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8 цех_130-23\субподряд\ЭЭ\"/>
    </mc:Choice>
  </mc:AlternateContent>
  <xr:revisionPtr revIDLastSave="0" documentId="13_ncr:1_{B4EE9552-3FE2-477D-B614-D801DE33367A}" xr6:coauthVersionLast="47" xr6:coauthVersionMax="47" xr10:uidLastSave="{00000000-0000-0000-0000-000000000000}"/>
  <bookViews>
    <workbookView xWindow="-120" yWindow="-120" windowWidth="29040" windowHeight="15720" firstSheet="2" activeTab="2" xr2:uid="{00000000-000D-0000-FFFF-FFFF00000000}"/>
  </bookViews>
  <sheets>
    <sheet name="КС3" sheetId="16" state="hidden" r:id="rId1"/>
    <sheet name="кс-2 №1корр" sheetId="40" state="hidden" r:id="rId2"/>
    <sheet name="кс-6" sheetId="42" r:id="rId3"/>
    <sheet name="кс-2 №1" sheetId="37" state="hidden" r:id="rId4"/>
  </sheets>
  <externalReferences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</externalReferences>
  <definedNames>
    <definedName name="_xlnm._FilterDatabase" localSheetId="3" hidden="1">'кс-2 №1'!$A$26:$U$588</definedName>
    <definedName name="_xlnm._FilterDatabase" localSheetId="1" hidden="1">'кс-2 №1корр'!$A$28:$R$581</definedName>
    <definedName name="_xlnm._FilterDatabase" localSheetId="2" hidden="1">'кс-6'!$A$25:$AJ$582</definedName>
    <definedName name="Excel_BuiltIn__FilterDatabase_4" localSheetId="3">#REF!</definedName>
    <definedName name="Excel_BuiltIn__FilterDatabase_4" localSheetId="1">#REF!</definedName>
    <definedName name="Excel_BuiltIn__FilterDatabase_4" localSheetId="2">#REF!</definedName>
    <definedName name="Excel_BuiltIn__FilterDatabase_4">#REF!</definedName>
    <definedName name="Excel_BuiltIn_Print_Area" localSheetId="3">#REF!</definedName>
    <definedName name="Excel_BuiltIn_Print_Area" localSheetId="1">#REF!</definedName>
    <definedName name="Excel_BuiltIn_Print_Area" localSheetId="2">#REF!</definedName>
    <definedName name="Excel_BuiltIn_Print_Area">#REF!</definedName>
    <definedName name="Excel_BuiltIn_Print_Area_1" localSheetId="3">#REF!</definedName>
    <definedName name="Excel_BuiltIn_Print_Area_1" localSheetId="1">#REF!</definedName>
    <definedName name="Excel_BuiltIn_Print_Area_1" localSheetId="2">#REF!</definedName>
    <definedName name="Excel_BuiltIn_Print_Area_1">#REF!</definedName>
    <definedName name="Excel_BuiltIn_Print_Area_13" localSheetId="3">#REF!</definedName>
    <definedName name="Excel_BuiltIn_Print_Area_13" localSheetId="1">#REF!</definedName>
    <definedName name="Excel_BuiltIn_Print_Area_13" localSheetId="2">#REF!</definedName>
    <definedName name="Excel_BuiltIn_Print_Area_13">#REF!</definedName>
    <definedName name="Excel_BuiltIn_Print_Area_2" localSheetId="3">#REF!</definedName>
    <definedName name="Excel_BuiltIn_Print_Area_2" localSheetId="1">#REF!</definedName>
    <definedName name="Excel_BuiltIn_Print_Area_2" localSheetId="2">#REF!</definedName>
    <definedName name="Excel_BuiltIn_Print_Area_2">#REF!</definedName>
    <definedName name="Excel_BuiltIn_Print_Area_3" localSheetId="3">#REF!</definedName>
    <definedName name="Excel_BuiltIn_Print_Area_3" localSheetId="1">#REF!</definedName>
    <definedName name="Excel_BuiltIn_Print_Area_3" localSheetId="2">#REF!</definedName>
    <definedName name="Excel_BuiltIn_Print_Area_3">#REF!</definedName>
    <definedName name="Excel_BuiltIn_Print_Area_4" localSheetId="3">#REF!</definedName>
    <definedName name="Excel_BuiltIn_Print_Area_4" localSheetId="1">#REF!</definedName>
    <definedName name="Excel_BuiltIn_Print_Area_4" localSheetId="2">#REF!</definedName>
    <definedName name="Excel_BuiltIn_Print_Area_4">#REF!</definedName>
    <definedName name="Excel_BuiltIn_Print_Area_5" localSheetId="3">#REF!</definedName>
    <definedName name="Excel_BuiltIn_Print_Area_5" localSheetId="1">#REF!</definedName>
    <definedName name="Excel_BuiltIn_Print_Area_5" localSheetId="2">#REF!</definedName>
    <definedName name="Excel_BuiltIn_Print_Area_5">#REF!</definedName>
    <definedName name="Excel_BuiltIn_Print_Area_6" localSheetId="3">#REF!</definedName>
    <definedName name="Excel_BuiltIn_Print_Area_6" localSheetId="1">#REF!</definedName>
    <definedName name="Excel_BuiltIn_Print_Area_6" localSheetId="2">#REF!</definedName>
    <definedName name="Excel_BuiltIn_Print_Area_6">#REF!</definedName>
    <definedName name="Excel_BuiltIn_Print_Area_7" localSheetId="3">#REF!</definedName>
    <definedName name="Excel_BuiltIn_Print_Area_7" localSheetId="1">#REF!</definedName>
    <definedName name="Excel_BuiltIn_Print_Area_7" localSheetId="2">#REF!</definedName>
    <definedName name="Excel_BuiltIn_Print_Area_7">#REF!</definedName>
    <definedName name="Excel_BuiltIn_Print_Area_8" localSheetId="3">#REF!</definedName>
    <definedName name="Excel_BuiltIn_Print_Area_8" localSheetId="1">#REF!</definedName>
    <definedName name="Excel_BuiltIn_Print_Area_8" localSheetId="2">#REF!</definedName>
    <definedName name="Excel_BuiltIn_Print_Area_8">#REF!</definedName>
    <definedName name="Excel_BuiltIn_Print_Titles" localSheetId="3">#REF!</definedName>
    <definedName name="Excel_BuiltIn_Print_Titles" localSheetId="1">#REF!</definedName>
    <definedName name="Excel_BuiltIn_Print_Titles" localSheetId="2">#REF!</definedName>
    <definedName name="Excel_BuiltIn_Print_Titles">#REF!</definedName>
    <definedName name="Fuck" localSheetId="3">#REF!</definedName>
    <definedName name="Fuck" localSheetId="1">#REF!</definedName>
    <definedName name="Fuck" localSheetId="2">#REF!</definedName>
    <definedName name="Fuck">#REF!</definedName>
    <definedName name="k">'[1]Текущие показатели'!$A$2</definedName>
    <definedName name="VES" localSheetId="3">#REF!</definedName>
    <definedName name="VES" localSheetId="1">#REF!</definedName>
    <definedName name="VES" localSheetId="2">#REF!</definedName>
    <definedName name="VES">#REF!</definedName>
    <definedName name="Z_32BE0561_3E43_11D1_AA21_0080C83F6713_.wvu.FilterData" localSheetId="3" hidden="1">#REF!</definedName>
    <definedName name="Z_32BE0561_3E43_11D1_AA21_0080C83F6713_.wvu.FilterData" localSheetId="1" hidden="1">#REF!</definedName>
    <definedName name="Z_32BE0561_3E43_11D1_AA21_0080C83F6713_.wvu.FilterData" localSheetId="2" hidden="1">#REF!</definedName>
    <definedName name="Z_32BE0561_3E43_11D1_AA21_0080C83F6713_.wvu.FilterData" hidden="1">#REF!</definedName>
    <definedName name="Z_32BE0561_3E43_11D1_AA21_0080C83F6713_.wvu.Rows" localSheetId="3" hidden="1">#REF!</definedName>
    <definedName name="Z_32BE0561_3E43_11D1_AA21_0080C83F6713_.wvu.Rows" localSheetId="1" hidden="1">#REF!</definedName>
    <definedName name="Z_32BE0561_3E43_11D1_AA21_0080C83F6713_.wvu.Rows" localSheetId="2" hidden="1">#REF!</definedName>
    <definedName name="Z_32BE0561_3E43_11D1_AA21_0080C83F6713_.wvu.Rows" hidden="1">#REF!</definedName>
    <definedName name="Z_361DAB21_3E43_11D1_9921_000021579852_.wvu.FilterData" localSheetId="3" hidden="1">#REF!</definedName>
    <definedName name="Z_361DAB21_3E43_11D1_9921_000021579852_.wvu.FilterData" localSheetId="1" hidden="1">#REF!</definedName>
    <definedName name="Z_361DAB21_3E43_11D1_9921_000021579852_.wvu.FilterData" localSheetId="2" hidden="1">#REF!</definedName>
    <definedName name="Z_361DAB21_3E43_11D1_9921_000021579852_.wvu.FilterData" hidden="1">#REF!</definedName>
    <definedName name="Z_6DAEFF01_3E3C_11D1_9921_000021579852_.wvu.FilterData" localSheetId="3" hidden="1">#REF!</definedName>
    <definedName name="Z_6DAEFF01_3E3C_11D1_9921_000021579852_.wvu.FilterData" localSheetId="1" hidden="1">#REF!</definedName>
    <definedName name="Z_6DAEFF01_3E3C_11D1_9921_000021579852_.wvu.FilterData" localSheetId="2" hidden="1">#REF!</definedName>
    <definedName name="Z_6DAEFF01_3E3C_11D1_9921_000021579852_.wvu.FilterData" hidden="1">#REF!</definedName>
    <definedName name="Z_6DAEFF01_3E3C_11D1_9921_000021579852_.wvu.Rows" localSheetId="3" hidden="1">#REF!</definedName>
    <definedName name="Z_6DAEFF01_3E3C_11D1_9921_000021579852_.wvu.Rows" localSheetId="1" hidden="1">#REF!</definedName>
    <definedName name="Z_6DAEFF01_3E3C_11D1_9921_000021579852_.wvu.Rows" localSheetId="2" hidden="1">#REF!</definedName>
    <definedName name="Z_6DAEFF01_3E3C_11D1_9921_000021579852_.wvu.Rows" hidden="1">#REF!</definedName>
    <definedName name="Z_7F3F38C1_B38F_11D1_B73A_0080C83F5DB9_.wvu.FilterData" localSheetId="3" hidden="1">#REF!</definedName>
    <definedName name="Z_7F3F38C1_B38F_11D1_B73A_0080C83F5DB9_.wvu.FilterData" localSheetId="1" hidden="1">#REF!</definedName>
    <definedName name="Z_7F3F38C1_B38F_11D1_B73A_0080C83F5DB9_.wvu.FilterData" localSheetId="2" hidden="1">#REF!</definedName>
    <definedName name="Z_7F3F38C1_B38F_11D1_B73A_0080C83F5DB9_.wvu.FilterData" hidden="1">#REF!</definedName>
    <definedName name="_xlnm.Database" localSheetId="3">#REF!</definedName>
    <definedName name="_xlnm.Database" localSheetId="1">#REF!</definedName>
    <definedName name="_xlnm.Database" localSheetId="2">#REF!</definedName>
    <definedName name="_xlnm.Database">#REF!</definedName>
    <definedName name="БИРЖА">'[2]исх дан'!$B$4</definedName>
    <definedName name="БИРЖА2" localSheetId="3">'[2]исх дан'!#REF!</definedName>
    <definedName name="БИРЖА2" localSheetId="1">'[2]исх дан'!#REF!</definedName>
    <definedName name="БИРЖА2" localSheetId="2">'[2]исх дан'!#REF!</definedName>
    <definedName name="БИРЖА2">'[2]исх дан'!#REF!</definedName>
    <definedName name="вид_сметы">[3]база!$G$1:$G$65536</definedName>
    <definedName name="выдал">[3]база!$E$1:$E$65536</definedName>
    <definedName name="граница">'[2]исх дан'!$B$6</definedName>
    <definedName name="д" localSheetId="3">#REF!</definedName>
    <definedName name="д" localSheetId="1">#REF!</definedName>
    <definedName name="д" localSheetId="2">#REF!</definedName>
    <definedName name="д">#REF!</definedName>
    <definedName name="Дополнение01">[4]Смета!$I$1:$Q$65536,[4]Смета!$AA$1:$CK$65536</definedName>
    <definedName name="Дополнение02">[4]Смета!$I$1:$Z$65536,[4]Смета!$AJ$1:$CK$65536</definedName>
    <definedName name="Дополнение03">[4]Смета!$I$1:$AI$65536,[4]Смета!$AS$1:$AS$65536,[4]Смета!$AT$1:$CK$65536</definedName>
    <definedName name="Дополнение04">[4]Смета!$I$1:$AR$65536,[4]Смета!$BB$1:$CK$65536</definedName>
    <definedName name="Дополнение05">[4]Смета!$I$1:$BA$65536,[4]Смета!$BK$1:$CK$65536</definedName>
    <definedName name="Дополнение06">[4]Смета!$I$1:$BJ$65536,[4]Смета!$BT$1:$CK$65536</definedName>
    <definedName name="Дополнение07">[4]Смета!$I$1:$BS$65536,[4]Смета!$CC$1:$CK$65536</definedName>
    <definedName name="Дост_Кавказ" localSheetId="3">[5]Кабель!#REF!</definedName>
    <definedName name="Дост_Кавказ" localSheetId="1">[5]Кабель!#REF!</definedName>
    <definedName name="Дост_Кавказ" localSheetId="2">[5]Кабель!#REF!</definedName>
    <definedName name="Дост_Кавказ">[5]Кабель!#REF!</definedName>
    <definedName name="Дост_Промсервис">[5]Кабель!$BR$9</definedName>
    <definedName name="Доставка_Алюр" localSheetId="3">#REF!</definedName>
    <definedName name="Доставка_Алюр" localSheetId="1">#REF!</definedName>
    <definedName name="Доставка_Алюр" localSheetId="2">#REF!</definedName>
    <definedName name="Доставка_Алюр">#REF!</definedName>
    <definedName name="доставка_андромеда" localSheetId="3">#REF!</definedName>
    <definedName name="доставка_андромеда" localSheetId="1">#REF!</definedName>
    <definedName name="доставка_андромеда" localSheetId="2">#REF!</definedName>
    <definedName name="доставка_андромеда">#REF!</definedName>
    <definedName name="доставка_ВИМкабель" localSheetId="3">#REF!</definedName>
    <definedName name="доставка_ВИМкабель" localSheetId="1">#REF!</definedName>
    <definedName name="доставка_ВИМкабель" localSheetId="2">#REF!</definedName>
    <definedName name="доставка_ВИМкабель">#REF!</definedName>
    <definedName name="Доставка_Дилявер" localSheetId="3">#REF!</definedName>
    <definedName name="Доставка_Дилявер" localSheetId="1">#REF!</definedName>
    <definedName name="Доставка_Дилявер" localSheetId="2">#REF!</definedName>
    <definedName name="Доставка_Дилявер">#REF!</definedName>
    <definedName name="доставка_кавказ" localSheetId="3">#REF!</definedName>
    <definedName name="доставка_кавказ" localSheetId="1">#REF!</definedName>
    <definedName name="доставка_кавказ" localSheetId="2">#REF!</definedName>
    <definedName name="доставка_кавказ">#REF!</definedName>
    <definedName name="заказчики">[3]база!$A$1:$A$65536</definedName>
    <definedName name="Заключение">[6]Списки!$I$2:$I$4</definedName>
    <definedName name="к1" localSheetId="3">#REF!</definedName>
    <definedName name="к1" localSheetId="1">#REF!</definedName>
    <definedName name="к1" localSheetId="2">#REF!</definedName>
    <definedName name="к1">#REF!</definedName>
    <definedName name="к2" localSheetId="3">#REF!</definedName>
    <definedName name="к2" localSheetId="1">#REF!</definedName>
    <definedName name="к2" localSheetId="2">#REF!</definedName>
    <definedName name="к2">#REF!</definedName>
    <definedName name="к3" localSheetId="3">#REF!</definedName>
    <definedName name="к3" localSheetId="1">#REF!</definedName>
    <definedName name="к3" localSheetId="2">#REF!</definedName>
    <definedName name="к3">#REF!</definedName>
    <definedName name="Код_1" localSheetId="3">[4]Смета!#REF!</definedName>
    <definedName name="Код_1" localSheetId="1">[4]Смета!#REF!</definedName>
    <definedName name="Код_1" localSheetId="2">[4]Смета!#REF!</definedName>
    <definedName name="Код_1">[4]Смета!#REF!</definedName>
    <definedName name="Кольч">'[2]исх дан'!$B$12</definedName>
    <definedName name="КОЛЬЧ_АВББШВ" localSheetId="3">'[2]исх дан'!#REF!</definedName>
    <definedName name="КОЛЬЧ_АВББШВ" localSheetId="1">'[2]исх дан'!#REF!</definedName>
    <definedName name="КОЛЬЧ_АВББШВ" localSheetId="2">'[2]исх дан'!#REF!</definedName>
    <definedName name="КОЛЬЧ_АВББШВ">'[2]исх дан'!#REF!</definedName>
    <definedName name="Конец" localSheetId="3">#REF!</definedName>
    <definedName name="Конец" localSheetId="1">#REF!</definedName>
    <definedName name="Конец" localSheetId="2">#REF!</definedName>
    <definedName name="Конец">#REF!</definedName>
    <definedName name="конкр150" localSheetId="3">'[2]исх дан'!#REF!</definedName>
    <definedName name="конкр150" localSheetId="1">'[2]исх дан'!#REF!</definedName>
    <definedName name="конкр150" localSheetId="2">'[2]исх дан'!#REF!</definedName>
    <definedName name="конкр150">'[2]исх дан'!#REF!</definedName>
    <definedName name="конкр230" localSheetId="3">'[2]исх дан'!#REF!</definedName>
    <definedName name="конкр230" localSheetId="1">'[2]исх дан'!#REF!</definedName>
    <definedName name="конкр230" localSheetId="2">'[2]исх дан'!#REF!</definedName>
    <definedName name="конкр230">'[2]исх дан'!#REF!</definedName>
    <definedName name="конкр240" localSheetId="3">'[2]исх дан'!#REF!</definedName>
    <definedName name="конкр240" localSheetId="1">'[2]исх дан'!#REF!</definedName>
    <definedName name="конкр240" localSheetId="2">'[2]исх дан'!#REF!</definedName>
    <definedName name="конкр240">'[2]исх дан'!#REF!</definedName>
    <definedName name="КОНТРОЛЬНИК" localSheetId="3">'[2]исх дан'!#REF!</definedName>
    <definedName name="КОНТРОЛЬНИК" localSheetId="1">'[2]исх дан'!#REF!</definedName>
    <definedName name="КОНТРОЛЬНИК" localSheetId="2">'[2]исх дан'!#REF!</definedName>
    <definedName name="КОНТРОЛЬНИК">'[2]исх дан'!#REF!</definedName>
    <definedName name="Копилка_объем" localSheetId="3">[4]Материалы!#REF!</definedName>
    <definedName name="Копилка_объем" localSheetId="1">[4]Материалы!#REF!</definedName>
    <definedName name="Копилка_объем" localSheetId="2">[4]Материалы!#REF!</definedName>
    <definedName name="Копилка_объем">[4]Материалы!#REF!</definedName>
    <definedName name="Копилка_сумма" localSheetId="3">[4]Материалы!#REF!</definedName>
    <definedName name="Копилка_сумма" localSheetId="1">[4]Материалы!#REF!</definedName>
    <definedName name="Копилка_сумма" localSheetId="2">[4]Материалы!#REF!</definedName>
    <definedName name="Копилка_сумма">[4]Материалы!#REF!</definedName>
    <definedName name="КОРОБ_ДОБ_РОЗН" localSheetId="3">'[2]исх дан'!#REF!</definedName>
    <definedName name="КОРОБ_ДОБ_РОЗН" localSheetId="1">'[2]исх дан'!#REF!</definedName>
    <definedName name="КОРОБ_ДОБ_РОЗН" localSheetId="2">'[2]исх дан'!#REF!</definedName>
    <definedName name="КОРОБ_ДОБ_РОЗН">'[2]исх дан'!#REF!</definedName>
    <definedName name="КОРОБ_РФ" localSheetId="3">'[2]исх дан'!#REF!</definedName>
    <definedName name="КОРОБ_РФ" localSheetId="1">'[2]исх дан'!#REF!</definedName>
    <definedName name="КОРОБ_РФ" localSheetId="2">'[2]исх дан'!#REF!</definedName>
    <definedName name="КОРОБ_РФ">'[2]исх дан'!#REF!</definedName>
    <definedName name="_xlnm.Criteria" localSheetId="3">#REF!</definedName>
    <definedName name="_xlnm.Criteria" localSheetId="1">#REF!</definedName>
    <definedName name="_xlnm.Criteria" localSheetId="2">#REF!</definedName>
    <definedName name="_xlnm.Criteria">#REF!</definedName>
    <definedName name="КУРС" localSheetId="3">'[2]исх дан'!#REF!</definedName>
    <definedName name="КУРС" localSheetId="1">'[2]исх дан'!#REF!</definedName>
    <definedName name="КУРС" localSheetId="2">'[2]исх дан'!#REF!</definedName>
    <definedName name="КУРС">'[2]исх дан'!#REF!</definedName>
    <definedName name="КУРС_2Й_ЛИСТ" localSheetId="3">'[2]исх дан'!#REF!</definedName>
    <definedName name="КУРС_2Й_ЛИСТ" localSheetId="1">'[2]исх дан'!#REF!</definedName>
    <definedName name="КУРС_2Й_ЛИСТ" localSheetId="2">'[2]исх дан'!#REF!</definedName>
    <definedName name="КУРС_2Й_ЛИСТ">'[2]исх дан'!#REF!</definedName>
    <definedName name="Курс_Диалин">'[7]Эл-доп'!$U$4</definedName>
    <definedName name="КУРС_ЗАПАЗД" localSheetId="3">'[2]исх дан'!#REF!</definedName>
    <definedName name="КУРС_ЗАПАЗД" localSheetId="1">'[2]исх дан'!#REF!</definedName>
    <definedName name="КУРС_ЗАПАЗД" localSheetId="2">'[2]исх дан'!#REF!</definedName>
    <definedName name="КУРС_ЗАПАЗД">'[2]исх дан'!#REF!</definedName>
    <definedName name="Курс_ИЭК">'[7]Эл-доп'!$Z$4</definedName>
    <definedName name="КУРС_КОЛЬЧ" localSheetId="3">'[2]исх дан'!#REF!</definedName>
    <definedName name="КУРС_КОЛЬЧ" localSheetId="1">'[2]исх дан'!#REF!</definedName>
    <definedName name="КУРС_КОЛЬЧ" localSheetId="2">'[2]исх дан'!#REF!</definedName>
    <definedName name="КУРС_КОЛЬЧ">'[2]исх дан'!#REF!</definedName>
    <definedName name="КУРС_ЛУК" localSheetId="3">'[2]исх дан'!#REF!</definedName>
    <definedName name="КУРС_ЛУК" localSheetId="1">'[2]исх дан'!#REF!</definedName>
    <definedName name="КУРС_ЛУК" localSheetId="2">'[2]исх дан'!#REF!</definedName>
    <definedName name="КУРС_ЛУК">'[2]исх дан'!#REF!</definedName>
    <definedName name="КУРС_ЛУКИ" localSheetId="3">'[2]исх дан'!#REF!</definedName>
    <definedName name="КУРС_ЛУКИ" localSheetId="1">'[2]исх дан'!#REF!</definedName>
    <definedName name="КУРС_ЛУКИ" localSheetId="2">'[2]исх дан'!#REF!</definedName>
    <definedName name="КУРС_ЛУКИ">'[2]исх дан'!#REF!</definedName>
    <definedName name="КУРС_РК" localSheetId="3">'[2]исх дан'!#REF!</definedName>
    <definedName name="КУРС_РК" localSheetId="1">'[2]исх дан'!#REF!</definedName>
    <definedName name="КУРС_РК" localSheetId="2">'[2]исх дан'!#REF!</definedName>
    <definedName name="КУРС_РК">'[2]исх дан'!#REF!</definedName>
    <definedName name="левон_опт" localSheetId="3">#REF!</definedName>
    <definedName name="левон_опт" localSheetId="1">#REF!</definedName>
    <definedName name="левон_опт" localSheetId="2">#REF!</definedName>
    <definedName name="левон_опт">#REF!</definedName>
    <definedName name="левон_розн" localSheetId="3">#REF!</definedName>
    <definedName name="левон_розн" localSheetId="1">#REF!</definedName>
    <definedName name="левон_розн" localSheetId="2">#REF!</definedName>
    <definedName name="левон_розн">#REF!</definedName>
    <definedName name="лист1" localSheetId="3">[8]Кабель!$A$1:$A$123,[8]Кабель!$GF$1:$GG$123,#REF!,#REF!,[8]Кабель!$A$423:$A$1102,[8]Кабель!$GF$423:$GG$1102</definedName>
    <definedName name="лист1" localSheetId="1">[8]Кабель!$A$1:$A$123,[8]Кабель!$GF$1:$GG$123,#REF!,#REF!,[8]Кабель!$A$423:$A$1102,[8]Кабель!$GF$423:$GG$1102</definedName>
    <definedName name="лист1" localSheetId="2">[8]Кабель!$A$1:$A$123,[8]Кабель!$GF$1:$GG$123,#REF!,#REF!,[8]Кабель!$A$423:$A$1102,[8]Кабель!$GF$423:$GG$1102</definedName>
    <definedName name="лист1">[8]Кабель!$A$1:$A$123,[8]Кабель!$GF$1:$GG$123,#REF!,#REF!,[8]Кабель!$A$423:$A$1102,[8]Кабель!$GF$423:$GG$1102</definedName>
    <definedName name="лист1_txt" localSheetId="3">[8]Кабель!$A$10:$A$123,[8]Кабель!$GF$10:$GG$123,#REF!,[8]Кабель!$GF$438:$GG$850</definedName>
    <definedName name="лист1_txt" localSheetId="1">[8]Кабель!$A$10:$A$123,[8]Кабель!$GF$10:$GG$123,#REF!,[8]Кабель!$GF$438:$GG$850</definedName>
    <definedName name="лист1_txt" localSheetId="2">[8]Кабель!$A$10:$A$123,[8]Кабель!$GF$10:$GG$123,#REF!,[8]Кабель!$GF$438:$GG$850</definedName>
    <definedName name="лист1_txt">[8]Кабель!$A$10:$A$123,[8]Кабель!$GF$10:$GG$123,#REF!,[8]Кабель!$GF$438:$GG$850</definedName>
    <definedName name="лист10" localSheetId="3">#REF!,#REF!</definedName>
    <definedName name="лист10" localSheetId="1">#REF!,#REF!</definedName>
    <definedName name="лист10" localSheetId="2">#REF!,#REF!</definedName>
    <definedName name="лист10">#REF!,#REF!</definedName>
    <definedName name="лист2" localSheetId="3">[7]Электрика!#REF!,[7]Электрика!#REF!,[7]Электрика!$B$1:$B$24,[7]Электрика!$AY$1:$AZ$24,[7]Электрика!#REF!,[7]Электрика!#REF!</definedName>
    <definedName name="лист2" localSheetId="1">[7]Электрика!#REF!,[7]Электрика!#REF!,[7]Электрика!$B$1:$B$24,[7]Электрика!$AY$1:$AZ$24,[7]Электрика!#REF!,[7]Электрика!#REF!</definedName>
    <definedName name="лист2" localSheetId="2">[7]Электрика!#REF!,[7]Электрика!#REF!,[7]Электрика!$B$1:$B$24,[7]Электрика!$AY$1:$AZ$24,[7]Электрика!#REF!,[7]Электрика!#REF!</definedName>
    <definedName name="лист2">[7]Электрика!#REF!,[7]Электрика!#REF!,[7]Электрика!$B$1:$B$24,[7]Электрика!$AY$1:$AZ$24,[7]Электрика!#REF!,[7]Электрика!#REF!</definedName>
    <definedName name="лист2_txt" localSheetId="3">#REF!,[7]Электрика!$A$3:$B$24,[7]Электрика!$AY$3:$AZ$24,[7]Электрика!$AY$69:$AZ$129</definedName>
    <definedName name="лист2_txt" localSheetId="1">#REF!,[7]Электрика!$A$3:$B$24,[7]Электрика!$AY$3:$AZ$24,[7]Электрика!$AY$69:$AZ$129</definedName>
    <definedName name="лист2_txt" localSheetId="2">#REF!,[7]Электрика!$A$3:$B$24,[7]Электрика!$AY$3:$AZ$24,[7]Электрика!$AY$69:$AZ$129</definedName>
    <definedName name="лист2_txt">#REF!,[7]Электрика!$A$3:$B$24,[7]Электрика!$AY$3:$AZ$24,[7]Электрика!$AY$69:$AZ$129</definedName>
    <definedName name="лист3" localSheetId="3">#REF!,#REF!,#REF!,#REF!,#REF!,#REF!</definedName>
    <definedName name="лист3" localSheetId="1">#REF!,#REF!,#REF!,#REF!,#REF!,#REF!</definedName>
    <definedName name="лист3" localSheetId="2">#REF!,#REF!,#REF!,#REF!,#REF!,#REF!</definedName>
    <definedName name="лист3">#REF!,#REF!,#REF!,#REF!,#REF!,#REF!</definedName>
    <definedName name="лист3_txt" localSheetId="3">#REF!,#REF!,#REF!,#REF!</definedName>
    <definedName name="лист3_txt" localSheetId="1">#REF!,#REF!,#REF!,#REF!</definedName>
    <definedName name="лист3_txt" localSheetId="2">#REF!,#REF!,#REF!,#REF!</definedName>
    <definedName name="лист3_txt">#REF!,#REF!,#REF!,#REF!</definedName>
    <definedName name="лист4" localSheetId="3">#REF!,#REF!,#REF!,#REF!,#REF!,#REF!</definedName>
    <definedName name="лист4" localSheetId="1">#REF!,#REF!,#REF!,#REF!,#REF!,#REF!</definedName>
    <definedName name="лист4" localSheetId="2">#REF!,#REF!,#REF!,#REF!,#REF!,#REF!</definedName>
    <definedName name="лист4">#REF!,#REF!,#REF!,#REF!,#REF!,#REF!</definedName>
    <definedName name="лист4_txt" localSheetId="3">#REF!,#REF!,#REF!,#REF!</definedName>
    <definedName name="лист4_txt" localSheetId="1">#REF!,#REF!,#REF!,#REF!</definedName>
    <definedName name="лист4_txt" localSheetId="2">#REF!,#REF!,#REF!,#REF!</definedName>
    <definedName name="лист4_txt">#REF!,#REF!,#REF!,#REF!</definedName>
    <definedName name="лист8" localSheetId="3">#REF!,#REF!</definedName>
    <definedName name="лист8" localSheetId="1">#REF!,#REF!</definedName>
    <definedName name="лист8" localSheetId="2">#REF!,#REF!</definedName>
    <definedName name="лист8">#REF!,#REF!</definedName>
    <definedName name="ЛУКИ" localSheetId="3">#REF!</definedName>
    <definedName name="ЛУКИ" localSheetId="1">#REF!</definedName>
    <definedName name="ЛУКИ" localSheetId="2">#REF!</definedName>
    <definedName name="ЛУКИ">#REF!</definedName>
    <definedName name="ЛУКИ_МЕДЬ" localSheetId="3">'[2]исх дан'!#REF!</definedName>
    <definedName name="ЛУКИ_МЕДЬ" localSheetId="1">'[2]исх дан'!#REF!</definedName>
    <definedName name="ЛУКИ_МЕДЬ" localSheetId="2">'[2]исх дан'!#REF!</definedName>
    <definedName name="ЛУКИ_МЕДЬ">'[2]исх дан'!#REF!</definedName>
    <definedName name="Материалы01">[4]Материалы!$G$1:$O$65536,[4]Материалы!$Y$1:$CI$65536</definedName>
    <definedName name="Материалы02">[4]Материалы!$G$1:$X$65536,[4]Материалы!$AH$1:$CI$65536</definedName>
    <definedName name="Материалы03">[4]Материалы!$G$1:$AG$65536,[4]Материалы!$AQ$1:$CI$65536</definedName>
    <definedName name="Материалы04">[4]Материалы!$G$1:$AP$65536,[4]Материалы!$AZ$1:$CI$65536</definedName>
    <definedName name="Материалы05">[4]Материалы!$G$1:$AY$65536,[4]Материалы!$BI$1:$CI$65536</definedName>
    <definedName name="Материалы06">[4]Материалы!$G$1:$BH$65536,[4]Материалы!$BR$1:$CI$65536</definedName>
    <definedName name="Материалы07">[4]Материалы!$G$1:$BQ$65536,[4]Материалы!$CA$1:$CI$65536</definedName>
    <definedName name="Мин.нац." localSheetId="3">[5]Кабель!#REF!</definedName>
    <definedName name="Мин.нац." localSheetId="1">[5]Кабель!#REF!</definedName>
    <definedName name="Мин.нац." localSheetId="2">[5]Кабель!#REF!</definedName>
    <definedName name="Мин.нац.">[5]Кабель!#REF!</definedName>
    <definedName name="Мин_Нац">'[2]исх дан'!$B$9</definedName>
    <definedName name="ммм" localSheetId="3">'[2]исх дан'!#REF!</definedName>
    <definedName name="ммм" localSheetId="1">'[2]исх дан'!#REF!</definedName>
    <definedName name="ммм" localSheetId="2">'[2]исх дан'!#REF!</definedName>
    <definedName name="ммм">'[2]исх дан'!#REF!</definedName>
    <definedName name="НаименованиеПород">[6]Списки!$B$2:$B$80</definedName>
    <definedName name="НАЦ_ГОФР" localSheetId="3">'[2]исх дан'!#REF!</definedName>
    <definedName name="НАЦ_ГОФР" localSheetId="1">'[2]исх дан'!#REF!</definedName>
    <definedName name="НАЦ_ГОФР" localSheetId="2">'[2]исх дан'!#REF!</definedName>
    <definedName name="НАЦ_ГОФР">'[2]исх дан'!#REF!</definedName>
    <definedName name="НАЦ_ГОФР_СПЕЦ" localSheetId="3">'[2]исх дан'!#REF!</definedName>
    <definedName name="НАЦ_ГОФР_СПЕЦ" localSheetId="1">'[2]исх дан'!#REF!</definedName>
    <definedName name="НАЦ_ГОФР_СПЕЦ" localSheetId="2">'[2]исх дан'!#REF!</definedName>
    <definedName name="НАЦ_ГОФР_СПЕЦ">'[2]исх дан'!#REF!</definedName>
    <definedName name="НАЦ_КОЛЬЧ" localSheetId="3">'[2]исх дан'!#REF!</definedName>
    <definedName name="НАЦ_КОЛЬЧ" localSheetId="1">'[2]исх дан'!#REF!</definedName>
    <definedName name="НАЦ_КОЛЬЧ" localSheetId="2">'[2]исх дан'!#REF!</definedName>
    <definedName name="НАЦ_КОЛЬЧ">'[2]исх дан'!#REF!</definedName>
    <definedName name="НАЦ_КОРОБ" localSheetId="3">'[2]исх дан'!#REF!</definedName>
    <definedName name="НАЦ_КОРОБ" localSheetId="1">'[2]исх дан'!#REF!</definedName>
    <definedName name="НАЦ_КОРОБ" localSheetId="2">'[2]исх дан'!#REF!</definedName>
    <definedName name="НАЦ_КОРОБ">'[2]исх дан'!#REF!</definedName>
    <definedName name="нац_метрук" localSheetId="3">'[2]исх дан'!#REF!</definedName>
    <definedName name="нац_метрук" localSheetId="1">'[2]исх дан'!#REF!</definedName>
    <definedName name="нац_метрук" localSheetId="2">'[2]исх дан'!#REF!</definedName>
    <definedName name="нац_метрук">'[2]исх дан'!#REF!</definedName>
    <definedName name="нац_након" localSheetId="3">#REF!</definedName>
    <definedName name="нац_након" localSheetId="1">#REF!</definedName>
    <definedName name="нац_након" localSheetId="2">#REF!</definedName>
    <definedName name="нац_након">#REF!</definedName>
    <definedName name="НАЦ_НЕГОРЮЧ" localSheetId="3">#REF!</definedName>
    <definedName name="НАЦ_НЕГОРЮЧ" localSheetId="1">#REF!</definedName>
    <definedName name="НАЦ_НЕГОРЮЧ" localSheetId="2">#REF!</definedName>
    <definedName name="НАЦ_НЕГОРЮЧ">#REF!</definedName>
    <definedName name="НАЦ_ОПТ" localSheetId="3">'[2]исх дан'!#REF!</definedName>
    <definedName name="НАЦ_ОПТ" localSheetId="1">'[2]исх дан'!#REF!</definedName>
    <definedName name="НАЦ_ОПТ" localSheetId="2">'[2]исх дан'!#REF!</definedName>
    <definedName name="НАЦ_ОПТ">'[2]исх дан'!#REF!</definedName>
    <definedName name="НАЦ_ОПТ_КОЛЬЧ" localSheetId="3">'[2]исх дан'!#REF!</definedName>
    <definedName name="НАЦ_ОПТ_КОЛЬЧ" localSheetId="1">'[2]исх дан'!#REF!</definedName>
    <definedName name="НАЦ_ОПТ_КОЛЬЧ" localSheetId="2">'[2]исх дан'!#REF!</definedName>
    <definedName name="НАЦ_ОПТ_КОЛЬЧ">'[2]исх дан'!#REF!</definedName>
    <definedName name="НАЦ_ОПТ_КОЛЬЧ_тпп" localSheetId="3">'[2]исх дан'!#REF!</definedName>
    <definedName name="НАЦ_ОПТ_КОЛЬЧ_тпп" localSheetId="1">'[2]исх дан'!#REF!</definedName>
    <definedName name="НАЦ_ОПТ_КОЛЬЧ_тпп" localSheetId="2">'[2]исх дан'!#REF!</definedName>
    <definedName name="НАЦ_ОПТ_КОЛЬЧ_тпп">'[2]исх дан'!#REF!</definedName>
    <definedName name="НАЦ_РЫБ" localSheetId="3">'[2]исх дан'!#REF!</definedName>
    <definedName name="НАЦ_РЫБ" localSheetId="1">'[2]исх дан'!#REF!</definedName>
    <definedName name="НАЦ_РЫБ" localSheetId="2">'[2]исх дан'!#REF!</definedName>
    <definedName name="НАЦ_РЫБ">'[2]исх дан'!#REF!</definedName>
    <definedName name="НАЦ_РЫБ_КРУПН" localSheetId="3">'[2]исх дан'!#REF!</definedName>
    <definedName name="НАЦ_РЫБ_КРУПН" localSheetId="1">'[2]исх дан'!#REF!</definedName>
    <definedName name="НАЦ_РЫБ_КРУПН" localSheetId="2">'[2]исх дан'!#REF!</definedName>
    <definedName name="НАЦ_РЫБ_КРУПН">'[2]исх дан'!#REF!</definedName>
    <definedName name="НАЦ_РЫБ_МЕЛК" localSheetId="3">'[2]исх дан'!#REF!</definedName>
    <definedName name="НАЦ_РЫБ_МЕЛК" localSheetId="1">'[2]исх дан'!#REF!</definedName>
    <definedName name="НАЦ_РЫБ_МЕЛК" localSheetId="2">'[2]исх дан'!#REF!</definedName>
    <definedName name="НАЦ_РЫБ_МЕЛК">'[2]исх дан'!#REF!</definedName>
    <definedName name="НАЦ_СМОЛ_АВВГ" localSheetId="3">'[2]исх дан'!#REF!</definedName>
    <definedName name="НАЦ_СМОЛ_АВВГ" localSheetId="1">'[2]исх дан'!#REF!</definedName>
    <definedName name="НАЦ_СМОЛ_АВВГ" localSheetId="2">'[2]исх дан'!#REF!</definedName>
    <definedName name="НАЦ_СМОЛ_АВВГ">'[2]исх дан'!#REF!</definedName>
    <definedName name="НАЦ_СМОЛ_АПВ" localSheetId="3">'[2]исх дан'!#REF!</definedName>
    <definedName name="НАЦ_СМОЛ_АПВ" localSheetId="1">'[2]исх дан'!#REF!</definedName>
    <definedName name="НАЦ_СМОЛ_АПВ" localSheetId="2">'[2]исх дан'!#REF!</definedName>
    <definedName name="НАЦ_СМОЛ_АПВ">'[2]исх дан'!#REF!</definedName>
    <definedName name="НАЦ_СМОЛ_М" localSheetId="3">'[2]исх дан'!#REF!</definedName>
    <definedName name="НАЦ_СМОЛ_М" localSheetId="1">'[2]исх дан'!#REF!</definedName>
    <definedName name="НАЦ_СМОЛ_М" localSheetId="2">'[2]исх дан'!#REF!</definedName>
    <definedName name="НАЦ_СМОЛ_М">'[2]исх дан'!#REF!</definedName>
    <definedName name="НАЦ_ТУРЦ_ОПТ" localSheetId="3">#REF!</definedName>
    <definedName name="НАЦ_ТУРЦ_ОПТ" localSheetId="1">#REF!</definedName>
    <definedName name="НАЦ_ТУРЦ_ОПТ" localSheetId="2">#REF!</definedName>
    <definedName name="НАЦ_ТУРЦ_ОПТ">#REF!</definedName>
    <definedName name="НАЦ_ТУРЦ_РОЗН" localSheetId="3">#REF!</definedName>
    <definedName name="НАЦ_ТУРЦ_РОЗН" localSheetId="1">#REF!</definedName>
    <definedName name="НАЦ_ТУРЦ_РОЗН" localSheetId="2">#REF!</definedName>
    <definedName name="НАЦ_ТУРЦ_РОЗН">#REF!</definedName>
    <definedName name="НАЦЕНКА" localSheetId="3">'[2]исх дан'!#REF!</definedName>
    <definedName name="НАЦЕНКА" localSheetId="1">'[2]исх дан'!#REF!</definedName>
    <definedName name="НАЦЕНКА" localSheetId="2">'[2]исх дан'!#REF!</definedName>
    <definedName name="НАЦЕНКА">'[2]исх дан'!#REF!</definedName>
    <definedName name="НАЦЕНКА_150" localSheetId="3">'[2]исх дан'!#REF!</definedName>
    <definedName name="НАЦЕНКА_150" localSheetId="1">'[2]исх дан'!#REF!</definedName>
    <definedName name="НАЦЕНКА_150" localSheetId="2">'[2]исх дан'!#REF!</definedName>
    <definedName name="НАЦЕНКА_150">'[2]исх дан'!#REF!</definedName>
    <definedName name="НАЦЕНКА_СЧЕТЧ" localSheetId="3">'[2]исх дан'!#REF!</definedName>
    <definedName name="НАЦЕНКА_СЧЕТЧ" localSheetId="1">'[2]исх дан'!#REF!</definedName>
    <definedName name="НАЦЕНКА_СЧЕТЧ" localSheetId="2">'[2]исх дан'!#REF!</definedName>
    <definedName name="НАЦЕНКА_СЧЕТЧ">'[2]исх дан'!#REF!</definedName>
    <definedName name="НАЦЕНКА_СЧЕТЧИКИ" localSheetId="3">'[2]исх дан'!#REF!</definedName>
    <definedName name="НАЦЕНКА_СЧЕТЧИКИ" localSheetId="1">'[2]исх дан'!#REF!</definedName>
    <definedName name="НАЦЕНКА_СЧЕТЧИКИ" localSheetId="2">'[2]исх дан'!#REF!</definedName>
    <definedName name="НАЦЕНКА_СЧЕТЧИКИ">'[2]исх дан'!#REF!</definedName>
    <definedName name="НДС" localSheetId="3">'[2]исх дан'!#REF!</definedName>
    <definedName name="НДС" localSheetId="1">'[2]исх дан'!#REF!</definedName>
    <definedName name="НДС" localSheetId="2">'[2]исх дан'!#REF!</definedName>
    <definedName name="НДС">'[2]исх дан'!#REF!</definedName>
    <definedName name="Номер_сметы">[9]Справочник!$A:$A</definedName>
    <definedName name="_xlnm.Print_Area" localSheetId="3">'кс-2 №1'!$A$1:$U$596</definedName>
    <definedName name="_xlnm.Print_Area" localSheetId="1">'кс-2 №1корр'!$A$1:$X$589</definedName>
    <definedName name="_xlnm.Print_Area" localSheetId="0">КС3!$A$1:$H$99</definedName>
    <definedName name="_xlnm.Print_Area" localSheetId="2">'кс-6'!$A$1:$AS$590</definedName>
    <definedName name="ООС" localSheetId="3">#REF!,#REF!</definedName>
    <definedName name="ООС" localSheetId="1">#REF!,#REF!</definedName>
    <definedName name="ООС" localSheetId="2">#REF!,#REF!</definedName>
    <definedName name="ООС">#REF!,#REF!</definedName>
    <definedName name="от_БИРЖЕВОГО" localSheetId="3">'[2]исх дан'!#REF!</definedName>
    <definedName name="от_БИРЖЕВОГО" localSheetId="1">'[2]исх дан'!#REF!</definedName>
    <definedName name="от_БИРЖЕВОГО" localSheetId="2">'[2]исх дан'!#REF!</definedName>
    <definedName name="от_БИРЖЕВОГО">'[2]исх дан'!#REF!</definedName>
    <definedName name="ПВ" localSheetId="3">'[2]исх дан'!#REF!</definedName>
    <definedName name="ПВ" localSheetId="1">'[2]исх дан'!#REF!</definedName>
    <definedName name="ПВ" localSheetId="2">'[2]исх дан'!#REF!</definedName>
    <definedName name="ПВ">'[2]исх дан'!#REF!</definedName>
    <definedName name="ПВС_ОПТ" localSheetId="3">'[2]исх дан'!#REF!</definedName>
    <definedName name="ПВС_ОПТ" localSheetId="1">'[2]исх дан'!#REF!</definedName>
    <definedName name="ПВС_ОПТ" localSheetId="2">'[2]исх дан'!#REF!</definedName>
    <definedName name="ПВС_ОПТ">'[2]исх дан'!#REF!</definedName>
    <definedName name="ПВС_РОЗН">[10]ПРОЦЕНТЫ!$AQ$7</definedName>
    <definedName name="пр" localSheetId="3">#REF!,#REF!,#REF!,#REF!</definedName>
    <definedName name="пр" localSheetId="1">#REF!,#REF!,#REF!,#REF!</definedName>
    <definedName name="пр" localSheetId="2">#REF!,#REF!,#REF!,#REF!</definedName>
    <definedName name="пр">#REF!,#REF!,#REF!,#REF!</definedName>
    <definedName name="Примечание">[6]Списки!$K$2:$K$25</definedName>
    <definedName name="ПУНП" localSheetId="3">'[2]исх дан'!#REF!</definedName>
    <definedName name="ПУНП" localSheetId="1">'[2]исх дан'!#REF!</definedName>
    <definedName name="ПУНП" localSheetId="2">'[2]исх дан'!#REF!</definedName>
    <definedName name="ПУНП">'[2]исх дан'!#REF!</definedName>
    <definedName name="Расход_меди_кг_км_с_отходами" localSheetId="3">#REF!</definedName>
    <definedName name="Расход_меди_кг_км_с_отходами" localSheetId="1">#REF!</definedName>
    <definedName name="Расход_меди_кг_км_с_отходами" localSheetId="2">#REF!</definedName>
    <definedName name="Расход_меди_кг_км_с_отходами">#REF!</definedName>
    <definedName name="рома1" localSheetId="3">[5]Кабель!$A$1:$A$136,#REF!,[5]Кабель!$FQ$1:$FQ$136,#REF!,#REF!,#REF!,[5]Кабель!$A$420:$A$1102,#REF!,[5]Кабель!$FQ$420:$FQ$1102</definedName>
    <definedName name="рома1" localSheetId="1">[5]Кабель!$A$1:$A$136,#REF!,[5]Кабель!$FQ$1:$FQ$136,#REF!,#REF!,#REF!,[5]Кабель!$A$420:$A$1102,#REF!,[5]Кабель!$FQ$420:$FQ$1102</definedName>
    <definedName name="рома1" localSheetId="2">[5]Кабель!$A$1:$A$136,#REF!,[5]Кабель!$FQ$1:$FQ$136,#REF!,#REF!,#REF!,[5]Кабель!$A$420:$A$1102,#REF!,[5]Кабель!$FQ$420:$FQ$1102</definedName>
    <definedName name="рома1">[5]Кабель!$A$1:$A$136,#REF!,[5]Кабель!$FQ$1:$FQ$136,#REF!,#REF!,#REF!,[5]Кабель!$A$420:$A$1102,#REF!,[5]Кабель!$FQ$420:$FQ$1102</definedName>
    <definedName name="рома2" localSheetId="3">[7]Электрика!#REF!,[7]Электрика!#REF!,[7]Электрика!#REF!,[7]Электрика!$B$1:$B$24,[7]Электрика!$AY$1:$AZ$24,[7]Электрика!#REF!,[7]Электрика!#REF!</definedName>
    <definedName name="рома2" localSheetId="1">[7]Электрика!#REF!,[7]Электрика!#REF!,[7]Электрика!#REF!,[7]Электрика!$B$1:$B$24,[7]Электрика!$AY$1:$AZ$24,[7]Электрика!#REF!,[7]Электрика!#REF!</definedName>
    <definedName name="рома2" localSheetId="2">[7]Электрика!#REF!,[7]Электрика!#REF!,[7]Электрика!#REF!,[7]Электрика!$B$1:$B$24,[7]Электрика!$AY$1:$AZ$24,[7]Электрика!#REF!,[7]Электрика!#REF!</definedName>
    <definedName name="рома2">[7]Электрика!#REF!,[7]Электрика!#REF!,[7]Электрика!#REF!,[7]Электрика!$B$1:$B$24,[7]Электрика!$AY$1:$AZ$24,[7]Электрика!#REF!,[7]Электрика!#REF!</definedName>
    <definedName name="СКИДКА_в_КОЛЬЧУГ" localSheetId="3">#REF!</definedName>
    <definedName name="СКИДКА_в_КОЛЬЧУГ" localSheetId="1">#REF!</definedName>
    <definedName name="СКИДКА_в_КОЛЬЧУГ" localSheetId="2">#REF!</definedName>
    <definedName name="СКИДКА_в_КОЛЬЧУГ">#REF!</definedName>
    <definedName name="СКИДКА_КОЛЬЧ">'[2]исх дан'!$B$9</definedName>
    <definedName name="Смета" localSheetId="3">[4]Смета!#REF!</definedName>
    <definedName name="Смета" localSheetId="1">[4]Смета!#REF!</definedName>
    <definedName name="Смета" localSheetId="2">[4]Смета!#REF!</definedName>
    <definedName name="Смета">[4]Смета!#REF!</definedName>
    <definedName name="СПЕЦКУРС">'[2]исх дан'!$B$3</definedName>
    <definedName name="сроки">[3]Коэффициенты!$A$1:$A$65536</definedName>
    <definedName name="стадия_П">[3]база!$J$1:$J$65536</definedName>
    <definedName name="СТАР_КУРС">[10]ПРОЦЕНТЫ!$AQ$12</definedName>
    <definedName name="тек_курс" localSheetId="3">'[2]исх дан'!#REF!</definedName>
    <definedName name="тек_курс" localSheetId="1">'[2]исх дан'!#REF!</definedName>
    <definedName name="тек_курс" localSheetId="2">'[2]исх дан'!#REF!</definedName>
    <definedName name="тек_курс">'[2]исх дан'!#REF!</definedName>
    <definedName name="текст1">[8]Кабель!$A$10:$A$123,[8]Кабель!$GF$10:$GG$123</definedName>
    <definedName name="текст10" localSheetId="3">#REF!,#REF!</definedName>
    <definedName name="текст10" localSheetId="1">#REF!,#REF!</definedName>
    <definedName name="текст10" localSheetId="2">#REF!,#REF!</definedName>
    <definedName name="текст10">#REF!,#REF!</definedName>
    <definedName name="текст11" localSheetId="3">#REF!,#REF!</definedName>
    <definedName name="текст11" localSheetId="1">#REF!,#REF!</definedName>
    <definedName name="текст11" localSheetId="2">#REF!,#REF!</definedName>
    <definedName name="текст11">#REF!,#REF!</definedName>
    <definedName name="текст12" localSheetId="3">#REF!,#REF!</definedName>
    <definedName name="текст12" localSheetId="1">#REF!,#REF!</definedName>
    <definedName name="текст12" localSheetId="2">#REF!,#REF!</definedName>
    <definedName name="текст12">#REF!,#REF!</definedName>
    <definedName name="текст2" localSheetId="3">[5]Кабель!$A$137:$A$419,#REF!</definedName>
    <definedName name="текст2" localSheetId="1">[5]Кабель!$A$137:$A$419,#REF!</definedName>
    <definedName name="текст2" localSheetId="2">[5]Кабель!$A$137:$A$419,#REF!</definedName>
    <definedName name="текст2">[5]Кабель!$A$137:$A$419,#REF!</definedName>
    <definedName name="текст3" localSheetId="3">#REF!,#REF!</definedName>
    <definedName name="текст3" localSheetId="1">#REF!,#REF!</definedName>
    <definedName name="текст3" localSheetId="2">#REF!,#REF!</definedName>
    <definedName name="текст3">#REF!,#REF!</definedName>
    <definedName name="текст4" localSheetId="3">[7]Электрика!#REF!,[7]Электрика!#REF!</definedName>
    <definedName name="текст4" localSheetId="1">[7]Электрика!#REF!,[7]Электрика!#REF!</definedName>
    <definedName name="текст4" localSheetId="2">[7]Электрика!#REF!,[7]Электрика!#REF!</definedName>
    <definedName name="текст4">[7]Электрика!#REF!,[7]Электрика!#REF!</definedName>
    <definedName name="текст5">[7]Электрика!$A$3:$B$24,[7]Электрика!$AY$4:$AZ$24</definedName>
    <definedName name="текст6" localSheetId="3">[7]Электрика!$A$32:$B$129,[7]Электрика!#REF!</definedName>
    <definedName name="текст6" localSheetId="1">[7]Электрика!$A$32:$B$129,[7]Электрика!#REF!</definedName>
    <definedName name="текст6" localSheetId="2">[7]Электрика!$A$32:$B$129,[7]Электрика!#REF!</definedName>
    <definedName name="текст6">[7]Электрика!$A$32:$B$129,[7]Электрика!#REF!</definedName>
    <definedName name="текст7" localSheetId="3">#REF!,#REF!</definedName>
    <definedName name="текст7" localSheetId="1">#REF!,#REF!</definedName>
    <definedName name="текст7" localSheetId="2">#REF!,#REF!</definedName>
    <definedName name="текст7">#REF!,#REF!</definedName>
    <definedName name="текст8" localSheetId="3">#REF!,#REF!</definedName>
    <definedName name="текст8" localSheetId="1">#REF!,#REF!</definedName>
    <definedName name="текст8" localSheetId="2">#REF!,#REF!</definedName>
    <definedName name="текст8">#REF!,#REF!</definedName>
    <definedName name="текст9" localSheetId="3">#REF!,#REF!</definedName>
    <definedName name="текст9" localSheetId="1">#REF!,#REF!</definedName>
    <definedName name="текст9" localSheetId="2">#REF!,#REF!</definedName>
    <definedName name="текст9">#REF!,#REF!</definedName>
    <definedName name="Титул00" localSheetId="3">#REF!</definedName>
    <definedName name="Титул00" localSheetId="1">#REF!</definedName>
    <definedName name="Титул00" localSheetId="2">#REF!</definedName>
    <definedName name="Титул00">#REF!</definedName>
    <definedName name="Титул01" localSheetId="3">#REF!,#REF!</definedName>
    <definedName name="Титул01" localSheetId="1">#REF!,#REF!</definedName>
    <definedName name="Титул01" localSheetId="2">#REF!,#REF!</definedName>
    <definedName name="Титул01">#REF!,#REF!</definedName>
    <definedName name="Титул02" localSheetId="3">#REF!,#REF!</definedName>
    <definedName name="Титул02" localSheetId="1">#REF!,#REF!</definedName>
    <definedName name="Титул02" localSheetId="2">#REF!,#REF!</definedName>
    <definedName name="Титул02">#REF!,#REF!</definedName>
    <definedName name="Титул03" localSheetId="3">#REF!,#REF!</definedName>
    <definedName name="Титул03" localSheetId="1">#REF!,#REF!</definedName>
    <definedName name="Титул03" localSheetId="2">#REF!,#REF!</definedName>
    <definedName name="Титул03">#REF!,#REF!</definedName>
    <definedName name="Титул04" localSheetId="3">#REF!,#REF!</definedName>
    <definedName name="Титул04" localSheetId="1">#REF!,#REF!</definedName>
    <definedName name="Титул04" localSheetId="2">#REF!,#REF!</definedName>
    <definedName name="Титул04">#REF!,#REF!</definedName>
    <definedName name="Титул05" localSheetId="3">#REF!,#REF!</definedName>
    <definedName name="Титул05" localSheetId="1">#REF!,#REF!</definedName>
    <definedName name="Титул05" localSheetId="2">#REF!,#REF!</definedName>
    <definedName name="Титул05">#REF!,#REF!</definedName>
    <definedName name="Титул06" localSheetId="3">#REF!</definedName>
    <definedName name="Титул06" localSheetId="1">#REF!</definedName>
    <definedName name="Титул06" localSheetId="2">#REF!</definedName>
    <definedName name="Титул06">#REF!</definedName>
    <definedName name="тула1" localSheetId="3">[5]Кабель!$A$1:$A$136,[5]Кабель!#REF!,[5]Кабель!$FQ$1:$FQ$136,#REF!,[5]Кабель!#REF!,#REF!,[5]Кабель!$A$420:$A$1102,[5]Кабель!#REF!,[5]Кабель!$FQ$420:$FQ$1102</definedName>
    <definedName name="тула1" localSheetId="1">[5]Кабель!$A$1:$A$136,[5]Кабель!#REF!,[5]Кабель!$FQ$1:$FQ$136,#REF!,[5]Кабель!#REF!,#REF!,[5]Кабель!$A$420:$A$1102,[5]Кабель!#REF!,[5]Кабель!$FQ$420:$FQ$1102</definedName>
    <definedName name="тула1" localSheetId="2">[5]Кабель!$A$1:$A$136,[5]Кабель!#REF!,[5]Кабель!$FQ$1:$FQ$136,#REF!,[5]Кабель!#REF!,#REF!,[5]Кабель!$A$420:$A$1102,[5]Кабель!#REF!,[5]Кабель!$FQ$420:$FQ$1102</definedName>
    <definedName name="тула1">[5]Кабель!$A$1:$A$136,[5]Кабель!#REF!,[5]Кабель!$FQ$1:$FQ$136,#REF!,[5]Кабель!#REF!,#REF!,[5]Кабель!$A$420:$A$1102,[5]Кабель!#REF!,[5]Кабель!$FQ$420:$FQ$1102</definedName>
    <definedName name="тула2" localSheetId="3">[7]Электрика!#REF!,[7]Электрика!#REF!,[7]Электрика!#REF!,[7]Электрика!$B$1:$B$24,[7]Электрика!$Y$1:$Y$2,[7]Электрика!$AZ$1:$AZ$24,[7]Электрика!#REF!,[7]Электрика!#REF!</definedName>
    <definedName name="тула2" localSheetId="1">[7]Электрика!#REF!,[7]Электрика!#REF!,[7]Электрика!#REF!,[7]Электрика!$B$1:$B$24,[7]Электрика!$Y$1:$Y$2,[7]Электрика!$AZ$1:$AZ$24,[7]Электрика!#REF!,[7]Электрика!#REF!</definedName>
    <definedName name="тула2" localSheetId="2">[7]Электрика!#REF!,[7]Электрика!#REF!,[7]Электрика!#REF!,[7]Электрика!$B$1:$B$24,[7]Электрика!$Y$1:$Y$2,[7]Электрика!$AZ$1:$AZ$24,[7]Электрика!#REF!,[7]Электрика!#REF!</definedName>
    <definedName name="тула2">[7]Электрика!#REF!,[7]Электрика!#REF!,[7]Электрика!#REF!,[7]Электрика!$B$1:$B$24,[7]Электрика!$Y$1:$Y$2,[7]Электрика!$AZ$1:$AZ$24,[7]Электрика!#REF!,[7]Электрика!#REF!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B581" i="42" l="1"/>
  <c r="AB582" i="42" s="1"/>
  <c r="Z581" i="42"/>
  <c r="Z582" i="42" s="1"/>
  <c r="AE33" i="42" l="1"/>
  <c r="AE34" i="42"/>
  <c r="AG34" i="42" s="1"/>
  <c r="AJ34" i="42" s="1"/>
  <c r="AE35" i="42"/>
  <c r="AG35" i="42" s="1"/>
  <c r="AJ35" i="42" s="1"/>
  <c r="AE36" i="42"/>
  <c r="AE37" i="42"/>
  <c r="AI37" i="42" s="1"/>
  <c r="AE38" i="42"/>
  <c r="AE39" i="42"/>
  <c r="AG39" i="42" s="1"/>
  <c r="AE40" i="42"/>
  <c r="AI40" i="42" s="1"/>
  <c r="AE41" i="42"/>
  <c r="AE42" i="42"/>
  <c r="AG42" i="42" s="1"/>
  <c r="AJ42" i="42" s="1"/>
  <c r="AE43" i="42"/>
  <c r="AE44" i="42"/>
  <c r="AG44" i="42" s="1"/>
  <c r="AJ44" i="42" s="1"/>
  <c r="AE45" i="42"/>
  <c r="AI45" i="42" s="1"/>
  <c r="AE46" i="42"/>
  <c r="AG46" i="42" s="1"/>
  <c r="AE47" i="42"/>
  <c r="AI47" i="42" s="1"/>
  <c r="AE50" i="42"/>
  <c r="AE51" i="42"/>
  <c r="AG51" i="42" s="1"/>
  <c r="AE52" i="42"/>
  <c r="AI52" i="42" s="1"/>
  <c r="AE53" i="42"/>
  <c r="AG53" i="42" s="1"/>
  <c r="AE54" i="42"/>
  <c r="AE55" i="42"/>
  <c r="AE56" i="42"/>
  <c r="AE57" i="42"/>
  <c r="AE58" i="42"/>
  <c r="AI58" i="42" s="1"/>
  <c r="AE59" i="42"/>
  <c r="AI59" i="42" s="1"/>
  <c r="AE60" i="42"/>
  <c r="AG60" i="42" s="1"/>
  <c r="AE61" i="42"/>
  <c r="AG61" i="42" s="1"/>
  <c r="AE62" i="42"/>
  <c r="AE63" i="42"/>
  <c r="AI63" i="42" s="1"/>
  <c r="AE64" i="42"/>
  <c r="AE65" i="42"/>
  <c r="AI65" i="42" s="1"/>
  <c r="AE66" i="42"/>
  <c r="AE67" i="42"/>
  <c r="AE68" i="42"/>
  <c r="AE69" i="42"/>
  <c r="AG69" i="42" s="1"/>
  <c r="AE70" i="42"/>
  <c r="AI70" i="42" s="1"/>
  <c r="AE71" i="42"/>
  <c r="AG71" i="42" s="1"/>
  <c r="AE72" i="42"/>
  <c r="AI72" i="42" s="1"/>
  <c r="AE73" i="42"/>
  <c r="AE74" i="42"/>
  <c r="AE75" i="42"/>
  <c r="AE76" i="42"/>
  <c r="AE77" i="42"/>
  <c r="AE78" i="42"/>
  <c r="AE79" i="42"/>
  <c r="AE80" i="42"/>
  <c r="AI80" i="42" s="1"/>
  <c r="AE81" i="42"/>
  <c r="AE82" i="42"/>
  <c r="AG82" i="42" s="1"/>
  <c r="AE83" i="42"/>
  <c r="AI83" i="42" s="1"/>
  <c r="AE84" i="42"/>
  <c r="AE85" i="42"/>
  <c r="AI85" i="42" s="1"/>
  <c r="AI84" i="42" s="1"/>
  <c r="AE86" i="42"/>
  <c r="AE87" i="42"/>
  <c r="AG87" i="42" s="1"/>
  <c r="AE88" i="42"/>
  <c r="AI88" i="42" s="1"/>
  <c r="AE89" i="42"/>
  <c r="AE90" i="42"/>
  <c r="AE91" i="42"/>
  <c r="AG91" i="42" s="1"/>
  <c r="AJ91" i="42" s="1"/>
  <c r="AE92" i="42"/>
  <c r="AE93" i="42"/>
  <c r="AE94" i="42"/>
  <c r="AE95" i="42"/>
  <c r="AG95" i="42" s="1"/>
  <c r="AE96" i="42"/>
  <c r="AI96" i="42" s="1"/>
  <c r="AE97" i="42"/>
  <c r="AI97" i="42" s="1"/>
  <c r="AE98" i="42"/>
  <c r="AE99" i="42"/>
  <c r="AG99" i="42" s="1"/>
  <c r="AJ99" i="42" s="1"/>
  <c r="AE100" i="42"/>
  <c r="AE101" i="42"/>
  <c r="AI101" i="42" s="1"/>
  <c r="AE102" i="42"/>
  <c r="AI102" i="42" s="1"/>
  <c r="AE103" i="42"/>
  <c r="AE104" i="42"/>
  <c r="AG104" i="42" s="1"/>
  <c r="AE105" i="42"/>
  <c r="AI105" i="42" s="1"/>
  <c r="AE106" i="42"/>
  <c r="AI106" i="42" s="1"/>
  <c r="AE107" i="42"/>
  <c r="AG107" i="42" s="1"/>
  <c r="AE108" i="42"/>
  <c r="AI108" i="42" s="1"/>
  <c r="AE109" i="42"/>
  <c r="AI109" i="42" s="1"/>
  <c r="AE110" i="42"/>
  <c r="AI110" i="42" s="1"/>
  <c r="AE111" i="42"/>
  <c r="AE112" i="42"/>
  <c r="AE113" i="42"/>
  <c r="AE114" i="42"/>
  <c r="AE115" i="42"/>
  <c r="AE116" i="42"/>
  <c r="AE117" i="42"/>
  <c r="AI117" i="42" s="1"/>
  <c r="AE118" i="42"/>
  <c r="AE119" i="42"/>
  <c r="AG119" i="42" s="1"/>
  <c r="AE120" i="42"/>
  <c r="AE121" i="42"/>
  <c r="AG121" i="42" s="1"/>
  <c r="AE122" i="42"/>
  <c r="AI122" i="42" s="1"/>
  <c r="AE123" i="42"/>
  <c r="AE124" i="42"/>
  <c r="AI124" i="42" s="1"/>
  <c r="AE125" i="42"/>
  <c r="AE126" i="42"/>
  <c r="AE127" i="42"/>
  <c r="AE128" i="42"/>
  <c r="AG128" i="42" s="1"/>
  <c r="AE129" i="42"/>
  <c r="AG129" i="42" s="1"/>
  <c r="AE130" i="42"/>
  <c r="AI130" i="42" s="1"/>
  <c r="AE131" i="42"/>
  <c r="AG131" i="42" s="1"/>
  <c r="AE132" i="42"/>
  <c r="AI132" i="42" s="1"/>
  <c r="AE133" i="42"/>
  <c r="AI133" i="42" s="1"/>
  <c r="AE134" i="42"/>
  <c r="AG134" i="42" s="1"/>
  <c r="AE135" i="42"/>
  <c r="AG135" i="42" s="1"/>
  <c r="AE136" i="42"/>
  <c r="AE137" i="42"/>
  <c r="AE138" i="42"/>
  <c r="AE139" i="42"/>
  <c r="AE140" i="42"/>
  <c r="AI140" i="42" s="1"/>
  <c r="AE141" i="42"/>
  <c r="AI141" i="42" s="1"/>
  <c r="AE142" i="42"/>
  <c r="AE143" i="42"/>
  <c r="AG143" i="42" s="1"/>
  <c r="AE144" i="42"/>
  <c r="AI144" i="42" s="1"/>
  <c r="AE145" i="42"/>
  <c r="AG145" i="42" s="1"/>
  <c r="AE146" i="42"/>
  <c r="AI146" i="42" s="1"/>
  <c r="AE147" i="42"/>
  <c r="AE148" i="42"/>
  <c r="AI148" i="42" s="1"/>
  <c r="AJ148" i="42" s="1"/>
  <c r="AE149" i="42"/>
  <c r="AG149" i="42" s="1"/>
  <c r="AJ149" i="42" s="1"/>
  <c r="AE150" i="42"/>
  <c r="AE151" i="42"/>
  <c r="AE152" i="42"/>
  <c r="AE153" i="42"/>
  <c r="AI153" i="42" s="1"/>
  <c r="AE154" i="42"/>
  <c r="AE155" i="42"/>
  <c r="AG155" i="42" s="1"/>
  <c r="AE156" i="42"/>
  <c r="AI156" i="42" s="1"/>
  <c r="AE157" i="42"/>
  <c r="AG157" i="42" s="1"/>
  <c r="AE158" i="42"/>
  <c r="AG158" i="42" s="1"/>
  <c r="AE159" i="42"/>
  <c r="AI159" i="42" s="1"/>
  <c r="AE160" i="42"/>
  <c r="AE161" i="42"/>
  <c r="AE162" i="42"/>
  <c r="AE163" i="42"/>
  <c r="AE164" i="42"/>
  <c r="AE165" i="42"/>
  <c r="AE166" i="42"/>
  <c r="AE167" i="42"/>
  <c r="AG167" i="42" s="1"/>
  <c r="AE168" i="42"/>
  <c r="AG168" i="42" s="1"/>
  <c r="AE169" i="42"/>
  <c r="AI169" i="42" s="1"/>
  <c r="AE170" i="42"/>
  <c r="AE171" i="42"/>
  <c r="AI171" i="42" s="1"/>
  <c r="AE172" i="42"/>
  <c r="AE173" i="42"/>
  <c r="AE174" i="42"/>
  <c r="AG174" i="42" s="1"/>
  <c r="AE175" i="42"/>
  <c r="AE176" i="42"/>
  <c r="AE177" i="42"/>
  <c r="AE178" i="42"/>
  <c r="AE179" i="42"/>
  <c r="AI179" i="42" s="1"/>
  <c r="AE180" i="42"/>
  <c r="AE181" i="42"/>
  <c r="AE182" i="42"/>
  <c r="AE183" i="42"/>
  <c r="AE184" i="42"/>
  <c r="AE185" i="42"/>
  <c r="AI185" i="42" s="1"/>
  <c r="AE186" i="42"/>
  <c r="AE187" i="42"/>
  <c r="AG187" i="42" s="1"/>
  <c r="AJ187" i="42" s="1"/>
  <c r="AE188" i="42"/>
  <c r="AE189" i="42"/>
  <c r="AE190" i="42"/>
  <c r="AG190" i="42" s="1"/>
  <c r="AJ190" i="42" s="1"/>
  <c r="AE191" i="42"/>
  <c r="AG191" i="42" s="1"/>
  <c r="AJ191" i="42" s="1"/>
  <c r="AE192" i="42"/>
  <c r="AG192" i="42" s="1"/>
  <c r="AE193" i="42"/>
  <c r="AG193" i="42" s="1"/>
  <c r="AE194" i="42"/>
  <c r="AI194" i="42" s="1"/>
  <c r="AE195" i="42"/>
  <c r="AG195" i="42" s="1"/>
  <c r="AJ195" i="42" s="1"/>
  <c r="AE196" i="42"/>
  <c r="AE197" i="42"/>
  <c r="AG197" i="42" s="1"/>
  <c r="AE198" i="42"/>
  <c r="AE199" i="42"/>
  <c r="AG199" i="42" s="1"/>
  <c r="AJ199" i="42" s="1"/>
  <c r="AE200" i="42"/>
  <c r="AG200" i="42" s="1"/>
  <c r="AJ200" i="42" s="1"/>
  <c r="AE201" i="42"/>
  <c r="AG201" i="42" s="1"/>
  <c r="AJ201" i="42" s="1"/>
  <c r="AE202" i="42"/>
  <c r="AI202" i="42" s="1"/>
  <c r="AE203" i="42"/>
  <c r="AG203" i="42" s="1"/>
  <c r="AJ203" i="42" s="1"/>
  <c r="AE204" i="42"/>
  <c r="AI204" i="42" s="1"/>
  <c r="AE205" i="42"/>
  <c r="AG205" i="42" s="1"/>
  <c r="AJ205" i="42" s="1"/>
  <c r="AE206" i="42"/>
  <c r="AG206" i="42" s="1"/>
  <c r="AE207" i="42"/>
  <c r="AG207" i="42" s="1"/>
  <c r="AJ207" i="42" s="1"/>
  <c r="AE208" i="42"/>
  <c r="AG208" i="42" s="1"/>
  <c r="AE209" i="42"/>
  <c r="AI209" i="42" s="1"/>
  <c r="AE210" i="42"/>
  <c r="AE211" i="42"/>
  <c r="AI211" i="42" s="1"/>
  <c r="AE212" i="42"/>
  <c r="AE213" i="42"/>
  <c r="AE214" i="42"/>
  <c r="AE215" i="42"/>
  <c r="AG215" i="42" s="1"/>
  <c r="AJ215" i="42" s="1"/>
  <c r="AE216" i="42"/>
  <c r="AG216" i="42" s="1"/>
  <c r="AE217" i="42"/>
  <c r="AI217" i="42" s="1"/>
  <c r="AE218" i="42"/>
  <c r="AG218" i="42" s="1"/>
  <c r="AE219" i="42"/>
  <c r="AG219" i="42" s="1"/>
  <c r="AE220" i="42"/>
  <c r="AE221" i="42"/>
  <c r="AG221" i="42" s="1"/>
  <c r="AE222" i="42"/>
  <c r="AE223" i="42"/>
  <c r="AE224" i="42"/>
  <c r="AE225" i="42"/>
  <c r="AI225" i="42" s="1"/>
  <c r="AE226" i="42"/>
  <c r="AG226" i="42" s="1"/>
  <c r="AE227" i="42"/>
  <c r="AE228" i="42"/>
  <c r="AE229" i="42"/>
  <c r="AI229" i="42" s="1"/>
  <c r="AE230" i="42"/>
  <c r="AE231" i="42"/>
  <c r="AG231" i="42" s="1"/>
  <c r="AE232" i="42"/>
  <c r="AG232" i="42" s="1"/>
  <c r="AE233" i="42"/>
  <c r="AG233" i="42" s="1"/>
  <c r="AE234" i="42"/>
  <c r="AE235" i="42"/>
  <c r="AE236" i="42"/>
  <c r="AE237" i="42"/>
  <c r="AI237" i="42" s="1"/>
  <c r="AE238" i="42"/>
  <c r="AG238" i="42" s="1"/>
  <c r="AE239" i="42"/>
  <c r="AI239" i="42" s="1"/>
  <c r="AE240" i="42"/>
  <c r="AI240" i="42" s="1"/>
  <c r="AE241" i="42"/>
  <c r="AG241" i="42" s="1"/>
  <c r="AE242" i="42"/>
  <c r="AE243" i="42"/>
  <c r="AE244" i="42"/>
  <c r="AG244" i="42" s="1"/>
  <c r="AE245" i="42"/>
  <c r="AI245" i="42" s="1"/>
  <c r="AE246" i="42"/>
  <c r="AE247" i="42"/>
  <c r="AE248" i="42"/>
  <c r="AE249" i="42"/>
  <c r="AI249" i="42" s="1"/>
  <c r="AE250" i="42"/>
  <c r="AE251" i="42"/>
  <c r="AG251" i="42" s="1"/>
  <c r="AE252" i="42"/>
  <c r="AI252" i="42" s="1"/>
  <c r="AE253" i="42"/>
  <c r="AI253" i="42" s="1"/>
  <c r="AE254" i="42"/>
  <c r="AE255" i="42"/>
  <c r="AE256" i="42"/>
  <c r="AE257" i="42"/>
  <c r="AE258" i="42"/>
  <c r="AE259" i="42"/>
  <c r="AG259" i="42" s="1"/>
  <c r="AE260" i="42"/>
  <c r="AE261" i="42"/>
  <c r="AG261" i="42" s="1"/>
  <c r="AJ261" i="42" s="1"/>
  <c r="AE262" i="42"/>
  <c r="AE263" i="42"/>
  <c r="AE264" i="42"/>
  <c r="AE265" i="42"/>
  <c r="AE266" i="42"/>
  <c r="AG266" i="42" s="1"/>
  <c r="AE267" i="42"/>
  <c r="AI267" i="42" s="1"/>
  <c r="AE268" i="42"/>
  <c r="AG268" i="42" s="1"/>
  <c r="AE269" i="42"/>
  <c r="AE270" i="42"/>
  <c r="AE271" i="42"/>
  <c r="AG271" i="42" s="1"/>
  <c r="AE272" i="42"/>
  <c r="AG272" i="42" s="1"/>
  <c r="AJ272" i="42" s="1"/>
  <c r="AE273" i="42"/>
  <c r="AE274" i="42"/>
  <c r="AI274" i="42" s="1"/>
  <c r="AE275" i="42"/>
  <c r="AG275" i="42" s="1"/>
  <c r="AE276" i="42"/>
  <c r="AG276" i="42" s="1"/>
  <c r="AE277" i="42"/>
  <c r="AI277" i="42" s="1"/>
  <c r="AE278" i="42"/>
  <c r="AE279" i="42"/>
  <c r="AE280" i="42"/>
  <c r="AE281" i="42"/>
  <c r="AE282" i="42"/>
  <c r="AE283" i="42"/>
  <c r="AI283" i="42" s="1"/>
  <c r="AE284" i="42"/>
  <c r="AG284" i="42" s="1"/>
  <c r="AE285" i="42"/>
  <c r="AG285" i="42" s="1"/>
  <c r="AE286" i="42"/>
  <c r="AI286" i="42" s="1"/>
  <c r="AE287" i="42"/>
  <c r="AI287" i="42" s="1"/>
  <c r="AE288" i="42"/>
  <c r="AE289" i="42"/>
  <c r="AI289" i="42" s="1"/>
  <c r="AE290" i="42"/>
  <c r="AG290" i="42" s="1"/>
  <c r="AE291" i="42"/>
  <c r="AI291" i="42" s="1"/>
  <c r="AE292" i="42"/>
  <c r="AG292" i="42" s="1"/>
  <c r="AJ292" i="42" s="1"/>
  <c r="AE293" i="42"/>
  <c r="AE294" i="42"/>
  <c r="AE295" i="42"/>
  <c r="AE296" i="42"/>
  <c r="AE297" i="42"/>
  <c r="AE298" i="42"/>
  <c r="AE299" i="42"/>
  <c r="AG299" i="42" s="1"/>
  <c r="AE300" i="42"/>
  <c r="AI300" i="42" s="1"/>
  <c r="AE301" i="42"/>
  <c r="AI301" i="42" s="1"/>
  <c r="AE302" i="42"/>
  <c r="AI302" i="42" s="1"/>
  <c r="AE303" i="42"/>
  <c r="AE304" i="42"/>
  <c r="AI304" i="42" s="1"/>
  <c r="AE305" i="42"/>
  <c r="AI305" i="42" s="1"/>
  <c r="AE306" i="42"/>
  <c r="AE307" i="42"/>
  <c r="AE308" i="42"/>
  <c r="AE309" i="42"/>
  <c r="AE310" i="42"/>
  <c r="AI310" i="42" s="1"/>
  <c r="AI309" i="42" s="1"/>
  <c r="AE311" i="42"/>
  <c r="AE313" i="42"/>
  <c r="AG313" i="42" s="1"/>
  <c r="AE314" i="42"/>
  <c r="AE315" i="42"/>
  <c r="AE316" i="42"/>
  <c r="AE317" i="42"/>
  <c r="AG317" i="42" s="1"/>
  <c r="AE318" i="42"/>
  <c r="AE319" i="42"/>
  <c r="AE320" i="42"/>
  <c r="AI320" i="42" s="1"/>
  <c r="AE321" i="42"/>
  <c r="AI321" i="42" s="1"/>
  <c r="AE322" i="42"/>
  <c r="AI322" i="42" s="1"/>
  <c r="AE323" i="42"/>
  <c r="AE324" i="42"/>
  <c r="AE325" i="42"/>
  <c r="AG325" i="42" s="1"/>
  <c r="AE326" i="42"/>
  <c r="AE327" i="42"/>
  <c r="AI327" i="42" s="1"/>
  <c r="AE328" i="42"/>
  <c r="AI328" i="42" s="1"/>
  <c r="AE329" i="42"/>
  <c r="AI329" i="42" s="1"/>
  <c r="AE330" i="42"/>
  <c r="AI330" i="42" s="1"/>
  <c r="AE331" i="42"/>
  <c r="AE332" i="42"/>
  <c r="AE333" i="42"/>
  <c r="AE334" i="42"/>
  <c r="AI334" i="42" s="1"/>
  <c r="AE335" i="42"/>
  <c r="AI335" i="42" s="1"/>
  <c r="AE336" i="42"/>
  <c r="AI336" i="42" s="1"/>
  <c r="AE337" i="42"/>
  <c r="AG337" i="42" s="1"/>
  <c r="AE338" i="42"/>
  <c r="AG338" i="42" s="1"/>
  <c r="AE339" i="42"/>
  <c r="AI339" i="42" s="1"/>
  <c r="AE340" i="42"/>
  <c r="AG340" i="42" s="1"/>
  <c r="AE341" i="42"/>
  <c r="AE342" i="42"/>
  <c r="AE343" i="42"/>
  <c r="AI343" i="42" s="1"/>
  <c r="AE344" i="42"/>
  <c r="AI344" i="42" s="1"/>
  <c r="AE345" i="42"/>
  <c r="AI345" i="42" s="1"/>
  <c r="AE346" i="42"/>
  <c r="AG346" i="42" s="1"/>
  <c r="AE347" i="42"/>
  <c r="AE348" i="42"/>
  <c r="AE349" i="42"/>
  <c r="AE350" i="42"/>
  <c r="AE351" i="42"/>
  <c r="AE352" i="42"/>
  <c r="AG352" i="42" s="1"/>
  <c r="AE353" i="42"/>
  <c r="AE354" i="42"/>
  <c r="AI354" i="42" s="1"/>
  <c r="AE355" i="42"/>
  <c r="AE356" i="42"/>
  <c r="AE357" i="42"/>
  <c r="AG357" i="42" s="1"/>
  <c r="AJ357" i="42" s="1"/>
  <c r="AE358" i="42"/>
  <c r="AI358" i="42" s="1"/>
  <c r="AE359" i="42"/>
  <c r="AG359" i="42" s="1"/>
  <c r="AE360" i="42"/>
  <c r="AG360" i="42" s="1"/>
  <c r="AE361" i="42"/>
  <c r="AI361" i="42" s="1"/>
  <c r="AE362" i="42"/>
  <c r="AE363" i="42"/>
  <c r="AE364" i="42"/>
  <c r="AE365" i="42"/>
  <c r="AG365" i="42" s="1"/>
  <c r="AE366" i="42"/>
  <c r="AI366" i="42" s="1"/>
  <c r="AE367" i="42"/>
  <c r="AE368" i="42"/>
  <c r="AE369" i="42"/>
  <c r="AE370" i="42"/>
  <c r="AE371" i="42"/>
  <c r="AG371" i="42" s="1"/>
  <c r="AE372" i="42"/>
  <c r="AI372" i="42" s="1"/>
  <c r="AE373" i="42"/>
  <c r="AG373" i="42" s="1"/>
  <c r="AE374" i="42"/>
  <c r="AG374" i="42" s="1"/>
  <c r="AE375" i="42"/>
  <c r="AI375" i="42" s="1"/>
  <c r="AE376" i="42"/>
  <c r="AE377" i="42"/>
  <c r="AI377" i="42" s="1"/>
  <c r="AJ377" i="42" s="1"/>
  <c r="AE378" i="42"/>
  <c r="AG378" i="42" s="1"/>
  <c r="AJ378" i="42" s="1"/>
  <c r="AE379" i="42"/>
  <c r="AE380" i="42"/>
  <c r="AE381" i="42"/>
  <c r="AE382" i="42"/>
  <c r="AE383" i="42"/>
  <c r="AE384" i="42"/>
  <c r="AI384" i="42" s="1"/>
  <c r="AJ384" i="42" s="1"/>
  <c r="AE385" i="42"/>
  <c r="AI385" i="42" s="1"/>
  <c r="AE386" i="42"/>
  <c r="AG386" i="42" s="1"/>
  <c r="AJ386" i="42" s="1"/>
  <c r="AE387" i="42"/>
  <c r="AG387" i="42" s="1"/>
  <c r="AJ387" i="42" s="1"/>
  <c r="AE388" i="42"/>
  <c r="AE389" i="42"/>
  <c r="AE390" i="42"/>
  <c r="AE391" i="42"/>
  <c r="AE392" i="42"/>
  <c r="AE393" i="42"/>
  <c r="AE394" i="42"/>
  <c r="AI394" i="42" s="1"/>
  <c r="AE395" i="42"/>
  <c r="AE396" i="42"/>
  <c r="AG396" i="42" s="1"/>
  <c r="AE397" i="42"/>
  <c r="AI397" i="42" s="1"/>
  <c r="AE398" i="42"/>
  <c r="AG398" i="42" s="1"/>
  <c r="AE399" i="42"/>
  <c r="AI399" i="42" s="1"/>
  <c r="AE400" i="42"/>
  <c r="AI400" i="42" s="1"/>
  <c r="AE401" i="42"/>
  <c r="AI401" i="42" s="1"/>
  <c r="AE402" i="42"/>
  <c r="AG402" i="42" s="1"/>
  <c r="AJ402" i="42" s="1"/>
  <c r="AE403" i="42"/>
  <c r="AG403" i="42" s="1"/>
  <c r="AJ403" i="42" s="1"/>
  <c r="AE404" i="42"/>
  <c r="AE405" i="42"/>
  <c r="AI405" i="42" s="1"/>
  <c r="AE406" i="42"/>
  <c r="AG406" i="42" s="1"/>
  <c r="AJ406" i="42" s="1"/>
  <c r="AE407" i="42"/>
  <c r="AG407" i="42" s="1"/>
  <c r="AJ407" i="42" s="1"/>
  <c r="AE408" i="42"/>
  <c r="AG408" i="42" s="1"/>
  <c r="AJ408" i="42" s="1"/>
  <c r="AE409" i="42"/>
  <c r="AG409" i="42" s="1"/>
  <c r="AJ409" i="42" s="1"/>
  <c r="AE410" i="42"/>
  <c r="AG410" i="42" s="1"/>
  <c r="AJ410" i="42" s="1"/>
  <c r="AE411" i="42"/>
  <c r="AG411" i="42" s="1"/>
  <c r="AJ411" i="42" s="1"/>
  <c r="AE412" i="42"/>
  <c r="AG412" i="42" s="1"/>
  <c r="AJ412" i="42" s="1"/>
  <c r="AE413" i="42"/>
  <c r="AG413" i="42" s="1"/>
  <c r="AJ413" i="42" s="1"/>
  <c r="AE414" i="42"/>
  <c r="AE415" i="42"/>
  <c r="AE416" i="42"/>
  <c r="AE417" i="42"/>
  <c r="AE418" i="42"/>
  <c r="AE419" i="42"/>
  <c r="AI419" i="42" s="1"/>
  <c r="AE420" i="42"/>
  <c r="AI420" i="42" s="1"/>
  <c r="AE421" i="42"/>
  <c r="AI421" i="42" s="1"/>
  <c r="AE422" i="42"/>
  <c r="AI422" i="42" s="1"/>
  <c r="AE423" i="42"/>
  <c r="AE424" i="42"/>
  <c r="AE425" i="42"/>
  <c r="AI425" i="42" s="1"/>
  <c r="AE426" i="42"/>
  <c r="AG426" i="42" s="1"/>
  <c r="AJ426" i="42" s="1"/>
  <c r="AE427" i="42"/>
  <c r="AE428" i="42"/>
  <c r="AG428" i="42" s="1"/>
  <c r="AE429" i="42"/>
  <c r="AE430" i="42"/>
  <c r="AI430" i="42" s="1"/>
  <c r="AE431" i="42"/>
  <c r="AE432" i="42"/>
  <c r="AI432" i="42" s="1"/>
  <c r="AE433" i="42"/>
  <c r="AG433" i="42" s="1"/>
  <c r="AE434" i="42"/>
  <c r="AI434" i="42" s="1"/>
  <c r="AE435" i="42"/>
  <c r="AI435" i="42" s="1"/>
  <c r="AE436" i="42"/>
  <c r="AE437" i="42"/>
  <c r="AG437" i="42" s="1"/>
  <c r="AE438" i="42"/>
  <c r="AE439" i="42"/>
  <c r="AE440" i="42"/>
  <c r="AE441" i="42"/>
  <c r="AE442" i="42"/>
  <c r="AG442" i="42" s="1"/>
  <c r="AE443" i="42"/>
  <c r="AE444" i="42"/>
  <c r="AI444" i="42" s="1"/>
  <c r="AE445" i="42"/>
  <c r="AG445" i="42" s="1"/>
  <c r="AE446" i="42"/>
  <c r="AI446" i="42" s="1"/>
  <c r="AE447" i="42"/>
  <c r="AI447" i="42" s="1"/>
  <c r="AE448" i="42"/>
  <c r="AI448" i="42" s="1"/>
  <c r="AE449" i="42"/>
  <c r="AG449" i="42" s="1"/>
  <c r="AE450" i="42"/>
  <c r="AE451" i="42"/>
  <c r="AE452" i="42"/>
  <c r="AE453" i="42"/>
  <c r="AE454" i="42"/>
  <c r="AE455" i="42"/>
  <c r="AE456" i="42"/>
  <c r="AG456" i="42" s="1"/>
  <c r="AE457" i="42"/>
  <c r="AI457" i="42" s="1"/>
  <c r="AE458" i="42"/>
  <c r="AI458" i="42" s="1"/>
  <c r="AE459" i="42"/>
  <c r="AI459" i="42" s="1"/>
  <c r="AE460" i="42"/>
  <c r="AG460" i="42" s="1"/>
  <c r="AJ460" i="42" s="1"/>
  <c r="AE461" i="42"/>
  <c r="AI461" i="42" s="1"/>
  <c r="AE462" i="42"/>
  <c r="AG462" i="42" s="1"/>
  <c r="AJ462" i="42" s="1"/>
  <c r="AE463" i="42"/>
  <c r="AG463" i="42" s="1"/>
  <c r="AJ463" i="42" s="1"/>
  <c r="AE464" i="42"/>
  <c r="AI464" i="42" s="1"/>
  <c r="AJ464" i="42" s="1"/>
  <c r="AE465" i="42"/>
  <c r="AG465" i="42" s="1"/>
  <c r="AJ465" i="42" s="1"/>
  <c r="AE466" i="42"/>
  <c r="AE467" i="42"/>
  <c r="AI467" i="42" s="1"/>
  <c r="AE468" i="42"/>
  <c r="AI468" i="42" s="1"/>
  <c r="AE469" i="42"/>
  <c r="AE470" i="42"/>
  <c r="AE471" i="42"/>
  <c r="AE472" i="42"/>
  <c r="AE473" i="42"/>
  <c r="AI473" i="42" s="1"/>
  <c r="AE474" i="42"/>
  <c r="AI474" i="42" s="1"/>
  <c r="AE475" i="42"/>
  <c r="AG475" i="42" s="1"/>
  <c r="AE476" i="42"/>
  <c r="AE477" i="42"/>
  <c r="AI477" i="42" s="1"/>
  <c r="AE478" i="42"/>
  <c r="AG478" i="42" s="1"/>
  <c r="AE479" i="42"/>
  <c r="AE480" i="42"/>
  <c r="AI480" i="42" s="1"/>
  <c r="AE481" i="42"/>
  <c r="AE482" i="42"/>
  <c r="AG482" i="42" s="1"/>
  <c r="AE483" i="42"/>
  <c r="AI483" i="42" s="1"/>
  <c r="AJ483" i="42" s="1"/>
  <c r="AE484" i="42"/>
  <c r="AG484" i="42" s="1"/>
  <c r="AJ484" i="42" s="1"/>
  <c r="AE485" i="42"/>
  <c r="AE486" i="42"/>
  <c r="AE487" i="42"/>
  <c r="AE488" i="42"/>
  <c r="AE489" i="42"/>
  <c r="AG489" i="42" s="1"/>
  <c r="AJ489" i="42" s="1"/>
  <c r="AE490" i="42"/>
  <c r="AE491" i="42"/>
  <c r="AI491" i="42" s="1"/>
  <c r="AE492" i="42"/>
  <c r="AE493" i="42"/>
  <c r="AG493" i="42" s="1"/>
  <c r="AE494" i="42"/>
  <c r="AE495" i="42"/>
  <c r="AE496" i="42"/>
  <c r="AE497" i="42"/>
  <c r="AE498" i="42"/>
  <c r="AE499" i="42"/>
  <c r="AI499" i="42" s="1"/>
  <c r="AE500" i="42"/>
  <c r="AE501" i="42"/>
  <c r="AE502" i="42"/>
  <c r="AI502" i="42" s="1"/>
  <c r="AE503" i="42"/>
  <c r="AI503" i="42" s="1"/>
  <c r="AE504" i="42"/>
  <c r="AE505" i="42"/>
  <c r="AI505" i="42" s="1"/>
  <c r="AJ505" i="42" s="1"/>
  <c r="AE506" i="42"/>
  <c r="AG506" i="42" s="1"/>
  <c r="AJ506" i="42" s="1"/>
  <c r="AE507" i="42"/>
  <c r="AE508" i="42"/>
  <c r="AE509" i="42"/>
  <c r="AE510" i="42"/>
  <c r="AE512" i="42"/>
  <c r="AG512" i="42" s="1"/>
  <c r="AJ512" i="42" s="1"/>
  <c r="AE514" i="42"/>
  <c r="AE515" i="42"/>
  <c r="AE516" i="42"/>
  <c r="AE517" i="42"/>
  <c r="AI517" i="42" s="1"/>
  <c r="AE518" i="42"/>
  <c r="AE519" i="42"/>
  <c r="AE520" i="42"/>
  <c r="AG520" i="42" s="1"/>
  <c r="AJ520" i="42" s="1"/>
  <c r="AE521" i="42"/>
  <c r="AG521" i="42" s="1"/>
  <c r="AJ521" i="42" s="1"/>
  <c r="AE522" i="42"/>
  <c r="AE523" i="42"/>
  <c r="AE524" i="42"/>
  <c r="AE526" i="42"/>
  <c r="AG526" i="42" s="1"/>
  <c r="AE528" i="42"/>
  <c r="AE529" i="42"/>
  <c r="AG529" i="42" s="1"/>
  <c r="AE530" i="42"/>
  <c r="AE531" i="42"/>
  <c r="AI531" i="42" s="1"/>
  <c r="AE532" i="42"/>
  <c r="AE533" i="42"/>
  <c r="AI533" i="42" s="1"/>
  <c r="AE534" i="42"/>
  <c r="AE535" i="42"/>
  <c r="AE536" i="42"/>
  <c r="AE537" i="42"/>
  <c r="AE538" i="42"/>
  <c r="AE539" i="42"/>
  <c r="AG539" i="42" s="1"/>
  <c r="AE540" i="42"/>
  <c r="AG540" i="42" s="1"/>
  <c r="AJ540" i="42" s="1"/>
  <c r="AE542" i="42"/>
  <c r="AE543" i="42"/>
  <c r="AI543" i="42" s="1"/>
  <c r="AE544" i="42"/>
  <c r="AE545" i="42"/>
  <c r="AG545" i="42" s="1"/>
  <c r="AE546" i="42"/>
  <c r="AE547" i="42"/>
  <c r="AI547" i="42" s="1"/>
  <c r="AE548" i="42"/>
  <c r="AG548" i="42" s="1"/>
  <c r="AJ548" i="42" s="1"/>
  <c r="AE549" i="42"/>
  <c r="AE550" i="42"/>
  <c r="AG550" i="42" s="1"/>
  <c r="AE551" i="42"/>
  <c r="AE552" i="42"/>
  <c r="AE553" i="42"/>
  <c r="AG553" i="42" s="1"/>
  <c r="AE554" i="42"/>
  <c r="AG554" i="42" s="1"/>
  <c r="AJ554" i="42" s="1"/>
  <c r="AE556" i="42"/>
  <c r="AE557" i="42"/>
  <c r="AI557" i="42" s="1"/>
  <c r="AE558" i="42"/>
  <c r="AE559" i="42"/>
  <c r="AE560" i="42"/>
  <c r="AE561" i="42"/>
  <c r="AG561" i="42" s="1"/>
  <c r="AE562" i="42"/>
  <c r="AG562" i="42" s="1"/>
  <c r="AJ562" i="42" s="1"/>
  <c r="AE563" i="42"/>
  <c r="AG563" i="42" s="1"/>
  <c r="AJ563" i="42" s="1"/>
  <c r="AE564" i="42"/>
  <c r="AE32" i="42"/>
  <c r="AG580" i="42"/>
  <c r="AJ580" i="42" s="1"/>
  <c r="AG579" i="42"/>
  <c r="AJ579" i="42" s="1"/>
  <c r="AG578" i="42"/>
  <c r="AJ578" i="42" s="1"/>
  <c r="AG577" i="42"/>
  <c r="AJ577" i="42" s="1"/>
  <c r="AI576" i="42"/>
  <c r="AG576" i="42"/>
  <c r="AI575" i="42"/>
  <c r="AG575" i="42"/>
  <c r="AI574" i="42"/>
  <c r="AG574" i="42"/>
  <c r="AG573" i="42"/>
  <c r="AJ573" i="42" s="1"/>
  <c r="AI572" i="42"/>
  <c r="AG572" i="42"/>
  <c r="AI571" i="42"/>
  <c r="AG571" i="42"/>
  <c r="AI570" i="42"/>
  <c r="AG570" i="42"/>
  <c r="AI569" i="42"/>
  <c r="AG569" i="42"/>
  <c r="AI568" i="42"/>
  <c r="AG568" i="42"/>
  <c r="AI567" i="42"/>
  <c r="AG567" i="42"/>
  <c r="AG549" i="42"/>
  <c r="AJ549" i="42" s="1"/>
  <c r="AG385" i="42"/>
  <c r="AI374" i="42"/>
  <c r="AI167" i="42"/>
  <c r="AI46" i="42"/>
  <c r="AJ46" i="42" s="1"/>
  <c r="AA580" i="42"/>
  <c r="AD580" i="42" s="1"/>
  <c r="AA579" i="42"/>
  <c r="AD579" i="42" s="1"/>
  <c r="AA578" i="42"/>
  <c r="AD578" i="42" s="1"/>
  <c r="AA577" i="42"/>
  <c r="AD577" i="42" s="1"/>
  <c r="AC576" i="42"/>
  <c r="AA576" i="42"/>
  <c r="AC575" i="42"/>
  <c r="AA575" i="42"/>
  <c r="AC574" i="42"/>
  <c r="AA574" i="42"/>
  <c r="AA573" i="42"/>
  <c r="AD573" i="42" s="1"/>
  <c r="AC572" i="42"/>
  <c r="AA572" i="42"/>
  <c r="AC571" i="42"/>
  <c r="AA571" i="42"/>
  <c r="AC570" i="42"/>
  <c r="AA570" i="42"/>
  <c r="AC569" i="42"/>
  <c r="AA569" i="42"/>
  <c r="AC568" i="42"/>
  <c r="AA568" i="42"/>
  <c r="AC567" i="42"/>
  <c r="AA567" i="42"/>
  <c r="AC564" i="42"/>
  <c r="AA564" i="42"/>
  <c r="AA563" i="42"/>
  <c r="AD563" i="42" s="1"/>
  <c r="AA562" i="42"/>
  <c r="AD562" i="42" s="1"/>
  <c r="AC561" i="42"/>
  <c r="AA561" i="42"/>
  <c r="AC559" i="42"/>
  <c r="AA559" i="42"/>
  <c r="AC558" i="42"/>
  <c r="AA558" i="42"/>
  <c r="AC557" i="42"/>
  <c r="AA557" i="42"/>
  <c r="AA555" i="42"/>
  <c r="AD555" i="42" s="1"/>
  <c r="AA554" i="42"/>
  <c r="AD554" i="42" s="1"/>
  <c r="AA553" i="42"/>
  <c r="AC550" i="42"/>
  <c r="AA550" i="42"/>
  <c r="AA549" i="42"/>
  <c r="AD549" i="42" s="1"/>
  <c r="AA548" i="42"/>
  <c r="AD548" i="42" s="1"/>
  <c r="AC547" i="42"/>
  <c r="AA547" i="42"/>
  <c r="AC545" i="42"/>
  <c r="AA545" i="42"/>
  <c r="AC544" i="42"/>
  <c r="AA544" i="42"/>
  <c r="AC543" i="42"/>
  <c r="AA543" i="42"/>
  <c r="AA541" i="42"/>
  <c r="AD541" i="42" s="1"/>
  <c r="AA540" i="42"/>
  <c r="AD540" i="42" s="1"/>
  <c r="AA539" i="42"/>
  <c r="AD539" i="42" s="1"/>
  <c r="AC536" i="42"/>
  <c r="AA536" i="42"/>
  <c r="AC535" i="42"/>
  <c r="AA535" i="42"/>
  <c r="AC534" i="42"/>
  <c r="AA534" i="42"/>
  <c r="AC533" i="42"/>
  <c r="AA533" i="42"/>
  <c r="AC531" i="42"/>
  <c r="AA531" i="42"/>
  <c r="AC530" i="42"/>
  <c r="AA530" i="42"/>
  <c r="AC529" i="42"/>
  <c r="AA529" i="42"/>
  <c r="AA527" i="42"/>
  <c r="AD527" i="42" s="1"/>
  <c r="AA526" i="42"/>
  <c r="AD526" i="42" s="1"/>
  <c r="AA525" i="42"/>
  <c r="AD525" i="42" s="1"/>
  <c r="AC522" i="42"/>
  <c r="AA522" i="42"/>
  <c r="AD522" i="42" s="1"/>
  <c r="AA521" i="42"/>
  <c r="AD521" i="42" s="1"/>
  <c r="AA520" i="42"/>
  <c r="AD520" i="42" s="1"/>
  <c r="AC519" i="42"/>
  <c r="AA519" i="42"/>
  <c r="AC517" i="42"/>
  <c r="AA517" i="42"/>
  <c r="AC516" i="42"/>
  <c r="AA516" i="42"/>
  <c r="AC515" i="42"/>
  <c r="AA515" i="42"/>
  <c r="AA513" i="42"/>
  <c r="AD513" i="42" s="1"/>
  <c r="AA512" i="42"/>
  <c r="AD512" i="42" s="1"/>
  <c r="AA511" i="42"/>
  <c r="AA506" i="42"/>
  <c r="AD506" i="42" s="1"/>
  <c r="AC505" i="42"/>
  <c r="AD505" i="42" s="1"/>
  <c r="AC504" i="42"/>
  <c r="AA504" i="42"/>
  <c r="AC503" i="42"/>
  <c r="AA503" i="42"/>
  <c r="AC502" i="42"/>
  <c r="AA502" i="42"/>
  <c r="AC501" i="42"/>
  <c r="AA501" i="42"/>
  <c r="AC500" i="42"/>
  <c r="AA500" i="42"/>
  <c r="AC499" i="42"/>
  <c r="AA499" i="42"/>
  <c r="AC498" i="42"/>
  <c r="AA498" i="42"/>
  <c r="AC497" i="42"/>
  <c r="AA497" i="42"/>
  <c r="AC496" i="42"/>
  <c r="AA496" i="42"/>
  <c r="AA493" i="42"/>
  <c r="AD493" i="42" s="1"/>
  <c r="AC492" i="42"/>
  <c r="AA492" i="42"/>
  <c r="AC491" i="42"/>
  <c r="AA491" i="42"/>
  <c r="AA489" i="42"/>
  <c r="AD489" i="42" s="1"/>
  <c r="AC488" i="42"/>
  <c r="AA488" i="42"/>
  <c r="AC487" i="42"/>
  <c r="AA487" i="42"/>
  <c r="AC486" i="42"/>
  <c r="AA486" i="42"/>
  <c r="AA484" i="42"/>
  <c r="AD484" i="42" s="1"/>
  <c r="AC483" i="42"/>
  <c r="AD483" i="42" s="1"/>
  <c r="AC482" i="42"/>
  <c r="AA482" i="42"/>
  <c r="AC481" i="42"/>
  <c r="AA481" i="42"/>
  <c r="AC480" i="42"/>
  <c r="AA480" i="42"/>
  <c r="AC479" i="42"/>
  <c r="AA479" i="42"/>
  <c r="AC478" i="42"/>
  <c r="AA478" i="42"/>
  <c r="AC477" i="42"/>
  <c r="AA477" i="42"/>
  <c r="AC476" i="42"/>
  <c r="AA476" i="42"/>
  <c r="AC475" i="42"/>
  <c r="AA475" i="42"/>
  <c r="AC474" i="42"/>
  <c r="AA474" i="42"/>
  <c r="AC473" i="42"/>
  <c r="AA473" i="42"/>
  <c r="AC472" i="42"/>
  <c r="AA472" i="42"/>
  <c r="AC471" i="42"/>
  <c r="AA471" i="42"/>
  <c r="AC470" i="42"/>
  <c r="AA470" i="42"/>
  <c r="AC469" i="42"/>
  <c r="AA469" i="42"/>
  <c r="AC468" i="42"/>
  <c r="AA468" i="42"/>
  <c r="AC467" i="42"/>
  <c r="AA467" i="42"/>
  <c r="AA465" i="42"/>
  <c r="AD465" i="42" s="1"/>
  <c r="AC464" i="42"/>
  <c r="AD464" i="42" s="1"/>
  <c r="AA463" i="42"/>
  <c r="AD463" i="42" s="1"/>
  <c r="AA462" i="42"/>
  <c r="AD462" i="42" s="1"/>
  <c r="AC461" i="42"/>
  <c r="AA461" i="42"/>
  <c r="AA460" i="42"/>
  <c r="AD460" i="42" s="1"/>
  <c r="AC459" i="42"/>
  <c r="AA459" i="42"/>
  <c r="AC458" i="42"/>
  <c r="AA458" i="42"/>
  <c r="AC457" i="42"/>
  <c r="AA457" i="42"/>
  <c r="AC456" i="42"/>
  <c r="AA456" i="42"/>
  <c r="AC455" i="42"/>
  <c r="AA455" i="42"/>
  <c r="AC454" i="42"/>
  <c r="AA454" i="42"/>
  <c r="AC453" i="42"/>
  <c r="AA453" i="42"/>
  <c r="AC452" i="42"/>
  <c r="AA452" i="42"/>
  <c r="AC451" i="42"/>
  <c r="AA451" i="42"/>
  <c r="AC450" i="42"/>
  <c r="AA450" i="42"/>
  <c r="AC449" i="42"/>
  <c r="AA449" i="42"/>
  <c r="AC448" i="42"/>
  <c r="AA448" i="42"/>
  <c r="AD448" i="42" s="1"/>
  <c r="AC447" i="42"/>
  <c r="AA447" i="42"/>
  <c r="AD447" i="42" s="1"/>
  <c r="AC446" i="42"/>
  <c r="AA446" i="42"/>
  <c r="AC445" i="42"/>
  <c r="AA445" i="42"/>
  <c r="AC444" i="42"/>
  <c r="AA444" i="42"/>
  <c r="AC443" i="42"/>
  <c r="AA443" i="42"/>
  <c r="AC442" i="42"/>
  <c r="AA442" i="42"/>
  <c r="AC441" i="42"/>
  <c r="AA441" i="42"/>
  <c r="AC440" i="42"/>
  <c r="AA440" i="42"/>
  <c r="AD440" i="42" s="1"/>
  <c r="AC439" i="42"/>
  <c r="AA439" i="42"/>
  <c r="AC438" i="42"/>
  <c r="AA438" i="42"/>
  <c r="AC437" i="42"/>
  <c r="AA437" i="42"/>
  <c r="AC436" i="42"/>
  <c r="AA436" i="42"/>
  <c r="AC435" i="42"/>
  <c r="AA435" i="42"/>
  <c r="AC434" i="42"/>
  <c r="AA434" i="42"/>
  <c r="AC433" i="42"/>
  <c r="AA433" i="42"/>
  <c r="AC432" i="42"/>
  <c r="AA432" i="42"/>
  <c r="AC431" i="42"/>
  <c r="AA431" i="42"/>
  <c r="AC430" i="42"/>
  <c r="AA430" i="42"/>
  <c r="AC429" i="42"/>
  <c r="AA429" i="42"/>
  <c r="AC428" i="42"/>
  <c r="AA428" i="42"/>
  <c r="AD428" i="42" s="1"/>
  <c r="AA426" i="42"/>
  <c r="AD426" i="42" s="1"/>
  <c r="AC425" i="42"/>
  <c r="AA425" i="42"/>
  <c r="AC424" i="42"/>
  <c r="AA424" i="42"/>
  <c r="AC423" i="42"/>
  <c r="AA423" i="42"/>
  <c r="AC422" i="42"/>
  <c r="AA422" i="42"/>
  <c r="AC421" i="42"/>
  <c r="AA421" i="42"/>
  <c r="AC420" i="42"/>
  <c r="AA420" i="42"/>
  <c r="AC419" i="42"/>
  <c r="AA419" i="42"/>
  <c r="AC418" i="42"/>
  <c r="AA418" i="42"/>
  <c r="AC417" i="42"/>
  <c r="AA417" i="42"/>
  <c r="AC416" i="42"/>
  <c r="AA416" i="42"/>
  <c r="AC415" i="42"/>
  <c r="AA415" i="42"/>
  <c r="AA413" i="42"/>
  <c r="AD413" i="42" s="1"/>
  <c r="AA412" i="42"/>
  <c r="AD412" i="42" s="1"/>
  <c r="AA411" i="42"/>
  <c r="AD411" i="42" s="1"/>
  <c r="AA410" i="42"/>
  <c r="AD410" i="42" s="1"/>
  <c r="AA409" i="42"/>
  <c r="AD409" i="42" s="1"/>
  <c r="AA408" i="42"/>
  <c r="AD408" i="42" s="1"/>
  <c r="AA407" i="42"/>
  <c r="AD407" i="42" s="1"/>
  <c r="AA406" i="42"/>
  <c r="AD406" i="42" s="1"/>
  <c r="AC405" i="42"/>
  <c r="AA405" i="42"/>
  <c r="AC404" i="42"/>
  <c r="AA404" i="42"/>
  <c r="AA403" i="42"/>
  <c r="AD403" i="42" s="1"/>
  <c r="AA402" i="42"/>
  <c r="AD402" i="42" s="1"/>
  <c r="AC401" i="42"/>
  <c r="AA401" i="42"/>
  <c r="AC400" i="42"/>
  <c r="AA400" i="42"/>
  <c r="AC399" i="42"/>
  <c r="AA399" i="42"/>
  <c r="AC398" i="42"/>
  <c r="AA398" i="42"/>
  <c r="AC397" i="42"/>
  <c r="AA397" i="42"/>
  <c r="AC396" i="42"/>
  <c r="AA396" i="42"/>
  <c r="AC395" i="42"/>
  <c r="AA395" i="42"/>
  <c r="AC394" i="42"/>
  <c r="AA394" i="42"/>
  <c r="AC393" i="42"/>
  <c r="AA393" i="42"/>
  <c r="AC392" i="42"/>
  <c r="AA392" i="42"/>
  <c r="AC391" i="42"/>
  <c r="AA391" i="42"/>
  <c r="AC390" i="42"/>
  <c r="AA390" i="42"/>
  <c r="AC389" i="42"/>
  <c r="AA389" i="42"/>
  <c r="AC388" i="42"/>
  <c r="AA388" i="42"/>
  <c r="AA387" i="42"/>
  <c r="AD387" i="42" s="1"/>
  <c r="AA386" i="42"/>
  <c r="AD386" i="42" s="1"/>
  <c r="AC385" i="42"/>
  <c r="AA385" i="42"/>
  <c r="AC384" i="42"/>
  <c r="AD384" i="42" s="1"/>
  <c r="AC380" i="42"/>
  <c r="AA380" i="42"/>
  <c r="AA378" i="42"/>
  <c r="AD378" i="42" s="1"/>
  <c r="AC377" i="42"/>
  <c r="AD377" i="42" s="1"/>
  <c r="AC376" i="42"/>
  <c r="AA376" i="42"/>
  <c r="AC375" i="42"/>
  <c r="AA375" i="42"/>
  <c r="AC374" i="42"/>
  <c r="AA374" i="42"/>
  <c r="AC373" i="42"/>
  <c r="AA373" i="42"/>
  <c r="AC372" i="42"/>
  <c r="AA372" i="42"/>
  <c r="AC371" i="42"/>
  <c r="AA371" i="42"/>
  <c r="AC370" i="42"/>
  <c r="AA370" i="42"/>
  <c r="AC369" i="42"/>
  <c r="AA369" i="42"/>
  <c r="AC368" i="42"/>
  <c r="AA368" i="42"/>
  <c r="AC367" i="42"/>
  <c r="AA367" i="42"/>
  <c r="AC366" i="42"/>
  <c r="AA366" i="42"/>
  <c r="AC365" i="42"/>
  <c r="AA365" i="42"/>
  <c r="AC364" i="42"/>
  <c r="AA364" i="42"/>
  <c r="AC363" i="42"/>
  <c r="AA363" i="42"/>
  <c r="AC361" i="42"/>
  <c r="AA361" i="42"/>
  <c r="AC360" i="42"/>
  <c r="AA360" i="42"/>
  <c r="AA359" i="42"/>
  <c r="AD359" i="42" s="1"/>
  <c r="AC358" i="42"/>
  <c r="AA358" i="42"/>
  <c r="AA357" i="42"/>
  <c r="AD357" i="42" s="1"/>
  <c r="AC355" i="42"/>
  <c r="AA355" i="42"/>
  <c r="AC354" i="42"/>
  <c r="AA354" i="42"/>
  <c r="AC352" i="42"/>
  <c r="AA352" i="42"/>
  <c r="AC351" i="42"/>
  <c r="AA351" i="42"/>
  <c r="AC350" i="42"/>
  <c r="AA350" i="42"/>
  <c r="AC348" i="42"/>
  <c r="AA348" i="42"/>
  <c r="AC347" i="42"/>
  <c r="AA347" i="42"/>
  <c r="AC346" i="42"/>
  <c r="AA346" i="42"/>
  <c r="AC345" i="42"/>
  <c r="AA345" i="42"/>
  <c r="AC344" i="42"/>
  <c r="AA344" i="42"/>
  <c r="AC343" i="42"/>
  <c r="AA343" i="42"/>
  <c r="AC341" i="42"/>
  <c r="AA341" i="42"/>
  <c r="AC340" i="42"/>
  <c r="AA340" i="42"/>
  <c r="AC339" i="42"/>
  <c r="AA339" i="42"/>
  <c r="AD339" i="42" s="1"/>
  <c r="AC338" i="42"/>
  <c r="AA338" i="42"/>
  <c r="AD338" i="42" s="1"/>
  <c r="AC337" i="42"/>
  <c r="AA337" i="42"/>
  <c r="AC336" i="42"/>
  <c r="AA336" i="42"/>
  <c r="AC335" i="42"/>
  <c r="AA335" i="42"/>
  <c r="AC334" i="42"/>
  <c r="AA334" i="42"/>
  <c r="AC333" i="42"/>
  <c r="AA333" i="42"/>
  <c r="AC332" i="42"/>
  <c r="AA332" i="42"/>
  <c r="AC330" i="42"/>
  <c r="AA330" i="42"/>
  <c r="AC329" i="42"/>
  <c r="AA329" i="42"/>
  <c r="AC328" i="42"/>
  <c r="AA328" i="42"/>
  <c r="AC327" i="42"/>
  <c r="AA327" i="42"/>
  <c r="AC325" i="42"/>
  <c r="AA325" i="42"/>
  <c r="AC324" i="42"/>
  <c r="AA324" i="42"/>
  <c r="AC323" i="42"/>
  <c r="AA323" i="42"/>
  <c r="AC322" i="42"/>
  <c r="AA322" i="42"/>
  <c r="AD322" i="42" s="1"/>
  <c r="AC321" i="42"/>
  <c r="AA321" i="42"/>
  <c r="AC320" i="42"/>
  <c r="AA320" i="42"/>
  <c r="AC318" i="42"/>
  <c r="AA318" i="42"/>
  <c r="AC317" i="42"/>
  <c r="AA317" i="42"/>
  <c r="AC316" i="42"/>
  <c r="AA316" i="42"/>
  <c r="AC315" i="42"/>
  <c r="AA315" i="42"/>
  <c r="AC314" i="42"/>
  <c r="AA314" i="42"/>
  <c r="AC313" i="42"/>
  <c r="AA313" i="42"/>
  <c r="AC310" i="42"/>
  <c r="AC309" i="42" s="1"/>
  <c r="AA310" i="42"/>
  <c r="AA309" i="42" s="1"/>
  <c r="AC308" i="42"/>
  <c r="AA308" i="42"/>
  <c r="AC307" i="42"/>
  <c r="AA307" i="42"/>
  <c r="AC306" i="42"/>
  <c r="AA306" i="42"/>
  <c r="AD306" i="42" s="1"/>
  <c r="AC305" i="42"/>
  <c r="AA305" i="42"/>
  <c r="AC304" i="42"/>
  <c r="AA304" i="42"/>
  <c r="AC302" i="42"/>
  <c r="AA302" i="42"/>
  <c r="AC301" i="42"/>
  <c r="AA301" i="42"/>
  <c r="AC300" i="42"/>
  <c r="AA300" i="42"/>
  <c r="AC299" i="42"/>
  <c r="AA299" i="42"/>
  <c r="AD299" i="42" s="1"/>
  <c r="AC298" i="42"/>
  <c r="AA298" i="42"/>
  <c r="AC296" i="42"/>
  <c r="AA296" i="42"/>
  <c r="AC295" i="42"/>
  <c r="AA295" i="42"/>
  <c r="AA292" i="42"/>
  <c r="AD292" i="42" s="1"/>
  <c r="AC291" i="42"/>
  <c r="AA291" i="42"/>
  <c r="AC290" i="42"/>
  <c r="AA290" i="42"/>
  <c r="AC289" i="42"/>
  <c r="AA289" i="42"/>
  <c r="AC288" i="42"/>
  <c r="AA288" i="42"/>
  <c r="AC287" i="42"/>
  <c r="AA287" i="42"/>
  <c r="AC286" i="42"/>
  <c r="AA286" i="42"/>
  <c r="AD286" i="42" s="1"/>
  <c r="AC285" i="42"/>
  <c r="AA285" i="42"/>
  <c r="AC284" i="42"/>
  <c r="AA284" i="42"/>
  <c r="AC283" i="42"/>
  <c r="AA283" i="42"/>
  <c r="AC282" i="42"/>
  <c r="AA282" i="42"/>
  <c r="AC281" i="42"/>
  <c r="AA281" i="42"/>
  <c r="AC279" i="42"/>
  <c r="AA279" i="42"/>
  <c r="AC278" i="42"/>
  <c r="AA278" i="42"/>
  <c r="AC277" i="42"/>
  <c r="AA277" i="42"/>
  <c r="AC276" i="42"/>
  <c r="AA276" i="42"/>
  <c r="AC275" i="42"/>
  <c r="AA275" i="42"/>
  <c r="AC274" i="42"/>
  <c r="AA274" i="42"/>
  <c r="AA272" i="42"/>
  <c r="AD272" i="42" s="1"/>
  <c r="AC271" i="42"/>
  <c r="AA271" i="42"/>
  <c r="AC270" i="42"/>
  <c r="AA270" i="42"/>
  <c r="AC268" i="42"/>
  <c r="AA268" i="42"/>
  <c r="AC267" i="42"/>
  <c r="AA267" i="42"/>
  <c r="AC266" i="42"/>
  <c r="AA266" i="42"/>
  <c r="AC264" i="42"/>
  <c r="AA264" i="42"/>
  <c r="AC263" i="42"/>
  <c r="AA263" i="42"/>
  <c r="AD263" i="42" s="1"/>
  <c r="AA261" i="42"/>
  <c r="AD261" i="42" s="1"/>
  <c r="AC260" i="42"/>
  <c r="AA260" i="42"/>
  <c r="AC259" i="42"/>
  <c r="AA259" i="42"/>
  <c r="AC258" i="42"/>
  <c r="AA258" i="42"/>
  <c r="AC257" i="42"/>
  <c r="AA257" i="42"/>
  <c r="AC256" i="42"/>
  <c r="AA256" i="42"/>
  <c r="AD256" i="42" s="1"/>
  <c r="AC255" i="42"/>
  <c r="AA255" i="42"/>
  <c r="AC254" i="42"/>
  <c r="AA254" i="42"/>
  <c r="AC253" i="42"/>
  <c r="AA253" i="42"/>
  <c r="AC252" i="42"/>
  <c r="AA252" i="42"/>
  <c r="AC251" i="42"/>
  <c r="AA251" i="42"/>
  <c r="AC250" i="42"/>
  <c r="AA250" i="42"/>
  <c r="AC249" i="42"/>
  <c r="AA249" i="42"/>
  <c r="AC248" i="42"/>
  <c r="AA248" i="42"/>
  <c r="AC246" i="42"/>
  <c r="AA246" i="42"/>
  <c r="AC245" i="42"/>
  <c r="AA245" i="42"/>
  <c r="AC244" i="42"/>
  <c r="AA244" i="42"/>
  <c r="AC243" i="42"/>
  <c r="AA243" i="42"/>
  <c r="AD243" i="42" s="1"/>
  <c r="AC242" i="42"/>
  <c r="AA242" i="42"/>
  <c r="AC241" i="42"/>
  <c r="AA241" i="42"/>
  <c r="AC240" i="42"/>
  <c r="AA240" i="42"/>
  <c r="AC239" i="42"/>
  <c r="AA239" i="42"/>
  <c r="AC238" i="42"/>
  <c r="AA238" i="42"/>
  <c r="AC237" i="42"/>
  <c r="AA237" i="42"/>
  <c r="AD237" i="42" s="1"/>
  <c r="AC236" i="42"/>
  <c r="AA236" i="42"/>
  <c r="AC235" i="42"/>
  <c r="AA235" i="42"/>
  <c r="AC234" i="42"/>
  <c r="AA234" i="42"/>
  <c r="AC233" i="42"/>
  <c r="AA233" i="42"/>
  <c r="AC232" i="42"/>
  <c r="AA232" i="42"/>
  <c r="AC231" i="42"/>
  <c r="AA231" i="42"/>
  <c r="AC230" i="42"/>
  <c r="AA230" i="42"/>
  <c r="AC229" i="42"/>
  <c r="AA229" i="42"/>
  <c r="AC228" i="42"/>
  <c r="AA228" i="42"/>
  <c r="AC227" i="42"/>
  <c r="AA227" i="42"/>
  <c r="AC226" i="42"/>
  <c r="AA226" i="42"/>
  <c r="AC225" i="42"/>
  <c r="AA225" i="42"/>
  <c r="AC224" i="42"/>
  <c r="AA224" i="42"/>
  <c r="AC223" i="42"/>
  <c r="AA223" i="42"/>
  <c r="AC222" i="42"/>
  <c r="AA222" i="42"/>
  <c r="AC221" i="42"/>
  <c r="AA221" i="42"/>
  <c r="AC220" i="42"/>
  <c r="AA220" i="42"/>
  <c r="AC219" i="42"/>
  <c r="AA219" i="42"/>
  <c r="AD219" i="42" s="1"/>
  <c r="AC218" i="42"/>
  <c r="AA218" i="42"/>
  <c r="AC217" i="42"/>
  <c r="AA217" i="42"/>
  <c r="AC216" i="42"/>
  <c r="AA216" i="42"/>
  <c r="AA215" i="42"/>
  <c r="AD215" i="42" s="1"/>
  <c r="AC214" i="42"/>
  <c r="AA214" i="42"/>
  <c r="AC213" i="42"/>
  <c r="AA213" i="42"/>
  <c r="AC212" i="42"/>
  <c r="AA212" i="42"/>
  <c r="AC211" i="42"/>
  <c r="AA211" i="42"/>
  <c r="AC210" i="42"/>
  <c r="AA210" i="42"/>
  <c r="AC209" i="42"/>
  <c r="AA209" i="42"/>
  <c r="AC208" i="42"/>
  <c r="AA208" i="42"/>
  <c r="AA207" i="42"/>
  <c r="AD207" i="42" s="1"/>
  <c r="AC206" i="42"/>
  <c r="AA206" i="42"/>
  <c r="AA205" i="42"/>
  <c r="AD205" i="42" s="1"/>
  <c r="AC204" i="42"/>
  <c r="AA204" i="42"/>
  <c r="AA203" i="42"/>
  <c r="AD203" i="42" s="1"/>
  <c r="AC202" i="42"/>
  <c r="AA202" i="42"/>
  <c r="AA201" i="42"/>
  <c r="AD201" i="42" s="1"/>
  <c r="AA200" i="42"/>
  <c r="AD200" i="42" s="1"/>
  <c r="AA199" i="42"/>
  <c r="AD199" i="42" s="1"/>
  <c r="AC198" i="42"/>
  <c r="AA198" i="42"/>
  <c r="AC197" i="42"/>
  <c r="AA197" i="42"/>
  <c r="AC196" i="42"/>
  <c r="AA196" i="42"/>
  <c r="AD196" i="42" s="1"/>
  <c r="AA195" i="42"/>
  <c r="AD195" i="42" s="1"/>
  <c r="AC194" i="42"/>
  <c r="AA194" i="42"/>
  <c r="AC193" i="42"/>
  <c r="AA193" i="42"/>
  <c r="AC192" i="42"/>
  <c r="AA192" i="42"/>
  <c r="AA191" i="42"/>
  <c r="AD191" i="42" s="1"/>
  <c r="AA190" i="42"/>
  <c r="AD190" i="42" s="1"/>
  <c r="AC189" i="42"/>
  <c r="AA189" i="42"/>
  <c r="AA187" i="42"/>
  <c r="AD187" i="42" s="1"/>
  <c r="AC186" i="42"/>
  <c r="AA186" i="42"/>
  <c r="AC185" i="42"/>
  <c r="AA185" i="42"/>
  <c r="AC184" i="42"/>
  <c r="AA184" i="42"/>
  <c r="AC183" i="42"/>
  <c r="AA183" i="42"/>
  <c r="AC182" i="42"/>
  <c r="AA182" i="42"/>
  <c r="AC180" i="42"/>
  <c r="AA180" i="42"/>
  <c r="AC179" i="42"/>
  <c r="AA179" i="42"/>
  <c r="AD179" i="42" s="1"/>
  <c r="AC178" i="42"/>
  <c r="AA178" i="42"/>
  <c r="AC177" i="42"/>
  <c r="AA177" i="42"/>
  <c r="AC176" i="42"/>
  <c r="AA176" i="42"/>
  <c r="AD176" i="42" s="1"/>
  <c r="AC175" i="42"/>
  <c r="AA175" i="42"/>
  <c r="AC174" i="42"/>
  <c r="AA174" i="42"/>
  <c r="AC173" i="42"/>
  <c r="AA173" i="42"/>
  <c r="AC171" i="42"/>
  <c r="AA171" i="42"/>
  <c r="AC169" i="42"/>
  <c r="AA169" i="42"/>
  <c r="AC168" i="42"/>
  <c r="AA168" i="42"/>
  <c r="AC167" i="42"/>
  <c r="AA167" i="42"/>
  <c r="AC165" i="42"/>
  <c r="AA165" i="42"/>
  <c r="AC164" i="42"/>
  <c r="AA164" i="42"/>
  <c r="AC163" i="42"/>
  <c r="AA163" i="42"/>
  <c r="AC162" i="42"/>
  <c r="AA162" i="42"/>
  <c r="AC161" i="42"/>
  <c r="AA161" i="42"/>
  <c r="AC160" i="42"/>
  <c r="AA160" i="42"/>
  <c r="AC159" i="42"/>
  <c r="AA159" i="42"/>
  <c r="AC158" i="42"/>
  <c r="AA158" i="42"/>
  <c r="AC157" i="42"/>
  <c r="AA157" i="42"/>
  <c r="AC156" i="42"/>
  <c r="AA156" i="42"/>
  <c r="AC155" i="42"/>
  <c r="AA155" i="42"/>
  <c r="AC154" i="42"/>
  <c r="AA154" i="42"/>
  <c r="AC153" i="42"/>
  <c r="AA153" i="42"/>
  <c r="AC152" i="42"/>
  <c r="AA152" i="42"/>
  <c r="AC151" i="42"/>
  <c r="AA151" i="42"/>
  <c r="AA149" i="42"/>
  <c r="AD149" i="42" s="1"/>
  <c r="AC148" i="42"/>
  <c r="AD148" i="42" s="1"/>
  <c r="AC147" i="42"/>
  <c r="AA147" i="42"/>
  <c r="AD147" i="42" s="1"/>
  <c r="AC146" i="42"/>
  <c r="AA146" i="42"/>
  <c r="AC145" i="42"/>
  <c r="AA145" i="42"/>
  <c r="AC144" i="42"/>
  <c r="AA144" i="42"/>
  <c r="AD144" i="42" s="1"/>
  <c r="AC143" i="42"/>
  <c r="AA143" i="42"/>
  <c r="AC142" i="42"/>
  <c r="AA142" i="42"/>
  <c r="AC141" i="42"/>
  <c r="AA141" i="42"/>
  <c r="AC140" i="42"/>
  <c r="AA140" i="42"/>
  <c r="AD140" i="42" s="1"/>
  <c r="AC139" i="42"/>
  <c r="AA139" i="42"/>
  <c r="AD139" i="42" s="1"/>
  <c r="AC138" i="42"/>
  <c r="AA138" i="42"/>
  <c r="AD138" i="42" s="1"/>
  <c r="AC137" i="42"/>
  <c r="AA137" i="42"/>
  <c r="AC136" i="42"/>
  <c r="AA136" i="42"/>
  <c r="AC135" i="42"/>
  <c r="AA135" i="42"/>
  <c r="AC134" i="42"/>
  <c r="AA134" i="42"/>
  <c r="AD134" i="42" s="1"/>
  <c r="AC133" i="42"/>
  <c r="AA133" i="42"/>
  <c r="AC132" i="42"/>
  <c r="AA132" i="42"/>
  <c r="AC131" i="42"/>
  <c r="AA131" i="42"/>
  <c r="AC130" i="42"/>
  <c r="AA130" i="42"/>
  <c r="AC129" i="42"/>
  <c r="AA129" i="42"/>
  <c r="AC128" i="42"/>
  <c r="AA128" i="42"/>
  <c r="AC127" i="42"/>
  <c r="AA127" i="42"/>
  <c r="AD127" i="42" s="1"/>
  <c r="AC126" i="42"/>
  <c r="AA126" i="42"/>
  <c r="AC125" i="42"/>
  <c r="AA125" i="42"/>
  <c r="AC124" i="42"/>
  <c r="AA124" i="42"/>
  <c r="AC123" i="42"/>
  <c r="AA123" i="42"/>
  <c r="AC122" i="42"/>
  <c r="AA122" i="42"/>
  <c r="AC121" i="42"/>
  <c r="AA121" i="42"/>
  <c r="AC120" i="42"/>
  <c r="AA120" i="42"/>
  <c r="AC119" i="42"/>
  <c r="AA119" i="42"/>
  <c r="AC118" i="42"/>
  <c r="AA118" i="42"/>
  <c r="AC117" i="42"/>
  <c r="AA117" i="42"/>
  <c r="AC116" i="42"/>
  <c r="AA116" i="42"/>
  <c r="AD116" i="42" s="1"/>
  <c r="AC115" i="42"/>
  <c r="AA115" i="42"/>
  <c r="AC114" i="42"/>
  <c r="AA114" i="42"/>
  <c r="AC113" i="42"/>
  <c r="AA113" i="42"/>
  <c r="AC112" i="42"/>
  <c r="AA112" i="42"/>
  <c r="AC111" i="42"/>
  <c r="AA111" i="42"/>
  <c r="AD111" i="42" s="1"/>
  <c r="AC110" i="42"/>
  <c r="AA110" i="42"/>
  <c r="AD110" i="42" s="1"/>
  <c r="AC109" i="42"/>
  <c r="AA109" i="42"/>
  <c r="AC108" i="42"/>
  <c r="AA108" i="42"/>
  <c r="AC107" i="42"/>
  <c r="AA107" i="42"/>
  <c r="AC106" i="42"/>
  <c r="AA106" i="42"/>
  <c r="AC105" i="42"/>
  <c r="AA105" i="42"/>
  <c r="AC104" i="42"/>
  <c r="AA104" i="42"/>
  <c r="AD104" i="42" s="1"/>
  <c r="AC103" i="42"/>
  <c r="AA103" i="42"/>
  <c r="AC102" i="42"/>
  <c r="AA102" i="42"/>
  <c r="AD102" i="42" s="1"/>
  <c r="AC101" i="42"/>
  <c r="AA101" i="42"/>
  <c r="AC100" i="42"/>
  <c r="AA100" i="42"/>
  <c r="AA99" i="42"/>
  <c r="AD99" i="42" s="1"/>
  <c r="AC97" i="42"/>
  <c r="AA97" i="42"/>
  <c r="AC96" i="42"/>
  <c r="AA96" i="42"/>
  <c r="AC95" i="42"/>
  <c r="AA95" i="42"/>
  <c r="AC94" i="42"/>
  <c r="AA94" i="42"/>
  <c r="AC92" i="42"/>
  <c r="AA92" i="42"/>
  <c r="AA91" i="42"/>
  <c r="AC90" i="42"/>
  <c r="AA90" i="42"/>
  <c r="AC88" i="42"/>
  <c r="AA88" i="42"/>
  <c r="AC87" i="42"/>
  <c r="AA87" i="42"/>
  <c r="AD87" i="42" s="1"/>
  <c r="AC85" i="42"/>
  <c r="AC84" i="42" s="1"/>
  <c r="AA85" i="42"/>
  <c r="AA84" i="42" s="1"/>
  <c r="AC83" i="42"/>
  <c r="AA83" i="42"/>
  <c r="AC82" i="42"/>
  <c r="AA82" i="42"/>
  <c r="AC81" i="42"/>
  <c r="AA81" i="42"/>
  <c r="AC80" i="42"/>
  <c r="AA80" i="42"/>
  <c r="AC78" i="42"/>
  <c r="AC77" i="42" s="1"/>
  <c r="AA78" i="42"/>
  <c r="AC76" i="42"/>
  <c r="AA76" i="42"/>
  <c r="AC75" i="42"/>
  <c r="AA75" i="42"/>
  <c r="AC72" i="42"/>
  <c r="AA72" i="42"/>
  <c r="AC71" i="42"/>
  <c r="AA71" i="42"/>
  <c r="AC70" i="42"/>
  <c r="AA70" i="42"/>
  <c r="AC69" i="42"/>
  <c r="AA69" i="42"/>
  <c r="AC68" i="42"/>
  <c r="AA68" i="42"/>
  <c r="AD68" i="42" s="1"/>
  <c r="AC67" i="42"/>
  <c r="AA67" i="42"/>
  <c r="AC66" i="42"/>
  <c r="AA66" i="42"/>
  <c r="AC65" i="42"/>
  <c r="AA65" i="42"/>
  <c r="AC64" i="42"/>
  <c r="AA64" i="42"/>
  <c r="AC63" i="42"/>
  <c r="AA63" i="42"/>
  <c r="AC62" i="42"/>
  <c r="AA62" i="42"/>
  <c r="AC61" i="42"/>
  <c r="AA61" i="42"/>
  <c r="AC60" i="42"/>
  <c r="AA60" i="42"/>
  <c r="AC59" i="42"/>
  <c r="AA59" i="42"/>
  <c r="AC58" i="42"/>
  <c r="AA58" i="42"/>
  <c r="AC57" i="42"/>
  <c r="AA57" i="42"/>
  <c r="AC56" i="42"/>
  <c r="AA56" i="42"/>
  <c r="AD56" i="42" s="1"/>
  <c r="AC55" i="42"/>
  <c r="AA55" i="42"/>
  <c r="AC54" i="42"/>
  <c r="AA54" i="42"/>
  <c r="AC53" i="42"/>
  <c r="AA53" i="42"/>
  <c r="AC52" i="42"/>
  <c r="AA52" i="42"/>
  <c r="AC51" i="42"/>
  <c r="AA51" i="42"/>
  <c r="AC49" i="42"/>
  <c r="AA49" i="42"/>
  <c r="AD49" i="42" s="1"/>
  <c r="AC48" i="42"/>
  <c r="AA48" i="42"/>
  <c r="AC47" i="42"/>
  <c r="AA47" i="42"/>
  <c r="AC46" i="42"/>
  <c r="AA46" i="42"/>
  <c r="AC45" i="42"/>
  <c r="AA45" i="42"/>
  <c r="AA44" i="42"/>
  <c r="AD44" i="42" s="1"/>
  <c r="AC43" i="42"/>
  <c r="AA43" i="42"/>
  <c r="AA42" i="42"/>
  <c r="AD42" i="42" s="1"/>
  <c r="AC40" i="42"/>
  <c r="AA40" i="42"/>
  <c r="AC39" i="42"/>
  <c r="AA39" i="42"/>
  <c r="AC37" i="42"/>
  <c r="AA37" i="42"/>
  <c r="AC36" i="42"/>
  <c r="AA36" i="42"/>
  <c r="AA35" i="42"/>
  <c r="AD35" i="42" s="1"/>
  <c r="AA34" i="42"/>
  <c r="U580" i="42"/>
  <c r="X580" i="42" s="1"/>
  <c r="R580" i="42"/>
  <c r="L580" i="42"/>
  <c r="O580" i="42" s="1"/>
  <c r="F580" i="42"/>
  <c r="I580" i="42" s="1"/>
  <c r="U579" i="42"/>
  <c r="X579" i="42" s="1"/>
  <c r="R579" i="42"/>
  <c r="L579" i="42"/>
  <c r="O579" i="42" s="1"/>
  <c r="F579" i="42"/>
  <c r="I579" i="42" s="1"/>
  <c r="U578" i="42"/>
  <c r="X578" i="42" s="1"/>
  <c r="R578" i="42"/>
  <c r="L578" i="42"/>
  <c r="O578" i="42" s="1"/>
  <c r="F578" i="42"/>
  <c r="I578" i="42" s="1"/>
  <c r="U577" i="42"/>
  <c r="X577" i="42" s="1"/>
  <c r="R577" i="42"/>
  <c r="L577" i="42"/>
  <c r="O577" i="42" s="1"/>
  <c r="F577" i="42"/>
  <c r="I577" i="42" s="1"/>
  <c r="W576" i="42"/>
  <c r="U576" i="42"/>
  <c r="R576" i="42"/>
  <c r="N576" i="42"/>
  <c r="L576" i="42"/>
  <c r="O576" i="42" s="1"/>
  <c r="H576" i="42"/>
  <c r="F576" i="42"/>
  <c r="W575" i="42"/>
  <c r="U575" i="42"/>
  <c r="R575" i="42"/>
  <c r="N575" i="42"/>
  <c r="L575" i="42"/>
  <c r="H575" i="42"/>
  <c r="F575" i="42"/>
  <c r="W574" i="42"/>
  <c r="U574" i="42"/>
  <c r="R574" i="42"/>
  <c r="N574" i="42"/>
  <c r="L574" i="42"/>
  <c r="H574" i="42"/>
  <c r="F574" i="42"/>
  <c r="U573" i="42"/>
  <c r="X573" i="42" s="1"/>
  <c r="R573" i="42"/>
  <c r="L573" i="42"/>
  <c r="O573" i="42" s="1"/>
  <c r="F573" i="42"/>
  <c r="I573" i="42" s="1"/>
  <c r="W572" i="42"/>
  <c r="U572" i="42"/>
  <c r="R572" i="42"/>
  <c r="N572" i="42"/>
  <c r="L572" i="42"/>
  <c r="H572" i="42"/>
  <c r="F572" i="42"/>
  <c r="W571" i="42"/>
  <c r="U571" i="42"/>
  <c r="R571" i="42"/>
  <c r="N571" i="42"/>
  <c r="L571" i="42"/>
  <c r="H571" i="42"/>
  <c r="F571" i="42"/>
  <c r="W570" i="42"/>
  <c r="U570" i="42"/>
  <c r="R570" i="42"/>
  <c r="N570" i="42"/>
  <c r="L570" i="42"/>
  <c r="H570" i="42"/>
  <c r="F570" i="42"/>
  <c r="W569" i="42"/>
  <c r="U569" i="42"/>
  <c r="R569" i="42"/>
  <c r="N569" i="42"/>
  <c r="L569" i="42"/>
  <c r="F569" i="42"/>
  <c r="I569" i="42" s="1"/>
  <c r="W568" i="42"/>
  <c r="U568" i="42"/>
  <c r="R568" i="42"/>
  <c r="N568" i="42"/>
  <c r="L568" i="42"/>
  <c r="H568" i="42"/>
  <c r="F568" i="42"/>
  <c r="W567" i="42"/>
  <c r="U567" i="42"/>
  <c r="R567" i="42"/>
  <c r="N567" i="42"/>
  <c r="L567" i="42"/>
  <c r="H567" i="42"/>
  <c r="F567" i="42"/>
  <c r="R566" i="42"/>
  <c r="R565" i="42"/>
  <c r="W564" i="42"/>
  <c r="U564" i="42"/>
  <c r="R564" i="42"/>
  <c r="Q564" i="42"/>
  <c r="P564" i="42"/>
  <c r="N564" i="42"/>
  <c r="L564" i="42"/>
  <c r="H564" i="42"/>
  <c r="F564" i="42"/>
  <c r="U563" i="42"/>
  <c r="X563" i="42" s="1"/>
  <c r="R563" i="42"/>
  <c r="Q563" i="42"/>
  <c r="P563" i="42"/>
  <c r="L563" i="42"/>
  <c r="O563" i="42" s="1"/>
  <c r="F563" i="42"/>
  <c r="I563" i="42" s="1"/>
  <c r="U562" i="42"/>
  <c r="X562" i="42" s="1"/>
  <c r="R562" i="42"/>
  <c r="Q562" i="42"/>
  <c r="P562" i="42"/>
  <c r="L562" i="42"/>
  <c r="O562" i="42" s="1"/>
  <c r="F562" i="42"/>
  <c r="I562" i="42" s="1"/>
  <c r="W561" i="42"/>
  <c r="U561" i="42"/>
  <c r="R561" i="42"/>
  <c r="Q561" i="42"/>
  <c r="P561" i="42"/>
  <c r="N561" i="42"/>
  <c r="L561" i="42"/>
  <c r="H561" i="42"/>
  <c r="F561" i="42"/>
  <c r="R560" i="42"/>
  <c r="Q560" i="42"/>
  <c r="P560" i="42"/>
  <c r="W559" i="42"/>
  <c r="U559" i="42"/>
  <c r="R559" i="42"/>
  <c r="Q559" i="42"/>
  <c r="P559" i="42"/>
  <c r="N559" i="42"/>
  <c r="L559" i="42"/>
  <c r="H559" i="42"/>
  <c r="F559" i="42"/>
  <c r="W558" i="42"/>
  <c r="U558" i="42"/>
  <c r="X558" i="42" s="1"/>
  <c r="R558" i="42"/>
  <c r="Q558" i="42"/>
  <c r="P558" i="42"/>
  <c r="N558" i="42"/>
  <c r="L558" i="42"/>
  <c r="H558" i="42"/>
  <c r="F558" i="42"/>
  <c r="W557" i="42"/>
  <c r="U557" i="42"/>
  <c r="R557" i="42"/>
  <c r="Q557" i="42"/>
  <c r="P557" i="42"/>
  <c r="N557" i="42"/>
  <c r="L557" i="42"/>
  <c r="H557" i="42"/>
  <c r="F557" i="42"/>
  <c r="R556" i="42"/>
  <c r="Q556" i="42"/>
  <c r="P556" i="42"/>
  <c r="U555" i="42"/>
  <c r="X555" i="42" s="1"/>
  <c r="Q555" i="42"/>
  <c r="P555" i="42"/>
  <c r="L555" i="42"/>
  <c r="O555" i="42" s="1"/>
  <c r="D555" i="42"/>
  <c r="F555" i="42" s="1"/>
  <c r="I555" i="42" s="1"/>
  <c r="U554" i="42"/>
  <c r="X554" i="42" s="1"/>
  <c r="R554" i="42"/>
  <c r="Q554" i="42"/>
  <c r="P554" i="42"/>
  <c r="L554" i="42"/>
  <c r="O554" i="42" s="1"/>
  <c r="F554" i="42"/>
  <c r="I554" i="42" s="1"/>
  <c r="U553" i="42"/>
  <c r="R553" i="42"/>
  <c r="Q553" i="42"/>
  <c r="P553" i="42"/>
  <c r="L553" i="42"/>
  <c r="F553" i="42"/>
  <c r="R552" i="42"/>
  <c r="Q552" i="42"/>
  <c r="P552" i="42"/>
  <c r="R551" i="42"/>
  <c r="Q551" i="42"/>
  <c r="P551" i="42"/>
  <c r="W550" i="42"/>
  <c r="U550" i="42"/>
  <c r="R550" i="42"/>
  <c r="Q550" i="42"/>
  <c r="P550" i="42"/>
  <c r="N550" i="42"/>
  <c r="L550" i="42"/>
  <c r="O550" i="42" s="1"/>
  <c r="H550" i="42"/>
  <c r="F550" i="42"/>
  <c r="U549" i="42"/>
  <c r="X549" i="42" s="1"/>
  <c r="R549" i="42"/>
  <c r="Q549" i="42"/>
  <c r="P549" i="42"/>
  <c r="L549" i="42"/>
  <c r="O549" i="42" s="1"/>
  <c r="F549" i="42"/>
  <c r="I549" i="42" s="1"/>
  <c r="U548" i="42"/>
  <c r="X548" i="42" s="1"/>
  <c r="R548" i="42"/>
  <c r="Q548" i="42"/>
  <c r="P548" i="42"/>
  <c r="L548" i="42"/>
  <c r="O548" i="42" s="1"/>
  <c r="F548" i="42"/>
  <c r="I548" i="42" s="1"/>
  <c r="W547" i="42"/>
  <c r="U547" i="42"/>
  <c r="R547" i="42"/>
  <c r="Q547" i="42"/>
  <c r="P547" i="42"/>
  <c r="N547" i="42"/>
  <c r="L547" i="42"/>
  <c r="H547" i="42"/>
  <c r="F547" i="42"/>
  <c r="R546" i="42"/>
  <c r="Q546" i="42"/>
  <c r="P546" i="42"/>
  <c r="W545" i="42"/>
  <c r="U545" i="42"/>
  <c r="R545" i="42"/>
  <c r="Q545" i="42"/>
  <c r="P545" i="42"/>
  <c r="N545" i="42"/>
  <c r="L545" i="42"/>
  <c r="H545" i="42"/>
  <c r="F545" i="42"/>
  <c r="W544" i="42"/>
  <c r="U544" i="42"/>
  <c r="R544" i="42"/>
  <c r="Q544" i="42"/>
  <c r="P544" i="42"/>
  <c r="N544" i="42"/>
  <c r="L544" i="42"/>
  <c r="H544" i="42"/>
  <c r="F544" i="42"/>
  <c r="W543" i="42"/>
  <c r="U543" i="42"/>
  <c r="R543" i="42"/>
  <c r="Q543" i="42"/>
  <c r="P543" i="42"/>
  <c r="N543" i="42"/>
  <c r="L543" i="42"/>
  <c r="H543" i="42"/>
  <c r="F543" i="42"/>
  <c r="R542" i="42"/>
  <c r="Q542" i="42"/>
  <c r="P542" i="42"/>
  <c r="U541" i="42"/>
  <c r="X541" i="42" s="1"/>
  <c r="Q541" i="42"/>
  <c r="P541" i="42"/>
  <c r="L541" i="42"/>
  <c r="O541" i="42" s="1"/>
  <c r="D541" i="42"/>
  <c r="AE541" i="42" s="1"/>
  <c r="AG541" i="42" s="1"/>
  <c r="AJ541" i="42" s="1"/>
  <c r="U540" i="42"/>
  <c r="X540" i="42" s="1"/>
  <c r="R540" i="42"/>
  <c r="Q540" i="42"/>
  <c r="P540" i="42"/>
  <c r="L540" i="42"/>
  <c r="O540" i="42" s="1"/>
  <c r="F540" i="42"/>
  <c r="I540" i="42" s="1"/>
  <c r="U539" i="42"/>
  <c r="R539" i="42"/>
  <c r="Q539" i="42"/>
  <c r="P539" i="42"/>
  <c r="L539" i="42"/>
  <c r="O539" i="42" s="1"/>
  <c r="F539" i="42"/>
  <c r="I539" i="42" s="1"/>
  <c r="R538" i="42"/>
  <c r="Q538" i="42"/>
  <c r="P538" i="42"/>
  <c r="R537" i="42"/>
  <c r="Q537" i="42"/>
  <c r="P537" i="42"/>
  <c r="W536" i="42"/>
  <c r="U536" i="42"/>
  <c r="R536" i="42"/>
  <c r="Q536" i="42"/>
  <c r="P536" i="42"/>
  <c r="N536" i="42"/>
  <c r="L536" i="42"/>
  <c r="H536" i="42"/>
  <c r="F536" i="42"/>
  <c r="W535" i="42"/>
  <c r="U535" i="42"/>
  <c r="R535" i="42"/>
  <c r="Q535" i="42"/>
  <c r="P535" i="42"/>
  <c r="N535" i="42"/>
  <c r="L535" i="42"/>
  <c r="H535" i="42"/>
  <c r="F535" i="42"/>
  <c r="W534" i="42"/>
  <c r="U534" i="42"/>
  <c r="R534" i="42"/>
  <c r="Q534" i="42"/>
  <c r="P534" i="42"/>
  <c r="N534" i="42"/>
  <c r="L534" i="42"/>
  <c r="H534" i="42"/>
  <c r="F534" i="42"/>
  <c r="W533" i="42"/>
  <c r="U533" i="42"/>
  <c r="R533" i="42"/>
  <c r="Q533" i="42"/>
  <c r="P533" i="42"/>
  <c r="N533" i="42"/>
  <c r="L533" i="42"/>
  <c r="H533" i="42"/>
  <c r="F533" i="42"/>
  <c r="R532" i="42"/>
  <c r="Q532" i="42"/>
  <c r="P532" i="42"/>
  <c r="W531" i="42"/>
  <c r="U531" i="42"/>
  <c r="X531" i="42" s="1"/>
  <c r="R531" i="42"/>
  <c r="Q531" i="42"/>
  <c r="P531" i="42"/>
  <c r="N531" i="42"/>
  <c r="L531" i="42"/>
  <c r="H531" i="42"/>
  <c r="F531" i="42"/>
  <c r="W530" i="42"/>
  <c r="U530" i="42"/>
  <c r="R530" i="42"/>
  <c r="Q530" i="42"/>
  <c r="P530" i="42"/>
  <c r="N530" i="42"/>
  <c r="L530" i="42"/>
  <c r="H530" i="42"/>
  <c r="F530" i="42"/>
  <c r="W529" i="42"/>
  <c r="U529" i="42"/>
  <c r="R529" i="42"/>
  <c r="Q529" i="42"/>
  <c r="P529" i="42"/>
  <c r="N529" i="42"/>
  <c r="L529" i="42"/>
  <c r="H529" i="42"/>
  <c r="F529" i="42"/>
  <c r="R528" i="42"/>
  <c r="Q528" i="42"/>
  <c r="P528" i="42"/>
  <c r="U527" i="42"/>
  <c r="X527" i="42" s="1"/>
  <c r="Q527" i="42"/>
  <c r="P527" i="42"/>
  <c r="L527" i="42"/>
  <c r="O527" i="42" s="1"/>
  <c r="D527" i="42"/>
  <c r="F527" i="42" s="1"/>
  <c r="U526" i="42"/>
  <c r="X526" i="42" s="1"/>
  <c r="R526" i="42"/>
  <c r="Q526" i="42"/>
  <c r="P526" i="42"/>
  <c r="L526" i="42"/>
  <c r="O526" i="42" s="1"/>
  <c r="F526" i="42"/>
  <c r="I526" i="42" s="1"/>
  <c r="U525" i="42"/>
  <c r="X525" i="42" s="1"/>
  <c r="Q525" i="42"/>
  <c r="P525" i="42"/>
  <c r="L525" i="42"/>
  <c r="O525" i="42" s="1"/>
  <c r="D525" i="42"/>
  <c r="R525" i="42" s="1"/>
  <c r="R524" i="42"/>
  <c r="Q524" i="42"/>
  <c r="P524" i="42"/>
  <c r="R523" i="42"/>
  <c r="Q523" i="42"/>
  <c r="P523" i="42"/>
  <c r="W522" i="42"/>
  <c r="U522" i="42"/>
  <c r="R522" i="42"/>
  <c r="Q522" i="42"/>
  <c r="P522" i="42"/>
  <c r="N522" i="42"/>
  <c r="L522" i="42"/>
  <c r="H522" i="42"/>
  <c r="F522" i="42"/>
  <c r="U521" i="42"/>
  <c r="X521" i="42" s="1"/>
  <c r="R521" i="42"/>
  <c r="Q521" i="42"/>
  <c r="P521" i="42"/>
  <c r="L521" i="42"/>
  <c r="O521" i="42" s="1"/>
  <c r="F521" i="42"/>
  <c r="I521" i="42" s="1"/>
  <c r="U520" i="42"/>
  <c r="X520" i="42" s="1"/>
  <c r="R520" i="42"/>
  <c r="Q520" i="42"/>
  <c r="P520" i="42"/>
  <c r="L520" i="42"/>
  <c r="O520" i="42" s="1"/>
  <c r="F520" i="42"/>
  <c r="I520" i="42" s="1"/>
  <c r="W519" i="42"/>
  <c r="U519" i="42"/>
  <c r="R519" i="42"/>
  <c r="Q519" i="42"/>
  <c r="P519" i="42"/>
  <c r="N519" i="42"/>
  <c r="L519" i="42"/>
  <c r="H519" i="42"/>
  <c r="F519" i="42"/>
  <c r="R518" i="42"/>
  <c r="Q518" i="42"/>
  <c r="P518" i="42"/>
  <c r="W517" i="42"/>
  <c r="U517" i="42"/>
  <c r="R517" i="42"/>
  <c r="Q517" i="42"/>
  <c r="P517" i="42"/>
  <c r="N517" i="42"/>
  <c r="L517" i="42"/>
  <c r="H517" i="42"/>
  <c r="F517" i="42"/>
  <c r="W516" i="42"/>
  <c r="U516" i="42"/>
  <c r="R516" i="42"/>
  <c r="Q516" i="42"/>
  <c r="P516" i="42"/>
  <c r="N516" i="42"/>
  <c r="L516" i="42"/>
  <c r="H516" i="42"/>
  <c r="F516" i="42"/>
  <c r="W515" i="42"/>
  <c r="U515" i="42"/>
  <c r="R515" i="42"/>
  <c r="Q515" i="42"/>
  <c r="P515" i="42"/>
  <c r="N515" i="42"/>
  <c r="L515" i="42"/>
  <c r="H515" i="42"/>
  <c r="F515" i="42"/>
  <c r="R514" i="42"/>
  <c r="Q514" i="42"/>
  <c r="P514" i="42"/>
  <c r="U513" i="42"/>
  <c r="X513" i="42" s="1"/>
  <c r="Q513" i="42"/>
  <c r="P513" i="42"/>
  <c r="L513" i="42"/>
  <c r="O513" i="42" s="1"/>
  <c r="D513" i="42"/>
  <c r="R513" i="42" s="1"/>
  <c r="U512" i="42"/>
  <c r="X512" i="42" s="1"/>
  <c r="R512" i="42"/>
  <c r="Q512" i="42"/>
  <c r="P512" i="42"/>
  <c r="L512" i="42"/>
  <c r="O512" i="42" s="1"/>
  <c r="F512" i="42"/>
  <c r="I512" i="42" s="1"/>
  <c r="U511" i="42"/>
  <c r="X511" i="42" s="1"/>
  <c r="Q511" i="42"/>
  <c r="P511" i="42"/>
  <c r="L511" i="42"/>
  <c r="D511" i="42"/>
  <c r="AE511" i="42" s="1"/>
  <c r="AG511" i="42" s="1"/>
  <c r="AJ511" i="42" s="1"/>
  <c r="R510" i="42"/>
  <c r="Q510" i="42"/>
  <c r="P510" i="42"/>
  <c r="R509" i="42"/>
  <c r="Q509" i="42"/>
  <c r="P509" i="42"/>
  <c r="U506" i="42"/>
  <c r="X506" i="42" s="1"/>
  <c r="R506" i="42"/>
  <c r="Q506" i="42"/>
  <c r="P506" i="42"/>
  <c r="L506" i="42"/>
  <c r="O506" i="42" s="1"/>
  <c r="F506" i="42"/>
  <c r="I506" i="42" s="1"/>
  <c r="W505" i="42"/>
  <c r="X505" i="42" s="1"/>
  <c r="R505" i="42"/>
  <c r="Q505" i="42"/>
  <c r="P505" i="42"/>
  <c r="N505" i="42"/>
  <c r="O505" i="42" s="1"/>
  <c r="H505" i="42"/>
  <c r="I505" i="42" s="1"/>
  <c r="W504" i="42"/>
  <c r="U504" i="42"/>
  <c r="R504" i="42"/>
  <c r="Q504" i="42"/>
  <c r="P504" i="42"/>
  <c r="N504" i="42"/>
  <c r="L504" i="42"/>
  <c r="H504" i="42"/>
  <c r="F504" i="42"/>
  <c r="W503" i="42"/>
  <c r="U503" i="42"/>
  <c r="R503" i="42"/>
  <c r="Q503" i="42"/>
  <c r="P503" i="42"/>
  <c r="N503" i="42"/>
  <c r="L503" i="42"/>
  <c r="H503" i="42"/>
  <c r="F503" i="42"/>
  <c r="W502" i="42"/>
  <c r="U502" i="42"/>
  <c r="R502" i="42"/>
  <c r="Q502" i="42"/>
  <c r="P502" i="42"/>
  <c r="N502" i="42"/>
  <c r="L502" i="42"/>
  <c r="H502" i="42"/>
  <c r="F502" i="42"/>
  <c r="I502" i="42" s="1"/>
  <c r="W501" i="42"/>
  <c r="U501" i="42"/>
  <c r="R501" i="42"/>
  <c r="Q501" i="42"/>
  <c r="P501" i="42"/>
  <c r="N501" i="42"/>
  <c r="L501" i="42"/>
  <c r="H501" i="42"/>
  <c r="F501" i="42"/>
  <c r="W500" i="42"/>
  <c r="U500" i="42"/>
  <c r="R500" i="42"/>
  <c r="Q500" i="42"/>
  <c r="P500" i="42"/>
  <c r="N500" i="42"/>
  <c r="L500" i="42"/>
  <c r="H500" i="42"/>
  <c r="F500" i="42"/>
  <c r="W499" i="42"/>
  <c r="U499" i="42"/>
  <c r="R499" i="42"/>
  <c r="Q499" i="42"/>
  <c r="P499" i="42"/>
  <c r="N499" i="42"/>
  <c r="L499" i="42"/>
  <c r="H499" i="42"/>
  <c r="F499" i="42"/>
  <c r="W498" i="42"/>
  <c r="U498" i="42"/>
  <c r="R498" i="42"/>
  <c r="Q498" i="42"/>
  <c r="P498" i="42"/>
  <c r="N498" i="42"/>
  <c r="L498" i="42"/>
  <c r="H498" i="42"/>
  <c r="F498" i="42"/>
  <c r="W497" i="42"/>
  <c r="U497" i="42"/>
  <c r="R497" i="42"/>
  <c r="Q497" i="42"/>
  <c r="P497" i="42"/>
  <c r="N497" i="42"/>
  <c r="L497" i="42"/>
  <c r="H497" i="42"/>
  <c r="F497" i="42"/>
  <c r="W496" i="42"/>
  <c r="U496" i="42"/>
  <c r="R496" i="42"/>
  <c r="Q496" i="42"/>
  <c r="P496" i="42"/>
  <c r="N496" i="42"/>
  <c r="L496" i="42"/>
  <c r="H496" i="42"/>
  <c r="F496" i="42"/>
  <c r="R495" i="42"/>
  <c r="Q495" i="42"/>
  <c r="P495" i="42"/>
  <c r="R494" i="42"/>
  <c r="Q494" i="42"/>
  <c r="P494" i="42"/>
  <c r="U493" i="42"/>
  <c r="X493" i="42" s="1"/>
  <c r="R493" i="42"/>
  <c r="Q493" i="42"/>
  <c r="P493" i="42"/>
  <c r="L493" i="42"/>
  <c r="O493" i="42" s="1"/>
  <c r="F493" i="42"/>
  <c r="I493" i="42" s="1"/>
  <c r="W492" i="42"/>
  <c r="U492" i="42"/>
  <c r="R492" i="42"/>
  <c r="Q492" i="42"/>
  <c r="P492" i="42"/>
  <c r="N492" i="42"/>
  <c r="L492" i="42"/>
  <c r="H492" i="42"/>
  <c r="F492" i="42"/>
  <c r="W491" i="42"/>
  <c r="U491" i="42"/>
  <c r="R491" i="42"/>
  <c r="Q491" i="42"/>
  <c r="P491" i="42"/>
  <c r="N491" i="42"/>
  <c r="L491" i="42"/>
  <c r="H491" i="42"/>
  <c r="F491" i="42"/>
  <c r="R490" i="42"/>
  <c r="Q490" i="42"/>
  <c r="P490" i="42"/>
  <c r="U489" i="42"/>
  <c r="X489" i="42" s="1"/>
  <c r="R489" i="42"/>
  <c r="Q489" i="42"/>
  <c r="P489" i="42"/>
  <c r="L489" i="42"/>
  <c r="O489" i="42" s="1"/>
  <c r="F489" i="42"/>
  <c r="I489" i="42" s="1"/>
  <c r="W488" i="42"/>
  <c r="U488" i="42"/>
  <c r="R488" i="42"/>
  <c r="Q488" i="42"/>
  <c r="P488" i="42"/>
  <c r="N488" i="42"/>
  <c r="L488" i="42"/>
  <c r="H488" i="42"/>
  <c r="F488" i="42"/>
  <c r="W487" i="42"/>
  <c r="U487" i="42"/>
  <c r="R487" i="42"/>
  <c r="Q487" i="42"/>
  <c r="P487" i="42"/>
  <c r="N487" i="42"/>
  <c r="L487" i="42"/>
  <c r="H487" i="42"/>
  <c r="F487" i="42"/>
  <c r="W486" i="42"/>
  <c r="U486" i="42"/>
  <c r="R486" i="42"/>
  <c r="Q486" i="42"/>
  <c r="P486" i="42"/>
  <c r="N486" i="42"/>
  <c r="L486" i="42"/>
  <c r="H486" i="42"/>
  <c r="F486" i="42"/>
  <c r="R485" i="42"/>
  <c r="Q485" i="42"/>
  <c r="P485" i="42"/>
  <c r="U484" i="42"/>
  <c r="X484" i="42" s="1"/>
  <c r="R484" i="42"/>
  <c r="Q484" i="42"/>
  <c r="P484" i="42"/>
  <c r="L484" i="42"/>
  <c r="O484" i="42" s="1"/>
  <c r="F484" i="42"/>
  <c r="I484" i="42" s="1"/>
  <c r="W483" i="42"/>
  <c r="R483" i="42"/>
  <c r="Q483" i="42"/>
  <c r="P483" i="42"/>
  <c r="N483" i="42"/>
  <c r="O483" i="42" s="1"/>
  <c r="H483" i="42"/>
  <c r="I483" i="42" s="1"/>
  <c r="W482" i="42"/>
  <c r="U482" i="42"/>
  <c r="R482" i="42"/>
  <c r="Q482" i="42"/>
  <c r="P482" i="42"/>
  <c r="N482" i="42"/>
  <c r="L482" i="42"/>
  <c r="H482" i="42"/>
  <c r="F482" i="42"/>
  <c r="W481" i="42"/>
  <c r="U481" i="42"/>
  <c r="R481" i="42"/>
  <c r="Q481" i="42"/>
  <c r="P481" i="42"/>
  <c r="N481" i="42"/>
  <c r="L481" i="42"/>
  <c r="H481" i="42"/>
  <c r="F481" i="42"/>
  <c r="W480" i="42"/>
  <c r="U480" i="42"/>
  <c r="R480" i="42"/>
  <c r="Q480" i="42"/>
  <c r="P480" i="42"/>
  <c r="N480" i="42"/>
  <c r="L480" i="42"/>
  <c r="H480" i="42"/>
  <c r="F480" i="42"/>
  <c r="W479" i="42"/>
  <c r="U479" i="42"/>
  <c r="R479" i="42"/>
  <c r="Q479" i="42"/>
  <c r="P479" i="42"/>
  <c r="N479" i="42"/>
  <c r="L479" i="42"/>
  <c r="H479" i="42"/>
  <c r="F479" i="42"/>
  <c r="W478" i="42"/>
  <c r="U478" i="42"/>
  <c r="R478" i="42"/>
  <c r="Q478" i="42"/>
  <c r="P478" i="42"/>
  <c r="N478" i="42"/>
  <c r="L478" i="42"/>
  <c r="O478" i="42" s="1"/>
  <c r="H478" i="42"/>
  <c r="F478" i="42"/>
  <c r="W477" i="42"/>
  <c r="U477" i="42"/>
  <c r="R477" i="42"/>
  <c r="Q477" i="42"/>
  <c r="P477" i="42"/>
  <c r="N477" i="42"/>
  <c r="L477" i="42"/>
  <c r="H477" i="42"/>
  <c r="F477" i="42"/>
  <c r="W476" i="42"/>
  <c r="U476" i="42"/>
  <c r="R476" i="42"/>
  <c r="Q476" i="42"/>
  <c r="P476" i="42"/>
  <c r="N476" i="42"/>
  <c r="L476" i="42"/>
  <c r="H476" i="42"/>
  <c r="F476" i="42"/>
  <c r="W475" i="42"/>
  <c r="U475" i="42"/>
  <c r="R475" i="42"/>
  <c r="Q475" i="42"/>
  <c r="P475" i="42"/>
  <c r="N475" i="42"/>
  <c r="L475" i="42"/>
  <c r="H475" i="42"/>
  <c r="F475" i="42"/>
  <c r="W474" i="42"/>
  <c r="U474" i="42"/>
  <c r="R474" i="42"/>
  <c r="Q474" i="42"/>
  <c r="P474" i="42"/>
  <c r="N474" i="42"/>
  <c r="L474" i="42"/>
  <c r="H474" i="42"/>
  <c r="F474" i="42"/>
  <c r="W473" i="42"/>
  <c r="U473" i="42"/>
  <c r="R473" i="42"/>
  <c r="Q473" i="42"/>
  <c r="P473" i="42"/>
  <c r="N473" i="42"/>
  <c r="L473" i="42"/>
  <c r="H473" i="42"/>
  <c r="F473" i="42"/>
  <c r="W472" i="42"/>
  <c r="U472" i="42"/>
  <c r="R472" i="42"/>
  <c r="Q472" i="42"/>
  <c r="P472" i="42"/>
  <c r="N472" i="42"/>
  <c r="L472" i="42"/>
  <c r="H472" i="42"/>
  <c r="F472" i="42"/>
  <c r="W471" i="42"/>
  <c r="U471" i="42"/>
  <c r="R471" i="42"/>
  <c r="Q471" i="42"/>
  <c r="P471" i="42"/>
  <c r="N471" i="42"/>
  <c r="L471" i="42"/>
  <c r="H471" i="42"/>
  <c r="F471" i="42"/>
  <c r="W470" i="42"/>
  <c r="U470" i="42"/>
  <c r="R470" i="42"/>
  <c r="Q470" i="42"/>
  <c r="P470" i="42"/>
  <c r="N470" i="42"/>
  <c r="L470" i="42"/>
  <c r="O470" i="42" s="1"/>
  <c r="H470" i="42"/>
  <c r="F470" i="42"/>
  <c r="W469" i="42"/>
  <c r="U469" i="42"/>
  <c r="R469" i="42"/>
  <c r="Q469" i="42"/>
  <c r="P469" i="42"/>
  <c r="N469" i="42"/>
  <c r="L469" i="42"/>
  <c r="H469" i="42"/>
  <c r="F469" i="42"/>
  <c r="W468" i="42"/>
  <c r="U468" i="42"/>
  <c r="R468" i="42"/>
  <c r="Q468" i="42"/>
  <c r="P468" i="42"/>
  <c r="N468" i="42"/>
  <c r="L468" i="42"/>
  <c r="H468" i="42"/>
  <c r="F468" i="42"/>
  <c r="W467" i="42"/>
  <c r="U467" i="42"/>
  <c r="R467" i="42"/>
  <c r="Q467" i="42"/>
  <c r="P467" i="42"/>
  <c r="N467" i="42"/>
  <c r="L467" i="42"/>
  <c r="H467" i="42"/>
  <c r="F467" i="42"/>
  <c r="R466" i="42"/>
  <c r="Q466" i="42"/>
  <c r="P466" i="42"/>
  <c r="U465" i="42"/>
  <c r="X465" i="42" s="1"/>
  <c r="R465" i="42"/>
  <c r="Q465" i="42"/>
  <c r="P465" i="42"/>
  <c r="L465" i="42"/>
  <c r="O465" i="42" s="1"/>
  <c r="F465" i="42"/>
  <c r="I465" i="42" s="1"/>
  <c r="W464" i="42"/>
  <c r="X464" i="42" s="1"/>
  <c r="R464" i="42"/>
  <c r="Q464" i="42"/>
  <c r="P464" i="42"/>
  <c r="N464" i="42"/>
  <c r="O464" i="42" s="1"/>
  <c r="H464" i="42"/>
  <c r="I464" i="42" s="1"/>
  <c r="U463" i="42"/>
  <c r="X463" i="42" s="1"/>
  <c r="R463" i="42"/>
  <c r="Q463" i="42"/>
  <c r="P463" i="42"/>
  <c r="L463" i="42"/>
  <c r="O463" i="42" s="1"/>
  <c r="F463" i="42"/>
  <c r="I463" i="42" s="1"/>
  <c r="U462" i="42"/>
  <c r="X462" i="42" s="1"/>
  <c r="R462" i="42"/>
  <c r="Q462" i="42"/>
  <c r="P462" i="42"/>
  <c r="L462" i="42"/>
  <c r="O462" i="42" s="1"/>
  <c r="F462" i="42"/>
  <c r="I462" i="42" s="1"/>
  <c r="W461" i="42"/>
  <c r="U461" i="42"/>
  <c r="R461" i="42"/>
  <c r="Q461" i="42"/>
  <c r="P461" i="42"/>
  <c r="N461" i="42"/>
  <c r="L461" i="42"/>
  <c r="H461" i="42"/>
  <c r="F461" i="42"/>
  <c r="U460" i="42"/>
  <c r="X460" i="42" s="1"/>
  <c r="R460" i="42"/>
  <c r="Q460" i="42"/>
  <c r="P460" i="42"/>
  <c r="L460" i="42"/>
  <c r="O460" i="42" s="1"/>
  <c r="F460" i="42"/>
  <c r="I460" i="42" s="1"/>
  <c r="W459" i="42"/>
  <c r="U459" i="42"/>
  <c r="R459" i="42"/>
  <c r="Q459" i="42"/>
  <c r="P459" i="42"/>
  <c r="N459" i="42"/>
  <c r="L459" i="42"/>
  <c r="H459" i="42"/>
  <c r="F459" i="42"/>
  <c r="W458" i="42"/>
  <c r="U458" i="42"/>
  <c r="R458" i="42"/>
  <c r="Q458" i="42"/>
  <c r="P458" i="42"/>
  <c r="N458" i="42"/>
  <c r="L458" i="42"/>
  <c r="H458" i="42"/>
  <c r="F458" i="42"/>
  <c r="W457" i="42"/>
  <c r="U457" i="42"/>
  <c r="R457" i="42"/>
  <c r="Q457" i="42"/>
  <c r="P457" i="42"/>
  <c r="N457" i="42"/>
  <c r="L457" i="42"/>
  <c r="H457" i="42"/>
  <c r="F457" i="42"/>
  <c r="I457" i="42" s="1"/>
  <c r="W456" i="42"/>
  <c r="U456" i="42"/>
  <c r="R456" i="42"/>
  <c r="Q456" i="42"/>
  <c r="P456" i="42"/>
  <c r="N456" i="42"/>
  <c r="L456" i="42"/>
  <c r="H456" i="42"/>
  <c r="F456" i="42"/>
  <c r="W455" i="42"/>
  <c r="U455" i="42"/>
  <c r="R455" i="42"/>
  <c r="Q455" i="42"/>
  <c r="P455" i="42"/>
  <c r="N455" i="42"/>
  <c r="L455" i="42"/>
  <c r="H455" i="42"/>
  <c r="F455" i="42"/>
  <c r="W454" i="42"/>
  <c r="U454" i="42"/>
  <c r="R454" i="42"/>
  <c r="Q454" i="42"/>
  <c r="P454" i="42"/>
  <c r="N454" i="42"/>
  <c r="L454" i="42"/>
  <c r="H454" i="42"/>
  <c r="F454" i="42"/>
  <c r="W453" i="42"/>
  <c r="U453" i="42"/>
  <c r="R453" i="42"/>
  <c r="Q453" i="42"/>
  <c r="P453" i="42"/>
  <c r="N453" i="42"/>
  <c r="L453" i="42"/>
  <c r="H453" i="42"/>
  <c r="F453" i="42"/>
  <c r="I453" i="42" s="1"/>
  <c r="W452" i="42"/>
  <c r="U452" i="42"/>
  <c r="R452" i="42"/>
  <c r="Q452" i="42"/>
  <c r="P452" i="42"/>
  <c r="N452" i="42"/>
  <c r="L452" i="42"/>
  <c r="H452" i="42"/>
  <c r="F452" i="42"/>
  <c r="W451" i="42"/>
  <c r="U451" i="42"/>
  <c r="R451" i="42"/>
  <c r="Q451" i="42"/>
  <c r="P451" i="42"/>
  <c r="N451" i="42"/>
  <c r="L451" i="42"/>
  <c r="H451" i="42"/>
  <c r="F451" i="42"/>
  <c r="W450" i="42"/>
  <c r="U450" i="42"/>
  <c r="R450" i="42"/>
  <c r="Q450" i="42"/>
  <c r="P450" i="42"/>
  <c r="N450" i="42"/>
  <c r="L450" i="42"/>
  <c r="H450" i="42"/>
  <c r="F450" i="42"/>
  <c r="W449" i="42"/>
  <c r="U449" i="42"/>
  <c r="R449" i="42"/>
  <c r="Q449" i="42"/>
  <c r="P449" i="42"/>
  <c r="N449" i="42"/>
  <c r="L449" i="42"/>
  <c r="H449" i="42"/>
  <c r="F449" i="42"/>
  <c r="I449" i="42" s="1"/>
  <c r="W448" i="42"/>
  <c r="U448" i="42"/>
  <c r="R448" i="42"/>
  <c r="Q448" i="42"/>
  <c r="P448" i="42"/>
  <c r="N448" i="42"/>
  <c r="L448" i="42"/>
  <c r="H448" i="42"/>
  <c r="F448" i="42"/>
  <c r="W447" i="42"/>
  <c r="U447" i="42"/>
  <c r="R447" i="42"/>
  <c r="Q447" i="42"/>
  <c r="P447" i="42"/>
  <c r="N447" i="42"/>
  <c r="L447" i="42"/>
  <c r="H447" i="42"/>
  <c r="F447" i="42"/>
  <c r="W446" i="42"/>
  <c r="U446" i="42"/>
  <c r="R446" i="42"/>
  <c r="Q446" i="42"/>
  <c r="P446" i="42"/>
  <c r="N446" i="42"/>
  <c r="L446" i="42"/>
  <c r="H446" i="42"/>
  <c r="F446" i="42"/>
  <c r="W445" i="42"/>
  <c r="U445" i="42"/>
  <c r="R445" i="42"/>
  <c r="Q445" i="42"/>
  <c r="P445" i="42"/>
  <c r="N445" i="42"/>
  <c r="L445" i="42"/>
  <c r="H445" i="42"/>
  <c r="F445" i="42"/>
  <c r="W444" i="42"/>
  <c r="U444" i="42"/>
  <c r="R444" i="42"/>
  <c r="Q444" i="42"/>
  <c r="P444" i="42"/>
  <c r="N444" i="42"/>
  <c r="L444" i="42"/>
  <c r="H444" i="42"/>
  <c r="F444" i="42"/>
  <c r="W443" i="42"/>
  <c r="U443" i="42"/>
  <c r="R443" i="42"/>
  <c r="Q443" i="42"/>
  <c r="P443" i="42"/>
  <c r="N443" i="42"/>
  <c r="L443" i="42"/>
  <c r="H443" i="42"/>
  <c r="F443" i="42"/>
  <c r="I443" i="42" s="1"/>
  <c r="W442" i="42"/>
  <c r="U442" i="42"/>
  <c r="R442" i="42"/>
  <c r="Q442" i="42"/>
  <c r="P442" i="42"/>
  <c r="N442" i="42"/>
  <c r="L442" i="42"/>
  <c r="H442" i="42"/>
  <c r="F442" i="42"/>
  <c r="W441" i="42"/>
  <c r="U441" i="42"/>
  <c r="R441" i="42"/>
  <c r="Q441" i="42"/>
  <c r="P441" i="42"/>
  <c r="N441" i="42"/>
  <c r="L441" i="42"/>
  <c r="H441" i="42"/>
  <c r="F441" i="42"/>
  <c r="W440" i="42"/>
  <c r="U440" i="42"/>
  <c r="R440" i="42"/>
  <c r="Q440" i="42"/>
  <c r="P440" i="42"/>
  <c r="N440" i="42"/>
  <c r="L440" i="42"/>
  <c r="H440" i="42"/>
  <c r="F440" i="42"/>
  <c r="W439" i="42"/>
  <c r="U439" i="42"/>
  <c r="R439" i="42"/>
  <c r="Q439" i="42"/>
  <c r="P439" i="42"/>
  <c r="N439" i="42"/>
  <c r="L439" i="42"/>
  <c r="H439" i="42"/>
  <c r="F439" i="42"/>
  <c r="W438" i="42"/>
  <c r="U438" i="42"/>
  <c r="R438" i="42"/>
  <c r="Q438" i="42"/>
  <c r="P438" i="42"/>
  <c r="N438" i="42"/>
  <c r="L438" i="42"/>
  <c r="H438" i="42"/>
  <c r="F438" i="42"/>
  <c r="W437" i="42"/>
  <c r="U437" i="42"/>
  <c r="R437" i="42"/>
  <c r="Q437" i="42"/>
  <c r="P437" i="42"/>
  <c r="N437" i="42"/>
  <c r="L437" i="42"/>
  <c r="H437" i="42"/>
  <c r="F437" i="42"/>
  <c r="W436" i="42"/>
  <c r="U436" i="42"/>
  <c r="R436" i="42"/>
  <c r="Q436" i="42"/>
  <c r="P436" i="42"/>
  <c r="N436" i="42"/>
  <c r="L436" i="42"/>
  <c r="H436" i="42"/>
  <c r="F436" i="42"/>
  <c r="W435" i="42"/>
  <c r="U435" i="42"/>
  <c r="R435" i="42"/>
  <c r="Q435" i="42"/>
  <c r="P435" i="42"/>
  <c r="N435" i="42"/>
  <c r="L435" i="42"/>
  <c r="H435" i="42"/>
  <c r="F435" i="42"/>
  <c r="I435" i="42" s="1"/>
  <c r="W434" i="42"/>
  <c r="U434" i="42"/>
  <c r="R434" i="42"/>
  <c r="Q434" i="42"/>
  <c r="P434" i="42"/>
  <c r="N434" i="42"/>
  <c r="L434" i="42"/>
  <c r="H434" i="42"/>
  <c r="F434" i="42"/>
  <c r="W433" i="42"/>
  <c r="U433" i="42"/>
  <c r="R433" i="42"/>
  <c r="Q433" i="42"/>
  <c r="P433" i="42"/>
  <c r="N433" i="42"/>
  <c r="L433" i="42"/>
  <c r="H433" i="42"/>
  <c r="F433" i="42"/>
  <c r="I433" i="42" s="1"/>
  <c r="W432" i="42"/>
  <c r="U432" i="42"/>
  <c r="R432" i="42"/>
  <c r="Q432" i="42"/>
  <c r="P432" i="42"/>
  <c r="N432" i="42"/>
  <c r="L432" i="42"/>
  <c r="H432" i="42"/>
  <c r="F432" i="42"/>
  <c r="W431" i="42"/>
  <c r="U431" i="42"/>
  <c r="R431" i="42"/>
  <c r="Q431" i="42"/>
  <c r="P431" i="42"/>
  <c r="N431" i="42"/>
  <c r="L431" i="42"/>
  <c r="H431" i="42"/>
  <c r="F431" i="42"/>
  <c r="W430" i="42"/>
  <c r="U430" i="42"/>
  <c r="R430" i="42"/>
  <c r="Q430" i="42"/>
  <c r="P430" i="42"/>
  <c r="N430" i="42"/>
  <c r="L430" i="42"/>
  <c r="H430" i="42"/>
  <c r="F430" i="42"/>
  <c r="W429" i="42"/>
  <c r="U429" i="42"/>
  <c r="R429" i="42"/>
  <c r="Q429" i="42"/>
  <c r="P429" i="42"/>
  <c r="N429" i="42"/>
  <c r="L429" i="42"/>
  <c r="H429" i="42"/>
  <c r="F429" i="42"/>
  <c r="W428" i="42"/>
  <c r="U428" i="42"/>
  <c r="R428" i="42"/>
  <c r="Q428" i="42"/>
  <c r="P428" i="42"/>
  <c r="N428" i="42"/>
  <c r="L428" i="42"/>
  <c r="H428" i="42"/>
  <c r="F428" i="42"/>
  <c r="U426" i="42"/>
  <c r="X426" i="42" s="1"/>
  <c r="R426" i="42"/>
  <c r="Q426" i="42"/>
  <c r="P426" i="42"/>
  <c r="L426" i="42"/>
  <c r="O426" i="42" s="1"/>
  <c r="F426" i="42"/>
  <c r="I426" i="42" s="1"/>
  <c r="W425" i="42"/>
  <c r="U425" i="42"/>
  <c r="R425" i="42"/>
  <c r="Q425" i="42"/>
  <c r="P425" i="42"/>
  <c r="N425" i="42"/>
  <c r="L425" i="42"/>
  <c r="H425" i="42"/>
  <c r="F425" i="42"/>
  <c r="W424" i="42"/>
  <c r="U424" i="42"/>
  <c r="R424" i="42"/>
  <c r="Q424" i="42"/>
  <c r="P424" i="42"/>
  <c r="N424" i="42"/>
  <c r="L424" i="42"/>
  <c r="H424" i="42"/>
  <c r="F424" i="42"/>
  <c r="W423" i="42"/>
  <c r="U423" i="42"/>
  <c r="R423" i="42"/>
  <c r="Q423" i="42"/>
  <c r="P423" i="42"/>
  <c r="N423" i="42"/>
  <c r="L423" i="42"/>
  <c r="H423" i="42"/>
  <c r="F423" i="42"/>
  <c r="W422" i="42"/>
  <c r="U422" i="42"/>
  <c r="R422" i="42"/>
  <c r="Q422" i="42"/>
  <c r="P422" i="42"/>
  <c r="N422" i="42"/>
  <c r="L422" i="42"/>
  <c r="H422" i="42"/>
  <c r="F422" i="42"/>
  <c r="W421" i="42"/>
  <c r="U421" i="42"/>
  <c r="R421" i="42"/>
  <c r="Q421" i="42"/>
  <c r="P421" i="42"/>
  <c r="N421" i="42"/>
  <c r="L421" i="42"/>
  <c r="H421" i="42"/>
  <c r="F421" i="42"/>
  <c r="W420" i="42"/>
  <c r="U420" i="42"/>
  <c r="R420" i="42"/>
  <c r="Q420" i="42"/>
  <c r="P420" i="42"/>
  <c r="N420" i="42"/>
  <c r="L420" i="42"/>
  <c r="H420" i="42"/>
  <c r="F420" i="42"/>
  <c r="W419" i="42"/>
  <c r="U419" i="42"/>
  <c r="R419" i="42"/>
  <c r="Q419" i="42"/>
  <c r="P419" i="42"/>
  <c r="N419" i="42"/>
  <c r="L419" i="42"/>
  <c r="H419" i="42"/>
  <c r="F419" i="42"/>
  <c r="W418" i="42"/>
  <c r="U418" i="42"/>
  <c r="R418" i="42"/>
  <c r="Q418" i="42"/>
  <c r="P418" i="42"/>
  <c r="N418" i="42"/>
  <c r="L418" i="42"/>
  <c r="H418" i="42"/>
  <c r="F418" i="42"/>
  <c r="W417" i="42"/>
  <c r="U417" i="42"/>
  <c r="R417" i="42"/>
  <c r="Q417" i="42"/>
  <c r="P417" i="42"/>
  <c r="N417" i="42"/>
  <c r="L417" i="42"/>
  <c r="O417" i="42" s="1"/>
  <c r="H417" i="42"/>
  <c r="F417" i="42"/>
  <c r="W416" i="42"/>
  <c r="U416" i="42"/>
  <c r="R416" i="42"/>
  <c r="Q416" i="42"/>
  <c r="P416" i="42"/>
  <c r="N416" i="42"/>
  <c r="L416" i="42"/>
  <c r="H416" i="42"/>
  <c r="F416" i="42"/>
  <c r="W415" i="42"/>
  <c r="U415" i="42"/>
  <c r="R415" i="42"/>
  <c r="Q415" i="42"/>
  <c r="P415" i="42"/>
  <c r="N415" i="42"/>
  <c r="L415" i="42"/>
  <c r="H415" i="42"/>
  <c r="F415" i="42"/>
  <c r="R414" i="42"/>
  <c r="Q414" i="42"/>
  <c r="P414" i="42"/>
  <c r="U413" i="42"/>
  <c r="X413" i="42" s="1"/>
  <c r="R413" i="42"/>
  <c r="Q413" i="42"/>
  <c r="P413" i="42"/>
  <c r="L413" i="42"/>
  <c r="O413" i="42" s="1"/>
  <c r="F413" i="42"/>
  <c r="I413" i="42" s="1"/>
  <c r="U412" i="42"/>
  <c r="X412" i="42" s="1"/>
  <c r="R412" i="42"/>
  <c r="Q412" i="42"/>
  <c r="P412" i="42"/>
  <c r="L412" i="42"/>
  <c r="O412" i="42" s="1"/>
  <c r="F412" i="42"/>
  <c r="I412" i="42" s="1"/>
  <c r="U411" i="42"/>
  <c r="X411" i="42" s="1"/>
  <c r="R411" i="42"/>
  <c r="Q411" i="42"/>
  <c r="P411" i="42"/>
  <c r="L411" i="42"/>
  <c r="O411" i="42" s="1"/>
  <c r="F411" i="42"/>
  <c r="I411" i="42" s="1"/>
  <c r="U410" i="42"/>
  <c r="X410" i="42" s="1"/>
  <c r="R410" i="42"/>
  <c r="Q410" i="42"/>
  <c r="P410" i="42"/>
  <c r="L410" i="42"/>
  <c r="O410" i="42" s="1"/>
  <c r="F410" i="42"/>
  <c r="I410" i="42" s="1"/>
  <c r="U409" i="42"/>
  <c r="X409" i="42" s="1"/>
  <c r="R409" i="42"/>
  <c r="Q409" i="42"/>
  <c r="P409" i="42"/>
  <c r="L409" i="42"/>
  <c r="O409" i="42" s="1"/>
  <c r="F409" i="42"/>
  <c r="I409" i="42" s="1"/>
  <c r="U408" i="42"/>
  <c r="X408" i="42" s="1"/>
  <c r="R408" i="42"/>
  <c r="Q408" i="42"/>
  <c r="P408" i="42"/>
  <c r="L408" i="42"/>
  <c r="O408" i="42" s="1"/>
  <c r="F408" i="42"/>
  <c r="I408" i="42" s="1"/>
  <c r="U407" i="42"/>
  <c r="X407" i="42" s="1"/>
  <c r="R407" i="42"/>
  <c r="Q407" i="42"/>
  <c r="P407" i="42"/>
  <c r="L407" i="42"/>
  <c r="O407" i="42" s="1"/>
  <c r="F407" i="42"/>
  <c r="I407" i="42" s="1"/>
  <c r="U406" i="42"/>
  <c r="X406" i="42" s="1"/>
  <c r="R406" i="42"/>
  <c r="Q406" i="42"/>
  <c r="P406" i="42"/>
  <c r="L406" i="42"/>
  <c r="O406" i="42" s="1"/>
  <c r="F406" i="42"/>
  <c r="I406" i="42" s="1"/>
  <c r="W405" i="42"/>
  <c r="U405" i="42"/>
  <c r="R405" i="42"/>
  <c r="Q405" i="42"/>
  <c r="P405" i="42"/>
  <c r="N405" i="42"/>
  <c r="L405" i="42"/>
  <c r="O405" i="42" s="1"/>
  <c r="H405" i="42"/>
  <c r="F405" i="42"/>
  <c r="W404" i="42"/>
  <c r="U404" i="42"/>
  <c r="R404" i="42"/>
  <c r="Q404" i="42"/>
  <c r="P404" i="42"/>
  <c r="N404" i="42"/>
  <c r="L404" i="42"/>
  <c r="H404" i="42"/>
  <c r="F404" i="42"/>
  <c r="U403" i="42"/>
  <c r="X403" i="42" s="1"/>
  <c r="R403" i="42"/>
  <c r="Q403" i="42"/>
  <c r="P403" i="42"/>
  <c r="L403" i="42"/>
  <c r="O403" i="42" s="1"/>
  <c r="F403" i="42"/>
  <c r="I403" i="42" s="1"/>
  <c r="U402" i="42"/>
  <c r="X402" i="42" s="1"/>
  <c r="R402" i="42"/>
  <c r="Q402" i="42"/>
  <c r="P402" i="42"/>
  <c r="L402" i="42"/>
  <c r="O402" i="42" s="1"/>
  <c r="F402" i="42"/>
  <c r="I402" i="42" s="1"/>
  <c r="W401" i="42"/>
  <c r="U401" i="42"/>
  <c r="R401" i="42"/>
  <c r="Q401" i="42"/>
  <c r="P401" i="42"/>
  <c r="N401" i="42"/>
  <c r="L401" i="42"/>
  <c r="H401" i="42"/>
  <c r="F401" i="42"/>
  <c r="I401" i="42" s="1"/>
  <c r="W400" i="42"/>
  <c r="U400" i="42"/>
  <c r="R400" i="42"/>
  <c r="Q400" i="42"/>
  <c r="P400" i="42"/>
  <c r="N400" i="42"/>
  <c r="L400" i="42"/>
  <c r="H400" i="42"/>
  <c r="F400" i="42"/>
  <c r="W399" i="42"/>
  <c r="U399" i="42"/>
  <c r="R399" i="42"/>
  <c r="Q399" i="42"/>
  <c r="P399" i="42"/>
  <c r="N399" i="42"/>
  <c r="L399" i="42"/>
  <c r="H399" i="42"/>
  <c r="F399" i="42"/>
  <c r="I399" i="42" s="1"/>
  <c r="W398" i="42"/>
  <c r="U398" i="42"/>
  <c r="R398" i="42"/>
  <c r="Q398" i="42"/>
  <c r="P398" i="42"/>
  <c r="N398" i="42"/>
  <c r="L398" i="42"/>
  <c r="H398" i="42"/>
  <c r="F398" i="42"/>
  <c r="W397" i="42"/>
  <c r="U397" i="42"/>
  <c r="R397" i="42"/>
  <c r="Q397" i="42"/>
  <c r="P397" i="42"/>
  <c r="N397" i="42"/>
  <c r="L397" i="42"/>
  <c r="H397" i="42"/>
  <c r="F397" i="42"/>
  <c r="I397" i="42" s="1"/>
  <c r="W396" i="42"/>
  <c r="U396" i="42"/>
  <c r="R396" i="42"/>
  <c r="Q396" i="42"/>
  <c r="P396" i="42"/>
  <c r="N396" i="42"/>
  <c r="L396" i="42"/>
  <c r="H396" i="42"/>
  <c r="F396" i="42"/>
  <c r="W395" i="42"/>
  <c r="U395" i="42"/>
  <c r="R395" i="42"/>
  <c r="Q395" i="42"/>
  <c r="P395" i="42"/>
  <c r="N395" i="42"/>
  <c r="L395" i="42"/>
  <c r="H395" i="42"/>
  <c r="F395" i="42"/>
  <c r="W394" i="42"/>
  <c r="U394" i="42"/>
  <c r="R394" i="42"/>
  <c r="Q394" i="42"/>
  <c r="P394" i="42"/>
  <c r="N394" i="42"/>
  <c r="L394" i="42"/>
  <c r="H394" i="42"/>
  <c r="F394" i="42"/>
  <c r="W393" i="42"/>
  <c r="U393" i="42"/>
  <c r="R393" i="42"/>
  <c r="Q393" i="42"/>
  <c r="P393" i="42"/>
  <c r="N393" i="42"/>
  <c r="L393" i="42"/>
  <c r="H393" i="42"/>
  <c r="F393" i="42"/>
  <c r="W392" i="42"/>
  <c r="U392" i="42"/>
  <c r="R392" i="42"/>
  <c r="Q392" i="42"/>
  <c r="P392" i="42"/>
  <c r="N392" i="42"/>
  <c r="L392" i="42"/>
  <c r="H392" i="42"/>
  <c r="F392" i="42"/>
  <c r="W391" i="42"/>
  <c r="U391" i="42"/>
  <c r="R391" i="42"/>
  <c r="Q391" i="42"/>
  <c r="P391" i="42"/>
  <c r="N391" i="42"/>
  <c r="L391" i="42"/>
  <c r="H391" i="42"/>
  <c r="F391" i="42"/>
  <c r="W390" i="42"/>
  <c r="U390" i="42"/>
  <c r="R390" i="42"/>
  <c r="Q390" i="42"/>
  <c r="P390" i="42"/>
  <c r="N390" i="42"/>
  <c r="L390" i="42"/>
  <c r="H390" i="42"/>
  <c r="F390" i="42"/>
  <c r="W389" i="42"/>
  <c r="U389" i="42"/>
  <c r="R389" i="42"/>
  <c r="Q389" i="42"/>
  <c r="P389" i="42"/>
  <c r="N389" i="42"/>
  <c r="L389" i="42"/>
  <c r="H389" i="42"/>
  <c r="F389" i="42"/>
  <c r="W388" i="42"/>
  <c r="U388" i="42"/>
  <c r="R388" i="42"/>
  <c r="Q388" i="42"/>
  <c r="P388" i="42"/>
  <c r="N388" i="42"/>
  <c r="L388" i="42"/>
  <c r="H388" i="42"/>
  <c r="F388" i="42"/>
  <c r="U387" i="42"/>
  <c r="X387" i="42" s="1"/>
  <c r="R387" i="42"/>
  <c r="Q387" i="42"/>
  <c r="P387" i="42"/>
  <c r="L387" i="42"/>
  <c r="O387" i="42" s="1"/>
  <c r="F387" i="42"/>
  <c r="I387" i="42" s="1"/>
  <c r="U386" i="42"/>
  <c r="X386" i="42" s="1"/>
  <c r="R386" i="42"/>
  <c r="Q386" i="42"/>
  <c r="P386" i="42"/>
  <c r="L386" i="42"/>
  <c r="O386" i="42" s="1"/>
  <c r="F386" i="42"/>
  <c r="I386" i="42" s="1"/>
  <c r="W385" i="42"/>
  <c r="U385" i="42"/>
  <c r="R385" i="42"/>
  <c r="Q385" i="42"/>
  <c r="P385" i="42"/>
  <c r="N385" i="42"/>
  <c r="L385" i="42"/>
  <c r="H385" i="42"/>
  <c r="F385" i="42"/>
  <c r="W384" i="42"/>
  <c r="X384" i="42" s="1"/>
  <c r="R384" i="42"/>
  <c r="Q384" i="42"/>
  <c r="P384" i="42"/>
  <c r="N384" i="42"/>
  <c r="O384" i="42" s="1"/>
  <c r="H384" i="42"/>
  <c r="I384" i="42" s="1"/>
  <c r="R383" i="42"/>
  <c r="Q383" i="42"/>
  <c r="P383" i="42"/>
  <c r="R382" i="42"/>
  <c r="Q382" i="42"/>
  <c r="P382" i="42"/>
  <c r="R381" i="42"/>
  <c r="Q381" i="42"/>
  <c r="P381" i="42"/>
  <c r="W380" i="42"/>
  <c r="U380" i="42"/>
  <c r="R380" i="42"/>
  <c r="Q380" i="42"/>
  <c r="P380" i="42"/>
  <c r="N380" i="42"/>
  <c r="L380" i="42"/>
  <c r="H380" i="42"/>
  <c r="F380" i="42"/>
  <c r="U378" i="42"/>
  <c r="X378" i="42" s="1"/>
  <c r="R378" i="42"/>
  <c r="Q378" i="42"/>
  <c r="P378" i="42"/>
  <c r="L378" i="42"/>
  <c r="O378" i="42" s="1"/>
  <c r="F378" i="42"/>
  <c r="I378" i="42" s="1"/>
  <c r="W377" i="42"/>
  <c r="R377" i="42"/>
  <c r="Q377" i="42"/>
  <c r="P377" i="42"/>
  <c r="N377" i="42"/>
  <c r="O377" i="42" s="1"/>
  <c r="H377" i="42"/>
  <c r="I377" i="42" s="1"/>
  <c r="W376" i="42"/>
  <c r="U376" i="42"/>
  <c r="R376" i="42"/>
  <c r="Q376" i="42"/>
  <c r="P376" i="42"/>
  <c r="N376" i="42"/>
  <c r="L376" i="42"/>
  <c r="H376" i="42"/>
  <c r="F376" i="42"/>
  <c r="W375" i="42"/>
  <c r="U375" i="42"/>
  <c r="R375" i="42"/>
  <c r="Q375" i="42"/>
  <c r="P375" i="42"/>
  <c r="N375" i="42"/>
  <c r="L375" i="42"/>
  <c r="H375" i="42"/>
  <c r="F375" i="42"/>
  <c r="W374" i="42"/>
  <c r="U374" i="42"/>
  <c r="R374" i="42"/>
  <c r="Q374" i="42"/>
  <c r="P374" i="42"/>
  <c r="N374" i="42"/>
  <c r="L374" i="42"/>
  <c r="H374" i="42"/>
  <c r="F374" i="42"/>
  <c r="W373" i="42"/>
  <c r="U373" i="42"/>
  <c r="R373" i="42"/>
  <c r="Q373" i="42"/>
  <c r="P373" i="42"/>
  <c r="N373" i="42"/>
  <c r="L373" i="42"/>
  <c r="H373" i="42"/>
  <c r="F373" i="42"/>
  <c r="W372" i="42"/>
  <c r="U372" i="42"/>
  <c r="R372" i="42"/>
  <c r="Q372" i="42"/>
  <c r="P372" i="42"/>
  <c r="N372" i="42"/>
  <c r="L372" i="42"/>
  <c r="H372" i="42"/>
  <c r="F372" i="42"/>
  <c r="W371" i="42"/>
  <c r="U371" i="42"/>
  <c r="R371" i="42"/>
  <c r="Q371" i="42"/>
  <c r="P371" i="42"/>
  <c r="N371" i="42"/>
  <c r="L371" i="42"/>
  <c r="H371" i="42"/>
  <c r="F371" i="42"/>
  <c r="W370" i="42"/>
  <c r="U370" i="42"/>
  <c r="R370" i="42"/>
  <c r="Q370" i="42"/>
  <c r="P370" i="42"/>
  <c r="N370" i="42"/>
  <c r="L370" i="42"/>
  <c r="H370" i="42"/>
  <c r="F370" i="42"/>
  <c r="W369" i="42"/>
  <c r="U369" i="42"/>
  <c r="R369" i="42"/>
  <c r="Q369" i="42"/>
  <c r="P369" i="42"/>
  <c r="N369" i="42"/>
  <c r="L369" i="42"/>
  <c r="H369" i="42"/>
  <c r="F369" i="42"/>
  <c r="W368" i="42"/>
  <c r="U368" i="42"/>
  <c r="R368" i="42"/>
  <c r="Q368" i="42"/>
  <c r="P368" i="42"/>
  <c r="N368" i="42"/>
  <c r="L368" i="42"/>
  <c r="H368" i="42"/>
  <c r="F368" i="42"/>
  <c r="W367" i="42"/>
  <c r="U367" i="42"/>
  <c r="R367" i="42"/>
  <c r="Q367" i="42"/>
  <c r="P367" i="42"/>
  <c r="N367" i="42"/>
  <c r="L367" i="42"/>
  <c r="H367" i="42"/>
  <c r="F367" i="42"/>
  <c r="W366" i="42"/>
  <c r="U366" i="42"/>
  <c r="R366" i="42"/>
  <c r="Q366" i="42"/>
  <c r="P366" i="42"/>
  <c r="N366" i="42"/>
  <c r="L366" i="42"/>
  <c r="H366" i="42"/>
  <c r="F366" i="42"/>
  <c r="W365" i="42"/>
  <c r="U365" i="42"/>
  <c r="R365" i="42"/>
  <c r="Q365" i="42"/>
  <c r="P365" i="42"/>
  <c r="N365" i="42"/>
  <c r="L365" i="42"/>
  <c r="H365" i="42"/>
  <c r="F365" i="42"/>
  <c r="W364" i="42"/>
  <c r="U364" i="42"/>
  <c r="R364" i="42"/>
  <c r="Q364" i="42"/>
  <c r="P364" i="42"/>
  <c r="N364" i="42"/>
  <c r="L364" i="42"/>
  <c r="H364" i="42"/>
  <c r="F364" i="42"/>
  <c r="W363" i="42"/>
  <c r="U363" i="42"/>
  <c r="R363" i="42"/>
  <c r="Q363" i="42"/>
  <c r="P363" i="42"/>
  <c r="N363" i="42"/>
  <c r="L363" i="42"/>
  <c r="H363" i="42"/>
  <c r="F363" i="42"/>
  <c r="R362" i="42"/>
  <c r="Q362" i="42"/>
  <c r="P362" i="42"/>
  <c r="W361" i="42"/>
  <c r="U361" i="42"/>
  <c r="R361" i="42"/>
  <c r="Q361" i="42"/>
  <c r="P361" i="42"/>
  <c r="N361" i="42"/>
  <c r="L361" i="42"/>
  <c r="H361" i="42"/>
  <c r="F361" i="42"/>
  <c r="W360" i="42"/>
  <c r="U360" i="42"/>
  <c r="R360" i="42"/>
  <c r="Q360" i="42"/>
  <c r="P360" i="42"/>
  <c r="N360" i="42"/>
  <c r="L360" i="42"/>
  <c r="H360" i="42"/>
  <c r="F360" i="42"/>
  <c r="U359" i="42"/>
  <c r="X359" i="42" s="1"/>
  <c r="R359" i="42"/>
  <c r="Q359" i="42"/>
  <c r="P359" i="42"/>
  <c r="L359" i="42"/>
  <c r="F359" i="42"/>
  <c r="I359" i="42" s="1"/>
  <c r="W358" i="42"/>
  <c r="U358" i="42"/>
  <c r="R358" i="42"/>
  <c r="Q358" i="42"/>
  <c r="P358" i="42"/>
  <c r="N358" i="42"/>
  <c r="L358" i="42"/>
  <c r="H358" i="42"/>
  <c r="F358" i="42"/>
  <c r="U357" i="42"/>
  <c r="X357" i="42" s="1"/>
  <c r="R357" i="42"/>
  <c r="Q357" i="42"/>
  <c r="P357" i="42"/>
  <c r="L357" i="42"/>
  <c r="O357" i="42" s="1"/>
  <c r="F357" i="42"/>
  <c r="R356" i="42"/>
  <c r="Q356" i="42"/>
  <c r="P356" i="42"/>
  <c r="W355" i="42"/>
  <c r="U355" i="42"/>
  <c r="R355" i="42"/>
  <c r="Q355" i="42"/>
  <c r="P355" i="42"/>
  <c r="N355" i="42"/>
  <c r="L355" i="42"/>
  <c r="H355" i="42"/>
  <c r="F355" i="42"/>
  <c r="W354" i="42"/>
  <c r="U354" i="42"/>
  <c r="R354" i="42"/>
  <c r="Q354" i="42"/>
  <c r="P354" i="42"/>
  <c r="N354" i="42"/>
  <c r="L354" i="42"/>
  <c r="H354" i="42"/>
  <c r="F354" i="42"/>
  <c r="R353" i="42"/>
  <c r="Q353" i="42"/>
  <c r="P353" i="42"/>
  <c r="W352" i="42"/>
  <c r="U352" i="42"/>
  <c r="R352" i="42"/>
  <c r="Q352" i="42"/>
  <c r="P352" i="42"/>
  <c r="N352" i="42"/>
  <c r="L352" i="42"/>
  <c r="H352" i="42"/>
  <c r="F352" i="42"/>
  <c r="W351" i="42"/>
  <c r="U351" i="42"/>
  <c r="R351" i="42"/>
  <c r="Q351" i="42"/>
  <c r="P351" i="42"/>
  <c r="N351" i="42"/>
  <c r="L351" i="42"/>
  <c r="H351" i="42"/>
  <c r="F351" i="42"/>
  <c r="W350" i="42"/>
  <c r="U350" i="42"/>
  <c r="R350" i="42"/>
  <c r="Q350" i="42"/>
  <c r="P350" i="42"/>
  <c r="N350" i="42"/>
  <c r="L350" i="42"/>
  <c r="H350" i="42"/>
  <c r="F350" i="42"/>
  <c r="R349" i="42"/>
  <c r="Q349" i="42"/>
  <c r="P349" i="42"/>
  <c r="W348" i="42"/>
  <c r="U348" i="42"/>
  <c r="R348" i="42"/>
  <c r="Q348" i="42"/>
  <c r="P348" i="42"/>
  <c r="N348" i="42"/>
  <c r="L348" i="42"/>
  <c r="H348" i="42"/>
  <c r="F348" i="42"/>
  <c r="W347" i="42"/>
  <c r="U347" i="42"/>
  <c r="R347" i="42"/>
  <c r="Q347" i="42"/>
  <c r="P347" i="42"/>
  <c r="N347" i="42"/>
  <c r="L347" i="42"/>
  <c r="H347" i="42"/>
  <c r="F347" i="42"/>
  <c r="W346" i="42"/>
  <c r="U346" i="42"/>
  <c r="R346" i="42"/>
  <c r="Q346" i="42"/>
  <c r="P346" i="42"/>
  <c r="N346" i="42"/>
  <c r="L346" i="42"/>
  <c r="H346" i="42"/>
  <c r="F346" i="42"/>
  <c r="W345" i="42"/>
  <c r="U345" i="42"/>
  <c r="R345" i="42"/>
  <c r="Q345" i="42"/>
  <c r="P345" i="42"/>
  <c r="N345" i="42"/>
  <c r="L345" i="42"/>
  <c r="H345" i="42"/>
  <c r="F345" i="42"/>
  <c r="W344" i="42"/>
  <c r="U344" i="42"/>
  <c r="R344" i="42"/>
  <c r="Q344" i="42"/>
  <c r="P344" i="42"/>
  <c r="N344" i="42"/>
  <c r="L344" i="42"/>
  <c r="H344" i="42"/>
  <c r="F344" i="42"/>
  <c r="W343" i="42"/>
  <c r="U343" i="42"/>
  <c r="R343" i="42"/>
  <c r="Q343" i="42"/>
  <c r="P343" i="42"/>
  <c r="N343" i="42"/>
  <c r="L343" i="42"/>
  <c r="H343" i="42"/>
  <c r="F343" i="42"/>
  <c r="R342" i="42"/>
  <c r="Q342" i="42"/>
  <c r="P342" i="42"/>
  <c r="W341" i="42"/>
  <c r="U341" i="42"/>
  <c r="R341" i="42"/>
  <c r="Q341" i="42"/>
  <c r="P341" i="42"/>
  <c r="N341" i="42"/>
  <c r="L341" i="42"/>
  <c r="H341" i="42"/>
  <c r="F341" i="42"/>
  <c r="W340" i="42"/>
  <c r="U340" i="42"/>
  <c r="R340" i="42"/>
  <c r="Q340" i="42"/>
  <c r="P340" i="42"/>
  <c r="N340" i="42"/>
  <c r="L340" i="42"/>
  <c r="H340" i="42"/>
  <c r="F340" i="42"/>
  <c r="W339" i="42"/>
  <c r="U339" i="42"/>
  <c r="R339" i="42"/>
  <c r="Q339" i="42"/>
  <c r="P339" i="42"/>
  <c r="N339" i="42"/>
  <c r="L339" i="42"/>
  <c r="H339" i="42"/>
  <c r="F339" i="42"/>
  <c r="W338" i="42"/>
  <c r="U338" i="42"/>
  <c r="R338" i="42"/>
  <c r="Q338" i="42"/>
  <c r="P338" i="42"/>
  <c r="N338" i="42"/>
  <c r="L338" i="42"/>
  <c r="H338" i="42"/>
  <c r="F338" i="42"/>
  <c r="W337" i="42"/>
  <c r="U337" i="42"/>
  <c r="R337" i="42"/>
  <c r="Q337" i="42"/>
  <c r="P337" i="42"/>
  <c r="N337" i="42"/>
  <c r="L337" i="42"/>
  <c r="H337" i="42"/>
  <c r="F337" i="42"/>
  <c r="W336" i="42"/>
  <c r="U336" i="42"/>
  <c r="R336" i="42"/>
  <c r="Q336" i="42"/>
  <c r="P336" i="42"/>
  <c r="N336" i="42"/>
  <c r="L336" i="42"/>
  <c r="H336" i="42"/>
  <c r="F336" i="42"/>
  <c r="W335" i="42"/>
  <c r="U335" i="42"/>
  <c r="R335" i="42"/>
  <c r="Q335" i="42"/>
  <c r="P335" i="42"/>
  <c r="N335" i="42"/>
  <c r="L335" i="42"/>
  <c r="H335" i="42"/>
  <c r="F335" i="42"/>
  <c r="W334" i="42"/>
  <c r="U334" i="42"/>
  <c r="R334" i="42"/>
  <c r="Q334" i="42"/>
  <c r="P334" i="42"/>
  <c r="N334" i="42"/>
  <c r="L334" i="42"/>
  <c r="H334" i="42"/>
  <c r="F334" i="42"/>
  <c r="W333" i="42"/>
  <c r="U333" i="42"/>
  <c r="R333" i="42"/>
  <c r="Q333" i="42"/>
  <c r="P333" i="42"/>
  <c r="N333" i="42"/>
  <c r="L333" i="42"/>
  <c r="H333" i="42"/>
  <c r="F333" i="42"/>
  <c r="W332" i="42"/>
  <c r="U332" i="42"/>
  <c r="R332" i="42"/>
  <c r="Q332" i="42"/>
  <c r="P332" i="42"/>
  <c r="N332" i="42"/>
  <c r="L332" i="42"/>
  <c r="H332" i="42"/>
  <c r="F332" i="42"/>
  <c r="R331" i="42"/>
  <c r="Q331" i="42"/>
  <c r="P331" i="42"/>
  <c r="W330" i="42"/>
  <c r="U330" i="42"/>
  <c r="R330" i="42"/>
  <c r="Q330" i="42"/>
  <c r="P330" i="42"/>
  <c r="N330" i="42"/>
  <c r="L330" i="42"/>
  <c r="H330" i="42"/>
  <c r="F330" i="42"/>
  <c r="W329" i="42"/>
  <c r="U329" i="42"/>
  <c r="R329" i="42"/>
  <c r="Q329" i="42"/>
  <c r="P329" i="42"/>
  <c r="N329" i="42"/>
  <c r="L329" i="42"/>
  <c r="H329" i="42"/>
  <c r="F329" i="42"/>
  <c r="I329" i="42" s="1"/>
  <c r="W328" i="42"/>
  <c r="U328" i="42"/>
  <c r="R328" i="42"/>
  <c r="Q328" i="42"/>
  <c r="P328" i="42"/>
  <c r="N328" i="42"/>
  <c r="L328" i="42"/>
  <c r="H328" i="42"/>
  <c r="F328" i="42"/>
  <c r="W327" i="42"/>
  <c r="U327" i="42"/>
  <c r="R327" i="42"/>
  <c r="Q327" i="42"/>
  <c r="P327" i="42"/>
  <c r="N327" i="42"/>
  <c r="L327" i="42"/>
  <c r="H327" i="42"/>
  <c r="F327" i="42"/>
  <c r="R326" i="42"/>
  <c r="Q326" i="42"/>
  <c r="P326" i="42"/>
  <c r="W325" i="42"/>
  <c r="U325" i="42"/>
  <c r="R325" i="42"/>
  <c r="Q325" i="42"/>
  <c r="P325" i="42"/>
  <c r="N325" i="42"/>
  <c r="L325" i="42"/>
  <c r="H325" i="42"/>
  <c r="F325" i="42"/>
  <c r="W324" i="42"/>
  <c r="U324" i="42"/>
  <c r="R324" i="42"/>
  <c r="Q324" i="42"/>
  <c r="P324" i="42"/>
  <c r="N324" i="42"/>
  <c r="L324" i="42"/>
  <c r="H324" i="42"/>
  <c r="F324" i="42"/>
  <c r="W323" i="42"/>
  <c r="U323" i="42"/>
  <c r="R323" i="42"/>
  <c r="Q323" i="42"/>
  <c r="P323" i="42"/>
  <c r="N323" i="42"/>
  <c r="L323" i="42"/>
  <c r="H323" i="42"/>
  <c r="F323" i="42"/>
  <c r="W322" i="42"/>
  <c r="U322" i="42"/>
  <c r="R322" i="42"/>
  <c r="Q322" i="42"/>
  <c r="P322" i="42"/>
  <c r="N322" i="42"/>
  <c r="L322" i="42"/>
  <c r="H322" i="42"/>
  <c r="F322" i="42"/>
  <c r="W321" i="42"/>
  <c r="U321" i="42"/>
  <c r="R321" i="42"/>
  <c r="Q321" i="42"/>
  <c r="P321" i="42"/>
  <c r="N321" i="42"/>
  <c r="L321" i="42"/>
  <c r="H321" i="42"/>
  <c r="F321" i="42"/>
  <c r="W320" i="42"/>
  <c r="U320" i="42"/>
  <c r="R320" i="42"/>
  <c r="Q320" i="42"/>
  <c r="P320" i="42"/>
  <c r="N320" i="42"/>
  <c r="L320" i="42"/>
  <c r="H320" i="42"/>
  <c r="F320" i="42"/>
  <c r="R319" i="42"/>
  <c r="Q319" i="42"/>
  <c r="P319" i="42"/>
  <c r="W318" i="42"/>
  <c r="U318" i="42"/>
  <c r="R318" i="42"/>
  <c r="Q318" i="42"/>
  <c r="P318" i="42"/>
  <c r="N318" i="42"/>
  <c r="L318" i="42"/>
  <c r="H318" i="42"/>
  <c r="F318" i="42"/>
  <c r="W317" i="42"/>
  <c r="U317" i="42"/>
  <c r="R317" i="42"/>
  <c r="Q317" i="42"/>
  <c r="P317" i="42"/>
  <c r="N317" i="42"/>
  <c r="L317" i="42"/>
  <c r="H317" i="42"/>
  <c r="F317" i="42"/>
  <c r="I317" i="42" s="1"/>
  <c r="W316" i="42"/>
  <c r="U316" i="42"/>
  <c r="R316" i="42"/>
  <c r="Q316" i="42"/>
  <c r="P316" i="42"/>
  <c r="N316" i="42"/>
  <c r="L316" i="42"/>
  <c r="H316" i="42"/>
  <c r="F316" i="42"/>
  <c r="W315" i="42"/>
  <c r="U315" i="42"/>
  <c r="R315" i="42"/>
  <c r="Q315" i="42"/>
  <c r="P315" i="42"/>
  <c r="N315" i="42"/>
  <c r="L315" i="42"/>
  <c r="H315" i="42"/>
  <c r="F315" i="42"/>
  <c r="W314" i="42"/>
  <c r="U314" i="42"/>
  <c r="R314" i="42"/>
  <c r="Q314" i="42"/>
  <c r="P314" i="42"/>
  <c r="N314" i="42"/>
  <c r="L314" i="42"/>
  <c r="H314" i="42"/>
  <c r="F314" i="42"/>
  <c r="W313" i="42"/>
  <c r="U313" i="42"/>
  <c r="R313" i="42"/>
  <c r="Q313" i="42"/>
  <c r="P313" i="42"/>
  <c r="N313" i="42"/>
  <c r="L313" i="42"/>
  <c r="H313" i="42"/>
  <c r="F313" i="42"/>
  <c r="Q312" i="42"/>
  <c r="P312" i="42"/>
  <c r="D312" i="42"/>
  <c r="R312" i="42" s="1"/>
  <c r="R311" i="42"/>
  <c r="Q311" i="42"/>
  <c r="P311" i="42"/>
  <c r="W310" i="42"/>
  <c r="W309" i="42" s="1"/>
  <c r="U310" i="42"/>
  <c r="U309" i="42" s="1"/>
  <c r="R310" i="42"/>
  <c r="Q310" i="42"/>
  <c r="P310" i="42"/>
  <c r="N310" i="42"/>
  <c r="L310" i="42"/>
  <c r="L309" i="42" s="1"/>
  <c r="H310" i="42"/>
  <c r="H309" i="42" s="1"/>
  <c r="F310" i="42"/>
  <c r="F309" i="42" s="1"/>
  <c r="R309" i="42"/>
  <c r="Q309" i="42"/>
  <c r="P309" i="42"/>
  <c r="W308" i="42"/>
  <c r="U308" i="42"/>
  <c r="R308" i="42"/>
  <c r="Q308" i="42"/>
  <c r="P308" i="42"/>
  <c r="N308" i="42"/>
  <c r="L308" i="42"/>
  <c r="H308" i="42"/>
  <c r="F308" i="42"/>
  <c r="W307" i="42"/>
  <c r="U307" i="42"/>
  <c r="R307" i="42"/>
  <c r="Q307" i="42"/>
  <c r="P307" i="42"/>
  <c r="N307" i="42"/>
  <c r="L307" i="42"/>
  <c r="H307" i="42"/>
  <c r="F307" i="42"/>
  <c r="W306" i="42"/>
  <c r="U306" i="42"/>
  <c r="R306" i="42"/>
  <c r="Q306" i="42"/>
  <c r="P306" i="42"/>
  <c r="N306" i="42"/>
  <c r="L306" i="42"/>
  <c r="H306" i="42"/>
  <c r="F306" i="42"/>
  <c r="W305" i="42"/>
  <c r="U305" i="42"/>
  <c r="R305" i="42"/>
  <c r="Q305" i="42"/>
  <c r="P305" i="42"/>
  <c r="N305" i="42"/>
  <c r="L305" i="42"/>
  <c r="H305" i="42"/>
  <c r="F305" i="42"/>
  <c r="W304" i="42"/>
  <c r="U304" i="42"/>
  <c r="R304" i="42"/>
  <c r="Q304" i="42"/>
  <c r="P304" i="42"/>
  <c r="N304" i="42"/>
  <c r="L304" i="42"/>
  <c r="H304" i="42"/>
  <c r="F304" i="42"/>
  <c r="R303" i="42"/>
  <c r="Q303" i="42"/>
  <c r="P303" i="42"/>
  <c r="W302" i="42"/>
  <c r="U302" i="42"/>
  <c r="R302" i="42"/>
  <c r="Q302" i="42"/>
  <c r="P302" i="42"/>
  <c r="N302" i="42"/>
  <c r="L302" i="42"/>
  <c r="H302" i="42"/>
  <c r="F302" i="42"/>
  <c r="W301" i="42"/>
  <c r="U301" i="42"/>
  <c r="R301" i="42"/>
  <c r="Q301" i="42"/>
  <c r="P301" i="42"/>
  <c r="N301" i="42"/>
  <c r="L301" i="42"/>
  <c r="H301" i="42"/>
  <c r="F301" i="42"/>
  <c r="W300" i="42"/>
  <c r="U300" i="42"/>
  <c r="R300" i="42"/>
  <c r="Q300" i="42"/>
  <c r="P300" i="42"/>
  <c r="N300" i="42"/>
  <c r="L300" i="42"/>
  <c r="H300" i="42"/>
  <c r="F300" i="42"/>
  <c r="W299" i="42"/>
  <c r="U299" i="42"/>
  <c r="R299" i="42"/>
  <c r="Q299" i="42"/>
  <c r="P299" i="42"/>
  <c r="N299" i="42"/>
  <c r="L299" i="42"/>
  <c r="H299" i="42"/>
  <c r="F299" i="42"/>
  <c r="W298" i="42"/>
  <c r="U298" i="42"/>
  <c r="R298" i="42"/>
  <c r="Q298" i="42"/>
  <c r="P298" i="42"/>
  <c r="N298" i="42"/>
  <c r="L298" i="42"/>
  <c r="H298" i="42"/>
  <c r="F298" i="42"/>
  <c r="R297" i="42"/>
  <c r="Q297" i="42"/>
  <c r="P297" i="42"/>
  <c r="W296" i="42"/>
  <c r="U296" i="42"/>
  <c r="R296" i="42"/>
  <c r="Q296" i="42"/>
  <c r="P296" i="42"/>
  <c r="N296" i="42"/>
  <c r="L296" i="42"/>
  <c r="H296" i="42"/>
  <c r="F296" i="42"/>
  <c r="W295" i="42"/>
  <c r="U295" i="42"/>
  <c r="R295" i="42"/>
  <c r="Q295" i="42"/>
  <c r="P295" i="42"/>
  <c r="N295" i="42"/>
  <c r="L295" i="42"/>
  <c r="H295" i="42"/>
  <c r="F295" i="42"/>
  <c r="R294" i="42"/>
  <c r="Q294" i="42"/>
  <c r="P294" i="42"/>
  <c r="U292" i="42"/>
  <c r="X292" i="42" s="1"/>
  <c r="R292" i="42"/>
  <c r="Q292" i="42"/>
  <c r="P292" i="42"/>
  <c r="L292" i="42"/>
  <c r="O292" i="42" s="1"/>
  <c r="F292" i="42"/>
  <c r="I292" i="42" s="1"/>
  <c r="W291" i="42"/>
  <c r="U291" i="42"/>
  <c r="R291" i="42"/>
  <c r="Q291" i="42"/>
  <c r="P291" i="42"/>
  <c r="N291" i="42"/>
  <c r="L291" i="42"/>
  <c r="H291" i="42"/>
  <c r="F291" i="42"/>
  <c r="W290" i="42"/>
  <c r="U290" i="42"/>
  <c r="R290" i="42"/>
  <c r="Q290" i="42"/>
  <c r="P290" i="42"/>
  <c r="N290" i="42"/>
  <c r="L290" i="42"/>
  <c r="H290" i="42"/>
  <c r="F290" i="42"/>
  <c r="W289" i="42"/>
  <c r="U289" i="42"/>
  <c r="R289" i="42"/>
  <c r="Q289" i="42"/>
  <c r="P289" i="42"/>
  <c r="N289" i="42"/>
  <c r="L289" i="42"/>
  <c r="H289" i="42"/>
  <c r="F289" i="42"/>
  <c r="W288" i="42"/>
  <c r="U288" i="42"/>
  <c r="R288" i="42"/>
  <c r="Q288" i="42"/>
  <c r="P288" i="42"/>
  <c r="N288" i="42"/>
  <c r="L288" i="42"/>
  <c r="H288" i="42"/>
  <c r="F288" i="42"/>
  <c r="W287" i="42"/>
  <c r="U287" i="42"/>
  <c r="R287" i="42"/>
  <c r="Q287" i="42"/>
  <c r="P287" i="42"/>
  <c r="N287" i="42"/>
  <c r="L287" i="42"/>
  <c r="H287" i="42"/>
  <c r="F287" i="42"/>
  <c r="W286" i="42"/>
  <c r="U286" i="42"/>
  <c r="R286" i="42"/>
  <c r="Q286" i="42"/>
  <c r="P286" i="42"/>
  <c r="N286" i="42"/>
  <c r="L286" i="42"/>
  <c r="H286" i="42"/>
  <c r="F286" i="42"/>
  <c r="W285" i="42"/>
  <c r="U285" i="42"/>
  <c r="R285" i="42"/>
  <c r="Q285" i="42"/>
  <c r="P285" i="42"/>
  <c r="N285" i="42"/>
  <c r="L285" i="42"/>
  <c r="O285" i="42" s="1"/>
  <c r="H285" i="42"/>
  <c r="F285" i="42"/>
  <c r="W284" i="42"/>
  <c r="U284" i="42"/>
  <c r="R284" i="42"/>
  <c r="Q284" i="42"/>
  <c r="P284" i="42"/>
  <c r="N284" i="42"/>
  <c r="L284" i="42"/>
  <c r="H284" i="42"/>
  <c r="F284" i="42"/>
  <c r="W283" i="42"/>
  <c r="U283" i="42"/>
  <c r="R283" i="42"/>
  <c r="Q283" i="42"/>
  <c r="P283" i="42"/>
  <c r="N283" i="42"/>
  <c r="L283" i="42"/>
  <c r="H283" i="42"/>
  <c r="F283" i="42"/>
  <c r="W282" i="42"/>
  <c r="U282" i="42"/>
  <c r="R282" i="42"/>
  <c r="Q282" i="42"/>
  <c r="P282" i="42"/>
  <c r="N282" i="42"/>
  <c r="L282" i="42"/>
  <c r="H282" i="42"/>
  <c r="F282" i="42"/>
  <c r="W281" i="42"/>
  <c r="U281" i="42"/>
  <c r="R281" i="42"/>
  <c r="Q281" i="42"/>
  <c r="P281" i="42"/>
  <c r="N281" i="42"/>
  <c r="L281" i="42"/>
  <c r="O281" i="42" s="1"/>
  <c r="H281" i="42"/>
  <c r="F281" i="42"/>
  <c r="R280" i="42"/>
  <c r="Q280" i="42"/>
  <c r="P280" i="42"/>
  <c r="W279" i="42"/>
  <c r="U279" i="42"/>
  <c r="R279" i="42"/>
  <c r="Q279" i="42"/>
  <c r="P279" i="42"/>
  <c r="N279" i="42"/>
  <c r="L279" i="42"/>
  <c r="O279" i="42" s="1"/>
  <c r="H279" i="42"/>
  <c r="F279" i="42"/>
  <c r="W278" i="42"/>
  <c r="U278" i="42"/>
  <c r="R278" i="42"/>
  <c r="Q278" i="42"/>
  <c r="P278" i="42"/>
  <c r="N278" i="42"/>
  <c r="L278" i="42"/>
  <c r="H278" i="42"/>
  <c r="F278" i="42"/>
  <c r="W277" i="42"/>
  <c r="U277" i="42"/>
  <c r="R277" i="42"/>
  <c r="Q277" i="42"/>
  <c r="P277" i="42"/>
  <c r="N277" i="42"/>
  <c r="L277" i="42"/>
  <c r="H277" i="42"/>
  <c r="F277" i="42"/>
  <c r="W276" i="42"/>
  <c r="U276" i="42"/>
  <c r="R276" i="42"/>
  <c r="Q276" i="42"/>
  <c r="P276" i="42"/>
  <c r="N276" i="42"/>
  <c r="L276" i="42"/>
  <c r="H276" i="42"/>
  <c r="F276" i="42"/>
  <c r="W275" i="42"/>
  <c r="U275" i="42"/>
  <c r="R275" i="42"/>
  <c r="Q275" i="42"/>
  <c r="P275" i="42"/>
  <c r="N275" i="42"/>
  <c r="L275" i="42"/>
  <c r="H275" i="42"/>
  <c r="F275" i="42"/>
  <c r="W274" i="42"/>
  <c r="U274" i="42"/>
  <c r="R274" i="42"/>
  <c r="Q274" i="42"/>
  <c r="P274" i="42"/>
  <c r="N274" i="42"/>
  <c r="L274" i="42"/>
  <c r="H274" i="42"/>
  <c r="F274" i="42"/>
  <c r="U272" i="42"/>
  <c r="X272" i="42" s="1"/>
  <c r="R272" i="42"/>
  <c r="Q272" i="42"/>
  <c r="P272" i="42"/>
  <c r="L272" i="42"/>
  <c r="O272" i="42" s="1"/>
  <c r="F272" i="42"/>
  <c r="I272" i="42" s="1"/>
  <c r="W271" i="42"/>
  <c r="U271" i="42"/>
  <c r="R271" i="42"/>
  <c r="Q271" i="42"/>
  <c r="P271" i="42"/>
  <c r="N271" i="42"/>
  <c r="L271" i="42"/>
  <c r="H271" i="42"/>
  <c r="F271" i="42"/>
  <c r="W270" i="42"/>
  <c r="U270" i="42"/>
  <c r="R270" i="42"/>
  <c r="Q270" i="42"/>
  <c r="P270" i="42"/>
  <c r="N270" i="42"/>
  <c r="L270" i="42"/>
  <c r="H270" i="42"/>
  <c r="F270" i="42"/>
  <c r="R269" i="42"/>
  <c r="Q269" i="42"/>
  <c r="P269" i="42"/>
  <c r="H269" i="42"/>
  <c r="F269" i="42"/>
  <c r="W268" i="42"/>
  <c r="U268" i="42"/>
  <c r="R268" i="42"/>
  <c r="Q268" i="42"/>
  <c r="P268" i="42"/>
  <c r="N268" i="42"/>
  <c r="L268" i="42"/>
  <c r="H268" i="42"/>
  <c r="F268" i="42"/>
  <c r="W267" i="42"/>
  <c r="U267" i="42"/>
  <c r="R267" i="42"/>
  <c r="Q267" i="42"/>
  <c r="P267" i="42"/>
  <c r="N267" i="42"/>
  <c r="L267" i="42"/>
  <c r="H267" i="42"/>
  <c r="F267" i="42"/>
  <c r="W266" i="42"/>
  <c r="U266" i="42"/>
  <c r="R266" i="42"/>
  <c r="Q266" i="42"/>
  <c r="P266" i="42"/>
  <c r="N266" i="42"/>
  <c r="L266" i="42"/>
  <c r="H266" i="42"/>
  <c r="F266" i="42"/>
  <c r="R265" i="42"/>
  <c r="Q265" i="42"/>
  <c r="P265" i="42"/>
  <c r="W264" i="42"/>
  <c r="U264" i="42"/>
  <c r="R264" i="42"/>
  <c r="Q264" i="42"/>
  <c r="P264" i="42"/>
  <c r="N264" i="42"/>
  <c r="L264" i="42"/>
  <c r="H264" i="42"/>
  <c r="F264" i="42"/>
  <c r="W263" i="42"/>
  <c r="U263" i="42"/>
  <c r="R263" i="42"/>
  <c r="Q263" i="42"/>
  <c r="P263" i="42"/>
  <c r="N263" i="42"/>
  <c r="L263" i="42"/>
  <c r="O263" i="42" s="1"/>
  <c r="H263" i="42"/>
  <c r="F263" i="42"/>
  <c r="R262" i="42"/>
  <c r="Q262" i="42"/>
  <c r="P262" i="42"/>
  <c r="U261" i="42"/>
  <c r="X261" i="42" s="1"/>
  <c r="R261" i="42"/>
  <c r="Q261" i="42"/>
  <c r="P261" i="42"/>
  <c r="L261" i="42"/>
  <c r="O261" i="42" s="1"/>
  <c r="F261" i="42"/>
  <c r="I261" i="42" s="1"/>
  <c r="W260" i="42"/>
  <c r="U260" i="42"/>
  <c r="R260" i="42"/>
  <c r="Q260" i="42"/>
  <c r="P260" i="42"/>
  <c r="N260" i="42"/>
  <c r="L260" i="42"/>
  <c r="H260" i="42"/>
  <c r="F260" i="42"/>
  <c r="W259" i="42"/>
  <c r="U259" i="42"/>
  <c r="R259" i="42"/>
  <c r="Q259" i="42"/>
  <c r="P259" i="42"/>
  <c r="N259" i="42"/>
  <c r="L259" i="42"/>
  <c r="H259" i="42"/>
  <c r="F259" i="42"/>
  <c r="W258" i="42"/>
  <c r="U258" i="42"/>
  <c r="R258" i="42"/>
  <c r="Q258" i="42"/>
  <c r="P258" i="42"/>
  <c r="N258" i="42"/>
  <c r="L258" i="42"/>
  <c r="H258" i="42"/>
  <c r="F258" i="42"/>
  <c r="W257" i="42"/>
  <c r="U257" i="42"/>
  <c r="R257" i="42"/>
  <c r="Q257" i="42"/>
  <c r="P257" i="42"/>
  <c r="N257" i="42"/>
  <c r="L257" i="42"/>
  <c r="H257" i="42"/>
  <c r="F257" i="42"/>
  <c r="W256" i="42"/>
  <c r="U256" i="42"/>
  <c r="R256" i="42"/>
  <c r="Q256" i="42"/>
  <c r="P256" i="42"/>
  <c r="N256" i="42"/>
  <c r="L256" i="42"/>
  <c r="H256" i="42"/>
  <c r="F256" i="42"/>
  <c r="W255" i="42"/>
  <c r="U255" i="42"/>
  <c r="R255" i="42"/>
  <c r="Q255" i="42"/>
  <c r="P255" i="42"/>
  <c r="N255" i="42"/>
  <c r="L255" i="42"/>
  <c r="H255" i="42"/>
  <c r="F255" i="42"/>
  <c r="I255" i="42" s="1"/>
  <c r="W254" i="42"/>
  <c r="U254" i="42"/>
  <c r="R254" i="42"/>
  <c r="Q254" i="42"/>
  <c r="P254" i="42"/>
  <c r="N254" i="42"/>
  <c r="L254" i="42"/>
  <c r="O254" i="42" s="1"/>
  <c r="H254" i="42"/>
  <c r="F254" i="42"/>
  <c r="W253" i="42"/>
  <c r="U253" i="42"/>
  <c r="R253" i="42"/>
  <c r="Q253" i="42"/>
  <c r="P253" i="42"/>
  <c r="N253" i="42"/>
  <c r="L253" i="42"/>
  <c r="H253" i="42"/>
  <c r="F253" i="42"/>
  <c r="W252" i="42"/>
  <c r="U252" i="42"/>
  <c r="R252" i="42"/>
  <c r="Q252" i="42"/>
  <c r="P252" i="42"/>
  <c r="N252" i="42"/>
  <c r="L252" i="42"/>
  <c r="H252" i="42"/>
  <c r="F252" i="42"/>
  <c r="W251" i="42"/>
  <c r="U251" i="42"/>
  <c r="R251" i="42"/>
  <c r="Q251" i="42"/>
  <c r="P251" i="42"/>
  <c r="N251" i="42"/>
  <c r="L251" i="42"/>
  <c r="H251" i="42"/>
  <c r="F251" i="42"/>
  <c r="I251" i="42" s="1"/>
  <c r="W250" i="42"/>
  <c r="U250" i="42"/>
  <c r="R250" i="42"/>
  <c r="Q250" i="42"/>
  <c r="P250" i="42"/>
  <c r="N250" i="42"/>
  <c r="L250" i="42"/>
  <c r="H250" i="42"/>
  <c r="F250" i="42"/>
  <c r="W249" i="42"/>
  <c r="U249" i="42"/>
  <c r="R249" i="42"/>
  <c r="Q249" i="42"/>
  <c r="P249" i="42"/>
  <c r="N249" i="42"/>
  <c r="L249" i="42"/>
  <c r="H249" i="42"/>
  <c r="F249" i="42"/>
  <c r="W248" i="42"/>
  <c r="U248" i="42"/>
  <c r="R248" i="42"/>
  <c r="Q248" i="42"/>
  <c r="P248" i="42"/>
  <c r="N248" i="42"/>
  <c r="L248" i="42"/>
  <c r="H248" i="42"/>
  <c r="F248" i="42"/>
  <c r="R247" i="42"/>
  <c r="Q247" i="42"/>
  <c r="P247" i="42"/>
  <c r="W246" i="42"/>
  <c r="U246" i="42"/>
  <c r="R246" i="42"/>
  <c r="Q246" i="42"/>
  <c r="P246" i="42"/>
  <c r="N246" i="42"/>
  <c r="L246" i="42"/>
  <c r="O246" i="42" s="1"/>
  <c r="H246" i="42"/>
  <c r="F246" i="42"/>
  <c r="W245" i="42"/>
  <c r="U245" i="42"/>
  <c r="R245" i="42"/>
  <c r="Q245" i="42"/>
  <c r="P245" i="42"/>
  <c r="N245" i="42"/>
  <c r="L245" i="42"/>
  <c r="H245" i="42"/>
  <c r="F245" i="42"/>
  <c r="W244" i="42"/>
  <c r="U244" i="42"/>
  <c r="R244" i="42"/>
  <c r="Q244" i="42"/>
  <c r="P244" i="42"/>
  <c r="N244" i="42"/>
  <c r="L244" i="42"/>
  <c r="H244" i="42"/>
  <c r="F244" i="42"/>
  <c r="W243" i="42"/>
  <c r="U243" i="42"/>
  <c r="X243" i="42" s="1"/>
  <c r="R243" i="42"/>
  <c r="Q243" i="42"/>
  <c r="P243" i="42"/>
  <c r="N243" i="42"/>
  <c r="L243" i="42"/>
  <c r="H243" i="42"/>
  <c r="F243" i="42"/>
  <c r="W242" i="42"/>
  <c r="U242" i="42"/>
  <c r="R242" i="42"/>
  <c r="Q242" i="42"/>
  <c r="P242" i="42"/>
  <c r="N242" i="42"/>
  <c r="L242" i="42"/>
  <c r="H242" i="42"/>
  <c r="F242" i="42"/>
  <c r="W241" i="42"/>
  <c r="U241" i="42"/>
  <c r="R241" i="42"/>
  <c r="Q241" i="42"/>
  <c r="P241" i="42"/>
  <c r="N241" i="42"/>
  <c r="L241" i="42"/>
  <c r="H241" i="42"/>
  <c r="F241" i="42"/>
  <c r="W240" i="42"/>
  <c r="U240" i="42"/>
  <c r="R240" i="42"/>
  <c r="Q240" i="42"/>
  <c r="P240" i="42"/>
  <c r="N240" i="42"/>
  <c r="L240" i="42"/>
  <c r="H240" i="42"/>
  <c r="F240" i="42"/>
  <c r="W239" i="42"/>
  <c r="U239" i="42"/>
  <c r="X239" i="42" s="1"/>
  <c r="R239" i="42"/>
  <c r="Q239" i="42"/>
  <c r="P239" i="42"/>
  <c r="N239" i="42"/>
  <c r="L239" i="42"/>
  <c r="H239" i="42"/>
  <c r="F239" i="42"/>
  <c r="W238" i="42"/>
  <c r="U238" i="42"/>
  <c r="R238" i="42"/>
  <c r="Q238" i="42"/>
  <c r="P238" i="42"/>
  <c r="N238" i="42"/>
  <c r="L238" i="42"/>
  <c r="O238" i="42" s="1"/>
  <c r="H238" i="42"/>
  <c r="F238" i="42"/>
  <c r="W237" i="42"/>
  <c r="U237" i="42"/>
  <c r="R237" i="42"/>
  <c r="Q237" i="42"/>
  <c r="P237" i="42"/>
  <c r="N237" i="42"/>
  <c r="L237" i="42"/>
  <c r="H237" i="42"/>
  <c r="F237" i="42"/>
  <c r="W236" i="42"/>
  <c r="U236" i="42"/>
  <c r="R236" i="42"/>
  <c r="Q236" i="42"/>
  <c r="P236" i="42"/>
  <c r="N236" i="42"/>
  <c r="L236" i="42"/>
  <c r="H236" i="42"/>
  <c r="F236" i="42"/>
  <c r="W235" i="42"/>
  <c r="U235" i="42"/>
  <c r="R235" i="42"/>
  <c r="Q235" i="42"/>
  <c r="P235" i="42"/>
  <c r="N235" i="42"/>
  <c r="L235" i="42"/>
  <c r="H235" i="42"/>
  <c r="F235" i="42"/>
  <c r="W234" i="42"/>
  <c r="U234" i="42"/>
  <c r="R234" i="42"/>
  <c r="Q234" i="42"/>
  <c r="P234" i="42"/>
  <c r="N234" i="42"/>
  <c r="L234" i="42"/>
  <c r="H234" i="42"/>
  <c r="F234" i="42"/>
  <c r="W233" i="42"/>
  <c r="U233" i="42"/>
  <c r="R233" i="42"/>
  <c r="Q233" i="42"/>
  <c r="P233" i="42"/>
  <c r="N233" i="42"/>
  <c r="L233" i="42"/>
  <c r="H233" i="42"/>
  <c r="F233" i="42"/>
  <c r="W232" i="42"/>
  <c r="U232" i="42"/>
  <c r="R232" i="42"/>
  <c r="Q232" i="42"/>
  <c r="P232" i="42"/>
  <c r="N232" i="42"/>
  <c r="L232" i="42"/>
  <c r="H232" i="42"/>
  <c r="F232" i="42"/>
  <c r="W231" i="42"/>
  <c r="U231" i="42"/>
  <c r="R231" i="42"/>
  <c r="Q231" i="42"/>
  <c r="P231" i="42"/>
  <c r="N231" i="42"/>
  <c r="L231" i="42"/>
  <c r="H231" i="42"/>
  <c r="F231" i="42"/>
  <c r="W230" i="42"/>
  <c r="U230" i="42"/>
  <c r="R230" i="42"/>
  <c r="Q230" i="42"/>
  <c r="P230" i="42"/>
  <c r="N230" i="42"/>
  <c r="L230" i="42"/>
  <c r="H230" i="42"/>
  <c r="F230" i="42"/>
  <c r="W229" i="42"/>
  <c r="U229" i="42"/>
  <c r="R229" i="42"/>
  <c r="Q229" i="42"/>
  <c r="P229" i="42"/>
  <c r="N229" i="42"/>
  <c r="L229" i="42"/>
  <c r="H229" i="42"/>
  <c r="F229" i="42"/>
  <c r="I229" i="42" s="1"/>
  <c r="W228" i="42"/>
  <c r="U228" i="42"/>
  <c r="R228" i="42"/>
  <c r="Q228" i="42"/>
  <c r="P228" i="42"/>
  <c r="N228" i="42"/>
  <c r="L228" i="42"/>
  <c r="H228" i="42"/>
  <c r="F228" i="42"/>
  <c r="W227" i="42"/>
  <c r="U227" i="42"/>
  <c r="R227" i="42"/>
  <c r="Q227" i="42"/>
  <c r="P227" i="42"/>
  <c r="N227" i="42"/>
  <c r="L227" i="42"/>
  <c r="H227" i="42"/>
  <c r="F227" i="42"/>
  <c r="W226" i="42"/>
  <c r="U226" i="42"/>
  <c r="R226" i="42"/>
  <c r="Q226" i="42"/>
  <c r="P226" i="42"/>
  <c r="N226" i="42"/>
  <c r="L226" i="42"/>
  <c r="O226" i="42" s="1"/>
  <c r="H226" i="42"/>
  <c r="F226" i="42"/>
  <c r="W225" i="42"/>
  <c r="U225" i="42"/>
  <c r="R225" i="42"/>
  <c r="Q225" i="42"/>
  <c r="P225" i="42"/>
  <c r="N225" i="42"/>
  <c r="L225" i="42"/>
  <c r="H225" i="42"/>
  <c r="F225" i="42"/>
  <c r="I225" i="42" s="1"/>
  <c r="W224" i="42"/>
  <c r="U224" i="42"/>
  <c r="R224" i="42"/>
  <c r="Q224" i="42"/>
  <c r="P224" i="42"/>
  <c r="N224" i="42"/>
  <c r="L224" i="42"/>
  <c r="H224" i="42"/>
  <c r="F224" i="42"/>
  <c r="W223" i="42"/>
  <c r="U223" i="42"/>
  <c r="X223" i="42" s="1"/>
  <c r="R223" i="42"/>
  <c r="Q223" i="42"/>
  <c r="P223" i="42"/>
  <c r="N223" i="42"/>
  <c r="L223" i="42"/>
  <c r="H223" i="42"/>
  <c r="F223" i="42"/>
  <c r="W222" i="42"/>
  <c r="U222" i="42"/>
  <c r="R222" i="42"/>
  <c r="Q222" i="42"/>
  <c r="P222" i="42"/>
  <c r="N222" i="42"/>
  <c r="L222" i="42"/>
  <c r="H222" i="42"/>
  <c r="F222" i="42"/>
  <c r="W221" i="42"/>
  <c r="U221" i="42"/>
  <c r="R221" i="42"/>
  <c r="Q221" i="42"/>
  <c r="P221" i="42"/>
  <c r="N221" i="42"/>
  <c r="L221" i="42"/>
  <c r="H221" i="42"/>
  <c r="F221" i="42"/>
  <c r="I221" i="42" s="1"/>
  <c r="W220" i="42"/>
  <c r="U220" i="42"/>
  <c r="R220" i="42"/>
  <c r="Q220" i="42"/>
  <c r="P220" i="42"/>
  <c r="N220" i="42"/>
  <c r="L220" i="42"/>
  <c r="O220" i="42" s="1"/>
  <c r="H220" i="42"/>
  <c r="F220" i="42"/>
  <c r="W219" i="42"/>
  <c r="U219" i="42"/>
  <c r="R219" i="42"/>
  <c r="Q219" i="42"/>
  <c r="P219" i="42"/>
  <c r="N219" i="42"/>
  <c r="L219" i="42"/>
  <c r="H219" i="42"/>
  <c r="F219" i="42"/>
  <c r="W218" i="42"/>
  <c r="U218" i="42"/>
  <c r="R218" i="42"/>
  <c r="Q218" i="42"/>
  <c r="P218" i="42"/>
  <c r="N218" i="42"/>
  <c r="L218" i="42"/>
  <c r="O218" i="42" s="1"/>
  <c r="H218" i="42"/>
  <c r="F218" i="42"/>
  <c r="W217" i="42"/>
  <c r="U217" i="42"/>
  <c r="R217" i="42"/>
  <c r="Q217" i="42"/>
  <c r="P217" i="42"/>
  <c r="N217" i="42"/>
  <c r="L217" i="42"/>
  <c r="H217" i="42"/>
  <c r="F217" i="42"/>
  <c r="W216" i="42"/>
  <c r="U216" i="42"/>
  <c r="R216" i="42"/>
  <c r="Q216" i="42"/>
  <c r="P216" i="42"/>
  <c r="N216" i="42"/>
  <c r="L216" i="42"/>
  <c r="O216" i="42" s="1"/>
  <c r="H216" i="42"/>
  <c r="F216" i="42"/>
  <c r="U215" i="42"/>
  <c r="X215" i="42" s="1"/>
  <c r="R215" i="42"/>
  <c r="Q215" i="42"/>
  <c r="P215" i="42"/>
  <c r="L215" i="42"/>
  <c r="O215" i="42" s="1"/>
  <c r="F215" i="42"/>
  <c r="I215" i="42" s="1"/>
  <c r="W214" i="42"/>
  <c r="U214" i="42"/>
  <c r="X214" i="42" s="1"/>
  <c r="R214" i="42"/>
  <c r="Q214" i="42"/>
  <c r="P214" i="42"/>
  <c r="N214" i="42"/>
  <c r="L214" i="42"/>
  <c r="H214" i="42"/>
  <c r="F214" i="42"/>
  <c r="W213" i="42"/>
  <c r="U213" i="42"/>
  <c r="R213" i="42"/>
  <c r="Q213" i="42"/>
  <c r="P213" i="42"/>
  <c r="N213" i="42"/>
  <c r="L213" i="42"/>
  <c r="H213" i="42"/>
  <c r="F213" i="42"/>
  <c r="W212" i="42"/>
  <c r="U212" i="42"/>
  <c r="X212" i="42" s="1"/>
  <c r="R212" i="42"/>
  <c r="Q212" i="42"/>
  <c r="P212" i="42"/>
  <c r="N212" i="42"/>
  <c r="L212" i="42"/>
  <c r="H212" i="42"/>
  <c r="F212" i="42"/>
  <c r="W211" i="42"/>
  <c r="U211" i="42"/>
  <c r="R211" i="42"/>
  <c r="Q211" i="42"/>
  <c r="P211" i="42"/>
  <c r="N211" i="42"/>
  <c r="L211" i="42"/>
  <c r="H211" i="42"/>
  <c r="F211" i="42"/>
  <c r="W210" i="42"/>
  <c r="U210" i="42"/>
  <c r="X210" i="42" s="1"/>
  <c r="R210" i="42"/>
  <c r="Q210" i="42"/>
  <c r="P210" i="42"/>
  <c r="N210" i="42"/>
  <c r="L210" i="42"/>
  <c r="H210" i="42"/>
  <c r="F210" i="42"/>
  <c r="I210" i="42" s="1"/>
  <c r="W209" i="42"/>
  <c r="U209" i="42"/>
  <c r="R209" i="42"/>
  <c r="Q209" i="42"/>
  <c r="P209" i="42"/>
  <c r="N209" i="42"/>
  <c r="L209" i="42"/>
  <c r="H209" i="42"/>
  <c r="F209" i="42"/>
  <c r="W208" i="42"/>
  <c r="U208" i="42"/>
  <c r="X208" i="42" s="1"/>
  <c r="R208" i="42"/>
  <c r="Q208" i="42"/>
  <c r="P208" i="42"/>
  <c r="N208" i="42"/>
  <c r="L208" i="42"/>
  <c r="H208" i="42"/>
  <c r="F208" i="42"/>
  <c r="U207" i="42"/>
  <c r="X207" i="42" s="1"/>
  <c r="R207" i="42"/>
  <c r="Q207" i="42"/>
  <c r="P207" i="42"/>
  <c r="L207" i="42"/>
  <c r="O207" i="42" s="1"/>
  <c r="F207" i="42"/>
  <c r="I207" i="42" s="1"/>
  <c r="W206" i="42"/>
  <c r="U206" i="42"/>
  <c r="R206" i="42"/>
  <c r="Q206" i="42"/>
  <c r="P206" i="42"/>
  <c r="N206" i="42"/>
  <c r="L206" i="42"/>
  <c r="H206" i="42"/>
  <c r="F206" i="42"/>
  <c r="U205" i="42"/>
  <c r="X205" i="42" s="1"/>
  <c r="R205" i="42"/>
  <c r="Q205" i="42"/>
  <c r="P205" i="42"/>
  <c r="L205" i="42"/>
  <c r="O205" i="42" s="1"/>
  <c r="F205" i="42"/>
  <c r="I205" i="42" s="1"/>
  <c r="W204" i="42"/>
  <c r="U204" i="42"/>
  <c r="R204" i="42"/>
  <c r="Q204" i="42"/>
  <c r="P204" i="42"/>
  <c r="N204" i="42"/>
  <c r="L204" i="42"/>
  <c r="H204" i="42"/>
  <c r="F204" i="42"/>
  <c r="I204" i="42" s="1"/>
  <c r="U203" i="42"/>
  <c r="X203" i="42" s="1"/>
  <c r="R203" i="42"/>
  <c r="Q203" i="42"/>
  <c r="P203" i="42"/>
  <c r="L203" i="42"/>
  <c r="O203" i="42" s="1"/>
  <c r="F203" i="42"/>
  <c r="I203" i="42" s="1"/>
  <c r="W202" i="42"/>
  <c r="U202" i="42"/>
  <c r="R202" i="42"/>
  <c r="Q202" i="42"/>
  <c r="P202" i="42"/>
  <c r="N202" i="42"/>
  <c r="L202" i="42"/>
  <c r="H202" i="42"/>
  <c r="F202" i="42"/>
  <c r="U201" i="42"/>
  <c r="X201" i="42" s="1"/>
  <c r="R201" i="42"/>
  <c r="Q201" i="42"/>
  <c r="P201" i="42"/>
  <c r="L201" i="42"/>
  <c r="O201" i="42" s="1"/>
  <c r="F201" i="42"/>
  <c r="I201" i="42" s="1"/>
  <c r="U200" i="42"/>
  <c r="X200" i="42" s="1"/>
  <c r="R200" i="42"/>
  <c r="Q200" i="42"/>
  <c r="P200" i="42"/>
  <c r="L200" i="42"/>
  <c r="O200" i="42" s="1"/>
  <c r="F200" i="42"/>
  <c r="I200" i="42" s="1"/>
  <c r="U199" i="42"/>
  <c r="X199" i="42" s="1"/>
  <c r="R199" i="42"/>
  <c r="Q199" i="42"/>
  <c r="P199" i="42"/>
  <c r="L199" i="42"/>
  <c r="O199" i="42" s="1"/>
  <c r="F199" i="42"/>
  <c r="I199" i="42" s="1"/>
  <c r="W198" i="42"/>
  <c r="U198" i="42"/>
  <c r="R198" i="42"/>
  <c r="Q198" i="42"/>
  <c r="P198" i="42"/>
  <c r="N198" i="42"/>
  <c r="L198" i="42"/>
  <c r="H198" i="42"/>
  <c r="F198" i="42"/>
  <c r="W197" i="42"/>
  <c r="U197" i="42"/>
  <c r="R197" i="42"/>
  <c r="Q197" i="42"/>
  <c r="P197" i="42"/>
  <c r="N197" i="42"/>
  <c r="L197" i="42"/>
  <c r="O197" i="42" s="1"/>
  <c r="H197" i="42"/>
  <c r="F197" i="42"/>
  <c r="W196" i="42"/>
  <c r="U196" i="42"/>
  <c r="R196" i="42"/>
  <c r="Q196" i="42"/>
  <c r="P196" i="42"/>
  <c r="N196" i="42"/>
  <c r="L196" i="42"/>
  <c r="H196" i="42"/>
  <c r="F196" i="42"/>
  <c r="U195" i="42"/>
  <c r="X195" i="42" s="1"/>
  <c r="R195" i="42"/>
  <c r="Q195" i="42"/>
  <c r="P195" i="42"/>
  <c r="L195" i="42"/>
  <c r="O195" i="42" s="1"/>
  <c r="F195" i="42"/>
  <c r="I195" i="42" s="1"/>
  <c r="W194" i="42"/>
  <c r="U194" i="42"/>
  <c r="R194" i="42"/>
  <c r="Q194" i="42"/>
  <c r="P194" i="42"/>
  <c r="N194" i="42"/>
  <c r="L194" i="42"/>
  <c r="O194" i="42" s="1"/>
  <c r="H194" i="42"/>
  <c r="F194" i="42"/>
  <c r="W193" i="42"/>
  <c r="U193" i="42"/>
  <c r="R193" i="42"/>
  <c r="Q193" i="42"/>
  <c r="P193" i="42"/>
  <c r="N193" i="42"/>
  <c r="L193" i="42"/>
  <c r="H193" i="42"/>
  <c r="F193" i="42"/>
  <c r="W192" i="42"/>
  <c r="U192" i="42"/>
  <c r="R192" i="42"/>
  <c r="Q192" i="42"/>
  <c r="P192" i="42"/>
  <c r="N192" i="42"/>
  <c r="L192" i="42"/>
  <c r="H192" i="42"/>
  <c r="F192" i="42"/>
  <c r="U191" i="42"/>
  <c r="X191" i="42" s="1"/>
  <c r="R191" i="42"/>
  <c r="Q191" i="42"/>
  <c r="P191" i="42"/>
  <c r="L191" i="42"/>
  <c r="O191" i="42" s="1"/>
  <c r="F191" i="42"/>
  <c r="I191" i="42" s="1"/>
  <c r="U190" i="42"/>
  <c r="X190" i="42" s="1"/>
  <c r="R190" i="42"/>
  <c r="Q190" i="42"/>
  <c r="P190" i="42"/>
  <c r="L190" i="42"/>
  <c r="O190" i="42" s="1"/>
  <c r="F190" i="42"/>
  <c r="I190" i="42" s="1"/>
  <c r="W189" i="42"/>
  <c r="U189" i="42"/>
  <c r="R189" i="42"/>
  <c r="Q189" i="42"/>
  <c r="P189" i="42"/>
  <c r="N189" i="42"/>
  <c r="L189" i="42"/>
  <c r="H189" i="42"/>
  <c r="F189" i="42"/>
  <c r="R188" i="42"/>
  <c r="Q188" i="42"/>
  <c r="P188" i="42"/>
  <c r="U187" i="42"/>
  <c r="X187" i="42" s="1"/>
  <c r="R187" i="42"/>
  <c r="Q187" i="42"/>
  <c r="P187" i="42"/>
  <c r="L187" i="42"/>
  <c r="O187" i="42" s="1"/>
  <c r="F187" i="42"/>
  <c r="I187" i="42" s="1"/>
  <c r="W186" i="42"/>
  <c r="U186" i="42"/>
  <c r="R186" i="42"/>
  <c r="Q186" i="42"/>
  <c r="P186" i="42"/>
  <c r="N186" i="42"/>
  <c r="L186" i="42"/>
  <c r="H186" i="42"/>
  <c r="F186" i="42"/>
  <c r="W185" i="42"/>
  <c r="U185" i="42"/>
  <c r="R185" i="42"/>
  <c r="Q185" i="42"/>
  <c r="P185" i="42"/>
  <c r="N185" i="42"/>
  <c r="L185" i="42"/>
  <c r="O185" i="42" s="1"/>
  <c r="H185" i="42"/>
  <c r="F185" i="42"/>
  <c r="W184" i="42"/>
  <c r="U184" i="42"/>
  <c r="R184" i="42"/>
  <c r="Q184" i="42"/>
  <c r="P184" i="42"/>
  <c r="N184" i="42"/>
  <c r="L184" i="42"/>
  <c r="H184" i="42"/>
  <c r="F184" i="42"/>
  <c r="W183" i="42"/>
  <c r="U183" i="42"/>
  <c r="R183" i="42"/>
  <c r="Q183" i="42"/>
  <c r="P183" i="42"/>
  <c r="N183" i="42"/>
  <c r="L183" i="42"/>
  <c r="O183" i="42" s="1"/>
  <c r="H183" i="42"/>
  <c r="F183" i="42"/>
  <c r="W182" i="42"/>
  <c r="U182" i="42"/>
  <c r="R182" i="42"/>
  <c r="Q182" i="42"/>
  <c r="P182" i="42"/>
  <c r="N182" i="42"/>
  <c r="L182" i="42"/>
  <c r="H182" i="42"/>
  <c r="F182" i="42"/>
  <c r="I182" i="42" s="1"/>
  <c r="R181" i="42"/>
  <c r="Q181" i="42"/>
  <c r="P181" i="42"/>
  <c r="W180" i="42"/>
  <c r="U180" i="42"/>
  <c r="R180" i="42"/>
  <c r="Q180" i="42"/>
  <c r="P180" i="42"/>
  <c r="N180" i="42"/>
  <c r="L180" i="42"/>
  <c r="H180" i="42"/>
  <c r="F180" i="42"/>
  <c r="W179" i="42"/>
  <c r="U179" i="42"/>
  <c r="R179" i="42"/>
  <c r="Q179" i="42"/>
  <c r="P179" i="42"/>
  <c r="N179" i="42"/>
  <c r="L179" i="42"/>
  <c r="O179" i="42" s="1"/>
  <c r="H179" i="42"/>
  <c r="F179" i="42"/>
  <c r="W178" i="42"/>
  <c r="U178" i="42"/>
  <c r="R178" i="42"/>
  <c r="Q178" i="42"/>
  <c r="P178" i="42"/>
  <c r="N178" i="42"/>
  <c r="L178" i="42"/>
  <c r="H178" i="42"/>
  <c r="F178" i="42"/>
  <c r="W177" i="42"/>
  <c r="U177" i="42"/>
  <c r="R177" i="42"/>
  <c r="Q177" i="42"/>
  <c r="P177" i="42"/>
  <c r="N177" i="42"/>
  <c r="L177" i="42"/>
  <c r="H177" i="42"/>
  <c r="F177" i="42"/>
  <c r="W176" i="42"/>
  <c r="U176" i="42"/>
  <c r="R176" i="42"/>
  <c r="Q176" i="42"/>
  <c r="P176" i="42"/>
  <c r="N176" i="42"/>
  <c r="L176" i="42"/>
  <c r="H176" i="42"/>
  <c r="F176" i="42"/>
  <c r="I176" i="42" s="1"/>
  <c r="W175" i="42"/>
  <c r="U175" i="42"/>
  <c r="R175" i="42"/>
  <c r="Q175" i="42"/>
  <c r="P175" i="42"/>
  <c r="N175" i="42"/>
  <c r="L175" i="42"/>
  <c r="H175" i="42"/>
  <c r="F175" i="42"/>
  <c r="W174" i="42"/>
  <c r="U174" i="42"/>
  <c r="R174" i="42"/>
  <c r="Q174" i="42"/>
  <c r="P174" i="42"/>
  <c r="N174" i="42"/>
  <c r="L174" i="42"/>
  <c r="H174" i="42"/>
  <c r="F174" i="42"/>
  <c r="W173" i="42"/>
  <c r="U173" i="42"/>
  <c r="R173" i="42"/>
  <c r="Q173" i="42"/>
  <c r="P173" i="42"/>
  <c r="N173" i="42"/>
  <c r="L173" i="42"/>
  <c r="H173" i="42"/>
  <c r="F173" i="42"/>
  <c r="R172" i="42"/>
  <c r="Q172" i="42"/>
  <c r="P172" i="42"/>
  <c r="W171" i="42"/>
  <c r="U171" i="42"/>
  <c r="R171" i="42"/>
  <c r="Q171" i="42"/>
  <c r="P171" i="42"/>
  <c r="N171" i="42"/>
  <c r="L171" i="42"/>
  <c r="H171" i="42"/>
  <c r="F171" i="42"/>
  <c r="R170" i="42"/>
  <c r="Q170" i="42"/>
  <c r="P170" i="42"/>
  <c r="W169" i="42"/>
  <c r="U169" i="42"/>
  <c r="R169" i="42"/>
  <c r="Q169" i="42"/>
  <c r="P169" i="42"/>
  <c r="N169" i="42"/>
  <c r="L169" i="42"/>
  <c r="O169" i="42" s="1"/>
  <c r="H169" i="42"/>
  <c r="F169" i="42"/>
  <c r="W168" i="42"/>
  <c r="U168" i="42"/>
  <c r="R168" i="42"/>
  <c r="Q168" i="42"/>
  <c r="P168" i="42"/>
  <c r="N168" i="42"/>
  <c r="L168" i="42"/>
  <c r="H168" i="42"/>
  <c r="F168" i="42"/>
  <c r="W167" i="42"/>
  <c r="U167" i="42"/>
  <c r="R167" i="42"/>
  <c r="Q167" i="42"/>
  <c r="P167" i="42"/>
  <c r="N167" i="42"/>
  <c r="L167" i="42"/>
  <c r="H167" i="42"/>
  <c r="F167" i="42"/>
  <c r="R166" i="42"/>
  <c r="Q166" i="42"/>
  <c r="P166" i="42"/>
  <c r="W165" i="42"/>
  <c r="U165" i="42"/>
  <c r="R165" i="42"/>
  <c r="Q165" i="42"/>
  <c r="P165" i="42"/>
  <c r="N165" i="42"/>
  <c r="L165" i="42"/>
  <c r="H165" i="42"/>
  <c r="F165" i="42"/>
  <c r="W164" i="42"/>
  <c r="U164" i="42"/>
  <c r="R164" i="42"/>
  <c r="Q164" i="42"/>
  <c r="P164" i="42"/>
  <c r="N164" i="42"/>
  <c r="L164" i="42"/>
  <c r="H164" i="42"/>
  <c r="F164" i="42"/>
  <c r="W163" i="42"/>
  <c r="U163" i="42"/>
  <c r="R163" i="42"/>
  <c r="Q163" i="42"/>
  <c r="P163" i="42"/>
  <c r="N163" i="42"/>
  <c r="L163" i="42"/>
  <c r="H163" i="42"/>
  <c r="F163" i="42"/>
  <c r="W162" i="42"/>
  <c r="U162" i="42"/>
  <c r="R162" i="42"/>
  <c r="Q162" i="42"/>
  <c r="P162" i="42"/>
  <c r="N162" i="42"/>
  <c r="L162" i="42"/>
  <c r="H162" i="42"/>
  <c r="F162" i="42"/>
  <c r="W161" i="42"/>
  <c r="U161" i="42"/>
  <c r="R161" i="42"/>
  <c r="Q161" i="42"/>
  <c r="P161" i="42"/>
  <c r="N161" i="42"/>
  <c r="L161" i="42"/>
  <c r="H161" i="42"/>
  <c r="F161" i="42"/>
  <c r="W160" i="42"/>
  <c r="U160" i="42"/>
  <c r="R160" i="42"/>
  <c r="Q160" i="42"/>
  <c r="P160" i="42"/>
  <c r="N160" i="42"/>
  <c r="L160" i="42"/>
  <c r="H160" i="42"/>
  <c r="F160" i="42"/>
  <c r="W159" i="42"/>
  <c r="U159" i="42"/>
  <c r="R159" i="42"/>
  <c r="Q159" i="42"/>
  <c r="P159" i="42"/>
  <c r="N159" i="42"/>
  <c r="L159" i="42"/>
  <c r="H159" i="42"/>
  <c r="F159" i="42"/>
  <c r="W158" i="42"/>
  <c r="U158" i="42"/>
  <c r="R158" i="42"/>
  <c r="Q158" i="42"/>
  <c r="P158" i="42"/>
  <c r="N158" i="42"/>
  <c r="L158" i="42"/>
  <c r="H158" i="42"/>
  <c r="F158" i="42"/>
  <c r="W157" i="42"/>
  <c r="U157" i="42"/>
  <c r="R157" i="42"/>
  <c r="Q157" i="42"/>
  <c r="P157" i="42"/>
  <c r="N157" i="42"/>
  <c r="L157" i="42"/>
  <c r="H157" i="42"/>
  <c r="F157" i="42"/>
  <c r="W156" i="42"/>
  <c r="U156" i="42"/>
  <c r="R156" i="42"/>
  <c r="Q156" i="42"/>
  <c r="P156" i="42"/>
  <c r="N156" i="42"/>
  <c r="L156" i="42"/>
  <c r="H156" i="42"/>
  <c r="F156" i="42"/>
  <c r="W155" i="42"/>
  <c r="U155" i="42"/>
  <c r="R155" i="42"/>
  <c r="Q155" i="42"/>
  <c r="P155" i="42"/>
  <c r="N155" i="42"/>
  <c r="L155" i="42"/>
  <c r="H155" i="42"/>
  <c r="F155" i="42"/>
  <c r="W154" i="42"/>
  <c r="U154" i="42"/>
  <c r="R154" i="42"/>
  <c r="Q154" i="42"/>
  <c r="P154" i="42"/>
  <c r="N154" i="42"/>
  <c r="L154" i="42"/>
  <c r="H154" i="42"/>
  <c r="F154" i="42"/>
  <c r="W153" i="42"/>
  <c r="U153" i="42"/>
  <c r="R153" i="42"/>
  <c r="Q153" i="42"/>
  <c r="P153" i="42"/>
  <c r="N153" i="42"/>
  <c r="L153" i="42"/>
  <c r="H153" i="42"/>
  <c r="F153" i="42"/>
  <c r="W152" i="42"/>
  <c r="U152" i="42"/>
  <c r="R152" i="42"/>
  <c r="Q152" i="42"/>
  <c r="P152" i="42"/>
  <c r="N152" i="42"/>
  <c r="L152" i="42"/>
  <c r="H152" i="42"/>
  <c r="F152" i="42"/>
  <c r="W151" i="42"/>
  <c r="U151" i="42"/>
  <c r="R151" i="42"/>
  <c r="Q151" i="42"/>
  <c r="P151" i="42"/>
  <c r="N151" i="42"/>
  <c r="L151" i="42"/>
  <c r="H151" i="42"/>
  <c r="F151" i="42"/>
  <c r="U149" i="42"/>
  <c r="X149" i="42" s="1"/>
  <c r="R149" i="42"/>
  <c r="Q149" i="42"/>
  <c r="P149" i="42"/>
  <c r="L149" i="42"/>
  <c r="O149" i="42" s="1"/>
  <c r="F149" i="42"/>
  <c r="I149" i="42" s="1"/>
  <c r="W148" i="42"/>
  <c r="R148" i="42"/>
  <c r="Q148" i="42"/>
  <c r="P148" i="42"/>
  <c r="N148" i="42"/>
  <c r="O148" i="42" s="1"/>
  <c r="H148" i="42"/>
  <c r="I148" i="42" s="1"/>
  <c r="W147" i="42"/>
  <c r="U147" i="42"/>
  <c r="R147" i="42"/>
  <c r="Q147" i="42"/>
  <c r="P147" i="42"/>
  <c r="N147" i="42"/>
  <c r="L147" i="42"/>
  <c r="H147" i="42"/>
  <c r="F147" i="42"/>
  <c r="W146" i="42"/>
  <c r="U146" i="42"/>
  <c r="R146" i="42"/>
  <c r="Q146" i="42"/>
  <c r="P146" i="42"/>
  <c r="N146" i="42"/>
  <c r="L146" i="42"/>
  <c r="H146" i="42"/>
  <c r="F146" i="42"/>
  <c r="W145" i="42"/>
  <c r="U145" i="42"/>
  <c r="X145" i="42" s="1"/>
  <c r="R145" i="42"/>
  <c r="Q145" i="42"/>
  <c r="P145" i="42"/>
  <c r="N145" i="42"/>
  <c r="L145" i="42"/>
  <c r="H145" i="42"/>
  <c r="F145" i="42"/>
  <c r="W144" i="42"/>
  <c r="U144" i="42"/>
  <c r="R144" i="42"/>
  <c r="Q144" i="42"/>
  <c r="P144" i="42"/>
  <c r="N144" i="42"/>
  <c r="L144" i="42"/>
  <c r="H144" i="42"/>
  <c r="F144" i="42"/>
  <c r="W143" i="42"/>
  <c r="U143" i="42"/>
  <c r="R143" i="42"/>
  <c r="Q143" i="42"/>
  <c r="P143" i="42"/>
  <c r="N143" i="42"/>
  <c r="L143" i="42"/>
  <c r="H143" i="42"/>
  <c r="F143" i="42"/>
  <c r="W142" i="42"/>
  <c r="U142" i="42"/>
  <c r="R142" i="42"/>
  <c r="Q142" i="42"/>
  <c r="P142" i="42"/>
  <c r="N142" i="42"/>
  <c r="L142" i="42"/>
  <c r="H142" i="42"/>
  <c r="F142" i="42"/>
  <c r="W141" i="42"/>
  <c r="U141" i="42"/>
  <c r="X141" i="42" s="1"/>
  <c r="R141" i="42"/>
  <c r="Q141" i="42"/>
  <c r="P141" i="42"/>
  <c r="N141" i="42"/>
  <c r="L141" i="42"/>
  <c r="H141" i="42"/>
  <c r="F141" i="42"/>
  <c r="W140" i="42"/>
  <c r="U140" i="42"/>
  <c r="R140" i="42"/>
  <c r="Q140" i="42"/>
  <c r="P140" i="42"/>
  <c r="N140" i="42"/>
  <c r="L140" i="42"/>
  <c r="O140" i="42" s="1"/>
  <c r="H140" i="42"/>
  <c r="F140" i="42"/>
  <c r="W139" i="42"/>
  <c r="U139" i="42"/>
  <c r="R139" i="42"/>
  <c r="Q139" i="42"/>
  <c r="P139" i="42"/>
  <c r="N139" i="42"/>
  <c r="L139" i="42"/>
  <c r="H139" i="42"/>
  <c r="F139" i="42"/>
  <c r="I139" i="42" s="1"/>
  <c r="W138" i="42"/>
  <c r="U138" i="42"/>
  <c r="R138" i="42"/>
  <c r="Q138" i="42"/>
  <c r="P138" i="42"/>
  <c r="N138" i="42"/>
  <c r="L138" i="42"/>
  <c r="H138" i="42"/>
  <c r="F138" i="42"/>
  <c r="W137" i="42"/>
  <c r="U137" i="42"/>
  <c r="X137" i="42" s="1"/>
  <c r="R137" i="42"/>
  <c r="Q137" i="42"/>
  <c r="P137" i="42"/>
  <c r="N137" i="42"/>
  <c r="L137" i="42"/>
  <c r="H137" i="42"/>
  <c r="F137" i="42"/>
  <c r="W136" i="42"/>
  <c r="U136" i="42"/>
  <c r="R136" i="42"/>
  <c r="Q136" i="42"/>
  <c r="P136" i="42"/>
  <c r="N136" i="42"/>
  <c r="L136" i="42"/>
  <c r="H136" i="42"/>
  <c r="F136" i="42"/>
  <c r="W135" i="42"/>
  <c r="U135" i="42"/>
  <c r="R135" i="42"/>
  <c r="Q135" i="42"/>
  <c r="P135" i="42"/>
  <c r="N135" i="42"/>
  <c r="L135" i="42"/>
  <c r="H135" i="42"/>
  <c r="F135" i="42"/>
  <c r="W134" i="42"/>
  <c r="U134" i="42"/>
  <c r="R134" i="42"/>
  <c r="Q134" i="42"/>
  <c r="P134" i="42"/>
  <c r="N134" i="42"/>
  <c r="L134" i="42"/>
  <c r="H134" i="42"/>
  <c r="F134" i="42"/>
  <c r="W133" i="42"/>
  <c r="U133" i="42"/>
  <c r="R133" i="42"/>
  <c r="Q133" i="42"/>
  <c r="P133" i="42"/>
  <c r="N133" i="42"/>
  <c r="L133" i="42"/>
  <c r="H133" i="42"/>
  <c r="F133" i="42"/>
  <c r="W132" i="42"/>
  <c r="U132" i="42"/>
  <c r="R132" i="42"/>
  <c r="Q132" i="42"/>
  <c r="P132" i="42"/>
  <c r="N132" i="42"/>
  <c r="L132" i="42"/>
  <c r="H132" i="42"/>
  <c r="F132" i="42"/>
  <c r="W131" i="42"/>
  <c r="U131" i="42"/>
  <c r="R131" i="42"/>
  <c r="Q131" i="42"/>
  <c r="P131" i="42"/>
  <c r="N131" i="42"/>
  <c r="L131" i="42"/>
  <c r="H131" i="42"/>
  <c r="F131" i="42"/>
  <c r="W130" i="42"/>
  <c r="U130" i="42"/>
  <c r="R130" i="42"/>
  <c r="Q130" i="42"/>
  <c r="P130" i="42"/>
  <c r="N130" i="42"/>
  <c r="L130" i="42"/>
  <c r="H130" i="42"/>
  <c r="F130" i="42"/>
  <c r="W129" i="42"/>
  <c r="U129" i="42"/>
  <c r="R129" i="42"/>
  <c r="Q129" i="42"/>
  <c r="P129" i="42"/>
  <c r="N129" i="42"/>
  <c r="L129" i="42"/>
  <c r="H129" i="42"/>
  <c r="F129" i="42"/>
  <c r="W128" i="42"/>
  <c r="U128" i="42"/>
  <c r="R128" i="42"/>
  <c r="Q128" i="42"/>
  <c r="P128" i="42"/>
  <c r="N128" i="42"/>
  <c r="L128" i="42"/>
  <c r="O128" i="42" s="1"/>
  <c r="H128" i="42"/>
  <c r="F128" i="42"/>
  <c r="W127" i="42"/>
  <c r="U127" i="42"/>
  <c r="R127" i="42"/>
  <c r="Q127" i="42"/>
  <c r="P127" i="42"/>
  <c r="N127" i="42"/>
  <c r="L127" i="42"/>
  <c r="H127" i="42"/>
  <c r="F127" i="42"/>
  <c r="W126" i="42"/>
  <c r="U126" i="42"/>
  <c r="R126" i="42"/>
  <c r="Q126" i="42"/>
  <c r="P126" i="42"/>
  <c r="N126" i="42"/>
  <c r="L126" i="42"/>
  <c r="H126" i="42"/>
  <c r="F126" i="42"/>
  <c r="W125" i="42"/>
  <c r="U125" i="42"/>
  <c r="R125" i="42"/>
  <c r="Q125" i="42"/>
  <c r="P125" i="42"/>
  <c r="N125" i="42"/>
  <c r="L125" i="42"/>
  <c r="H125" i="42"/>
  <c r="F125" i="42"/>
  <c r="W124" i="42"/>
  <c r="U124" i="42"/>
  <c r="R124" i="42"/>
  <c r="Q124" i="42"/>
  <c r="P124" i="42"/>
  <c r="N124" i="42"/>
  <c r="L124" i="42"/>
  <c r="O124" i="42" s="1"/>
  <c r="H124" i="42"/>
  <c r="F124" i="42"/>
  <c r="W123" i="42"/>
  <c r="U123" i="42"/>
  <c r="R123" i="42"/>
  <c r="Q123" i="42"/>
  <c r="P123" i="42"/>
  <c r="N123" i="42"/>
  <c r="L123" i="42"/>
  <c r="H123" i="42"/>
  <c r="F123" i="42"/>
  <c r="W122" i="42"/>
  <c r="U122" i="42"/>
  <c r="R122" i="42"/>
  <c r="Q122" i="42"/>
  <c r="P122" i="42"/>
  <c r="N122" i="42"/>
  <c r="L122" i="42"/>
  <c r="O122" i="42" s="1"/>
  <c r="H122" i="42"/>
  <c r="F122" i="42"/>
  <c r="W121" i="42"/>
  <c r="U121" i="42"/>
  <c r="R121" i="42"/>
  <c r="Q121" i="42"/>
  <c r="P121" i="42"/>
  <c r="N121" i="42"/>
  <c r="L121" i="42"/>
  <c r="H121" i="42"/>
  <c r="F121" i="42"/>
  <c r="W120" i="42"/>
  <c r="U120" i="42"/>
  <c r="R120" i="42"/>
  <c r="Q120" i="42"/>
  <c r="P120" i="42"/>
  <c r="N120" i="42"/>
  <c r="L120" i="42"/>
  <c r="H120" i="42"/>
  <c r="F120" i="42"/>
  <c r="W119" i="42"/>
  <c r="U119" i="42"/>
  <c r="R119" i="42"/>
  <c r="Q119" i="42"/>
  <c r="P119" i="42"/>
  <c r="N119" i="42"/>
  <c r="L119" i="42"/>
  <c r="H119" i="42"/>
  <c r="F119" i="42"/>
  <c r="W118" i="42"/>
  <c r="U118" i="42"/>
  <c r="R118" i="42"/>
  <c r="Q118" i="42"/>
  <c r="P118" i="42"/>
  <c r="N118" i="42"/>
  <c r="L118" i="42"/>
  <c r="O118" i="42" s="1"/>
  <c r="H118" i="42"/>
  <c r="F118" i="42"/>
  <c r="W117" i="42"/>
  <c r="U117" i="42"/>
  <c r="R117" i="42"/>
  <c r="Q117" i="42"/>
  <c r="P117" i="42"/>
  <c r="N117" i="42"/>
  <c r="L117" i="42"/>
  <c r="H117" i="42"/>
  <c r="F117" i="42"/>
  <c r="W116" i="42"/>
  <c r="U116" i="42"/>
  <c r="R116" i="42"/>
  <c r="Q116" i="42"/>
  <c r="P116" i="42"/>
  <c r="N116" i="42"/>
  <c r="L116" i="42"/>
  <c r="O116" i="42" s="1"/>
  <c r="H116" i="42"/>
  <c r="F116" i="42"/>
  <c r="W115" i="42"/>
  <c r="U115" i="42"/>
  <c r="R115" i="42"/>
  <c r="Q115" i="42"/>
  <c r="P115" i="42"/>
  <c r="N115" i="42"/>
  <c r="L115" i="42"/>
  <c r="H115" i="42"/>
  <c r="F115" i="42"/>
  <c r="W114" i="42"/>
  <c r="U114" i="42"/>
  <c r="R114" i="42"/>
  <c r="Q114" i="42"/>
  <c r="P114" i="42"/>
  <c r="N114" i="42"/>
  <c r="L114" i="42"/>
  <c r="H114" i="42"/>
  <c r="F114" i="42"/>
  <c r="W113" i="42"/>
  <c r="U113" i="42"/>
  <c r="R113" i="42"/>
  <c r="Q113" i="42"/>
  <c r="P113" i="42"/>
  <c r="N113" i="42"/>
  <c r="L113" i="42"/>
  <c r="H113" i="42"/>
  <c r="F113" i="42"/>
  <c r="W112" i="42"/>
  <c r="U112" i="42"/>
  <c r="R112" i="42"/>
  <c r="Q112" i="42"/>
  <c r="P112" i="42"/>
  <c r="N112" i="42"/>
  <c r="L112" i="42"/>
  <c r="O112" i="42" s="1"/>
  <c r="H112" i="42"/>
  <c r="F112" i="42"/>
  <c r="W111" i="42"/>
  <c r="U111" i="42"/>
  <c r="R111" i="42"/>
  <c r="Q111" i="42"/>
  <c r="P111" i="42"/>
  <c r="N111" i="42"/>
  <c r="L111" i="42"/>
  <c r="H111" i="42"/>
  <c r="F111" i="42"/>
  <c r="W110" i="42"/>
  <c r="U110" i="42"/>
  <c r="R110" i="42"/>
  <c r="Q110" i="42"/>
  <c r="P110" i="42"/>
  <c r="N110" i="42"/>
  <c r="L110" i="42"/>
  <c r="O110" i="42" s="1"/>
  <c r="H110" i="42"/>
  <c r="F110" i="42"/>
  <c r="W109" i="42"/>
  <c r="U109" i="42"/>
  <c r="X109" i="42" s="1"/>
  <c r="R109" i="42"/>
  <c r="Q109" i="42"/>
  <c r="P109" i="42"/>
  <c r="N109" i="42"/>
  <c r="L109" i="42"/>
  <c r="H109" i="42"/>
  <c r="F109" i="42"/>
  <c r="W108" i="42"/>
  <c r="U108" i="42"/>
  <c r="R108" i="42"/>
  <c r="Q108" i="42"/>
  <c r="P108" i="42"/>
  <c r="N108" i="42"/>
  <c r="L108" i="42"/>
  <c r="O108" i="42" s="1"/>
  <c r="H108" i="42"/>
  <c r="F108" i="42"/>
  <c r="W107" i="42"/>
  <c r="U107" i="42"/>
  <c r="R107" i="42"/>
  <c r="Q107" i="42"/>
  <c r="P107" i="42"/>
  <c r="N107" i="42"/>
  <c r="L107" i="42"/>
  <c r="H107" i="42"/>
  <c r="F107" i="42"/>
  <c r="I107" i="42" s="1"/>
  <c r="W106" i="42"/>
  <c r="U106" i="42"/>
  <c r="R106" i="42"/>
  <c r="Q106" i="42"/>
  <c r="P106" i="42"/>
  <c r="N106" i="42"/>
  <c r="L106" i="42"/>
  <c r="H106" i="42"/>
  <c r="F106" i="42"/>
  <c r="W105" i="42"/>
  <c r="U105" i="42"/>
  <c r="X105" i="42" s="1"/>
  <c r="R105" i="42"/>
  <c r="Q105" i="42"/>
  <c r="P105" i="42"/>
  <c r="N105" i="42"/>
  <c r="L105" i="42"/>
  <c r="H105" i="42"/>
  <c r="F105" i="42"/>
  <c r="W104" i="42"/>
  <c r="U104" i="42"/>
  <c r="R104" i="42"/>
  <c r="Q104" i="42"/>
  <c r="P104" i="42"/>
  <c r="N104" i="42"/>
  <c r="L104" i="42"/>
  <c r="H104" i="42"/>
  <c r="F104" i="42"/>
  <c r="W103" i="42"/>
  <c r="U103" i="42"/>
  <c r="R103" i="42"/>
  <c r="Q103" i="42"/>
  <c r="P103" i="42"/>
  <c r="N103" i="42"/>
  <c r="L103" i="42"/>
  <c r="H103" i="42"/>
  <c r="F103" i="42"/>
  <c r="W102" i="42"/>
  <c r="U102" i="42"/>
  <c r="R102" i="42"/>
  <c r="Q102" i="42"/>
  <c r="P102" i="42"/>
  <c r="N102" i="42"/>
  <c r="L102" i="42"/>
  <c r="H102" i="42"/>
  <c r="F102" i="42"/>
  <c r="W101" i="42"/>
  <c r="U101" i="42"/>
  <c r="R101" i="42"/>
  <c r="Q101" i="42"/>
  <c r="P101" i="42"/>
  <c r="N101" i="42"/>
  <c r="L101" i="42"/>
  <c r="H101" i="42"/>
  <c r="F101" i="42"/>
  <c r="W100" i="42"/>
  <c r="U100" i="42"/>
  <c r="R100" i="42"/>
  <c r="Q100" i="42"/>
  <c r="P100" i="42"/>
  <c r="N100" i="42"/>
  <c r="L100" i="42"/>
  <c r="H100" i="42"/>
  <c r="F100" i="42"/>
  <c r="U99" i="42"/>
  <c r="X99" i="42" s="1"/>
  <c r="R99" i="42"/>
  <c r="Q99" i="42"/>
  <c r="P99" i="42"/>
  <c r="L99" i="42"/>
  <c r="F99" i="42"/>
  <c r="R98" i="42"/>
  <c r="Q98" i="42"/>
  <c r="P98" i="42"/>
  <c r="W97" i="42"/>
  <c r="U97" i="42"/>
  <c r="R97" i="42"/>
  <c r="Q97" i="42"/>
  <c r="P97" i="42"/>
  <c r="N97" i="42"/>
  <c r="L97" i="42"/>
  <c r="O97" i="42" s="1"/>
  <c r="H97" i="42"/>
  <c r="F97" i="42"/>
  <c r="W96" i="42"/>
  <c r="U96" i="42"/>
  <c r="X96" i="42" s="1"/>
  <c r="R96" i="42"/>
  <c r="Q96" i="42"/>
  <c r="P96" i="42"/>
  <c r="N96" i="42"/>
  <c r="L96" i="42"/>
  <c r="H96" i="42"/>
  <c r="F96" i="42"/>
  <c r="W95" i="42"/>
  <c r="U95" i="42"/>
  <c r="R95" i="42"/>
  <c r="Q95" i="42"/>
  <c r="P95" i="42"/>
  <c r="N95" i="42"/>
  <c r="L95" i="42"/>
  <c r="H95" i="42"/>
  <c r="F95" i="42"/>
  <c r="W94" i="42"/>
  <c r="U94" i="42"/>
  <c r="R94" i="42"/>
  <c r="Q94" i="42"/>
  <c r="P94" i="42"/>
  <c r="N94" i="42"/>
  <c r="L94" i="42"/>
  <c r="H94" i="42"/>
  <c r="F94" i="42"/>
  <c r="I94" i="42" s="1"/>
  <c r="R93" i="42"/>
  <c r="Q93" i="42"/>
  <c r="P93" i="42"/>
  <c r="W92" i="42"/>
  <c r="U92" i="42"/>
  <c r="R92" i="42"/>
  <c r="Q92" i="42"/>
  <c r="P92" i="42"/>
  <c r="N92" i="42"/>
  <c r="L92" i="42"/>
  <c r="H92" i="42"/>
  <c r="F92" i="42"/>
  <c r="I92" i="42" s="1"/>
  <c r="U91" i="42"/>
  <c r="X91" i="42" s="1"/>
  <c r="R91" i="42"/>
  <c r="Q91" i="42"/>
  <c r="P91" i="42"/>
  <c r="L91" i="42"/>
  <c r="O91" i="42" s="1"/>
  <c r="F91" i="42"/>
  <c r="I91" i="42" s="1"/>
  <c r="W90" i="42"/>
  <c r="U90" i="42"/>
  <c r="R90" i="42"/>
  <c r="Q90" i="42"/>
  <c r="P90" i="42"/>
  <c r="N90" i="42"/>
  <c r="L90" i="42"/>
  <c r="H90" i="42"/>
  <c r="F90" i="42"/>
  <c r="R89" i="42"/>
  <c r="Q89" i="42"/>
  <c r="P89" i="42"/>
  <c r="W88" i="42"/>
  <c r="U88" i="42"/>
  <c r="R88" i="42"/>
  <c r="Q88" i="42"/>
  <c r="P88" i="42"/>
  <c r="N88" i="42"/>
  <c r="L88" i="42"/>
  <c r="H88" i="42"/>
  <c r="F88" i="42"/>
  <c r="W87" i="42"/>
  <c r="U87" i="42"/>
  <c r="R87" i="42"/>
  <c r="Q87" i="42"/>
  <c r="P87" i="42"/>
  <c r="N87" i="42"/>
  <c r="L87" i="42"/>
  <c r="H87" i="42"/>
  <c r="F87" i="42"/>
  <c r="R86" i="42"/>
  <c r="Q86" i="42"/>
  <c r="P86" i="42"/>
  <c r="W85" i="42"/>
  <c r="W84" i="42" s="1"/>
  <c r="U85" i="42"/>
  <c r="R85" i="42"/>
  <c r="Q85" i="42"/>
  <c r="P85" i="42"/>
  <c r="N85" i="42"/>
  <c r="N84" i="42" s="1"/>
  <c r="L85" i="42"/>
  <c r="H85" i="42"/>
  <c r="H84" i="42" s="1"/>
  <c r="F85" i="42"/>
  <c r="F84" i="42" s="1"/>
  <c r="R84" i="42"/>
  <c r="Q84" i="42"/>
  <c r="P84" i="42"/>
  <c r="W83" i="42"/>
  <c r="U83" i="42"/>
  <c r="R83" i="42"/>
  <c r="Q83" i="42"/>
  <c r="P83" i="42"/>
  <c r="N83" i="42"/>
  <c r="L83" i="42"/>
  <c r="H83" i="42"/>
  <c r="F83" i="42"/>
  <c r="I83" i="42" s="1"/>
  <c r="W82" i="42"/>
  <c r="U82" i="42"/>
  <c r="R82" i="42"/>
  <c r="Q82" i="42"/>
  <c r="P82" i="42"/>
  <c r="N82" i="42"/>
  <c r="L82" i="42"/>
  <c r="O82" i="42" s="1"/>
  <c r="H82" i="42"/>
  <c r="F82" i="42"/>
  <c r="W81" i="42"/>
  <c r="U81" i="42"/>
  <c r="R81" i="42"/>
  <c r="Q81" i="42"/>
  <c r="P81" i="42"/>
  <c r="N81" i="42"/>
  <c r="L81" i="42"/>
  <c r="H81" i="42"/>
  <c r="F81" i="42"/>
  <c r="W80" i="42"/>
  <c r="U80" i="42"/>
  <c r="R80" i="42"/>
  <c r="Q80" i="42"/>
  <c r="P80" i="42"/>
  <c r="N80" i="42"/>
  <c r="L80" i="42"/>
  <c r="H80" i="42"/>
  <c r="F80" i="42"/>
  <c r="R79" i="42"/>
  <c r="Q79" i="42"/>
  <c r="P79" i="42"/>
  <c r="W78" i="42"/>
  <c r="W77" i="42" s="1"/>
  <c r="U78" i="42"/>
  <c r="R78" i="42"/>
  <c r="Q78" i="42"/>
  <c r="P78" i="42"/>
  <c r="N78" i="42"/>
  <c r="N77" i="42" s="1"/>
  <c r="L78" i="42"/>
  <c r="H78" i="42"/>
  <c r="H77" i="42" s="1"/>
  <c r="F78" i="42"/>
  <c r="F77" i="42" s="1"/>
  <c r="R77" i="42"/>
  <c r="Q77" i="42"/>
  <c r="P77" i="42"/>
  <c r="W76" i="42"/>
  <c r="U76" i="42"/>
  <c r="R76" i="42"/>
  <c r="Q76" i="42"/>
  <c r="P76" i="42"/>
  <c r="N76" i="42"/>
  <c r="L76" i="42"/>
  <c r="H76" i="42"/>
  <c r="F76" i="42"/>
  <c r="W75" i="42"/>
  <c r="U75" i="42"/>
  <c r="R75" i="42"/>
  <c r="Q75" i="42"/>
  <c r="P75" i="42"/>
  <c r="N75" i="42"/>
  <c r="L75" i="42"/>
  <c r="H75" i="42"/>
  <c r="F75" i="42"/>
  <c r="R74" i="42"/>
  <c r="Q74" i="42"/>
  <c r="P74" i="42"/>
  <c r="W72" i="42"/>
  <c r="U72" i="42"/>
  <c r="R72" i="42"/>
  <c r="Q72" i="42"/>
  <c r="P72" i="42"/>
  <c r="N72" i="42"/>
  <c r="L72" i="42"/>
  <c r="H72" i="42"/>
  <c r="F72" i="42"/>
  <c r="I72" i="42" s="1"/>
  <c r="W71" i="42"/>
  <c r="U71" i="42"/>
  <c r="R71" i="42"/>
  <c r="Q71" i="42"/>
  <c r="P71" i="42"/>
  <c r="N71" i="42"/>
  <c r="L71" i="42"/>
  <c r="H71" i="42"/>
  <c r="F71" i="42"/>
  <c r="W70" i="42"/>
  <c r="U70" i="42"/>
  <c r="R70" i="42"/>
  <c r="Q70" i="42"/>
  <c r="P70" i="42"/>
  <c r="N70" i="42"/>
  <c r="L70" i="42"/>
  <c r="H70" i="42"/>
  <c r="F70" i="42"/>
  <c r="W69" i="42"/>
  <c r="U69" i="42"/>
  <c r="R69" i="42"/>
  <c r="Q69" i="42"/>
  <c r="P69" i="42"/>
  <c r="N69" i="42"/>
  <c r="L69" i="42"/>
  <c r="H69" i="42"/>
  <c r="F69" i="42"/>
  <c r="W68" i="42"/>
  <c r="U68" i="42"/>
  <c r="R68" i="42"/>
  <c r="Q68" i="42"/>
  <c r="P68" i="42"/>
  <c r="N68" i="42"/>
  <c r="L68" i="42"/>
  <c r="H68" i="42"/>
  <c r="F68" i="42"/>
  <c r="W67" i="42"/>
  <c r="U67" i="42"/>
  <c r="R67" i="42"/>
  <c r="Q67" i="42"/>
  <c r="P67" i="42"/>
  <c r="N67" i="42"/>
  <c r="L67" i="42"/>
  <c r="O67" i="42" s="1"/>
  <c r="H67" i="42"/>
  <c r="F67" i="42"/>
  <c r="W66" i="42"/>
  <c r="U66" i="42"/>
  <c r="R66" i="42"/>
  <c r="Q66" i="42"/>
  <c r="P66" i="42"/>
  <c r="N66" i="42"/>
  <c r="L66" i="42"/>
  <c r="H66" i="42"/>
  <c r="F66" i="42"/>
  <c r="W65" i="42"/>
  <c r="U65" i="42"/>
  <c r="R65" i="42"/>
  <c r="Q65" i="42"/>
  <c r="P65" i="42"/>
  <c r="N65" i="42"/>
  <c r="L65" i="42"/>
  <c r="H65" i="42"/>
  <c r="F65" i="42"/>
  <c r="W64" i="42"/>
  <c r="U64" i="42"/>
  <c r="R64" i="42"/>
  <c r="Q64" i="42"/>
  <c r="P64" i="42"/>
  <c r="N64" i="42"/>
  <c r="L64" i="42"/>
  <c r="H64" i="42"/>
  <c r="F64" i="42"/>
  <c r="I64" i="42" s="1"/>
  <c r="W63" i="42"/>
  <c r="U63" i="42"/>
  <c r="R63" i="42"/>
  <c r="Q63" i="42"/>
  <c r="P63" i="42"/>
  <c r="N63" i="42"/>
  <c r="L63" i="42"/>
  <c r="O63" i="42" s="1"/>
  <c r="H63" i="42"/>
  <c r="F63" i="42"/>
  <c r="W62" i="42"/>
  <c r="U62" i="42"/>
  <c r="R62" i="42"/>
  <c r="Q62" i="42"/>
  <c r="P62" i="42"/>
  <c r="N62" i="42"/>
  <c r="L62" i="42"/>
  <c r="H62" i="42"/>
  <c r="F62" i="42"/>
  <c r="W61" i="42"/>
  <c r="U61" i="42"/>
  <c r="R61" i="42"/>
  <c r="Q61" i="42"/>
  <c r="P61" i="42"/>
  <c r="N61" i="42"/>
  <c r="L61" i="42"/>
  <c r="H61" i="42"/>
  <c r="F61" i="42"/>
  <c r="W60" i="42"/>
  <c r="U60" i="42"/>
  <c r="R60" i="42"/>
  <c r="Q60" i="42"/>
  <c r="P60" i="42"/>
  <c r="N60" i="42"/>
  <c r="L60" i="42"/>
  <c r="H60" i="42"/>
  <c r="F60" i="42"/>
  <c r="I60" i="42" s="1"/>
  <c r="W59" i="42"/>
  <c r="U59" i="42"/>
  <c r="R59" i="42"/>
  <c r="Q59" i="42"/>
  <c r="P59" i="42"/>
  <c r="N59" i="42"/>
  <c r="L59" i="42"/>
  <c r="H59" i="42"/>
  <c r="F59" i="42"/>
  <c r="W58" i="42"/>
  <c r="U58" i="42"/>
  <c r="R58" i="42"/>
  <c r="Q58" i="42"/>
  <c r="P58" i="42"/>
  <c r="N58" i="42"/>
  <c r="L58" i="42"/>
  <c r="H58" i="42"/>
  <c r="F58" i="42"/>
  <c r="W57" i="42"/>
  <c r="U57" i="42"/>
  <c r="R57" i="42"/>
  <c r="Q57" i="42"/>
  <c r="P57" i="42"/>
  <c r="N57" i="42"/>
  <c r="L57" i="42"/>
  <c r="H57" i="42"/>
  <c r="F57" i="42"/>
  <c r="W56" i="42"/>
  <c r="U56" i="42"/>
  <c r="R56" i="42"/>
  <c r="Q56" i="42"/>
  <c r="P56" i="42"/>
  <c r="N56" i="42"/>
  <c r="L56" i="42"/>
  <c r="H56" i="42"/>
  <c r="F56" i="42"/>
  <c r="W55" i="42"/>
  <c r="U55" i="42"/>
  <c r="R55" i="42"/>
  <c r="Q55" i="42"/>
  <c r="P55" i="42"/>
  <c r="N55" i="42"/>
  <c r="L55" i="42"/>
  <c r="O55" i="42" s="1"/>
  <c r="H55" i="42"/>
  <c r="F55" i="42"/>
  <c r="W54" i="42"/>
  <c r="U54" i="42"/>
  <c r="R54" i="42"/>
  <c r="Q54" i="42"/>
  <c r="P54" i="42"/>
  <c r="N54" i="42"/>
  <c r="L54" i="42"/>
  <c r="H54" i="42"/>
  <c r="F54" i="42"/>
  <c r="W53" i="42"/>
  <c r="U53" i="42"/>
  <c r="R53" i="42"/>
  <c r="Q53" i="42"/>
  <c r="P53" i="42"/>
  <c r="N53" i="42"/>
  <c r="L53" i="42"/>
  <c r="H53" i="42"/>
  <c r="F53" i="42"/>
  <c r="W52" i="42"/>
  <c r="U52" i="42"/>
  <c r="R52" i="42"/>
  <c r="Q52" i="42"/>
  <c r="P52" i="42"/>
  <c r="N52" i="42"/>
  <c r="L52" i="42"/>
  <c r="H52" i="42"/>
  <c r="F52" i="42"/>
  <c r="W51" i="42"/>
  <c r="U51" i="42"/>
  <c r="R51" i="42"/>
  <c r="Q51" i="42"/>
  <c r="P51" i="42"/>
  <c r="N51" i="42"/>
  <c r="L51" i="42"/>
  <c r="O51" i="42" s="1"/>
  <c r="H51" i="42"/>
  <c r="F51" i="42"/>
  <c r="R50" i="42"/>
  <c r="Q50" i="42"/>
  <c r="P50" i="42"/>
  <c r="W49" i="42"/>
  <c r="U49" i="42"/>
  <c r="Q49" i="42"/>
  <c r="P49" i="42"/>
  <c r="N49" i="42"/>
  <c r="L49" i="42"/>
  <c r="D49" i="42"/>
  <c r="AE49" i="42" s="1"/>
  <c r="W48" i="42"/>
  <c r="U48" i="42"/>
  <c r="Q48" i="42"/>
  <c r="P48" i="42"/>
  <c r="N48" i="42"/>
  <c r="L48" i="42"/>
  <c r="D48" i="42"/>
  <c r="AE48" i="42" s="1"/>
  <c r="W47" i="42"/>
  <c r="U47" i="42"/>
  <c r="R47" i="42"/>
  <c r="Q47" i="42"/>
  <c r="P47" i="42"/>
  <c r="N47" i="42"/>
  <c r="L47" i="42"/>
  <c r="H47" i="42"/>
  <c r="F47" i="42"/>
  <c r="W46" i="42"/>
  <c r="U46" i="42"/>
  <c r="R46" i="42"/>
  <c r="Q46" i="42"/>
  <c r="P46" i="42"/>
  <c r="N46" i="42"/>
  <c r="L46" i="42"/>
  <c r="H46" i="42"/>
  <c r="F46" i="42"/>
  <c r="W45" i="42"/>
  <c r="U45" i="42"/>
  <c r="R45" i="42"/>
  <c r="Q45" i="42"/>
  <c r="P45" i="42"/>
  <c r="N45" i="42"/>
  <c r="L45" i="42"/>
  <c r="H45" i="42"/>
  <c r="F45" i="42"/>
  <c r="U44" i="42"/>
  <c r="X44" i="42" s="1"/>
  <c r="R44" i="42"/>
  <c r="Q44" i="42"/>
  <c r="P44" i="42"/>
  <c r="L44" i="42"/>
  <c r="O44" i="42" s="1"/>
  <c r="F44" i="42"/>
  <c r="I44" i="42" s="1"/>
  <c r="W43" i="42"/>
  <c r="U43" i="42"/>
  <c r="R43" i="42"/>
  <c r="Q43" i="42"/>
  <c r="P43" i="42"/>
  <c r="N43" i="42"/>
  <c r="L43" i="42"/>
  <c r="H43" i="42"/>
  <c r="F43" i="42"/>
  <c r="U42" i="42"/>
  <c r="X42" i="42" s="1"/>
  <c r="R42" i="42"/>
  <c r="Q42" i="42"/>
  <c r="P42" i="42"/>
  <c r="L42" i="42"/>
  <c r="O42" i="42" s="1"/>
  <c r="F42" i="42"/>
  <c r="I42" i="42" s="1"/>
  <c r="R41" i="42"/>
  <c r="Q41" i="42"/>
  <c r="P41" i="42"/>
  <c r="W40" i="42"/>
  <c r="U40" i="42"/>
  <c r="R40" i="42"/>
  <c r="Q40" i="42"/>
  <c r="P40" i="42"/>
  <c r="N40" i="42"/>
  <c r="L40" i="42"/>
  <c r="H40" i="42"/>
  <c r="F40" i="42"/>
  <c r="W39" i="42"/>
  <c r="U39" i="42"/>
  <c r="R39" i="42"/>
  <c r="Q39" i="42"/>
  <c r="P39" i="42"/>
  <c r="N39" i="42"/>
  <c r="L39" i="42"/>
  <c r="H39" i="42"/>
  <c r="F39" i="42"/>
  <c r="R38" i="42"/>
  <c r="Q38" i="42"/>
  <c r="P38" i="42"/>
  <c r="W37" i="42"/>
  <c r="U37" i="42"/>
  <c r="R37" i="42"/>
  <c r="Q37" i="42"/>
  <c r="P37" i="42"/>
  <c r="N37" i="42"/>
  <c r="L37" i="42"/>
  <c r="H37" i="42"/>
  <c r="F37" i="42"/>
  <c r="I37" i="42" s="1"/>
  <c r="W36" i="42"/>
  <c r="U36" i="42"/>
  <c r="R36" i="42"/>
  <c r="Q36" i="42"/>
  <c r="P36" i="42"/>
  <c r="N36" i="42"/>
  <c r="L36" i="42"/>
  <c r="H36" i="42"/>
  <c r="F36" i="42"/>
  <c r="U35" i="42"/>
  <c r="X35" i="42" s="1"/>
  <c r="R35" i="42"/>
  <c r="Q35" i="42"/>
  <c r="P35" i="42"/>
  <c r="L35" i="42"/>
  <c r="O35" i="42" s="1"/>
  <c r="F35" i="42"/>
  <c r="I35" i="42" s="1"/>
  <c r="U34" i="42"/>
  <c r="X34" i="42" s="1"/>
  <c r="R34" i="42"/>
  <c r="Q34" i="42"/>
  <c r="P34" i="42"/>
  <c r="L34" i="42"/>
  <c r="O34" i="42" s="1"/>
  <c r="F34" i="42"/>
  <c r="I34" i="42" s="1"/>
  <c r="R33" i="42"/>
  <c r="P35" i="40"/>
  <c r="Q35" i="40"/>
  <c r="R35" i="40"/>
  <c r="P36" i="40"/>
  <c r="Q36" i="40"/>
  <c r="R36" i="40"/>
  <c r="P37" i="40"/>
  <c r="Q37" i="40"/>
  <c r="R37" i="40"/>
  <c r="AI529" i="42" l="1"/>
  <c r="AJ374" i="42"/>
  <c r="AI158" i="42"/>
  <c r="AI192" i="42"/>
  <c r="AG399" i="42"/>
  <c r="AJ399" i="42" s="1"/>
  <c r="AG47" i="42"/>
  <c r="AJ47" i="42" s="1"/>
  <c r="AI193" i="42"/>
  <c r="AJ193" i="42" s="1"/>
  <c r="AG422" i="42"/>
  <c r="AJ422" i="42" s="1"/>
  <c r="AG59" i="42"/>
  <c r="AJ59" i="42" s="1"/>
  <c r="AG458" i="42"/>
  <c r="AJ458" i="42" s="1"/>
  <c r="AG83" i="42"/>
  <c r="AI241" i="42"/>
  <c r="AI482" i="42"/>
  <c r="AJ482" i="42" s="1"/>
  <c r="AG85" i="42"/>
  <c r="AG84" i="42" s="1"/>
  <c r="AI275" i="42"/>
  <c r="AJ275" i="42" s="1"/>
  <c r="AG109" i="42"/>
  <c r="AJ109" i="42" s="1"/>
  <c r="AG289" i="42"/>
  <c r="AJ289" i="42" s="1"/>
  <c r="AI121" i="42"/>
  <c r="AJ121" i="42" s="1"/>
  <c r="AI325" i="42"/>
  <c r="AI561" i="42"/>
  <c r="AJ561" i="42" s="1"/>
  <c r="AG133" i="42"/>
  <c r="AI337" i="42"/>
  <c r="AJ337" i="42" s="1"/>
  <c r="AI157" i="42"/>
  <c r="AG361" i="42"/>
  <c r="I57" i="42"/>
  <c r="I100" i="42"/>
  <c r="I104" i="42"/>
  <c r="I108" i="42"/>
  <c r="I112" i="42"/>
  <c r="I116" i="42"/>
  <c r="I120" i="42"/>
  <c r="I128" i="42"/>
  <c r="I132" i="42"/>
  <c r="I136" i="42"/>
  <c r="I140" i="42"/>
  <c r="I171" i="42"/>
  <c r="I183" i="42"/>
  <c r="I222" i="42"/>
  <c r="I226" i="42"/>
  <c r="X302" i="42"/>
  <c r="X503" i="42"/>
  <c r="X561" i="42"/>
  <c r="I576" i="42"/>
  <c r="AI119" i="42"/>
  <c r="AG239" i="42"/>
  <c r="AJ239" i="42" s="1"/>
  <c r="AI251" i="42"/>
  <c r="AI39" i="42"/>
  <c r="AJ39" i="42" s="1"/>
  <c r="AI143" i="42"/>
  <c r="AJ143" i="42" s="1"/>
  <c r="AG267" i="42"/>
  <c r="AJ267" i="42" s="1"/>
  <c r="AG420" i="42"/>
  <c r="AJ420" i="42" s="1"/>
  <c r="AG45" i="42"/>
  <c r="AJ45" i="42" s="1"/>
  <c r="AI145" i="42"/>
  <c r="AJ145" i="42" s="1"/>
  <c r="AJ192" i="42"/>
  <c r="O36" i="42"/>
  <c r="I54" i="42"/>
  <c r="I58" i="42"/>
  <c r="I62" i="42"/>
  <c r="I66" i="42"/>
  <c r="I81" i="42"/>
  <c r="I96" i="42"/>
  <c r="I105" i="42"/>
  <c r="I109" i="42"/>
  <c r="I117" i="42"/>
  <c r="I125" i="42"/>
  <c r="I137" i="42"/>
  <c r="I141" i="42"/>
  <c r="I145" i="42"/>
  <c r="I208" i="42"/>
  <c r="I212" i="42"/>
  <c r="I219" i="42"/>
  <c r="I231" i="42"/>
  <c r="I235" i="42"/>
  <c r="I257" i="42"/>
  <c r="O531" i="42"/>
  <c r="AD222" i="42"/>
  <c r="AD228" i="42"/>
  <c r="AD234" i="42"/>
  <c r="AD240" i="42"/>
  <c r="AD536" i="42"/>
  <c r="AG72" i="42"/>
  <c r="AJ72" i="42" s="1"/>
  <c r="AG291" i="42"/>
  <c r="AJ291" i="42" s="1"/>
  <c r="AI433" i="42"/>
  <c r="AJ433" i="42" s="1"/>
  <c r="AG321" i="42"/>
  <c r="AJ321" i="42" s="1"/>
  <c r="O37" i="42"/>
  <c r="I63" i="42"/>
  <c r="I110" i="42"/>
  <c r="I122" i="42"/>
  <c r="I134" i="42"/>
  <c r="I142" i="42"/>
  <c r="I146" i="42"/>
  <c r="I175" i="42"/>
  <c r="I185" i="42"/>
  <c r="I209" i="42"/>
  <c r="X270" i="42"/>
  <c r="X334" i="42"/>
  <c r="X374" i="42"/>
  <c r="AG327" i="42"/>
  <c r="AJ327" i="42" s="1"/>
  <c r="AG435" i="42"/>
  <c r="AJ435" i="42" s="1"/>
  <c r="I36" i="42"/>
  <c r="X100" i="42"/>
  <c r="X108" i="42"/>
  <c r="X112" i="42"/>
  <c r="X116" i="42"/>
  <c r="X120" i="42"/>
  <c r="X124" i="42"/>
  <c r="X128" i="42"/>
  <c r="X136" i="42"/>
  <c r="X163" i="42"/>
  <c r="X197" i="42"/>
  <c r="O314" i="42"/>
  <c r="O336" i="42"/>
  <c r="O346" i="42"/>
  <c r="O354" i="42"/>
  <c r="O364" i="42"/>
  <c r="O404" i="42"/>
  <c r="O442" i="42"/>
  <c r="O458" i="42"/>
  <c r="O475" i="42"/>
  <c r="O492" i="42"/>
  <c r="I533" i="42"/>
  <c r="O559" i="42"/>
  <c r="O561" i="42"/>
  <c r="AD233" i="42"/>
  <c r="AD288" i="42"/>
  <c r="AD496" i="42"/>
  <c r="AD558" i="42"/>
  <c r="F74" i="42"/>
  <c r="AI550" i="42"/>
  <c r="AJ550" i="42" s="1"/>
  <c r="H74" i="42"/>
  <c r="AG159" i="42"/>
  <c r="AJ159" i="42" s="1"/>
  <c r="O56" i="42"/>
  <c r="O103" i="42"/>
  <c r="O107" i="42"/>
  <c r="O111" i="42"/>
  <c r="O115" i="42"/>
  <c r="O119" i="42"/>
  <c r="O127" i="42"/>
  <c r="O131" i="42"/>
  <c r="O143" i="42"/>
  <c r="O162" i="42"/>
  <c r="O193" i="42"/>
  <c r="O204" i="42"/>
  <c r="O214" i="42"/>
  <c r="I308" i="42"/>
  <c r="I430" i="42"/>
  <c r="I434" i="42"/>
  <c r="I442" i="42"/>
  <c r="I487" i="42"/>
  <c r="X530" i="42"/>
  <c r="AG253" i="42"/>
  <c r="AJ253" i="42" s="1"/>
  <c r="AG430" i="42"/>
  <c r="AJ430" i="42" s="1"/>
  <c r="AI129" i="42"/>
  <c r="AJ129" i="42" s="1"/>
  <c r="AI206" i="42"/>
  <c r="AJ206" i="42" s="1"/>
  <c r="X37" i="42"/>
  <c r="O58" i="42"/>
  <c r="O62" i="42"/>
  <c r="O70" i="42"/>
  <c r="I316" i="42"/>
  <c r="I388" i="42"/>
  <c r="I392" i="42"/>
  <c r="I396" i="42"/>
  <c r="X534" i="42"/>
  <c r="O570" i="42"/>
  <c r="AD43" i="42"/>
  <c r="AD229" i="42"/>
  <c r="AD248" i="42"/>
  <c r="AD260" i="42"/>
  <c r="AD468" i="42"/>
  <c r="AD561" i="42"/>
  <c r="AI290" i="42"/>
  <c r="AJ290" i="42" s="1"/>
  <c r="AI479" i="42"/>
  <c r="AG479" i="42"/>
  <c r="AI298" i="42"/>
  <c r="AG298" i="42"/>
  <c r="AI250" i="42"/>
  <c r="AG250" i="42"/>
  <c r="AG214" i="42"/>
  <c r="AI214" i="42"/>
  <c r="AI178" i="42"/>
  <c r="AG178" i="42"/>
  <c r="AJ178" i="42" s="1"/>
  <c r="AI154" i="42"/>
  <c r="AG154" i="42"/>
  <c r="AI142" i="42"/>
  <c r="AG142" i="42"/>
  <c r="AI118" i="42"/>
  <c r="AG118" i="42"/>
  <c r="AI94" i="42"/>
  <c r="AG94" i="42"/>
  <c r="AG516" i="42"/>
  <c r="AI516" i="42"/>
  <c r="AG454" i="42"/>
  <c r="AI454" i="42"/>
  <c r="AJ454" i="42" s="1"/>
  <c r="AI418" i="42"/>
  <c r="AG418" i="42"/>
  <c r="AI370" i="42"/>
  <c r="AG370" i="42"/>
  <c r="AI213" i="42"/>
  <c r="AG213" i="42"/>
  <c r="AI189" i="42"/>
  <c r="AG189" i="42"/>
  <c r="AI177" i="42"/>
  <c r="AG177" i="42"/>
  <c r="AI165" i="42"/>
  <c r="AG165" i="42"/>
  <c r="AI81" i="42"/>
  <c r="AG81" i="42"/>
  <c r="AI57" i="42"/>
  <c r="AG57" i="42"/>
  <c r="AG141" i="42"/>
  <c r="AJ141" i="42" s="1"/>
  <c r="AG322" i="42"/>
  <c r="AJ322" i="42" s="1"/>
  <c r="AJ529" i="42"/>
  <c r="AI501" i="42"/>
  <c r="AG501" i="42"/>
  <c r="AI453" i="42"/>
  <c r="AG453" i="42"/>
  <c r="AI441" i="42"/>
  <c r="AG441" i="42"/>
  <c r="AI429" i="42"/>
  <c r="AG429" i="42"/>
  <c r="AI417" i="42"/>
  <c r="AG417" i="42"/>
  <c r="AJ417" i="42" s="1"/>
  <c r="AI393" i="42"/>
  <c r="AG393" i="42"/>
  <c r="AI369" i="42"/>
  <c r="AG369" i="42"/>
  <c r="AI333" i="42"/>
  <c r="AG333" i="42"/>
  <c r="AG105" i="42"/>
  <c r="AJ105" i="42" s="1"/>
  <c r="AG405" i="42"/>
  <c r="AJ405" i="42" s="1"/>
  <c r="AG467" i="42"/>
  <c r="AJ467" i="42" s="1"/>
  <c r="AG117" i="42"/>
  <c r="AJ117" i="42" s="1"/>
  <c r="AI226" i="42"/>
  <c r="AJ226" i="42" s="1"/>
  <c r="AI285" i="42"/>
  <c r="AJ285" i="42" s="1"/>
  <c r="AG237" i="42"/>
  <c r="AJ237" i="42" s="1"/>
  <c r="AG345" i="42"/>
  <c r="AJ345" i="42" s="1"/>
  <c r="AG477" i="42"/>
  <c r="AJ477" i="42" s="1"/>
  <c r="AJ157" i="42"/>
  <c r="AI69" i="42"/>
  <c r="AJ69" i="42" s="1"/>
  <c r="AI478" i="42"/>
  <c r="AJ478" i="42" s="1"/>
  <c r="AG70" i="42"/>
  <c r="AJ70" i="42" s="1"/>
  <c r="AI346" i="42"/>
  <c r="AJ346" i="42" s="1"/>
  <c r="AC353" i="42"/>
  <c r="AD574" i="42"/>
  <c r="AC89" i="42"/>
  <c r="AC509" i="42"/>
  <c r="X415" i="42"/>
  <c r="O568" i="42"/>
  <c r="AG302" i="42"/>
  <c r="AJ302" i="42" s="1"/>
  <c r="I306" i="42"/>
  <c r="AG63" i="42"/>
  <c r="AJ63" i="42" s="1"/>
  <c r="AG122" i="42"/>
  <c r="AJ122" i="42" s="1"/>
  <c r="AG339" i="42"/>
  <c r="AJ339" i="42" s="1"/>
  <c r="AG459" i="42"/>
  <c r="AJ459" i="42" s="1"/>
  <c r="AJ576" i="42"/>
  <c r="O316" i="42"/>
  <c r="O322" i="42"/>
  <c r="O338" i="42"/>
  <c r="O348" i="42"/>
  <c r="X544" i="42"/>
  <c r="O572" i="42"/>
  <c r="AC86" i="42"/>
  <c r="AD242" i="42"/>
  <c r="AD249" i="42"/>
  <c r="AD405" i="42"/>
  <c r="AD416" i="42"/>
  <c r="AD481" i="42"/>
  <c r="AD531" i="42"/>
  <c r="AD571" i="42"/>
  <c r="AG97" i="42"/>
  <c r="AJ97" i="42" s="1"/>
  <c r="AI216" i="42"/>
  <c r="AJ216" i="42" s="1"/>
  <c r="AI266" i="42"/>
  <c r="AJ266" i="42" s="1"/>
  <c r="AI313" i="42"/>
  <c r="AJ313" i="42" s="1"/>
  <c r="AG49" i="42"/>
  <c r="AI49" i="42"/>
  <c r="I315" i="42"/>
  <c r="O440" i="42"/>
  <c r="X313" i="42"/>
  <c r="X516" i="42"/>
  <c r="AG106" i="42"/>
  <c r="AJ106" i="42" s="1"/>
  <c r="AG358" i="42"/>
  <c r="AI437" i="42"/>
  <c r="AJ437" i="42" s="1"/>
  <c r="AG502" i="42"/>
  <c r="AJ502" i="42" s="1"/>
  <c r="AJ572" i="42"/>
  <c r="AE555" i="42"/>
  <c r="AG555" i="42" s="1"/>
  <c r="AJ555" i="42" s="1"/>
  <c r="X68" i="42"/>
  <c r="X72" i="42"/>
  <c r="W79" i="42"/>
  <c r="X95" i="42"/>
  <c r="O282" i="42"/>
  <c r="AI219" i="42"/>
  <c r="AJ219" i="42" s="1"/>
  <c r="AG245" i="42"/>
  <c r="AJ245" i="42" s="1"/>
  <c r="AI268" i="42"/>
  <c r="AJ268" i="42" s="1"/>
  <c r="AG394" i="42"/>
  <c r="AJ394" i="42" s="1"/>
  <c r="H294" i="42"/>
  <c r="O394" i="42"/>
  <c r="F525" i="42"/>
  <c r="I525" i="42" s="1"/>
  <c r="AD399" i="42"/>
  <c r="AI82" i="42"/>
  <c r="AJ82" i="42" s="1"/>
  <c r="AI221" i="42"/>
  <c r="AJ221" i="42" s="1"/>
  <c r="AG274" i="42"/>
  <c r="AJ274" i="42" s="1"/>
  <c r="AG310" i="42"/>
  <c r="AG309" i="42" s="1"/>
  <c r="AJ567" i="42"/>
  <c r="X49" i="42"/>
  <c r="X83" i="42"/>
  <c r="X87" i="42"/>
  <c r="X103" i="42"/>
  <c r="X119" i="42"/>
  <c r="X131" i="42"/>
  <c r="X135" i="42"/>
  <c r="X139" i="42"/>
  <c r="X154" i="42"/>
  <c r="I367" i="42"/>
  <c r="AG37" i="42"/>
  <c r="AJ37" i="42" s="1"/>
  <c r="AG58" i="42"/>
  <c r="AJ58" i="42" s="1"/>
  <c r="AG130" i="42"/>
  <c r="AJ130" i="42" s="1"/>
  <c r="AG153" i="42"/>
  <c r="AJ153" i="42" s="1"/>
  <c r="AG169" i="42"/>
  <c r="AJ169" i="42" s="1"/>
  <c r="AG202" i="42"/>
  <c r="AJ202" i="42" s="1"/>
  <c r="AG225" i="42"/>
  <c r="AJ225" i="42" s="1"/>
  <c r="AG249" i="42"/>
  <c r="AJ249" i="42" s="1"/>
  <c r="AG334" i="42"/>
  <c r="AJ334" i="42" s="1"/>
  <c r="AG397" i="42"/>
  <c r="AJ397" i="42" s="1"/>
  <c r="AG421" i="42"/>
  <c r="AJ421" i="42" s="1"/>
  <c r="AI442" i="42"/>
  <c r="AJ442" i="42" s="1"/>
  <c r="AJ574" i="42"/>
  <c r="AE312" i="42"/>
  <c r="AD576" i="42"/>
  <c r="X363" i="42"/>
  <c r="AI566" i="42"/>
  <c r="O61" i="42"/>
  <c r="I76" i="42"/>
  <c r="O101" i="42"/>
  <c r="O109" i="42"/>
  <c r="O121" i="42"/>
  <c r="O129" i="42"/>
  <c r="O133" i="42"/>
  <c r="O137" i="42"/>
  <c r="O184" i="42"/>
  <c r="O198" i="42"/>
  <c r="O208" i="42"/>
  <c r="O212" i="42"/>
  <c r="O227" i="42"/>
  <c r="O235" i="42"/>
  <c r="O243" i="42"/>
  <c r="O313" i="42"/>
  <c r="O339" i="42"/>
  <c r="O345" i="42"/>
  <c r="O351" i="42"/>
  <c r="O401" i="42"/>
  <c r="X405" i="42"/>
  <c r="X419" i="42"/>
  <c r="X500" i="42"/>
  <c r="O544" i="42"/>
  <c r="I558" i="42"/>
  <c r="I568" i="42"/>
  <c r="AD39" i="42"/>
  <c r="AD47" i="42"/>
  <c r="AD54" i="42"/>
  <c r="AD66" i="42"/>
  <c r="AD72" i="42"/>
  <c r="AD118" i="42"/>
  <c r="AD130" i="42"/>
  <c r="AD142" i="42"/>
  <c r="AA294" i="42"/>
  <c r="AD347" i="42"/>
  <c r="AA353" i="42"/>
  <c r="AD394" i="42"/>
  <c r="AD424" i="42"/>
  <c r="AD471" i="42"/>
  <c r="AD477" i="42"/>
  <c r="AD515" i="42"/>
  <c r="AD557" i="42"/>
  <c r="AD567" i="42"/>
  <c r="AG110" i="42"/>
  <c r="AJ110" i="42" s="1"/>
  <c r="AI365" i="42"/>
  <c r="AI398" i="42"/>
  <c r="AJ398" i="42" s="1"/>
  <c r="AI445" i="42"/>
  <c r="AJ445" i="42" s="1"/>
  <c r="AG517" i="42"/>
  <c r="AJ517" i="42" s="1"/>
  <c r="AE527" i="42"/>
  <c r="AG527" i="42" s="1"/>
  <c r="AJ527" i="42" s="1"/>
  <c r="AJ133" i="42"/>
  <c r="L74" i="42"/>
  <c r="X110" i="42"/>
  <c r="X122" i="42"/>
  <c r="X130" i="42"/>
  <c r="X142" i="42"/>
  <c r="I144" i="42"/>
  <c r="X146" i="42"/>
  <c r="X167" i="42"/>
  <c r="X192" i="42"/>
  <c r="I256" i="42"/>
  <c r="X263" i="42"/>
  <c r="X282" i="42"/>
  <c r="X298" i="42"/>
  <c r="X376" i="42"/>
  <c r="I436" i="42"/>
  <c r="I448" i="42"/>
  <c r="I469" i="42"/>
  <c r="I477" i="42"/>
  <c r="I481" i="42"/>
  <c r="AD119" i="42"/>
  <c r="AD131" i="42"/>
  <c r="AD171" i="42"/>
  <c r="AD185" i="42"/>
  <c r="AD209" i="42"/>
  <c r="AD305" i="42"/>
  <c r="AD328" i="42"/>
  <c r="AD547" i="42"/>
  <c r="AG40" i="42"/>
  <c r="AJ40" i="42" s="1"/>
  <c r="AG229" i="42"/>
  <c r="AJ229" i="42" s="1"/>
  <c r="AG286" i="42"/>
  <c r="AJ286" i="42" s="1"/>
  <c r="AI338" i="42"/>
  <c r="AJ338" i="42" s="1"/>
  <c r="AE525" i="42"/>
  <c r="AG525" i="42" s="1"/>
  <c r="AJ525" i="42" s="1"/>
  <c r="AE513" i="42"/>
  <c r="AG513" i="42" s="1"/>
  <c r="AJ513" i="42" s="1"/>
  <c r="AI440" i="42"/>
  <c r="AG440" i="42"/>
  <c r="AG224" i="42"/>
  <c r="AI224" i="42"/>
  <c r="AI212" i="42"/>
  <c r="AG212" i="42"/>
  <c r="I65" i="42"/>
  <c r="AJ571" i="42"/>
  <c r="AD432" i="42"/>
  <c r="AI476" i="42"/>
  <c r="AG476" i="42"/>
  <c r="X104" i="42"/>
  <c r="I468" i="42"/>
  <c r="AI246" i="42"/>
  <c r="AG246" i="42"/>
  <c r="AJ246" i="42" s="1"/>
  <c r="I301" i="42"/>
  <c r="X277" i="42"/>
  <c r="X283" i="42"/>
  <c r="AD568" i="42"/>
  <c r="X121" i="42"/>
  <c r="X129" i="42"/>
  <c r="I131" i="42"/>
  <c r="X133" i="42"/>
  <c r="AI198" i="42"/>
  <c r="AG198" i="42"/>
  <c r="AJ198" i="42" s="1"/>
  <c r="X36" i="42"/>
  <c r="W86" i="42"/>
  <c r="I143" i="42"/>
  <c r="W265" i="42"/>
  <c r="O271" i="42"/>
  <c r="AD143" i="42"/>
  <c r="AG497" i="42"/>
  <c r="AI497" i="42"/>
  <c r="AG389" i="42"/>
  <c r="AI389" i="42"/>
  <c r="AJ389" i="42" s="1"/>
  <c r="AG161" i="42"/>
  <c r="AI161" i="42"/>
  <c r="AJ161" i="42" s="1"/>
  <c r="AI137" i="42"/>
  <c r="AG137" i="42"/>
  <c r="AJ137" i="42" s="1"/>
  <c r="AI125" i="42"/>
  <c r="AG125" i="42"/>
  <c r="AI113" i="42"/>
  <c r="AG113" i="42"/>
  <c r="AJ113" i="42" s="1"/>
  <c r="I130" i="42"/>
  <c r="I499" i="42"/>
  <c r="AD487" i="42"/>
  <c r="AI496" i="42"/>
  <c r="AG496" i="42"/>
  <c r="AI472" i="42"/>
  <c r="AG472" i="42"/>
  <c r="AG424" i="42"/>
  <c r="AI424" i="42"/>
  <c r="AG316" i="42"/>
  <c r="AI316" i="42"/>
  <c r="AI184" i="42"/>
  <c r="AG184" i="42"/>
  <c r="AI160" i="42"/>
  <c r="AG160" i="42"/>
  <c r="AI136" i="42"/>
  <c r="AG136" i="42"/>
  <c r="AI112" i="42"/>
  <c r="AG112" i="42"/>
  <c r="AI86" i="42"/>
  <c r="AI76" i="42"/>
  <c r="AG76" i="42"/>
  <c r="AI64" i="42"/>
  <c r="AG64" i="42"/>
  <c r="AJ64" i="42" s="1"/>
  <c r="I68" i="42"/>
  <c r="X568" i="42"/>
  <c r="AD126" i="42"/>
  <c r="AG65" i="42"/>
  <c r="AJ65" i="42" s="1"/>
  <c r="AI208" i="42"/>
  <c r="AJ208" i="42" s="1"/>
  <c r="AG304" i="42"/>
  <c r="AJ304" i="42" s="1"/>
  <c r="AG401" i="42"/>
  <c r="AJ401" i="42" s="1"/>
  <c r="AG519" i="42"/>
  <c r="AI519" i="42"/>
  <c r="AI471" i="42"/>
  <c r="AG471" i="42"/>
  <c r="AG423" i="42"/>
  <c r="AI423" i="42"/>
  <c r="AI363" i="42"/>
  <c r="AG363" i="42"/>
  <c r="AI351" i="42"/>
  <c r="AG351" i="42"/>
  <c r="AJ351" i="42" s="1"/>
  <c r="AI315" i="42"/>
  <c r="AG315" i="42"/>
  <c r="AJ315" i="42" s="1"/>
  <c r="AI279" i="42"/>
  <c r="AG279" i="42"/>
  <c r="AI255" i="42"/>
  <c r="AG255" i="42"/>
  <c r="AI243" i="42"/>
  <c r="AG243" i="42"/>
  <c r="AG183" i="42"/>
  <c r="AI183" i="42"/>
  <c r="AG147" i="42"/>
  <c r="AI147" i="42"/>
  <c r="AG123" i="42"/>
  <c r="AI123" i="42"/>
  <c r="AG111" i="42"/>
  <c r="AI111" i="42"/>
  <c r="AG75" i="42"/>
  <c r="AI75" i="42"/>
  <c r="O422" i="42"/>
  <c r="N485" i="42"/>
  <c r="AD51" i="42"/>
  <c r="AI231" i="42"/>
  <c r="AJ231" i="42" s="1"/>
  <c r="AG531" i="42"/>
  <c r="AJ531" i="42" s="1"/>
  <c r="AI530" i="42"/>
  <c r="AG530" i="42"/>
  <c r="AG470" i="42"/>
  <c r="AI470" i="42"/>
  <c r="AI350" i="42"/>
  <c r="AG350" i="42"/>
  <c r="AI314" i="42"/>
  <c r="AG314" i="42"/>
  <c r="AI278" i="42"/>
  <c r="AG278" i="42"/>
  <c r="AI254" i="42"/>
  <c r="AG254" i="42"/>
  <c r="AI242" i="42"/>
  <c r="AG242" i="42"/>
  <c r="AI230" i="42"/>
  <c r="AG230" i="42"/>
  <c r="AI182" i="42"/>
  <c r="AG182" i="42"/>
  <c r="AI62" i="42"/>
  <c r="AG62" i="42"/>
  <c r="I478" i="42"/>
  <c r="AI233" i="42"/>
  <c r="AJ233" i="42" s="1"/>
  <c r="O441" i="42"/>
  <c r="AD146" i="42"/>
  <c r="AD160" i="42"/>
  <c r="AI51" i="42"/>
  <c r="AJ51" i="42" s="1"/>
  <c r="AI134" i="42"/>
  <c r="AJ134" i="42" s="1"/>
  <c r="AG194" i="42"/>
  <c r="AJ194" i="42" s="1"/>
  <c r="AG447" i="42"/>
  <c r="AJ447" i="42" s="1"/>
  <c r="N262" i="42"/>
  <c r="F342" i="42"/>
  <c r="N342" i="42"/>
  <c r="F356" i="42"/>
  <c r="O388" i="42"/>
  <c r="O392" i="42"/>
  <c r="I424" i="42"/>
  <c r="I432" i="42"/>
  <c r="AA490" i="42"/>
  <c r="AI53" i="42"/>
  <c r="AJ53" i="42" s="1"/>
  <c r="AI135" i="42"/>
  <c r="AJ135" i="42" s="1"/>
  <c r="AG171" i="42"/>
  <c r="AJ171" i="42" s="1"/>
  <c r="AI218" i="42"/>
  <c r="AJ218" i="42" s="1"/>
  <c r="AG434" i="42"/>
  <c r="AJ434" i="42" s="1"/>
  <c r="AG448" i="42"/>
  <c r="AJ448" i="42" s="1"/>
  <c r="AG543" i="42"/>
  <c r="AJ543" i="42" s="1"/>
  <c r="AI352" i="42"/>
  <c r="AJ352" i="42" s="1"/>
  <c r="AG375" i="42"/>
  <c r="AJ375" i="42" s="1"/>
  <c r="AG461" i="42"/>
  <c r="AJ461" i="42" s="1"/>
  <c r="I417" i="42"/>
  <c r="AI87" i="42"/>
  <c r="AJ87" i="42" s="1"/>
  <c r="AG146" i="42"/>
  <c r="AJ146" i="42" s="1"/>
  <c r="AG446" i="42"/>
  <c r="AJ446" i="42" s="1"/>
  <c r="AJ568" i="42"/>
  <c r="X504" i="42"/>
  <c r="AD291" i="42"/>
  <c r="AJ385" i="42"/>
  <c r="AG533" i="42"/>
  <c r="AJ533" i="42" s="1"/>
  <c r="F303" i="42"/>
  <c r="X346" i="42"/>
  <c r="X394" i="42"/>
  <c r="O209" i="42"/>
  <c r="O213" i="42"/>
  <c r="X222" i="42"/>
  <c r="I250" i="42"/>
  <c r="I258" i="42"/>
  <c r="O315" i="42"/>
  <c r="O321" i="42"/>
  <c r="O325" i="42"/>
  <c r="O333" i="42"/>
  <c r="AD418" i="42"/>
  <c r="AD501" i="42"/>
  <c r="X57" i="42"/>
  <c r="AG481" i="42"/>
  <c r="AI481" i="42"/>
  <c r="AG469" i="42"/>
  <c r="AI469" i="42"/>
  <c r="I59" i="42"/>
  <c r="N273" i="42"/>
  <c r="I447" i="42"/>
  <c r="I515" i="42"/>
  <c r="AD37" i="42"/>
  <c r="AD71" i="42"/>
  <c r="AG277" i="42"/>
  <c r="AJ277" i="42" s="1"/>
  <c r="AG566" i="42"/>
  <c r="AG36" i="42"/>
  <c r="AI36" i="42"/>
  <c r="X40" i="42"/>
  <c r="I103" i="42"/>
  <c r="I124" i="42"/>
  <c r="O165" i="42"/>
  <c r="I339" i="42"/>
  <c r="AD316" i="42"/>
  <c r="AD330" i="42"/>
  <c r="AD559" i="42"/>
  <c r="AI61" i="42"/>
  <c r="AG217" i="42"/>
  <c r="AJ217" i="42" s="1"/>
  <c r="AI456" i="42"/>
  <c r="AJ456" i="42" s="1"/>
  <c r="AI455" i="42"/>
  <c r="AG455" i="42"/>
  <c r="AG443" i="42"/>
  <c r="AI443" i="42"/>
  <c r="AG263" i="42"/>
  <c r="AI263" i="42"/>
  <c r="X147" i="42"/>
  <c r="X310" i="42"/>
  <c r="X309" i="42" s="1"/>
  <c r="U312" i="42"/>
  <c r="X337" i="42"/>
  <c r="I375" i="42"/>
  <c r="O459" i="42"/>
  <c r="AA331" i="42"/>
  <c r="AD469" i="42"/>
  <c r="AI95" i="42"/>
  <c r="AJ95" i="42" s="1"/>
  <c r="AI299" i="42"/>
  <c r="AJ299" i="42" s="1"/>
  <c r="AG335" i="42"/>
  <c r="AJ335" i="42" s="1"/>
  <c r="AI371" i="42"/>
  <c r="AJ371" i="42" s="1"/>
  <c r="AG457" i="42"/>
  <c r="AJ457" i="42" s="1"/>
  <c r="I45" i="42"/>
  <c r="I70" i="42"/>
  <c r="W74" i="42"/>
  <c r="U79" i="42"/>
  <c r="X88" i="42"/>
  <c r="I102" i="42"/>
  <c r="I111" i="42"/>
  <c r="X117" i="42"/>
  <c r="X138" i="42"/>
  <c r="I178" i="42"/>
  <c r="X202" i="42"/>
  <c r="I216" i="42"/>
  <c r="O225" i="42"/>
  <c r="I228" i="42"/>
  <c r="O229" i="42"/>
  <c r="O237" i="42"/>
  <c r="O241" i="42"/>
  <c r="O245" i="42"/>
  <c r="I296" i="42"/>
  <c r="X307" i="42"/>
  <c r="I360" i="42"/>
  <c r="O361" i="42"/>
  <c r="O389" i="42"/>
  <c r="X424" i="42"/>
  <c r="O472" i="42"/>
  <c r="I479" i="42"/>
  <c r="I570" i="42"/>
  <c r="AD55" i="42"/>
  <c r="AD61" i="42"/>
  <c r="AD67" i="42"/>
  <c r="AD214" i="42"/>
  <c r="AD251" i="42"/>
  <c r="AD257" i="42"/>
  <c r="AD550" i="42"/>
  <c r="AD570" i="42"/>
  <c r="AG96" i="42"/>
  <c r="AG301" i="42"/>
  <c r="AJ301" i="42" s="1"/>
  <c r="AI373" i="42"/>
  <c r="AJ373" i="42" s="1"/>
  <c r="AI396" i="42"/>
  <c r="AJ396" i="42" s="1"/>
  <c r="AJ570" i="42"/>
  <c r="X48" i="42"/>
  <c r="I51" i="42"/>
  <c r="I55" i="42"/>
  <c r="I75" i="42"/>
  <c r="N74" i="42"/>
  <c r="O80" i="42"/>
  <c r="X102" i="42"/>
  <c r="I129" i="42"/>
  <c r="I133" i="42"/>
  <c r="X144" i="42"/>
  <c r="X184" i="42"/>
  <c r="I193" i="42"/>
  <c r="X224" i="42"/>
  <c r="X228" i="42"/>
  <c r="I230" i="42"/>
  <c r="I248" i="42"/>
  <c r="I336" i="42"/>
  <c r="I346" i="42"/>
  <c r="I352" i="42"/>
  <c r="I364" i="42"/>
  <c r="O373" i="42"/>
  <c r="I390" i="42"/>
  <c r="O395" i="42"/>
  <c r="X397" i="42"/>
  <c r="X418" i="42"/>
  <c r="O424" i="42"/>
  <c r="O432" i="42"/>
  <c r="O452" i="42"/>
  <c r="N490" i="42"/>
  <c r="I497" i="42"/>
  <c r="O498" i="42"/>
  <c r="O502" i="42"/>
  <c r="O569" i="42"/>
  <c r="AD58" i="42"/>
  <c r="AD64" i="42"/>
  <c r="AD70" i="42"/>
  <c r="AD189" i="42"/>
  <c r="AD290" i="42"/>
  <c r="AD478" i="42"/>
  <c r="AI238" i="42"/>
  <c r="AJ238" i="42" s="1"/>
  <c r="AI500" i="42"/>
  <c r="AG500" i="42"/>
  <c r="AG416" i="42"/>
  <c r="AI416" i="42"/>
  <c r="AG404" i="42"/>
  <c r="AI404" i="42"/>
  <c r="AI380" i="42"/>
  <c r="AG380" i="42"/>
  <c r="AG332" i="42"/>
  <c r="AI332" i="42"/>
  <c r="AI308" i="42"/>
  <c r="AG308" i="42"/>
  <c r="AI296" i="42"/>
  <c r="AG296" i="42"/>
  <c r="AI260" i="42"/>
  <c r="AG260" i="42"/>
  <c r="AI248" i="42"/>
  <c r="AG248" i="42"/>
  <c r="AI236" i="42"/>
  <c r="AG236" i="42"/>
  <c r="AG176" i="42"/>
  <c r="AI176" i="42"/>
  <c r="AI164" i="42"/>
  <c r="AG164" i="42"/>
  <c r="AI152" i="42"/>
  <c r="AG152" i="42"/>
  <c r="AG116" i="42"/>
  <c r="AI116" i="42"/>
  <c r="AI92" i="42"/>
  <c r="AG92" i="42"/>
  <c r="AJ92" i="42" s="1"/>
  <c r="AI559" i="42"/>
  <c r="AG559" i="42"/>
  <c r="AI535" i="42"/>
  <c r="AG535" i="42"/>
  <c r="AG223" i="42"/>
  <c r="AI223" i="42"/>
  <c r="AG163" i="42"/>
  <c r="AI163" i="42"/>
  <c r="AI115" i="42"/>
  <c r="AG115" i="42"/>
  <c r="AI43" i="42"/>
  <c r="AG43" i="42"/>
  <c r="AJ43" i="42" s="1"/>
  <c r="AG80" i="42"/>
  <c r="AJ80" i="42" s="1"/>
  <c r="AI428" i="42"/>
  <c r="AJ428" i="42" s="1"/>
  <c r="AI558" i="42"/>
  <c r="AG558" i="42"/>
  <c r="AG534" i="42"/>
  <c r="AI534" i="42"/>
  <c r="AI486" i="42"/>
  <c r="AG486" i="42"/>
  <c r="AG450" i="42"/>
  <c r="AI450" i="42"/>
  <c r="AI390" i="42"/>
  <c r="AG390" i="42"/>
  <c r="AI318" i="42"/>
  <c r="AG318" i="42"/>
  <c r="AG306" i="42"/>
  <c r="AI306" i="42"/>
  <c r="AI282" i="42"/>
  <c r="AG282" i="42"/>
  <c r="AI270" i="42"/>
  <c r="AG270" i="42"/>
  <c r="AI258" i="42"/>
  <c r="AG258" i="42"/>
  <c r="AI234" i="42"/>
  <c r="AG234" i="42"/>
  <c r="AJ234" i="42" s="1"/>
  <c r="AI222" i="42"/>
  <c r="AG222" i="42"/>
  <c r="AI210" i="42"/>
  <c r="AG210" i="42"/>
  <c r="AI186" i="42"/>
  <c r="AG186" i="42"/>
  <c r="AI162" i="42"/>
  <c r="AG162" i="42"/>
  <c r="AI138" i="42"/>
  <c r="AG138" i="42"/>
  <c r="AI126" i="42"/>
  <c r="AG126" i="42"/>
  <c r="AI114" i="42"/>
  <c r="AG114" i="42"/>
  <c r="AG90" i="42"/>
  <c r="AI90" i="42"/>
  <c r="AG499" i="42"/>
  <c r="AJ499" i="42" s="1"/>
  <c r="AG547" i="42"/>
  <c r="AJ547" i="42" s="1"/>
  <c r="AI174" i="42"/>
  <c r="AJ174" i="42" s="1"/>
  <c r="AG283" i="42"/>
  <c r="AJ283" i="42" s="1"/>
  <c r="AG366" i="42"/>
  <c r="AJ366" i="42" s="1"/>
  <c r="AG102" i="42"/>
  <c r="AJ102" i="42" s="1"/>
  <c r="AI104" i="42"/>
  <c r="AJ104" i="42" s="1"/>
  <c r="AI128" i="42"/>
  <c r="AJ128" i="42" s="1"/>
  <c r="AI284" i="42"/>
  <c r="AJ284" i="42" s="1"/>
  <c r="AG330" i="42"/>
  <c r="AJ330" i="42" s="1"/>
  <c r="AG343" i="42"/>
  <c r="AJ343" i="42" s="1"/>
  <c r="AI78" i="42"/>
  <c r="AI77" i="42" s="1"/>
  <c r="AG78" i="42"/>
  <c r="AI271" i="42"/>
  <c r="AJ271" i="42" s="1"/>
  <c r="AG344" i="42"/>
  <c r="AJ344" i="42" s="1"/>
  <c r="AI68" i="42"/>
  <c r="AG68" i="42"/>
  <c r="AG67" i="42"/>
  <c r="AI67" i="42"/>
  <c r="AI66" i="42"/>
  <c r="AG66" i="42"/>
  <c r="AJ66" i="42" s="1"/>
  <c r="AG211" i="42"/>
  <c r="AJ211" i="42" s="1"/>
  <c r="AG474" i="42"/>
  <c r="AJ474" i="42" s="1"/>
  <c r="AI536" i="42"/>
  <c r="AG536" i="42"/>
  <c r="AJ536" i="42" s="1"/>
  <c r="AI488" i="42"/>
  <c r="AG488" i="42"/>
  <c r="AI452" i="42"/>
  <c r="AG452" i="42"/>
  <c r="AI392" i="42"/>
  <c r="AG392" i="42"/>
  <c r="AI368" i="42"/>
  <c r="AG368" i="42"/>
  <c r="AI56" i="42"/>
  <c r="AG56" i="42"/>
  <c r="AI487" i="42"/>
  <c r="AG487" i="42"/>
  <c r="AI451" i="42"/>
  <c r="AG451" i="42"/>
  <c r="AG439" i="42"/>
  <c r="AI439" i="42"/>
  <c r="AG415" i="42"/>
  <c r="AI415" i="42"/>
  <c r="AI391" i="42"/>
  <c r="AG391" i="42"/>
  <c r="AG367" i="42"/>
  <c r="AI367" i="42"/>
  <c r="AI355" i="42"/>
  <c r="AI353" i="42" s="1"/>
  <c r="AG355" i="42"/>
  <c r="AG307" i="42"/>
  <c r="AI307" i="42"/>
  <c r="AI295" i="42"/>
  <c r="AG295" i="42"/>
  <c r="AI235" i="42"/>
  <c r="AG235" i="42"/>
  <c r="AG175" i="42"/>
  <c r="AI175" i="42"/>
  <c r="AI151" i="42"/>
  <c r="AG151" i="42"/>
  <c r="AI139" i="42"/>
  <c r="AG139" i="42"/>
  <c r="AJ139" i="42" s="1"/>
  <c r="AI127" i="42"/>
  <c r="AG127" i="42"/>
  <c r="AI103" i="42"/>
  <c r="AG103" i="42"/>
  <c r="AG55" i="42"/>
  <c r="AI55" i="42"/>
  <c r="AI522" i="42"/>
  <c r="AG522" i="42"/>
  <c r="AI498" i="42"/>
  <c r="AG498" i="42"/>
  <c r="AG438" i="42"/>
  <c r="AI438" i="42"/>
  <c r="AI54" i="42"/>
  <c r="AG54" i="42"/>
  <c r="AG140" i="42"/>
  <c r="AJ140" i="42" s="1"/>
  <c r="AG354" i="42"/>
  <c r="AJ354" i="42" s="1"/>
  <c r="AI259" i="42"/>
  <c r="AJ259" i="42" s="1"/>
  <c r="AG320" i="42"/>
  <c r="AI475" i="42"/>
  <c r="AJ475" i="42" s="1"/>
  <c r="AI276" i="42"/>
  <c r="AJ276" i="42" s="1"/>
  <c r="AI317" i="42"/>
  <c r="AJ317" i="42" s="1"/>
  <c r="AG52" i="42"/>
  <c r="AJ52" i="42" s="1"/>
  <c r="AI60" i="42"/>
  <c r="AJ60" i="42" s="1"/>
  <c r="AG88" i="42"/>
  <c r="AJ88" i="42" s="1"/>
  <c r="AG101" i="42"/>
  <c r="AJ101" i="42" s="1"/>
  <c r="AG108" i="42"/>
  <c r="AJ108" i="42" s="1"/>
  <c r="AG124" i="42"/>
  <c r="AJ124" i="42" s="1"/>
  <c r="AI131" i="42"/>
  <c r="AJ131" i="42" s="1"/>
  <c r="AI232" i="42"/>
  <c r="AJ232" i="42" s="1"/>
  <c r="AG287" i="42"/>
  <c r="AJ287" i="42" s="1"/>
  <c r="AG329" i="42"/>
  <c r="AJ329" i="42" s="1"/>
  <c r="AG400" i="42"/>
  <c r="AJ400" i="42" s="1"/>
  <c r="AI449" i="42"/>
  <c r="AJ449" i="42" s="1"/>
  <c r="AG491" i="42"/>
  <c r="AJ491" i="42" s="1"/>
  <c r="AG503" i="42"/>
  <c r="AJ503" i="42" s="1"/>
  <c r="AG144" i="42"/>
  <c r="AJ144" i="42" s="1"/>
  <c r="AG204" i="42"/>
  <c r="AJ204" i="42" s="1"/>
  <c r="AG336" i="42"/>
  <c r="AJ336" i="42" s="1"/>
  <c r="AG468" i="42"/>
  <c r="AJ468" i="42" s="1"/>
  <c r="AI341" i="42"/>
  <c r="AG341" i="42"/>
  <c r="AG281" i="42"/>
  <c r="AI281" i="42"/>
  <c r="AI257" i="42"/>
  <c r="AG257" i="42"/>
  <c r="AI173" i="42"/>
  <c r="AG173" i="42"/>
  <c r="AI155" i="42"/>
  <c r="AJ155" i="42" s="1"/>
  <c r="AG240" i="42"/>
  <c r="AJ240" i="42" s="1"/>
  <c r="AG305" i="42"/>
  <c r="AJ305" i="42" s="1"/>
  <c r="AG432" i="42"/>
  <c r="AJ432" i="42" s="1"/>
  <c r="AI544" i="42"/>
  <c r="AG544" i="42"/>
  <c r="AI436" i="42"/>
  <c r="AG436" i="42"/>
  <c r="AG388" i="42"/>
  <c r="AI388" i="42"/>
  <c r="AI376" i="42"/>
  <c r="AG376" i="42"/>
  <c r="AI364" i="42"/>
  <c r="AG364" i="42"/>
  <c r="AI256" i="42"/>
  <c r="AG256" i="42"/>
  <c r="AG220" i="42"/>
  <c r="AI220" i="42"/>
  <c r="AG196" i="42"/>
  <c r="AI196" i="42"/>
  <c r="AI100" i="42"/>
  <c r="AG100" i="42"/>
  <c r="AJ100" i="42" s="1"/>
  <c r="AI107" i="42"/>
  <c r="AJ107" i="42" s="1"/>
  <c r="AG156" i="42"/>
  <c r="AJ156" i="42" s="1"/>
  <c r="AG185" i="42"/>
  <c r="AJ185" i="42" s="1"/>
  <c r="AG328" i="42"/>
  <c r="AG132" i="42"/>
  <c r="AJ132" i="42" s="1"/>
  <c r="AI197" i="42"/>
  <c r="AJ197" i="42" s="1"/>
  <c r="AI360" i="42"/>
  <c r="AJ360" i="42" s="1"/>
  <c r="AG557" i="42"/>
  <c r="AJ557" i="42" s="1"/>
  <c r="AI564" i="42"/>
  <c r="AG564" i="42"/>
  <c r="AI504" i="42"/>
  <c r="AG504" i="42"/>
  <c r="AI492" i="42"/>
  <c r="AI490" i="42" s="1"/>
  <c r="AG492" i="42"/>
  <c r="AI348" i="42"/>
  <c r="AG348" i="42"/>
  <c r="AG324" i="42"/>
  <c r="AI324" i="42"/>
  <c r="AG288" i="42"/>
  <c r="AI288" i="42"/>
  <c r="AG264" i="42"/>
  <c r="AI264" i="42"/>
  <c r="AI228" i="42"/>
  <c r="AG228" i="42"/>
  <c r="AI180" i="42"/>
  <c r="AG180" i="42"/>
  <c r="AJ180" i="42" s="1"/>
  <c r="AI120" i="42"/>
  <c r="AG120" i="42"/>
  <c r="AG48" i="42"/>
  <c r="AI48" i="42"/>
  <c r="AI168" i="42"/>
  <c r="AJ168" i="42" s="1"/>
  <c r="AG209" i="42"/>
  <c r="AJ209" i="42" s="1"/>
  <c r="AG300" i="42"/>
  <c r="AJ300" i="42" s="1"/>
  <c r="AG372" i="42"/>
  <c r="AJ372" i="42" s="1"/>
  <c r="AG425" i="42"/>
  <c r="AJ425" i="42" s="1"/>
  <c r="AG444" i="42"/>
  <c r="AJ444" i="42" s="1"/>
  <c r="AG515" i="42"/>
  <c r="AI515" i="42"/>
  <c r="AI431" i="42"/>
  <c r="AG431" i="42"/>
  <c r="AI395" i="42"/>
  <c r="AG395" i="42"/>
  <c r="AG347" i="42"/>
  <c r="AI347" i="42"/>
  <c r="AG323" i="42"/>
  <c r="AI323" i="42"/>
  <c r="AG227" i="42"/>
  <c r="AI227" i="42"/>
  <c r="AG179" i="42"/>
  <c r="AJ179" i="42" s="1"/>
  <c r="AG252" i="42"/>
  <c r="AJ252" i="42" s="1"/>
  <c r="AG473" i="42"/>
  <c r="AJ473" i="42" s="1"/>
  <c r="AG480" i="42"/>
  <c r="AJ480" i="42" s="1"/>
  <c r="AI71" i="42"/>
  <c r="AJ71" i="42" s="1"/>
  <c r="AI244" i="42"/>
  <c r="AJ244" i="42" s="1"/>
  <c r="AI340" i="42"/>
  <c r="AJ340" i="42" s="1"/>
  <c r="AG419" i="42"/>
  <c r="AJ419" i="42" s="1"/>
  <c r="AI545" i="42"/>
  <c r="AJ545" i="42" s="1"/>
  <c r="AJ61" i="42"/>
  <c r="AD60" i="42"/>
  <c r="AD97" i="42"/>
  <c r="AD151" i="42"/>
  <c r="AD397" i="42"/>
  <c r="AD419" i="42"/>
  <c r="AD482" i="42"/>
  <c r="AD115" i="42"/>
  <c r="AD133" i="42"/>
  <c r="AD275" i="42"/>
  <c r="AD324" i="42"/>
  <c r="AD404" i="42"/>
  <c r="AD439" i="42"/>
  <c r="AD445" i="42"/>
  <c r="AD451" i="42"/>
  <c r="AD472" i="42"/>
  <c r="AD267" i="42"/>
  <c r="AD128" i="42"/>
  <c r="AD216" i="42"/>
  <c r="AD259" i="42"/>
  <c r="AD283" i="42"/>
  <c r="AD310" i="42"/>
  <c r="AD309" i="42" s="1"/>
  <c r="AD346" i="42"/>
  <c r="AD368" i="42"/>
  <c r="AD415" i="42"/>
  <c r="AD452" i="42"/>
  <c r="AD105" i="42"/>
  <c r="AD145" i="42"/>
  <c r="AD180" i="42"/>
  <c r="AD289" i="42"/>
  <c r="AA312" i="42"/>
  <c r="AD544" i="42"/>
  <c r="AA93" i="42"/>
  <c r="AD106" i="42"/>
  <c r="AD135" i="42"/>
  <c r="AD167" i="42"/>
  <c r="AD182" i="42"/>
  <c r="AD197" i="42"/>
  <c r="AD204" i="42"/>
  <c r="AC312" i="42"/>
  <c r="AD369" i="42"/>
  <c r="AD375" i="42"/>
  <c r="AD422" i="42"/>
  <c r="AD429" i="42"/>
  <c r="AD441" i="42"/>
  <c r="AD474" i="42"/>
  <c r="AD112" i="42"/>
  <c r="AD141" i="42"/>
  <c r="AD236" i="42"/>
  <c r="AD278" i="42"/>
  <c r="AD285" i="42"/>
  <c r="AC303" i="42"/>
  <c r="AD355" i="42"/>
  <c r="AD364" i="42"/>
  <c r="AD376" i="42"/>
  <c r="AD480" i="42"/>
  <c r="AD423" i="42"/>
  <c r="AD46" i="42"/>
  <c r="AD53" i="42"/>
  <c r="AD81" i="42"/>
  <c r="AD113" i="42"/>
  <c r="AD184" i="42"/>
  <c r="AD192" i="42"/>
  <c r="AD279" i="42"/>
  <c r="AD315" i="42"/>
  <c r="AD336" i="42"/>
  <c r="AD343" i="42"/>
  <c r="AC349" i="42"/>
  <c r="AD390" i="42"/>
  <c r="AD401" i="42"/>
  <c r="AD437" i="42"/>
  <c r="AD470" i="42"/>
  <c r="AD114" i="42"/>
  <c r="AD132" i="42"/>
  <c r="AD193" i="42"/>
  <c r="AD220" i="42"/>
  <c r="AD226" i="42"/>
  <c r="AD232" i="42"/>
  <c r="AC356" i="42"/>
  <c r="AD366" i="42"/>
  <c r="AI326" i="42"/>
  <c r="AJ83" i="42"/>
  <c r="AJ526" i="42"/>
  <c r="AJ119" i="42"/>
  <c r="AJ325" i="42"/>
  <c r="AJ241" i="42"/>
  <c r="O497" i="42"/>
  <c r="I260" i="42"/>
  <c r="O366" i="42"/>
  <c r="X416" i="42"/>
  <c r="X452" i="42"/>
  <c r="I471" i="42"/>
  <c r="O476" i="42"/>
  <c r="AD48" i="42"/>
  <c r="AD211" i="42"/>
  <c r="AJ167" i="42"/>
  <c r="AJ251" i="42"/>
  <c r="O87" i="42"/>
  <c r="L86" i="42"/>
  <c r="O94" i="42"/>
  <c r="L93" i="42"/>
  <c r="I138" i="42"/>
  <c r="X160" i="42"/>
  <c r="I249" i="42"/>
  <c r="I328" i="42"/>
  <c r="I334" i="42"/>
  <c r="AD129" i="42"/>
  <c r="AD239" i="42"/>
  <c r="AD245" i="42"/>
  <c r="AD252" i="42"/>
  <c r="AD287" i="42"/>
  <c r="AD492" i="42"/>
  <c r="AA509" i="42"/>
  <c r="AD511" i="42"/>
  <c r="I218" i="42"/>
  <c r="X391" i="42"/>
  <c r="X499" i="42"/>
  <c r="O529" i="42"/>
  <c r="N523" i="42"/>
  <c r="AD124" i="42"/>
  <c r="AD282" i="42"/>
  <c r="AC294" i="42"/>
  <c r="AD295" i="42"/>
  <c r="AD365" i="42"/>
  <c r="AD371" i="42"/>
  <c r="AJ359" i="42"/>
  <c r="AJ365" i="42"/>
  <c r="X63" i="42"/>
  <c r="I69" i="42"/>
  <c r="I480" i="42"/>
  <c r="O501" i="42"/>
  <c r="AD473" i="42"/>
  <c r="X67" i="42"/>
  <c r="O268" i="42"/>
  <c r="O289" i="42"/>
  <c r="X299" i="42"/>
  <c r="W297" i="42"/>
  <c r="F312" i="42"/>
  <c r="I461" i="42"/>
  <c r="I467" i="42"/>
  <c r="O468" i="42"/>
  <c r="I504" i="42"/>
  <c r="AA166" i="42"/>
  <c r="X54" i="42"/>
  <c r="X85" i="42"/>
  <c r="X84" i="42" s="1"/>
  <c r="U84" i="42"/>
  <c r="I123" i="42"/>
  <c r="O106" i="42"/>
  <c r="I114" i="42"/>
  <c r="I118" i="42"/>
  <c r="X125" i="42"/>
  <c r="I233" i="42"/>
  <c r="I245" i="42"/>
  <c r="O252" i="42"/>
  <c r="O256" i="42"/>
  <c r="O274" i="42"/>
  <c r="O278" i="42"/>
  <c r="O284" i="42"/>
  <c r="O288" i="42"/>
  <c r="X296" i="42"/>
  <c r="O434" i="42"/>
  <c r="O446" i="42"/>
  <c r="AC79" i="42"/>
  <c r="AD177" i="42"/>
  <c r="AD198" i="42"/>
  <c r="AD318" i="42"/>
  <c r="AJ493" i="42"/>
  <c r="O85" i="42"/>
  <c r="O84" i="42" s="1"/>
  <c r="L84" i="42"/>
  <c r="H98" i="42"/>
  <c r="X404" i="42"/>
  <c r="AD313" i="42"/>
  <c r="AD443" i="42"/>
  <c r="I71" i="42"/>
  <c r="X107" i="42"/>
  <c r="N319" i="42"/>
  <c r="U342" i="42"/>
  <c r="O391" i="42"/>
  <c r="AD163" i="42"/>
  <c r="AD178" i="42"/>
  <c r="N86" i="42"/>
  <c r="O90" i="42"/>
  <c r="N93" i="42"/>
  <c r="X97" i="42"/>
  <c r="X157" i="42"/>
  <c r="O178" i="42"/>
  <c r="I323" i="42"/>
  <c r="U326" i="42"/>
  <c r="X344" i="42"/>
  <c r="X350" i="42"/>
  <c r="I522" i="42"/>
  <c r="AC74" i="42"/>
  <c r="AD76" i="42"/>
  <c r="AD307" i="42"/>
  <c r="AD438" i="42"/>
  <c r="AD517" i="42"/>
  <c r="O100" i="42"/>
  <c r="O113" i="42"/>
  <c r="O117" i="42"/>
  <c r="X123" i="42"/>
  <c r="O139" i="42"/>
  <c r="I147" i="42"/>
  <c r="I194" i="42"/>
  <c r="O236" i="42"/>
  <c r="X315" i="42"/>
  <c r="O317" i="42"/>
  <c r="X321" i="42"/>
  <c r="O323" i="42"/>
  <c r="X327" i="42"/>
  <c r="I358" i="42"/>
  <c r="W509" i="42"/>
  <c r="R555" i="42"/>
  <c r="AC32" i="42"/>
  <c r="AD123" i="42"/>
  <c r="AC150" i="42"/>
  <c r="AD164" i="42"/>
  <c r="AD173" i="42"/>
  <c r="AD420" i="42"/>
  <c r="AD491" i="42"/>
  <c r="AC490" i="42"/>
  <c r="AD500" i="42"/>
  <c r="AD519" i="42"/>
  <c r="AD530" i="42"/>
  <c r="AJ553" i="42"/>
  <c r="X66" i="42"/>
  <c r="H79" i="42"/>
  <c r="I266" i="42"/>
  <c r="U294" i="42"/>
  <c r="O304" i="42"/>
  <c r="X318" i="42"/>
  <c r="X324" i="42"/>
  <c r="O399" i="42"/>
  <c r="I437" i="42"/>
  <c r="I441" i="42"/>
  <c r="U490" i="42"/>
  <c r="O519" i="42"/>
  <c r="AD109" i="42"/>
  <c r="AD165" i="42"/>
  <c r="AD268" i="42"/>
  <c r="AA273" i="42"/>
  <c r="AD444" i="42"/>
  <c r="AD479" i="42"/>
  <c r="X39" i="42"/>
  <c r="O49" i="42"/>
  <c r="I67" i="42"/>
  <c r="O68" i="42"/>
  <c r="O72" i="42"/>
  <c r="I78" i="42"/>
  <c r="I77" i="42" s="1"/>
  <c r="O81" i="42"/>
  <c r="I121" i="42"/>
  <c r="O132" i="42"/>
  <c r="X134" i="42"/>
  <c r="O202" i="42"/>
  <c r="X209" i="42"/>
  <c r="O223" i="42"/>
  <c r="X225" i="42"/>
  <c r="I254" i="42"/>
  <c r="O259" i="42"/>
  <c r="O264" i="42"/>
  <c r="O262" i="42" s="1"/>
  <c r="L265" i="42"/>
  <c r="O287" i="42"/>
  <c r="H297" i="42"/>
  <c r="O308" i="42"/>
  <c r="H349" i="42"/>
  <c r="H356" i="42"/>
  <c r="O390" i="42"/>
  <c r="O429" i="42"/>
  <c r="O471" i="42"/>
  <c r="X473" i="42"/>
  <c r="X477" i="42"/>
  <c r="O488" i="42"/>
  <c r="W490" i="42"/>
  <c r="X502" i="42"/>
  <c r="O536" i="42"/>
  <c r="X545" i="42"/>
  <c r="AD91" i="42"/>
  <c r="AA89" i="42"/>
  <c r="AD120" i="42"/>
  <c r="AD136" i="42"/>
  <c r="AD213" i="42"/>
  <c r="AD224" i="42"/>
  <c r="AD241" i="42"/>
  <c r="AD254" i="42"/>
  <c r="AA265" i="42"/>
  <c r="AC297" i="42"/>
  <c r="AD314" i="42"/>
  <c r="AD334" i="42"/>
  <c r="AD360" i="42"/>
  <c r="AD456" i="42"/>
  <c r="AD533" i="42"/>
  <c r="AJ539" i="42"/>
  <c r="I444" i="42"/>
  <c r="O457" i="42"/>
  <c r="AD69" i="42"/>
  <c r="AD255" i="42"/>
  <c r="AD302" i="42"/>
  <c r="I53" i="42"/>
  <c r="X69" i="42"/>
  <c r="H150" i="42"/>
  <c r="I160" i="42"/>
  <c r="O250" i="42"/>
  <c r="X260" i="42"/>
  <c r="O393" i="42"/>
  <c r="X472" i="42"/>
  <c r="X476" i="42"/>
  <c r="AC98" i="42"/>
  <c r="AD202" i="42"/>
  <c r="AD208" i="42"/>
  <c r="AD476" i="42"/>
  <c r="AJ361" i="42"/>
  <c r="AJ569" i="42"/>
  <c r="X114" i="42"/>
  <c r="X118" i="42"/>
  <c r="X162" i="42"/>
  <c r="I174" i="42"/>
  <c r="O175" i="42"/>
  <c r="I253" i="42"/>
  <c r="O258" i="42"/>
  <c r="F294" i="42"/>
  <c r="H379" i="42"/>
  <c r="H427" i="42"/>
  <c r="U485" i="42"/>
  <c r="AC93" i="42"/>
  <c r="AD168" i="42"/>
  <c r="AA466" i="42"/>
  <c r="AD564" i="42"/>
  <c r="I39" i="42"/>
  <c r="I52" i="42"/>
  <c r="I56" i="42"/>
  <c r="O66" i="42"/>
  <c r="X76" i="42"/>
  <c r="X81" i="42"/>
  <c r="X126" i="42"/>
  <c r="X132" i="42"/>
  <c r="O144" i="42"/>
  <c r="I151" i="42"/>
  <c r="O164" i="42"/>
  <c r="O174" i="42"/>
  <c r="X176" i="42"/>
  <c r="X186" i="42"/>
  <c r="I206" i="42"/>
  <c r="I275" i="42"/>
  <c r="X301" i="42"/>
  <c r="X308" i="42"/>
  <c r="F353" i="42"/>
  <c r="I439" i="42"/>
  <c r="I451" i="42"/>
  <c r="I455" i="42"/>
  <c r="X529" i="42"/>
  <c r="X543" i="42"/>
  <c r="O557" i="42"/>
  <c r="X571" i="42"/>
  <c r="AD80" i="42"/>
  <c r="AD101" i="42"/>
  <c r="AD156" i="42"/>
  <c r="AD162" i="42"/>
  <c r="AD183" i="42"/>
  <c r="AC262" i="42"/>
  <c r="AA297" i="42"/>
  <c r="AD370" i="42"/>
  <c r="AD436" i="42"/>
  <c r="AD504" i="42"/>
  <c r="AD516" i="42"/>
  <c r="AJ158" i="42"/>
  <c r="X43" i="42"/>
  <c r="O48" i="42"/>
  <c r="X51" i="42"/>
  <c r="O53" i="42"/>
  <c r="O75" i="42"/>
  <c r="X101" i="42"/>
  <c r="O104" i="42"/>
  <c r="X106" i="42"/>
  <c r="X111" i="42"/>
  <c r="X115" i="42"/>
  <c r="I126" i="42"/>
  <c r="X140" i="42"/>
  <c r="O147" i="42"/>
  <c r="F150" i="42"/>
  <c r="O155" i="42"/>
  <c r="O171" i="42"/>
  <c r="O173" i="42"/>
  <c r="X175" i="42"/>
  <c r="X211" i="42"/>
  <c r="I213" i="42"/>
  <c r="O221" i="42"/>
  <c r="X236" i="42"/>
  <c r="I246" i="42"/>
  <c r="O257" i="42"/>
  <c r="X278" i="42"/>
  <c r="X284" i="42"/>
  <c r="X288" i="42"/>
  <c r="O300" i="42"/>
  <c r="I310" i="42"/>
  <c r="I309" i="42" s="1"/>
  <c r="O334" i="42"/>
  <c r="F349" i="42"/>
  <c r="N349" i="42"/>
  <c r="X365" i="42"/>
  <c r="O372" i="42"/>
  <c r="I395" i="42"/>
  <c r="O396" i="42"/>
  <c r="X398" i="42"/>
  <c r="O415" i="42"/>
  <c r="O444" i="42"/>
  <c r="X468" i="42"/>
  <c r="H466" i="42"/>
  <c r="I474" i="42"/>
  <c r="I482" i="42"/>
  <c r="O496" i="42"/>
  <c r="O500" i="42"/>
  <c r="O533" i="42"/>
  <c r="I536" i="42"/>
  <c r="I543" i="42"/>
  <c r="I574" i="42"/>
  <c r="AD40" i="42"/>
  <c r="AD65" i="42"/>
  <c r="AD125" i="42"/>
  <c r="AD210" i="42"/>
  <c r="AD221" i="42"/>
  <c r="AD227" i="42"/>
  <c r="AD238" i="42"/>
  <c r="AD244" i="42"/>
  <c r="AD271" i="42"/>
  <c r="AD284" i="42"/>
  <c r="AD308" i="42"/>
  <c r="AD333" i="42"/>
  <c r="AD352" i="42"/>
  <c r="AA495" i="42"/>
  <c r="X143" i="42"/>
  <c r="O233" i="42"/>
  <c r="X291" i="42"/>
  <c r="U297" i="42"/>
  <c r="I305" i="42"/>
  <c r="I318" i="42"/>
  <c r="I347" i="42"/>
  <c r="I370" i="42"/>
  <c r="O443" i="42"/>
  <c r="X517" i="42"/>
  <c r="X522" i="42"/>
  <c r="AD95" i="42"/>
  <c r="AD121" i="42"/>
  <c r="AD137" i="42"/>
  <c r="AD174" i="42"/>
  <c r="AC188" i="42"/>
  <c r="AD217" i="42"/>
  <c r="AD258" i="42"/>
  <c r="AD274" i="42"/>
  <c r="AD454" i="42"/>
  <c r="AD569" i="42"/>
  <c r="AJ575" i="42"/>
  <c r="I43" i="42"/>
  <c r="X75" i="42"/>
  <c r="X78" i="42"/>
  <c r="X77" i="42" s="1"/>
  <c r="H86" i="42"/>
  <c r="H89" i="42"/>
  <c r="I95" i="42"/>
  <c r="O96" i="42"/>
  <c r="I106" i="42"/>
  <c r="I115" i="42"/>
  <c r="I119" i="42"/>
  <c r="O120" i="42"/>
  <c r="X127" i="42"/>
  <c r="I135" i="42"/>
  <c r="O153" i="42"/>
  <c r="O157" i="42"/>
  <c r="X159" i="42"/>
  <c r="I202" i="42"/>
  <c r="X206" i="42"/>
  <c r="I227" i="42"/>
  <c r="I232" i="42"/>
  <c r="X234" i="42"/>
  <c r="I236" i="42"/>
  <c r="I240" i="42"/>
  <c r="I244" i="42"/>
  <c r="I259" i="42"/>
  <c r="O298" i="42"/>
  <c r="I302" i="42"/>
  <c r="O320" i="42"/>
  <c r="X322" i="42"/>
  <c r="O324" i="42"/>
  <c r="X339" i="42"/>
  <c r="O343" i="42"/>
  <c r="X345" i="42"/>
  <c r="L353" i="42"/>
  <c r="O370" i="42"/>
  <c r="X420" i="42"/>
  <c r="O430" i="42"/>
  <c r="I438" i="42"/>
  <c r="I446" i="42"/>
  <c r="I450" i="42"/>
  <c r="O451" i="42"/>
  <c r="O473" i="42"/>
  <c r="O491" i="42"/>
  <c r="O535" i="42"/>
  <c r="I550" i="42"/>
  <c r="AD96" i="42"/>
  <c r="AD107" i="42"/>
  <c r="AD122" i="42"/>
  <c r="AC280" i="42"/>
  <c r="AD323" i="42"/>
  <c r="AD499" i="42"/>
  <c r="AD543" i="42"/>
  <c r="AD575" i="42"/>
  <c r="I545" i="42"/>
  <c r="X569" i="42"/>
  <c r="I575" i="42"/>
  <c r="X576" i="42"/>
  <c r="AD52" i="42"/>
  <c r="AD63" i="42"/>
  <c r="AA79" i="42"/>
  <c r="AD90" i="42"/>
  <c r="AD103" i="42"/>
  <c r="AD108" i="42"/>
  <c r="AD117" i="42"/>
  <c r="AD155" i="42"/>
  <c r="AD186" i="42"/>
  <c r="AD194" i="42"/>
  <c r="AD206" i="42"/>
  <c r="AD212" i="42"/>
  <c r="AD223" i="42"/>
  <c r="AD235" i="42"/>
  <c r="AD335" i="42"/>
  <c r="AA356" i="42"/>
  <c r="AD374" i="42"/>
  <c r="AD391" i="42"/>
  <c r="AD433" i="42"/>
  <c r="AD459" i="42"/>
  <c r="AD488" i="42"/>
  <c r="AC495" i="42"/>
  <c r="AD304" i="42"/>
  <c r="AD340" i="42"/>
  <c r="AD372" i="42"/>
  <c r="AD395" i="42"/>
  <c r="AD431" i="42"/>
  <c r="AD457" i="42"/>
  <c r="AD475" i="42"/>
  <c r="AD535" i="42"/>
  <c r="F98" i="42"/>
  <c r="X557" i="42"/>
  <c r="W551" i="42"/>
  <c r="AA98" i="42"/>
  <c r="AD100" i="42"/>
  <c r="X271" i="42"/>
  <c r="I295" i="42"/>
  <c r="O296" i="42"/>
  <c r="N294" i="42"/>
  <c r="I488" i="42"/>
  <c r="AD94" i="42"/>
  <c r="AA188" i="42"/>
  <c r="AA303" i="42"/>
  <c r="AC319" i="42"/>
  <c r="AD320" i="42"/>
  <c r="AC331" i="42"/>
  <c r="AD332" i="42"/>
  <c r="AD348" i="42"/>
  <c r="AC466" i="42"/>
  <c r="X198" i="42"/>
  <c r="L294" i="42"/>
  <c r="X351" i="42"/>
  <c r="I357" i="42"/>
  <c r="R541" i="42"/>
  <c r="F541" i="42"/>
  <c r="I541" i="42" s="1"/>
  <c r="AD161" i="42"/>
  <c r="I87" i="42"/>
  <c r="F86" i="42"/>
  <c r="W93" i="42"/>
  <c r="O159" i="42"/>
  <c r="AA280" i="42"/>
  <c r="AD367" i="42"/>
  <c r="X285" i="42"/>
  <c r="W312" i="42"/>
  <c r="U331" i="42"/>
  <c r="X338" i="42"/>
  <c r="O420" i="42"/>
  <c r="O474" i="42"/>
  <c r="AC166" i="42"/>
  <c r="F49" i="42"/>
  <c r="R49" i="42"/>
  <c r="H49" i="42"/>
  <c r="O71" i="42"/>
  <c r="I177" i="42"/>
  <c r="X220" i="42"/>
  <c r="O283" i="42"/>
  <c r="X300" i="42"/>
  <c r="W303" i="42"/>
  <c r="O329" i="42"/>
  <c r="X333" i="42"/>
  <c r="X348" i="42"/>
  <c r="X401" i="42"/>
  <c r="AD78" i="42"/>
  <c r="AD77" i="42" s="1"/>
  <c r="AA77" i="42"/>
  <c r="AD270" i="42"/>
  <c r="AD281" i="42"/>
  <c r="AA349" i="42"/>
  <c r="AD351" i="42"/>
  <c r="AA427" i="42"/>
  <c r="AD435" i="42"/>
  <c r="AD455" i="42"/>
  <c r="I159" i="42"/>
  <c r="I366" i="42"/>
  <c r="U32" i="42"/>
  <c r="X55" i="42"/>
  <c r="X60" i="42"/>
  <c r="X94" i="42"/>
  <c r="U93" i="42"/>
  <c r="W98" i="42"/>
  <c r="I154" i="42"/>
  <c r="X161" i="42"/>
  <c r="I192" i="42"/>
  <c r="O196" i="42"/>
  <c r="AD298" i="42"/>
  <c r="AA326" i="42"/>
  <c r="AD327" i="42"/>
  <c r="AD467" i="42"/>
  <c r="I287" i="42"/>
  <c r="N331" i="42"/>
  <c r="I340" i="42"/>
  <c r="O355" i="42"/>
  <c r="N353" i="42"/>
  <c r="X480" i="42"/>
  <c r="I500" i="42"/>
  <c r="W523" i="42"/>
  <c r="AD83" i="42"/>
  <c r="AD250" i="42"/>
  <c r="AC247" i="42"/>
  <c r="AD361" i="42"/>
  <c r="AD449" i="42"/>
  <c r="AC566" i="42"/>
  <c r="O154" i="42"/>
  <c r="X156" i="42"/>
  <c r="O219" i="42"/>
  <c r="N303" i="42"/>
  <c r="AD373" i="42"/>
  <c r="O78" i="42"/>
  <c r="O77" i="42" s="1"/>
  <c r="L77" i="42"/>
  <c r="N79" i="42"/>
  <c r="O95" i="42"/>
  <c r="I101" i="42"/>
  <c r="O210" i="42"/>
  <c r="I217" i="42"/>
  <c r="U280" i="42"/>
  <c r="O291" i="42"/>
  <c r="AD36" i="42"/>
  <c r="AD157" i="42"/>
  <c r="AD276" i="42"/>
  <c r="AC379" i="42"/>
  <c r="AD430" i="42"/>
  <c r="AA523" i="42"/>
  <c r="O359" i="42"/>
  <c r="L356" i="42"/>
  <c r="X47" i="42"/>
  <c r="W32" i="42"/>
  <c r="H93" i="42"/>
  <c r="O302" i="42"/>
  <c r="O454" i="42"/>
  <c r="O530" i="42"/>
  <c r="L523" i="42"/>
  <c r="AD152" i="42"/>
  <c r="AD158" i="42"/>
  <c r="AD264" i="42"/>
  <c r="AD262" i="42" s="1"/>
  <c r="AA262" i="42"/>
  <c r="AD392" i="42"/>
  <c r="AD425" i="42"/>
  <c r="N32" i="42"/>
  <c r="R48" i="42"/>
  <c r="H48" i="42"/>
  <c r="W89" i="42"/>
  <c r="N247" i="42"/>
  <c r="O255" i="42"/>
  <c r="H303" i="42"/>
  <c r="O305" i="42"/>
  <c r="I376" i="42"/>
  <c r="O445" i="42"/>
  <c r="X447" i="42"/>
  <c r="AA150" i="42"/>
  <c r="AA247" i="42"/>
  <c r="AD301" i="42"/>
  <c r="AA414" i="42"/>
  <c r="AD421" i="42"/>
  <c r="AD446" i="42"/>
  <c r="AD502" i="42"/>
  <c r="O40" i="42"/>
  <c r="F48" i="42"/>
  <c r="N280" i="42"/>
  <c r="I300" i="42"/>
  <c r="I304" i="42"/>
  <c r="N379" i="42"/>
  <c r="O397" i="42"/>
  <c r="O431" i="42"/>
  <c r="X437" i="42"/>
  <c r="O480" i="42"/>
  <c r="AC342" i="42"/>
  <c r="AD358" i="42"/>
  <c r="AD417" i="42"/>
  <c r="AC427" i="42"/>
  <c r="AD442" i="42"/>
  <c r="AD497" i="42"/>
  <c r="AA551" i="42"/>
  <c r="O54" i="42"/>
  <c r="X56" i="42"/>
  <c r="O59" i="42"/>
  <c r="X61" i="42"/>
  <c r="O64" i="42"/>
  <c r="O69" i="42"/>
  <c r="X71" i="42"/>
  <c r="X113" i="42"/>
  <c r="I127" i="42"/>
  <c r="O135" i="42"/>
  <c r="O160" i="42"/>
  <c r="X177" i="42"/>
  <c r="I179" i="42"/>
  <c r="O186" i="42"/>
  <c r="I196" i="42"/>
  <c r="X218" i="42"/>
  <c r="I224" i="42"/>
  <c r="I238" i="42"/>
  <c r="I242" i="42"/>
  <c r="H247" i="42"/>
  <c r="N265" i="42"/>
  <c r="I278" i="42"/>
  <c r="L303" i="42"/>
  <c r="U319" i="42"/>
  <c r="N326" i="42"/>
  <c r="O344" i="42"/>
  <c r="W414" i="42"/>
  <c r="F414" i="42"/>
  <c r="U427" i="42"/>
  <c r="I559" i="42"/>
  <c r="I561" i="42"/>
  <c r="AD75" i="42"/>
  <c r="AA74" i="42"/>
  <c r="AC265" i="42"/>
  <c r="AD266" i="42"/>
  <c r="AD553" i="42"/>
  <c r="X254" i="42"/>
  <c r="F326" i="42"/>
  <c r="O504" i="42"/>
  <c r="O43" i="42"/>
  <c r="O46" i="42"/>
  <c r="O52" i="42"/>
  <c r="O57" i="42"/>
  <c r="I61" i="42"/>
  <c r="X65" i="42"/>
  <c r="I82" i="42"/>
  <c r="O134" i="42"/>
  <c r="O142" i="42"/>
  <c r="X268" i="42"/>
  <c r="I277" i="42"/>
  <c r="X305" i="42"/>
  <c r="U303" i="42"/>
  <c r="F319" i="42"/>
  <c r="X323" i="42"/>
  <c r="X341" i="42"/>
  <c r="I415" i="42"/>
  <c r="H414" i="42"/>
  <c r="X423" i="42"/>
  <c r="O425" i="42"/>
  <c r="O439" i="42"/>
  <c r="I475" i="42"/>
  <c r="X497" i="42"/>
  <c r="X501" i="42"/>
  <c r="AD385" i="42"/>
  <c r="AD461" i="42"/>
  <c r="AC523" i="42"/>
  <c r="AC537" i="42"/>
  <c r="AD572" i="42"/>
  <c r="H262" i="42"/>
  <c r="X295" i="42"/>
  <c r="W294" i="42"/>
  <c r="X306" i="42"/>
  <c r="I325" i="42"/>
  <c r="I374" i="42"/>
  <c r="X482" i="42"/>
  <c r="O486" i="42"/>
  <c r="I503" i="42"/>
  <c r="AD153" i="42"/>
  <c r="AD400" i="42"/>
  <c r="AD450" i="42"/>
  <c r="AD503" i="42"/>
  <c r="I40" i="42"/>
  <c r="X80" i="42"/>
  <c r="I85" i="42"/>
  <c r="I84" i="42" s="1"/>
  <c r="I88" i="42"/>
  <c r="I90" i="42"/>
  <c r="I89" i="42" s="1"/>
  <c r="X92" i="42"/>
  <c r="N98" i="42"/>
  <c r="O141" i="42"/>
  <c r="N166" i="42"/>
  <c r="O182" i="42"/>
  <c r="H166" i="42"/>
  <c r="X204" i="42"/>
  <c r="X241" i="42"/>
  <c r="O251" i="42"/>
  <c r="X275" i="42"/>
  <c r="N312" i="42"/>
  <c r="X316" i="42"/>
  <c r="O318" i="42"/>
  <c r="I320" i="42"/>
  <c r="O327" i="42"/>
  <c r="X336" i="42"/>
  <c r="O365" i="42"/>
  <c r="I369" i="42"/>
  <c r="O374" i="42"/>
  <c r="O400" i="42"/>
  <c r="I470" i="42"/>
  <c r="O499" i="42"/>
  <c r="I544" i="42"/>
  <c r="O547" i="42"/>
  <c r="AD59" i="42"/>
  <c r="AD85" i="42"/>
  <c r="AD84" i="42" s="1"/>
  <c r="AD154" i="42"/>
  <c r="AD344" i="42"/>
  <c r="AD396" i="42"/>
  <c r="AD317" i="42"/>
  <c r="AD329" i="42"/>
  <c r="AC326" i="42"/>
  <c r="AA362" i="42"/>
  <c r="AD388" i="42"/>
  <c r="AD393" i="42"/>
  <c r="X62" i="42"/>
  <c r="O65" i="42"/>
  <c r="I80" i="42"/>
  <c r="F79" i="42"/>
  <c r="O123" i="42"/>
  <c r="O130" i="42"/>
  <c r="O145" i="42"/>
  <c r="X151" i="42"/>
  <c r="O163" i="42"/>
  <c r="X165" i="42"/>
  <c r="X180" i="42"/>
  <c r="X182" i="42"/>
  <c r="O211" i="42"/>
  <c r="X213" i="42"/>
  <c r="I223" i="42"/>
  <c r="O224" i="42"/>
  <c r="O228" i="42"/>
  <c r="I237" i="42"/>
  <c r="I241" i="42"/>
  <c r="O242" i="42"/>
  <c r="O306" i="42"/>
  <c r="X325" i="42"/>
  <c r="O332" i="42"/>
  <c r="O341" i="42"/>
  <c r="I343" i="42"/>
  <c r="I380" i="42"/>
  <c r="X395" i="42"/>
  <c r="O398" i="42"/>
  <c r="I445" i="42"/>
  <c r="I458" i="42"/>
  <c r="I473" i="42"/>
  <c r="L490" i="42"/>
  <c r="AD88" i="42"/>
  <c r="AD86" i="42" s="1"/>
  <c r="AA86" i="42"/>
  <c r="AD225" i="42"/>
  <c r="AD231" i="42"/>
  <c r="AD246" i="42"/>
  <c r="AC273" i="42"/>
  <c r="AC362" i="42"/>
  <c r="AD363" i="42"/>
  <c r="O39" i="42"/>
  <c r="X70" i="42"/>
  <c r="X267" i="42"/>
  <c r="I269" i="42"/>
  <c r="F297" i="42"/>
  <c r="I333" i="42"/>
  <c r="I338" i="42"/>
  <c r="H342" i="42"/>
  <c r="X400" i="42"/>
  <c r="AD159" i="42"/>
  <c r="AD325" i="42"/>
  <c r="AD498" i="42"/>
  <c r="X64" i="42"/>
  <c r="O177" i="42"/>
  <c r="X179" i="42"/>
  <c r="O232" i="42"/>
  <c r="O260" i="42"/>
  <c r="U273" i="42"/>
  <c r="O277" i="42"/>
  <c r="I307" i="42"/>
  <c r="I314" i="42"/>
  <c r="X347" i="42"/>
  <c r="F362" i="42"/>
  <c r="AD34" i="42"/>
  <c r="AA32" i="42"/>
  <c r="AD354" i="42"/>
  <c r="AD389" i="42"/>
  <c r="I47" i="42"/>
  <c r="X58" i="42"/>
  <c r="L89" i="42"/>
  <c r="O156" i="42"/>
  <c r="L247" i="42"/>
  <c r="X264" i="42"/>
  <c r="I268" i="42"/>
  <c r="X287" i="42"/>
  <c r="O290" i="42"/>
  <c r="I298" i="42"/>
  <c r="O299" i="42"/>
  <c r="X304" i="42"/>
  <c r="H312" i="42"/>
  <c r="X317" i="42"/>
  <c r="I330" i="42"/>
  <c r="X335" i="42"/>
  <c r="I337" i="42"/>
  <c r="X340" i="42"/>
  <c r="I361" i="42"/>
  <c r="X385" i="42"/>
  <c r="X388" i="42"/>
  <c r="X393" i="42"/>
  <c r="X439" i="42"/>
  <c r="X458" i="42"/>
  <c r="AD300" i="42"/>
  <c r="AD321" i="42"/>
  <c r="X46" i="42"/>
  <c r="X59" i="42"/>
  <c r="I285" i="42"/>
  <c r="I299" i="42"/>
  <c r="W326" i="42"/>
  <c r="W353" i="42"/>
  <c r="O469" i="42"/>
  <c r="AD277" i="42"/>
  <c r="X53" i="42"/>
  <c r="O152" i="42"/>
  <c r="O168" i="42"/>
  <c r="O217" i="42"/>
  <c r="O249" i="42"/>
  <c r="I322" i="42"/>
  <c r="X343" i="42"/>
  <c r="W349" i="42"/>
  <c r="X354" i="42"/>
  <c r="O448" i="42"/>
  <c r="L495" i="42"/>
  <c r="AA379" i="42"/>
  <c r="AD398" i="42"/>
  <c r="AC485" i="42"/>
  <c r="X45" i="42"/>
  <c r="O47" i="42"/>
  <c r="X52" i="42"/>
  <c r="O60" i="42"/>
  <c r="O76" i="42"/>
  <c r="O83" i="42"/>
  <c r="X90" i="42"/>
  <c r="N89" i="42"/>
  <c r="O105" i="42"/>
  <c r="I113" i="42"/>
  <c r="O125" i="42"/>
  <c r="O136" i="42"/>
  <c r="O146" i="42"/>
  <c r="X153" i="42"/>
  <c r="X158" i="42"/>
  <c r="O161" i="42"/>
  <c r="X169" i="42"/>
  <c r="X171" i="42"/>
  <c r="X173" i="42"/>
  <c r="O176" i="42"/>
  <c r="X178" i="42"/>
  <c r="I180" i="42"/>
  <c r="X193" i="42"/>
  <c r="X196" i="42"/>
  <c r="I211" i="42"/>
  <c r="I220" i="42"/>
  <c r="X233" i="42"/>
  <c r="I239" i="42"/>
  <c r="O240" i="42"/>
  <c r="X242" i="42"/>
  <c r="O248" i="42"/>
  <c r="I252" i="42"/>
  <c r="X256" i="42"/>
  <c r="X266" i="42"/>
  <c r="O276" i="42"/>
  <c r="X281" i="42"/>
  <c r="L297" i="42"/>
  <c r="O307" i="42"/>
  <c r="I313" i="42"/>
  <c r="I321" i="42"/>
  <c r="X328" i="42"/>
  <c r="O330" i="42"/>
  <c r="I332" i="42"/>
  <c r="O337" i="42"/>
  <c r="I341" i="42"/>
  <c r="I344" i="42"/>
  <c r="O368" i="42"/>
  <c r="I389" i="42"/>
  <c r="I394" i="42"/>
  <c r="X399" i="42"/>
  <c r="I431" i="42"/>
  <c r="I440" i="42"/>
  <c r="O447" i="42"/>
  <c r="I459" i="42"/>
  <c r="X474" i="42"/>
  <c r="X478" i="42"/>
  <c r="F485" i="42"/>
  <c r="X492" i="42"/>
  <c r="F513" i="42"/>
  <c r="I513" i="42" s="1"/>
  <c r="O543" i="42"/>
  <c r="AD57" i="42"/>
  <c r="AD253" i="42"/>
  <c r="AD345" i="42"/>
  <c r="AD350" i="42"/>
  <c r="AD434" i="42"/>
  <c r="AD453" i="42"/>
  <c r="AA566" i="42"/>
  <c r="O267" i="42"/>
  <c r="O275" i="42"/>
  <c r="I284" i="42"/>
  <c r="O295" i="42"/>
  <c r="O301" i="42"/>
  <c r="O310" i="42"/>
  <c r="O309" i="42" s="1"/>
  <c r="N309" i="42"/>
  <c r="O340" i="42"/>
  <c r="O347" i="42"/>
  <c r="O360" i="42"/>
  <c r="O367" i="42"/>
  <c r="X369" i="42"/>
  <c r="I371" i="42"/>
  <c r="X373" i="42"/>
  <c r="I385" i="42"/>
  <c r="X392" i="42"/>
  <c r="I400" i="42"/>
  <c r="O419" i="42"/>
  <c r="X421" i="42"/>
  <c r="O449" i="42"/>
  <c r="O461" i="42"/>
  <c r="W537" i="42"/>
  <c r="O571" i="42"/>
  <c r="AD45" i="42"/>
  <c r="AD92" i="42"/>
  <c r="AD218" i="42"/>
  <c r="AA342" i="42"/>
  <c r="AD380" i="42"/>
  <c r="AD534" i="42"/>
  <c r="I365" i="42"/>
  <c r="W362" i="42"/>
  <c r="I393" i="42"/>
  <c r="I428" i="42"/>
  <c r="X487" i="42"/>
  <c r="I530" i="42"/>
  <c r="O534" i="42"/>
  <c r="AD82" i="42"/>
  <c r="AD169" i="42"/>
  <c r="AA319" i="42"/>
  <c r="AD529" i="42"/>
  <c r="AC551" i="42"/>
  <c r="AD341" i="42"/>
  <c r="AA485" i="42"/>
  <c r="I46" i="42"/>
  <c r="X82" i="42"/>
  <c r="O88" i="42"/>
  <c r="O102" i="42"/>
  <c r="O114" i="42"/>
  <c r="O126" i="42"/>
  <c r="O138" i="42"/>
  <c r="I157" i="42"/>
  <c r="I168" i="42"/>
  <c r="I173" i="42"/>
  <c r="X183" i="42"/>
  <c r="I214" i="42"/>
  <c r="X216" i="42"/>
  <c r="X227" i="42"/>
  <c r="O230" i="42"/>
  <c r="X232" i="42"/>
  <c r="I234" i="42"/>
  <c r="O239" i="42"/>
  <c r="I243" i="42"/>
  <c r="O244" i="42"/>
  <c r="X246" i="42"/>
  <c r="X250" i="42"/>
  <c r="O253" i="42"/>
  <c r="W262" i="42"/>
  <c r="W273" i="42"/>
  <c r="O286" i="42"/>
  <c r="X289" i="42"/>
  <c r="I291" i="42"/>
  <c r="H326" i="42"/>
  <c r="O328" i="42"/>
  <c r="X330" i="42"/>
  <c r="O335" i="42"/>
  <c r="I351" i="42"/>
  <c r="I355" i="42"/>
  <c r="X366" i="42"/>
  <c r="O369" i="42"/>
  <c r="X375" i="42"/>
  <c r="X380" i="42"/>
  <c r="U379" i="42"/>
  <c r="I391" i="42"/>
  <c r="X396" i="42"/>
  <c r="I398" i="42"/>
  <c r="I422" i="42"/>
  <c r="X435" i="42"/>
  <c r="I452" i="42"/>
  <c r="O453" i="42"/>
  <c r="I456" i="42"/>
  <c r="O479" i="42"/>
  <c r="X519" i="42"/>
  <c r="I531" i="42"/>
  <c r="I534" i="42"/>
  <c r="X570" i="42"/>
  <c r="AD62" i="42"/>
  <c r="AD175" i="42"/>
  <c r="AD230" i="42"/>
  <c r="AD296" i="42"/>
  <c r="AD337" i="42"/>
  <c r="AC414" i="42"/>
  <c r="AD458" i="42"/>
  <c r="AD486" i="42"/>
  <c r="AA537" i="42"/>
  <c r="AD545" i="42"/>
  <c r="I454" i="42"/>
  <c r="O455" i="42"/>
  <c r="I476" i="42"/>
  <c r="O477" i="42"/>
  <c r="O503" i="42"/>
  <c r="I516" i="42"/>
  <c r="I557" i="42"/>
  <c r="O558" i="42"/>
  <c r="O564" i="42"/>
  <c r="I535" i="42"/>
  <c r="I547" i="42"/>
  <c r="X564" i="42"/>
  <c r="X574" i="42"/>
  <c r="O45" i="42"/>
  <c r="O167" i="42"/>
  <c r="I271" i="42"/>
  <c r="W280" i="42"/>
  <c r="I283" i="42"/>
  <c r="H280" i="42"/>
  <c r="I363" i="42"/>
  <c r="H362" i="42"/>
  <c r="X442" i="42"/>
  <c r="I486" i="42"/>
  <c r="H485" i="42"/>
  <c r="U89" i="42"/>
  <c r="X155" i="42"/>
  <c r="F265" i="42"/>
  <c r="I327" i="42"/>
  <c r="I335" i="42"/>
  <c r="I350" i="42"/>
  <c r="L362" i="42"/>
  <c r="O418" i="42"/>
  <c r="N414" i="42"/>
  <c r="O423" i="42"/>
  <c r="I501" i="42"/>
  <c r="I517" i="42"/>
  <c r="H509" i="42"/>
  <c r="U86" i="42"/>
  <c r="U166" i="42"/>
  <c r="U188" i="42"/>
  <c r="X189" i="42"/>
  <c r="I270" i="42"/>
  <c r="O350" i="42"/>
  <c r="L349" i="42"/>
  <c r="O438" i="42"/>
  <c r="O575" i="42"/>
  <c r="U74" i="42"/>
  <c r="I99" i="42"/>
  <c r="N188" i="42"/>
  <c r="X253" i="42"/>
  <c r="N297" i="42"/>
  <c r="W331" i="42"/>
  <c r="X332" i="42"/>
  <c r="X459" i="42"/>
  <c r="X498" i="42"/>
  <c r="X539" i="42"/>
  <c r="U537" i="42"/>
  <c r="L98" i="42"/>
  <c r="O99" i="42"/>
  <c r="L150" i="42"/>
  <c r="X164" i="42"/>
  <c r="L166" i="42"/>
  <c r="X274" i="42"/>
  <c r="X390" i="42"/>
  <c r="O437" i="42"/>
  <c r="N566" i="42"/>
  <c r="O567" i="42"/>
  <c r="H566" i="42"/>
  <c r="I572" i="42"/>
  <c r="N150" i="42"/>
  <c r="X252" i="42"/>
  <c r="L326" i="42"/>
  <c r="X429" i="42"/>
  <c r="W427" i="42"/>
  <c r="X434" i="42"/>
  <c r="U77" i="42"/>
  <c r="F93" i="42"/>
  <c r="O151" i="42"/>
  <c r="I324" i="42"/>
  <c r="I348" i="42"/>
  <c r="X355" i="42"/>
  <c r="U353" i="42"/>
  <c r="W356" i="42"/>
  <c r="X358" i="42"/>
  <c r="X389" i="42"/>
  <c r="L466" i="42"/>
  <c r="U98" i="42"/>
  <c r="F188" i="42"/>
  <c r="X194" i="42"/>
  <c r="X235" i="42"/>
  <c r="F331" i="42"/>
  <c r="W379" i="42"/>
  <c r="F466" i="42"/>
  <c r="I472" i="42"/>
  <c r="H188" i="42"/>
  <c r="W188" i="42"/>
  <c r="U414" i="42"/>
  <c r="U495" i="42"/>
  <c r="U566" i="42"/>
  <c r="L262" i="42"/>
  <c r="O376" i="42"/>
  <c r="F427" i="42"/>
  <c r="I429" i="42"/>
  <c r="N466" i="42"/>
  <c r="O467" i="42"/>
  <c r="W495" i="42"/>
  <c r="I97" i="42"/>
  <c r="O231" i="42"/>
  <c r="X244" i="42"/>
  <c r="I290" i="42"/>
  <c r="X320" i="42"/>
  <c r="W319" i="42"/>
  <c r="X372" i="42"/>
  <c r="I156" i="42"/>
  <c r="O158" i="42"/>
  <c r="I165" i="42"/>
  <c r="X259" i="42"/>
  <c r="F273" i="42"/>
  <c r="F280" i="42"/>
  <c r="X286" i="42"/>
  <c r="N362" i="42"/>
  <c r="O363" i="42"/>
  <c r="I373" i="42"/>
  <c r="O375" i="42"/>
  <c r="X425" i="42"/>
  <c r="X441" i="42"/>
  <c r="N495" i="42"/>
  <c r="W566" i="42"/>
  <c r="X567" i="42"/>
  <c r="F89" i="42"/>
  <c r="X152" i="42"/>
  <c r="W150" i="42"/>
  <c r="I164" i="42"/>
  <c r="U247" i="42"/>
  <c r="X249" i="42"/>
  <c r="I420" i="42"/>
  <c r="O421" i="42"/>
  <c r="L427" i="42"/>
  <c r="X432" i="42"/>
  <c r="X457" i="42"/>
  <c r="X491" i="42"/>
  <c r="I527" i="42"/>
  <c r="H523" i="42"/>
  <c r="O574" i="42"/>
  <c r="O92" i="42"/>
  <c r="U150" i="42"/>
  <c r="I163" i="42"/>
  <c r="X168" i="42"/>
  <c r="X257" i="42"/>
  <c r="U262" i="42"/>
  <c r="O266" i="42"/>
  <c r="L280" i="42"/>
  <c r="X329" i="42"/>
  <c r="I345" i="42"/>
  <c r="U349" i="42"/>
  <c r="X352" i="42"/>
  <c r="I354" i="42"/>
  <c r="X360" i="42"/>
  <c r="U362" i="42"/>
  <c r="I372" i="42"/>
  <c r="N427" i="42"/>
  <c r="X431" i="42"/>
  <c r="O435" i="42"/>
  <c r="O482" i="42"/>
  <c r="X496" i="42"/>
  <c r="I498" i="42"/>
  <c r="N509" i="42"/>
  <c r="X547" i="42"/>
  <c r="H551" i="42"/>
  <c r="I564" i="42"/>
  <c r="I153" i="42"/>
  <c r="I162" i="42"/>
  <c r="W166" i="42"/>
  <c r="X174" i="42"/>
  <c r="O180" i="42"/>
  <c r="I189" i="42"/>
  <c r="I197" i="42"/>
  <c r="X231" i="42"/>
  <c r="W247" i="42"/>
  <c r="I264" i="42"/>
  <c r="H265" i="42"/>
  <c r="O270" i="42"/>
  <c r="I286" i="42"/>
  <c r="H319" i="42"/>
  <c r="H331" i="42"/>
  <c r="U356" i="42"/>
  <c r="O380" i="42"/>
  <c r="X417" i="42"/>
  <c r="O428" i="42"/>
  <c r="X444" i="42"/>
  <c r="X451" i="42"/>
  <c r="X456" i="42"/>
  <c r="W466" i="42"/>
  <c r="X483" i="42"/>
  <c r="X486" i="42"/>
  <c r="W485" i="42"/>
  <c r="I492" i="42"/>
  <c r="X536" i="42"/>
  <c r="X550" i="42"/>
  <c r="X572" i="42"/>
  <c r="O189" i="42"/>
  <c r="L188" i="42"/>
  <c r="L379" i="42"/>
  <c r="U509" i="42"/>
  <c r="I152" i="42"/>
  <c r="I161" i="42"/>
  <c r="O234" i="42"/>
  <c r="X255" i="42"/>
  <c r="I263" i="42"/>
  <c r="F262" i="42"/>
  <c r="X276" i="42"/>
  <c r="X290" i="42"/>
  <c r="X314" i="42"/>
  <c r="L319" i="42"/>
  <c r="L331" i="42"/>
  <c r="H353" i="42"/>
  <c r="N356" i="42"/>
  <c r="O358" i="42"/>
  <c r="O385" i="42"/>
  <c r="I418" i="42"/>
  <c r="O433" i="42"/>
  <c r="X443" i="42"/>
  <c r="X450" i="42"/>
  <c r="O481" i="42"/>
  <c r="I491" i="42"/>
  <c r="H490" i="42"/>
  <c r="X535" i="42"/>
  <c r="X553" i="42"/>
  <c r="U551" i="42"/>
  <c r="N551" i="42"/>
  <c r="X559" i="42"/>
  <c r="X433" i="42"/>
  <c r="X453" i="42"/>
  <c r="O456" i="42"/>
  <c r="X470" i="42"/>
  <c r="O511" i="42"/>
  <c r="L509" i="42"/>
  <c r="X148" i="42"/>
  <c r="H273" i="42"/>
  <c r="I274" i="42"/>
  <c r="X279" i="42"/>
  <c r="L312" i="42"/>
  <c r="W342" i="42"/>
  <c r="X361" i="42"/>
  <c r="X371" i="42"/>
  <c r="O436" i="42"/>
  <c r="X446" i="42"/>
  <c r="O450" i="42"/>
  <c r="X461" i="42"/>
  <c r="F551" i="42"/>
  <c r="I553" i="42"/>
  <c r="L79" i="42"/>
  <c r="F490" i="42"/>
  <c r="F566" i="42"/>
  <c r="L32" i="42"/>
  <c r="I167" i="42"/>
  <c r="F166" i="42"/>
  <c r="X185" i="42"/>
  <c r="O192" i="42"/>
  <c r="X221" i="42"/>
  <c r="X229" i="42"/>
  <c r="X245" i="42"/>
  <c r="F247" i="42"/>
  <c r="U265" i="42"/>
  <c r="L273" i="42"/>
  <c r="L342" i="42"/>
  <c r="F379" i="42"/>
  <c r="I496" i="42"/>
  <c r="H495" i="42"/>
  <c r="X515" i="42"/>
  <c r="R527" i="42"/>
  <c r="L537" i="42"/>
  <c r="I567" i="42"/>
  <c r="I282" i="42"/>
  <c r="X370" i="42"/>
  <c r="X440" i="42"/>
  <c r="O487" i="42"/>
  <c r="I158" i="42"/>
  <c r="I169" i="42"/>
  <c r="I186" i="42"/>
  <c r="I198" i="42"/>
  <c r="X219" i="42"/>
  <c r="X230" i="42"/>
  <c r="X240" i="42"/>
  <c r="I281" i="42"/>
  <c r="X377" i="42"/>
  <c r="I405" i="42"/>
  <c r="I421" i="42"/>
  <c r="X430" i="42"/>
  <c r="L485" i="42"/>
  <c r="F495" i="42"/>
  <c r="O515" i="42"/>
  <c r="O522" i="42"/>
  <c r="X533" i="42"/>
  <c r="H537" i="42"/>
  <c r="O545" i="42"/>
  <c r="I571" i="42"/>
  <c r="X575" i="42"/>
  <c r="I155" i="42"/>
  <c r="I184" i="42"/>
  <c r="X217" i="42"/>
  <c r="O222" i="42"/>
  <c r="X237" i="42"/>
  <c r="X248" i="42"/>
  <c r="X258" i="42"/>
  <c r="I267" i="42"/>
  <c r="I279" i="42"/>
  <c r="I289" i="42"/>
  <c r="X368" i="42"/>
  <c r="I419" i="42"/>
  <c r="X428" i="42"/>
  <c r="X445" i="42"/>
  <c r="X471" i="42"/>
  <c r="U523" i="42"/>
  <c r="I529" i="42"/>
  <c r="N537" i="42"/>
  <c r="X367" i="42"/>
  <c r="O371" i="42"/>
  <c r="I404" i="42"/>
  <c r="I416" i="42"/>
  <c r="X422" i="42"/>
  <c r="X438" i="42"/>
  <c r="X449" i="42"/>
  <c r="X455" i="42"/>
  <c r="U466" i="42"/>
  <c r="X475" i="42"/>
  <c r="X488" i="42"/>
  <c r="F511" i="42"/>
  <c r="R511" i="42"/>
  <c r="O553" i="42"/>
  <c r="L551" i="42"/>
  <c r="L566" i="42"/>
  <c r="O206" i="42"/>
  <c r="X226" i="42"/>
  <c r="X238" i="42"/>
  <c r="X251" i="42"/>
  <c r="I276" i="42"/>
  <c r="I288" i="42"/>
  <c r="I368" i="42"/>
  <c r="L414" i="42"/>
  <c r="O416" i="42"/>
  <c r="X436" i="42"/>
  <c r="X448" i="42"/>
  <c r="X454" i="42"/>
  <c r="O516" i="42"/>
  <c r="O352" i="42"/>
  <c r="X364" i="42"/>
  <c r="I425" i="42"/>
  <c r="X469" i="42"/>
  <c r="X481" i="42"/>
  <c r="I423" i="42"/>
  <c r="X467" i="42"/>
  <c r="X479" i="42"/>
  <c r="I519" i="42"/>
  <c r="O517" i="42"/>
  <c r="O353" i="42" l="1"/>
  <c r="AJ85" i="42"/>
  <c r="AJ84" i="42" s="1"/>
  <c r="AJ186" i="42"/>
  <c r="AJ76" i="42"/>
  <c r="AJ125" i="42"/>
  <c r="AJ49" i="42"/>
  <c r="AJ369" i="42"/>
  <c r="AJ501" i="42"/>
  <c r="O490" i="42"/>
  <c r="AG356" i="42"/>
  <c r="AJ429" i="42"/>
  <c r="AJ214" i="42"/>
  <c r="AJ235" i="42"/>
  <c r="AJ189" i="42"/>
  <c r="AJ147" i="42"/>
  <c r="AJ393" i="42"/>
  <c r="AG490" i="42"/>
  <c r="AJ57" i="42"/>
  <c r="AJ142" i="42"/>
  <c r="AG86" i="42"/>
  <c r="AJ431" i="42"/>
  <c r="AJ120" i="42"/>
  <c r="AJ348" i="42"/>
  <c r="AJ270" i="42"/>
  <c r="AJ265" i="42" s="1"/>
  <c r="AJ81" i="42"/>
  <c r="AJ79" i="42" s="1"/>
  <c r="AJ418" i="42"/>
  <c r="AJ213" i="42"/>
  <c r="AJ298" i="42"/>
  <c r="AJ297" i="42" s="1"/>
  <c r="AJ260" i="42"/>
  <c r="AJ257" i="42"/>
  <c r="AJ281" i="42"/>
  <c r="AJ151" i="42"/>
  <c r="AJ332" i="42"/>
  <c r="AJ469" i="42"/>
  <c r="AJ177" i="42"/>
  <c r="AJ516" i="42"/>
  <c r="AJ370" i="42"/>
  <c r="AJ479" i="42"/>
  <c r="AJ438" i="42"/>
  <c r="AJ486" i="42"/>
  <c r="AJ296" i="42"/>
  <c r="AG89" i="42"/>
  <c r="H73" i="42"/>
  <c r="AJ114" i="42"/>
  <c r="AJ236" i="42"/>
  <c r="X86" i="42"/>
  <c r="AJ481" i="42"/>
  <c r="AJ242" i="42"/>
  <c r="AJ530" i="42"/>
  <c r="AJ112" i="42"/>
  <c r="AJ94" i="42"/>
  <c r="X93" i="42"/>
  <c r="AJ75" i="42"/>
  <c r="AJ74" i="42" s="1"/>
  <c r="O86" i="42"/>
  <c r="AJ350" i="42"/>
  <c r="AJ349" i="42" s="1"/>
  <c r="AJ333" i="42"/>
  <c r="AJ453" i="42"/>
  <c r="O319" i="42"/>
  <c r="AJ154" i="42"/>
  <c r="AJ441" i="42"/>
  <c r="AJ165" i="42"/>
  <c r="AI294" i="42"/>
  <c r="AJ310" i="42"/>
  <c r="AJ309" i="42" s="1"/>
  <c r="AJ307" i="42"/>
  <c r="AJ138" i="42"/>
  <c r="AJ250" i="42"/>
  <c r="AJ90" i="42"/>
  <c r="AJ89" i="42" s="1"/>
  <c r="AJ227" i="42"/>
  <c r="AJ228" i="42"/>
  <c r="AJ504" i="42"/>
  <c r="AJ173" i="42"/>
  <c r="AJ254" i="42"/>
  <c r="AJ136" i="42"/>
  <c r="AJ496" i="42"/>
  <c r="AJ118" i="42"/>
  <c r="I349" i="42"/>
  <c r="H32" i="42"/>
  <c r="AJ358" i="42"/>
  <c r="AJ356" i="42" s="1"/>
  <c r="AJ498" i="42"/>
  <c r="AG319" i="42"/>
  <c r="O74" i="42"/>
  <c r="AI297" i="42"/>
  <c r="AJ256" i="42"/>
  <c r="AJ306" i="42"/>
  <c r="AJ443" i="42"/>
  <c r="AJ212" i="42"/>
  <c r="AJ111" i="42"/>
  <c r="AJ279" i="42"/>
  <c r="AI74" i="42"/>
  <c r="X294" i="42"/>
  <c r="AI93" i="42"/>
  <c r="AJ455" i="42"/>
  <c r="AJ224" i="42"/>
  <c r="F32" i="42"/>
  <c r="AI427" i="42"/>
  <c r="AJ36" i="42"/>
  <c r="AJ320" i="42"/>
  <c r="AG297" i="42"/>
  <c r="AG150" i="42"/>
  <c r="AG93" i="42"/>
  <c r="AJ324" i="42"/>
  <c r="AJ522" i="42"/>
  <c r="AJ62" i="42"/>
  <c r="AJ423" i="42"/>
  <c r="AJ184" i="42"/>
  <c r="I551" i="42"/>
  <c r="X349" i="42"/>
  <c r="X262" i="42"/>
  <c r="I294" i="42"/>
  <c r="AJ492" i="42"/>
  <c r="AJ490" i="42" s="1"/>
  <c r="AI319" i="42"/>
  <c r="AJ500" i="42"/>
  <c r="O79" i="42"/>
  <c r="AG273" i="42"/>
  <c r="AJ183" i="42"/>
  <c r="AJ363" i="42"/>
  <c r="AJ476" i="42"/>
  <c r="AG74" i="42"/>
  <c r="AJ564" i="42"/>
  <c r="AJ103" i="42"/>
  <c r="AJ439" i="42"/>
  <c r="AJ243" i="42"/>
  <c r="AJ160" i="42"/>
  <c r="AJ497" i="42"/>
  <c r="AJ341" i="42"/>
  <c r="F523" i="42"/>
  <c r="AI79" i="42"/>
  <c r="AG247" i="42"/>
  <c r="AJ470" i="42"/>
  <c r="AJ519" i="42"/>
  <c r="AJ424" i="42"/>
  <c r="AG362" i="42"/>
  <c r="AJ367" i="42"/>
  <c r="AJ123" i="42"/>
  <c r="W73" i="42"/>
  <c r="AJ116" i="42"/>
  <c r="AJ472" i="42"/>
  <c r="AI509" i="42"/>
  <c r="AJ175" i="42"/>
  <c r="AJ368" i="42"/>
  <c r="O89" i="42"/>
  <c r="O312" i="42"/>
  <c r="X297" i="42"/>
  <c r="AG495" i="42"/>
  <c r="I74" i="42"/>
  <c r="AG312" i="42"/>
  <c r="AG485" i="42"/>
  <c r="AI551" i="42"/>
  <c r="AJ263" i="42"/>
  <c r="AJ314" i="42"/>
  <c r="X490" i="42"/>
  <c r="I86" i="42"/>
  <c r="AJ54" i="42"/>
  <c r="AJ559" i="42"/>
  <c r="AG331" i="42"/>
  <c r="AJ182" i="42"/>
  <c r="AG349" i="42"/>
  <c r="AJ471" i="42"/>
  <c r="AJ316" i="42"/>
  <c r="AC73" i="42"/>
  <c r="AJ278" i="42"/>
  <c r="AJ273" i="42" s="1"/>
  <c r="AJ535" i="42"/>
  <c r="AJ176" i="42"/>
  <c r="AJ86" i="42"/>
  <c r="AJ391" i="42"/>
  <c r="AJ222" i="42"/>
  <c r="AJ318" i="42"/>
  <c r="AJ126" i="42"/>
  <c r="AG379" i="42"/>
  <c r="I265" i="42"/>
  <c r="W508" i="42"/>
  <c r="X342" i="42"/>
  <c r="H293" i="42"/>
  <c r="AJ544" i="42"/>
  <c r="AJ537" i="42" s="1"/>
  <c r="AG414" i="42"/>
  <c r="AJ392" i="42"/>
  <c r="AI32" i="42"/>
  <c r="AJ380" i="42"/>
  <c r="AJ255" i="42"/>
  <c r="AD537" i="42"/>
  <c r="O280" i="42"/>
  <c r="X79" i="42"/>
  <c r="O342" i="42"/>
  <c r="AD349" i="42"/>
  <c r="AD303" i="42"/>
  <c r="AI166" i="42"/>
  <c r="AI349" i="42"/>
  <c r="AJ515" i="42"/>
  <c r="AG294" i="42"/>
  <c r="AJ390" i="42"/>
  <c r="AJ248" i="42"/>
  <c r="AJ127" i="42"/>
  <c r="AJ295" i="42"/>
  <c r="AG427" i="42"/>
  <c r="AJ162" i="42"/>
  <c r="AJ258" i="42"/>
  <c r="AJ450" i="42"/>
  <c r="AJ115" i="42"/>
  <c r="AI247" i="42"/>
  <c r="AJ230" i="42"/>
  <c r="AJ96" i="42"/>
  <c r="AD485" i="42"/>
  <c r="AG537" i="42"/>
  <c r="AG98" i="42"/>
  <c r="AI495" i="42"/>
  <c r="AI414" i="42"/>
  <c r="O297" i="42"/>
  <c r="X74" i="42"/>
  <c r="AJ323" i="42"/>
  <c r="AJ364" i="42"/>
  <c r="AJ488" i="42"/>
  <c r="AD74" i="42"/>
  <c r="AJ566" i="42"/>
  <c r="AI342" i="42"/>
  <c r="AI262" i="42"/>
  <c r="AJ163" i="42"/>
  <c r="AJ152" i="42"/>
  <c r="O294" i="42"/>
  <c r="AD353" i="42"/>
  <c r="AG509" i="42"/>
  <c r="AI356" i="42"/>
  <c r="AJ282" i="42"/>
  <c r="AD294" i="42"/>
  <c r="O523" i="42"/>
  <c r="I356" i="42"/>
  <c r="AJ288" i="42"/>
  <c r="AI98" i="42"/>
  <c r="AJ388" i="42"/>
  <c r="AI265" i="42"/>
  <c r="AG523" i="42"/>
  <c r="AJ223" i="42"/>
  <c r="AJ164" i="42"/>
  <c r="AJ308" i="42"/>
  <c r="AJ440" i="42"/>
  <c r="AJ67" i="42"/>
  <c r="AG466" i="42"/>
  <c r="AI523" i="42"/>
  <c r="AJ376" i="42"/>
  <c r="AG32" i="42"/>
  <c r="AJ68" i="42"/>
  <c r="AI312" i="42"/>
  <c r="AJ347" i="42"/>
  <c r="AJ395" i="42"/>
  <c r="AJ196" i="42"/>
  <c r="AG303" i="42"/>
  <c r="AJ451" i="42"/>
  <c r="AI280" i="42"/>
  <c r="AI379" i="42"/>
  <c r="AG166" i="42"/>
  <c r="AG280" i="42"/>
  <c r="AJ48" i="42"/>
  <c r="AJ404" i="42"/>
  <c r="AG265" i="42"/>
  <c r="AJ220" i="42"/>
  <c r="AJ436" i="42"/>
  <c r="AJ355" i="42"/>
  <c r="AJ353" i="42" s="1"/>
  <c r="AJ487" i="42"/>
  <c r="AG342" i="42"/>
  <c r="AJ534" i="42"/>
  <c r="AJ56" i="42"/>
  <c r="AI89" i="42"/>
  <c r="AJ416" i="42"/>
  <c r="AI362" i="42"/>
  <c r="AG326" i="42"/>
  <c r="AJ210" i="42"/>
  <c r="AI303" i="42"/>
  <c r="AJ78" i="42"/>
  <c r="AJ77" i="42" s="1"/>
  <c r="AG77" i="42"/>
  <c r="AI188" i="42"/>
  <c r="AJ264" i="42"/>
  <c r="AJ262" i="42" s="1"/>
  <c r="AG262" i="42"/>
  <c r="AJ452" i="42"/>
  <c r="AG551" i="42"/>
  <c r="AI466" i="42"/>
  <c r="AI331" i="42"/>
  <c r="AI537" i="42"/>
  <c r="AI485" i="42"/>
  <c r="AI273" i="42"/>
  <c r="AJ415" i="42"/>
  <c r="AI150" i="42"/>
  <c r="AG79" i="42"/>
  <c r="AG188" i="42"/>
  <c r="AJ328" i="42"/>
  <c r="AJ326" i="42" s="1"/>
  <c r="AG353" i="42"/>
  <c r="AJ55" i="42"/>
  <c r="AJ558" i="42"/>
  <c r="AD509" i="42"/>
  <c r="AD551" i="42"/>
  <c r="AD265" i="42"/>
  <c r="AD273" i="42"/>
  <c r="AD490" i="42"/>
  <c r="AD319" i="42"/>
  <c r="AD312" i="42"/>
  <c r="AD297" i="42"/>
  <c r="AD356" i="42"/>
  <c r="AD93" i="42"/>
  <c r="O303" i="42"/>
  <c r="I326" i="42"/>
  <c r="AD523" i="42"/>
  <c r="X265" i="42"/>
  <c r="U293" i="42"/>
  <c r="AD280" i="42"/>
  <c r="AD427" i="42"/>
  <c r="I312" i="42"/>
  <c r="I466" i="42"/>
  <c r="X32" i="42"/>
  <c r="I297" i="42"/>
  <c r="AD566" i="42"/>
  <c r="O485" i="42"/>
  <c r="AD188" i="42"/>
  <c r="O273" i="42"/>
  <c r="AD495" i="42"/>
  <c r="AD79" i="42"/>
  <c r="AD89" i="42"/>
  <c r="I247" i="42"/>
  <c r="AD362" i="42"/>
  <c r="F73" i="42"/>
  <c r="AC508" i="42"/>
  <c r="AD466" i="42"/>
  <c r="I150" i="42"/>
  <c r="F537" i="42"/>
  <c r="I331" i="42"/>
  <c r="X89" i="42"/>
  <c r="X353" i="42"/>
  <c r="O326" i="42"/>
  <c r="O93" i="42"/>
  <c r="AD326" i="42"/>
  <c r="I49" i="42"/>
  <c r="AD331" i="42"/>
  <c r="X98" i="42"/>
  <c r="X280" i="42"/>
  <c r="I537" i="42"/>
  <c r="AD150" i="42"/>
  <c r="X523" i="42"/>
  <c r="I93" i="42"/>
  <c r="O331" i="42"/>
  <c r="O414" i="42"/>
  <c r="X509" i="42"/>
  <c r="F293" i="42"/>
  <c r="O495" i="42"/>
  <c r="AD166" i="42"/>
  <c r="L73" i="42"/>
  <c r="I353" i="42"/>
  <c r="I319" i="42"/>
  <c r="AA508" i="42"/>
  <c r="AD247" i="42"/>
  <c r="AA293" i="42"/>
  <c r="AC293" i="42"/>
  <c r="AD98" i="42"/>
  <c r="AD342" i="42"/>
  <c r="X379" i="42"/>
  <c r="I79" i="42"/>
  <c r="I427" i="42"/>
  <c r="X319" i="42"/>
  <c r="X273" i="42"/>
  <c r="X331" i="42"/>
  <c r="AA73" i="42"/>
  <c r="X312" i="42"/>
  <c r="I342" i="42"/>
  <c r="O32" i="42"/>
  <c r="AD379" i="42"/>
  <c r="I303" i="42"/>
  <c r="X362" i="42"/>
  <c r="X495" i="42"/>
  <c r="X326" i="42"/>
  <c r="X303" i="42"/>
  <c r="AD414" i="42"/>
  <c r="I379" i="42"/>
  <c r="X414" i="42"/>
  <c r="I188" i="42"/>
  <c r="I523" i="42"/>
  <c r="X150" i="42"/>
  <c r="O379" i="42"/>
  <c r="O98" i="42"/>
  <c r="N293" i="42"/>
  <c r="O349" i="42"/>
  <c r="I485" i="42"/>
  <c r="N73" i="42"/>
  <c r="I414" i="42"/>
  <c r="X356" i="42"/>
  <c r="I262" i="42"/>
  <c r="X166" i="42"/>
  <c r="O265" i="42"/>
  <c r="O150" i="42"/>
  <c r="O247" i="42"/>
  <c r="AD32" i="42"/>
  <c r="I48" i="42"/>
  <c r="O537" i="42"/>
  <c r="W293" i="42"/>
  <c r="O551" i="42"/>
  <c r="L293" i="42"/>
  <c r="O356" i="42"/>
  <c r="I98" i="42"/>
  <c r="H508" i="42"/>
  <c r="X466" i="42"/>
  <c r="I511" i="42"/>
  <c r="I509" i="42" s="1"/>
  <c r="F509" i="42"/>
  <c r="I566" i="42"/>
  <c r="X247" i="42"/>
  <c r="X566" i="42"/>
  <c r="O566" i="42"/>
  <c r="I273" i="42"/>
  <c r="X551" i="42"/>
  <c r="X485" i="42"/>
  <c r="U508" i="42"/>
  <c r="X188" i="42"/>
  <c r="I362" i="42"/>
  <c r="I495" i="42"/>
  <c r="L508" i="42"/>
  <c r="X537" i="42"/>
  <c r="X427" i="42"/>
  <c r="I166" i="42"/>
  <c r="O509" i="42"/>
  <c r="I490" i="42"/>
  <c r="U73" i="42"/>
  <c r="N508" i="42"/>
  <c r="O362" i="42"/>
  <c r="O466" i="42"/>
  <c r="I280" i="42"/>
  <c r="O188" i="42"/>
  <c r="O427" i="42"/>
  <c r="O166" i="42"/>
  <c r="AJ331" i="42" l="1"/>
  <c r="AJ93" i="42"/>
  <c r="AJ342" i="42"/>
  <c r="AJ294" i="42"/>
  <c r="AJ523" i="42"/>
  <c r="AJ466" i="42"/>
  <c r="AJ509" i="42"/>
  <c r="AI508" i="42"/>
  <c r="AJ303" i="42"/>
  <c r="AJ319" i="42"/>
  <c r="H581" i="42"/>
  <c r="H582" i="42" s="1"/>
  <c r="O73" i="42"/>
  <c r="AC581" i="42"/>
  <c r="AC582" i="42" s="1"/>
  <c r="AJ495" i="42"/>
  <c r="AG293" i="42"/>
  <c r="AJ166" i="42"/>
  <c r="AG73" i="42"/>
  <c r="AJ485" i="42"/>
  <c r="AJ98" i="42"/>
  <c r="AJ312" i="42"/>
  <c r="AJ362" i="42"/>
  <c r="AJ188" i="42"/>
  <c r="X73" i="42"/>
  <c r="AJ32" i="42"/>
  <c r="AJ150" i="42"/>
  <c r="AJ551" i="42"/>
  <c r="AI73" i="42"/>
  <c r="AJ247" i="42"/>
  <c r="I73" i="42"/>
  <c r="AJ427" i="42"/>
  <c r="AJ280" i="42"/>
  <c r="W581" i="42"/>
  <c r="W582" i="42" s="1"/>
  <c r="AJ73" i="42"/>
  <c r="AJ414" i="42"/>
  <c r="F508" i="42"/>
  <c r="F581" i="42" s="1"/>
  <c r="F582" i="42" s="1"/>
  <c r="I508" i="42"/>
  <c r="AI293" i="42"/>
  <c r="AG508" i="42"/>
  <c r="U581" i="42"/>
  <c r="U582" i="42" s="1"/>
  <c r="I293" i="42"/>
  <c r="X508" i="42"/>
  <c r="AJ379" i="42"/>
  <c r="AD73" i="42"/>
  <c r="AD293" i="42"/>
  <c r="AD508" i="42"/>
  <c r="X293" i="42"/>
  <c r="O293" i="42"/>
  <c r="I32" i="42"/>
  <c r="N581" i="42"/>
  <c r="N582" i="42" s="1"/>
  <c r="O508" i="42"/>
  <c r="L581" i="42"/>
  <c r="L582" i="42" s="1"/>
  <c r="AJ293" i="42" l="1"/>
  <c r="O581" i="42"/>
  <c r="O582" i="42" s="1"/>
  <c r="AJ508" i="42"/>
  <c r="I581" i="42"/>
  <c r="I582" i="42" s="1"/>
  <c r="AG581" i="42"/>
  <c r="AG582" i="42" s="1"/>
  <c r="X581" i="42"/>
  <c r="X582" i="42" s="1"/>
  <c r="AI581" i="42"/>
  <c r="AI582" i="42" s="1"/>
  <c r="AD581" i="42"/>
  <c r="AD582" i="42" s="1"/>
  <c r="AJ581" i="42" l="1"/>
  <c r="AJ582" i="42" s="1"/>
  <c r="U560" i="40"/>
  <c r="U558" i="40"/>
  <c r="U557" i="40"/>
  <c r="U543" i="40"/>
  <c r="W50" i="40"/>
  <c r="P34" i="40"/>
  <c r="Q34" i="40"/>
  <c r="P38" i="40"/>
  <c r="Q38" i="40"/>
  <c r="P39" i="40"/>
  <c r="Q39" i="40"/>
  <c r="P40" i="40"/>
  <c r="Q40" i="40"/>
  <c r="P41" i="40"/>
  <c r="Q41" i="40"/>
  <c r="P42" i="40"/>
  <c r="Q42" i="40"/>
  <c r="P43" i="40"/>
  <c r="Q43" i="40"/>
  <c r="P44" i="40"/>
  <c r="Q44" i="40"/>
  <c r="P45" i="40"/>
  <c r="Q45" i="40"/>
  <c r="P46" i="40"/>
  <c r="Q46" i="40"/>
  <c r="P47" i="40"/>
  <c r="Q47" i="40"/>
  <c r="P48" i="40"/>
  <c r="Q48" i="40"/>
  <c r="P49" i="40"/>
  <c r="Q49" i="40"/>
  <c r="P50" i="40"/>
  <c r="Q50" i="40"/>
  <c r="P51" i="40"/>
  <c r="Q51" i="40"/>
  <c r="P52" i="40"/>
  <c r="Q52" i="40"/>
  <c r="P53" i="40"/>
  <c r="Q53" i="40"/>
  <c r="P54" i="40"/>
  <c r="Q54" i="40"/>
  <c r="P55" i="40"/>
  <c r="Q55" i="40"/>
  <c r="P56" i="40"/>
  <c r="Q56" i="40"/>
  <c r="P57" i="40"/>
  <c r="Q57" i="40"/>
  <c r="P58" i="40"/>
  <c r="Q58" i="40"/>
  <c r="P59" i="40"/>
  <c r="Q59" i="40"/>
  <c r="P60" i="40"/>
  <c r="Q60" i="40"/>
  <c r="P61" i="40"/>
  <c r="Q61" i="40"/>
  <c r="P62" i="40"/>
  <c r="Q62" i="40"/>
  <c r="P63" i="40"/>
  <c r="Q63" i="40"/>
  <c r="P64" i="40"/>
  <c r="Q64" i="40"/>
  <c r="P65" i="40"/>
  <c r="Q65" i="40"/>
  <c r="P66" i="40"/>
  <c r="Q66" i="40"/>
  <c r="P67" i="40"/>
  <c r="Q67" i="40"/>
  <c r="P68" i="40"/>
  <c r="Q68" i="40"/>
  <c r="P69" i="40"/>
  <c r="Q69" i="40"/>
  <c r="P70" i="40"/>
  <c r="Q70" i="40"/>
  <c r="P71" i="40"/>
  <c r="Q71" i="40"/>
  <c r="P73" i="40"/>
  <c r="Q73" i="40"/>
  <c r="P74" i="40"/>
  <c r="Q74" i="40"/>
  <c r="P75" i="40"/>
  <c r="Q75" i="40"/>
  <c r="P76" i="40"/>
  <c r="Q76" i="40"/>
  <c r="P77" i="40"/>
  <c r="Q77" i="40"/>
  <c r="P78" i="40"/>
  <c r="Q78" i="40"/>
  <c r="P79" i="40"/>
  <c r="Q79" i="40"/>
  <c r="P80" i="40"/>
  <c r="Q80" i="40"/>
  <c r="P81" i="40"/>
  <c r="Q81" i="40"/>
  <c r="P82" i="40"/>
  <c r="Q82" i="40"/>
  <c r="P83" i="40"/>
  <c r="Q83" i="40"/>
  <c r="P84" i="40"/>
  <c r="Q84" i="40"/>
  <c r="P85" i="40"/>
  <c r="Q85" i="40"/>
  <c r="P86" i="40"/>
  <c r="Q86" i="40"/>
  <c r="P87" i="40"/>
  <c r="Q87" i="40"/>
  <c r="P88" i="40"/>
  <c r="Q88" i="40"/>
  <c r="P89" i="40"/>
  <c r="Q89" i="40"/>
  <c r="P90" i="40"/>
  <c r="Q90" i="40"/>
  <c r="P91" i="40"/>
  <c r="Q91" i="40"/>
  <c r="P92" i="40"/>
  <c r="Q92" i="40"/>
  <c r="P93" i="40"/>
  <c r="Q93" i="40"/>
  <c r="P94" i="40"/>
  <c r="Q94" i="40"/>
  <c r="P95" i="40"/>
  <c r="Q95" i="40"/>
  <c r="P96" i="40"/>
  <c r="Q96" i="40"/>
  <c r="P97" i="40"/>
  <c r="Q97" i="40"/>
  <c r="P98" i="40"/>
  <c r="Q98" i="40"/>
  <c r="P99" i="40"/>
  <c r="Q99" i="40"/>
  <c r="P100" i="40"/>
  <c r="Q100" i="40"/>
  <c r="P101" i="40"/>
  <c r="Q101" i="40"/>
  <c r="P102" i="40"/>
  <c r="Q102" i="40"/>
  <c r="P103" i="40"/>
  <c r="Q103" i="40"/>
  <c r="P104" i="40"/>
  <c r="Q104" i="40"/>
  <c r="P105" i="40"/>
  <c r="Q105" i="40"/>
  <c r="P106" i="40"/>
  <c r="Q106" i="40"/>
  <c r="P107" i="40"/>
  <c r="Q107" i="40"/>
  <c r="P108" i="40"/>
  <c r="Q108" i="40"/>
  <c r="P109" i="40"/>
  <c r="Q109" i="40"/>
  <c r="P110" i="40"/>
  <c r="Q110" i="40"/>
  <c r="P111" i="40"/>
  <c r="Q111" i="40"/>
  <c r="P112" i="40"/>
  <c r="Q112" i="40"/>
  <c r="P113" i="40"/>
  <c r="Q113" i="40"/>
  <c r="P114" i="40"/>
  <c r="Q114" i="40"/>
  <c r="P115" i="40"/>
  <c r="Q115" i="40"/>
  <c r="P116" i="40"/>
  <c r="Q116" i="40"/>
  <c r="P117" i="40"/>
  <c r="Q117" i="40"/>
  <c r="P118" i="40"/>
  <c r="Q118" i="40"/>
  <c r="P119" i="40"/>
  <c r="Q119" i="40"/>
  <c r="P120" i="40"/>
  <c r="Q120" i="40"/>
  <c r="P121" i="40"/>
  <c r="Q121" i="40"/>
  <c r="P122" i="40"/>
  <c r="Q122" i="40"/>
  <c r="P123" i="40"/>
  <c r="Q123" i="40"/>
  <c r="P124" i="40"/>
  <c r="Q124" i="40"/>
  <c r="P125" i="40"/>
  <c r="Q125" i="40"/>
  <c r="P126" i="40"/>
  <c r="Q126" i="40"/>
  <c r="P127" i="40"/>
  <c r="Q127" i="40"/>
  <c r="P128" i="40"/>
  <c r="Q128" i="40"/>
  <c r="P129" i="40"/>
  <c r="Q129" i="40"/>
  <c r="P130" i="40"/>
  <c r="Q130" i="40"/>
  <c r="P131" i="40"/>
  <c r="Q131" i="40"/>
  <c r="P132" i="40"/>
  <c r="Q132" i="40"/>
  <c r="P133" i="40"/>
  <c r="Q133" i="40"/>
  <c r="P134" i="40"/>
  <c r="Q134" i="40"/>
  <c r="P135" i="40"/>
  <c r="Q135" i="40"/>
  <c r="P136" i="40"/>
  <c r="Q136" i="40"/>
  <c r="P137" i="40"/>
  <c r="Q137" i="40"/>
  <c r="P138" i="40"/>
  <c r="Q138" i="40"/>
  <c r="P139" i="40"/>
  <c r="Q139" i="40"/>
  <c r="P140" i="40"/>
  <c r="Q140" i="40"/>
  <c r="P141" i="40"/>
  <c r="Q141" i="40"/>
  <c r="P142" i="40"/>
  <c r="Q142" i="40"/>
  <c r="P143" i="40"/>
  <c r="Q143" i="40"/>
  <c r="P144" i="40"/>
  <c r="Q144" i="40"/>
  <c r="P145" i="40"/>
  <c r="Q145" i="40"/>
  <c r="P146" i="40"/>
  <c r="Q146" i="40"/>
  <c r="P147" i="40"/>
  <c r="Q147" i="40"/>
  <c r="P148" i="40"/>
  <c r="Q148" i="40"/>
  <c r="P150" i="40"/>
  <c r="Q150" i="40"/>
  <c r="P151" i="40"/>
  <c r="Q151" i="40"/>
  <c r="P152" i="40"/>
  <c r="Q152" i="40"/>
  <c r="P153" i="40"/>
  <c r="Q153" i="40"/>
  <c r="P154" i="40"/>
  <c r="Q154" i="40"/>
  <c r="P155" i="40"/>
  <c r="Q155" i="40"/>
  <c r="P156" i="40"/>
  <c r="Q156" i="40"/>
  <c r="P157" i="40"/>
  <c r="Q157" i="40"/>
  <c r="P158" i="40"/>
  <c r="Q158" i="40"/>
  <c r="P159" i="40"/>
  <c r="Q159" i="40"/>
  <c r="P160" i="40"/>
  <c r="Q160" i="40"/>
  <c r="P161" i="40"/>
  <c r="Q161" i="40"/>
  <c r="P162" i="40"/>
  <c r="Q162" i="40"/>
  <c r="P163" i="40"/>
  <c r="Q163" i="40"/>
  <c r="P164" i="40"/>
  <c r="Q164" i="40"/>
  <c r="P165" i="40"/>
  <c r="Q165" i="40"/>
  <c r="P166" i="40"/>
  <c r="Q166" i="40"/>
  <c r="P167" i="40"/>
  <c r="Q167" i="40"/>
  <c r="P168" i="40"/>
  <c r="Q168" i="40"/>
  <c r="P169" i="40"/>
  <c r="Q169" i="40"/>
  <c r="P170" i="40"/>
  <c r="Q170" i="40"/>
  <c r="P171" i="40"/>
  <c r="Q171" i="40"/>
  <c r="P172" i="40"/>
  <c r="Q172" i="40"/>
  <c r="P173" i="40"/>
  <c r="Q173" i="40"/>
  <c r="P174" i="40"/>
  <c r="Q174" i="40"/>
  <c r="P175" i="40"/>
  <c r="Q175" i="40"/>
  <c r="P176" i="40"/>
  <c r="Q176" i="40"/>
  <c r="P177" i="40"/>
  <c r="Q177" i="40"/>
  <c r="P178" i="40"/>
  <c r="Q178" i="40"/>
  <c r="P179" i="40"/>
  <c r="Q179" i="40"/>
  <c r="P180" i="40"/>
  <c r="Q180" i="40"/>
  <c r="P181" i="40"/>
  <c r="Q181" i="40"/>
  <c r="P182" i="40"/>
  <c r="Q182" i="40"/>
  <c r="P183" i="40"/>
  <c r="Q183" i="40"/>
  <c r="P184" i="40"/>
  <c r="Q184" i="40"/>
  <c r="P185" i="40"/>
  <c r="Q185" i="40"/>
  <c r="P186" i="40"/>
  <c r="Q186" i="40"/>
  <c r="P187" i="40"/>
  <c r="Q187" i="40"/>
  <c r="P188" i="40"/>
  <c r="Q188" i="40"/>
  <c r="P189" i="40"/>
  <c r="Q189" i="40"/>
  <c r="P190" i="40"/>
  <c r="Q190" i="40"/>
  <c r="P191" i="40"/>
  <c r="Q191" i="40"/>
  <c r="P192" i="40"/>
  <c r="Q192" i="40"/>
  <c r="P193" i="40"/>
  <c r="Q193" i="40"/>
  <c r="P194" i="40"/>
  <c r="Q194" i="40"/>
  <c r="P195" i="40"/>
  <c r="Q195" i="40"/>
  <c r="P196" i="40"/>
  <c r="Q196" i="40"/>
  <c r="P197" i="40"/>
  <c r="Q197" i="40"/>
  <c r="P198" i="40"/>
  <c r="Q198" i="40"/>
  <c r="P199" i="40"/>
  <c r="Q199" i="40"/>
  <c r="P200" i="40"/>
  <c r="Q200" i="40"/>
  <c r="P201" i="40"/>
  <c r="Q201" i="40"/>
  <c r="P202" i="40"/>
  <c r="Q202" i="40"/>
  <c r="P203" i="40"/>
  <c r="Q203" i="40"/>
  <c r="P204" i="40"/>
  <c r="Q204" i="40"/>
  <c r="P205" i="40"/>
  <c r="Q205" i="40"/>
  <c r="P206" i="40"/>
  <c r="Q206" i="40"/>
  <c r="P207" i="40"/>
  <c r="Q207" i="40"/>
  <c r="P208" i="40"/>
  <c r="Q208" i="40"/>
  <c r="P209" i="40"/>
  <c r="Q209" i="40"/>
  <c r="P210" i="40"/>
  <c r="Q210" i="40"/>
  <c r="P211" i="40"/>
  <c r="Q211" i="40"/>
  <c r="P212" i="40"/>
  <c r="Q212" i="40"/>
  <c r="P213" i="40"/>
  <c r="Q213" i="40"/>
  <c r="P214" i="40"/>
  <c r="Q214" i="40"/>
  <c r="P215" i="40"/>
  <c r="Q215" i="40"/>
  <c r="P216" i="40"/>
  <c r="Q216" i="40"/>
  <c r="P217" i="40"/>
  <c r="Q217" i="40"/>
  <c r="P218" i="40"/>
  <c r="Q218" i="40"/>
  <c r="P219" i="40"/>
  <c r="Q219" i="40"/>
  <c r="P220" i="40"/>
  <c r="Q220" i="40"/>
  <c r="P221" i="40"/>
  <c r="Q221" i="40"/>
  <c r="P222" i="40"/>
  <c r="Q222" i="40"/>
  <c r="P223" i="40"/>
  <c r="Q223" i="40"/>
  <c r="P224" i="40"/>
  <c r="Q224" i="40"/>
  <c r="P225" i="40"/>
  <c r="Q225" i="40"/>
  <c r="P226" i="40"/>
  <c r="Q226" i="40"/>
  <c r="P227" i="40"/>
  <c r="Q227" i="40"/>
  <c r="P228" i="40"/>
  <c r="Q228" i="40"/>
  <c r="P229" i="40"/>
  <c r="Q229" i="40"/>
  <c r="P230" i="40"/>
  <c r="Q230" i="40"/>
  <c r="P231" i="40"/>
  <c r="Q231" i="40"/>
  <c r="P232" i="40"/>
  <c r="Q232" i="40"/>
  <c r="P233" i="40"/>
  <c r="Q233" i="40"/>
  <c r="P234" i="40"/>
  <c r="Q234" i="40"/>
  <c r="P235" i="40"/>
  <c r="Q235" i="40"/>
  <c r="P236" i="40"/>
  <c r="Q236" i="40"/>
  <c r="P237" i="40"/>
  <c r="Q237" i="40"/>
  <c r="P238" i="40"/>
  <c r="Q238" i="40"/>
  <c r="P239" i="40"/>
  <c r="Q239" i="40"/>
  <c r="P240" i="40"/>
  <c r="Q240" i="40"/>
  <c r="P241" i="40"/>
  <c r="Q241" i="40"/>
  <c r="P242" i="40"/>
  <c r="Q242" i="40"/>
  <c r="P243" i="40"/>
  <c r="Q243" i="40"/>
  <c r="P244" i="40"/>
  <c r="Q244" i="40"/>
  <c r="P245" i="40"/>
  <c r="Q245" i="40"/>
  <c r="P246" i="40"/>
  <c r="Q246" i="40"/>
  <c r="P247" i="40"/>
  <c r="Q247" i="40"/>
  <c r="P248" i="40"/>
  <c r="Q248" i="40"/>
  <c r="P249" i="40"/>
  <c r="Q249" i="40"/>
  <c r="P250" i="40"/>
  <c r="Q250" i="40"/>
  <c r="P251" i="40"/>
  <c r="Q251" i="40"/>
  <c r="P252" i="40"/>
  <c r="Q252" i="40"/>
  <c r="P253" i="40"/>
  <c r="Q253" i="40"/>
  <c r="P254" i="40"/>
  <c r="Q254" i="40"/>
  <c r="P255" i="40"/>
  <c r="Q255" i="40"/>
  <c r="P256" i="40"/>
  <c r="Q256" i="40"/>
  <c r="P257" i="40"/>
  <c r="Q257" i="40"/>
  <c r="P258" i="40"/>
  <c r="Q258" i="40"/>
  <c r="P259" i="40"/>
  <c r="Q259" i="40"/>
  <c r="P260" i="40"/>
  <c r="Q260" i="40"/>
  <c r="P261" i="40"/>
  <c r="Q261" i="40"/>
  <c r="P262" i="40"/>
  <c r="Q262" i="40"/>
  <c r="P263" i="40"/>
  <c r="Q263" i="40"/>
  <c r="P264" i="40"/>
  <c r="Q264" i="40"/>
  <c r="P265" i="40"/>
  <c r="Q265" i="40"/>
  <c r="P266" i="40"/>
  <c r="Q266" i="40"/>
  <c r="P267" i="40"/>
  <c r="Q267" i="40"/>
  <c r="P268" i="40"/>
  <c r="Q268" i="40"/>
  <c r="P269" i="40"/>
  <c r="Q269" i="40"/>
  <c r="P270" i="40"/>
  <c r="Q270" i="40"/>
  <c r="P271" i="40"/>
  <c r="Q271" i="40"/>
  <c r="P273" i="40"/>
  <c r="Q273" i="40"/>
  <c r="P274" i="40"/>
  <c r="Q274" i="40"/>
  <c r="P275" i="40"/>
  <c r="Q275" i="40"/>
  <c r="P276" i="40"/>
  <c r="Q276" i="40"/>
  <c r="P277" i="40"/>
  <c r="Q277" i="40"/>
  <c r="P278" i="40"/>
  <c r="Q278" i="40"/>
  <c r="P279" i="40"/>
  <c r="Q279" i="40"/>
  <c r="P280" i="40"/>
  <c r="Q280" i="40"/>
  <c r="P281" i="40"/>
  <c r="Q281" i="40"/>
  <c r="P282" i="40"/>
  <c r="Q282" i="40"/>
  <c r="P283" i="40"/>
  <c r="Q283" i="40"/>
  <c r="P284" i="40"/>
  <c r="Q284" i="40"/>
  <c r="P285" i="40"/>
  <c r="Q285" i="40"/>
  <c r="P286" i="40"/>
  <c r="Q286" i="40"/>
  <c r="P287" i="40"/>
  <c r="Q287" i="40"/>
  <c r="P288" i="40"/>
  <c r="Q288" i="40"/>
  <c r="P289" i="40"/>
  <c r="Q289" i="40"/>
  <c r="P290" i="40"/>
  <c r="Q290" i="40"/>
  <c r="P291" i="40"/>
  <c r="Q291" i="40"/>
  <c r="P293" i="40"/>
  <c r="Q293" i="40"/>
  <c r="P294" i="40"/>
  <c r="Q294" i="40"/>
  <c r="P295" i="40"/>
  <c r="Q295" i="40"/>
  <c r="P296" i="40"/>
  <c r="Q296" i="40"/>
  <c r="P297" i="40"/>
  <c r="Q297" i="40"/>
  <c r="P298" i="40"/>
  <c r="Q298" i="40"/>
  <c r="P299" i="40"/>
  <c r="Q299" i="40"/>
  <c r="P300" i="40"/>
  <c r="Q300" i="40"/>
  <c r="P301" i="40"/>
  <c r="Q301" i="40"/>
  <c r="P302" i="40"/>
  <c r="Q302" i="40"/>
  <c r="P303" i="40"/>
  <c r="Q303" i="40"/>
  <c r="P304" i="40"/>
  <c r="Q304" i="40"/>
  <c r="P305" i="40"/>
  <c r="Q305" i="40"/>
  <c r="P306" i="40"/>
  <c r="Q306" i="40"/>
  <c r="P307" i="40"/>
  <c r="Q307" i="40"/>
  <c r="P308" i="40"/>
  <c r="Q308" i="40"/>
  <c r="P309" i="40"/>
  <c r="Q309" i="40"/>
  <c r="P310" i="40"/>
  <c r="Q310" i="40"/>
  <c r="P311" i="40"/>
  <c r="Q311" i="40"/>
  <c r="P312" i="40"/>
  <c r="Q312" i="40"/>
  <c r="P313" i="40"/>
  <c r="Q313" i="40"/>
  <c r="P314" i="40"/>
  <c r="Q314" i="40"/>
  <c r="P315" i="40"/>
  <c r="Q315" i="40"/>
  <c r="P316" i="40"/>
  <c r="Q316" i="40"/>
  <c r="P317" i="40"/>
  <c r="Q317" i="40"/>
  <c r="P318" i="40"/>
  <c r="Q318" i="40"/>
  <c r="P319" i="40"/>
  <c r="Q319" i="40"/>
  <c r="P320" i="40"/>
  <c r="Q320" i="40"/>
  <c r="P321" i="40"/>
  <c r="Q321" i="40"/>
  <c r="P322" i="40"/>
  <c r="Q322" i="40"/>
  <c r="P323" i="40"/>
  <c r="Q323" i="40"/>
  <c r="P324" i="40"/>
  <c r="Q324" i="40"/>
  <c r="P325" i="40"/>
  <c r="Q325" i="40"/>
  <c r="P326" i="40"/>
  <c r="Q326" i="40"/>
  <c r="P327" i="40"/>
  <c r="Q327" i="40"/>
  <c r="P328" i="40"/>
  <c r="Q328" i="40"/>
  <c r="P329" i="40"/>
  <c r="Q329" i="40"/>
  <c r="P330" i="40"/>
  <c r="Q330" i="40"/>
  <c r="P331" i="40"/>
  <c r="Q331" i="40"/>
  <c r="P332" i="40"/>
  <c r="Q332" i="40"/>
  <c r="P333" i="40"/>
  <c r="Q333" i="40"/>
  <c r="P334" i="40"/>
  <c r="Q334" i="40"/>
  <c r="P335" i="40"/>
  <c r="Q335" i="40"/>
  <c r="P336" i="40"/>
  <c r="Q336" i="40"/>
  <c r="P337" i="40"/>
  <c r="Q337" i="40"/>
  <c r="P338" i="40"/>
  <c r="Q338" i="40"/>
  <c r="P339" i="40"/>
  <c r="Q339" i="40"/>
  <c r="P340" i="40"/>
  <c r="Q340" i="40"/>
  <c r="P341" i="40"/>
  <c r="Q341" i="40"/>
  <c r="P342" i="40"/>
  <c r="Q342" i="40"/>
  <c r="P343" i="40"/>
  <c r="Q343" i="40"/>
  <c r="P344" i="40"/>
  <c r="Q344" i="40"/>
  <c r="P345" i="40"/>
  <c r="Q345" i="40"/>
  <c r="P346" i="40"/>
  <c r="Q346" i="40"/>
  <c r="P347" i="40"/>
  <c r="Q347" i="40"/>
  <c r="P348" i="40"/>
  <c r="Q348" i="40"/>
  <c r="P349" i="40"/>
  <c r="Q349" i="40"/>
  <c r="P350" i="40"/>
  <c r="Q350" i="40"/>
  <c r="P351" i="40"/>
  <c r="Q351" i="40"/>
  <c r="P352" i="40"/>
  <c r="Q352" i="40"/>
  <c r="P353" i="40"/>
  <c r="Q353" i="40"/>
  <c r="P354" i="40"/>
  <c r="Q354" i="40"/>
  <c r="P355" i="40"/>
  <c r="Q355" i="40"/>
  <c r="P356" i="40"/>
  <c r="Q356" i="40"/>
  <c r="P357" i="40"/>
  <c r="Q357" i="40"/>
  <c r="P358" i="40"/>
  <c r="Q358" i="40"/>
  <c r="P359" i="40"/>
  <c r="Q359" i="40"/>
  <c r="P360" i="40"/>
  <c r="Q360" i="40"/>
  <c r="P361" i="40"/>
  <c r="Q361" i="40"/>
  <c r="P362" i="40"/>
  <c r="Q362" i="40"/>
  <c r="P363" i="40"/>
  <c r="Q363" i="40"/>
  <c r="P364" i="40"/>
  <c r="Q364" i="40"/>
  <c r="P365" i="40"/>
  <c r="Q365" i="40"/>
  <c r="P366" i="40"/>
  <c r="Q366" i="40"/>
  <c r="P367" i="40"/>
  <c r="Q367" i="40"/>
  <c r="P368" i="40"/>
  <c r="Q368" i="40"/>
  <c r="P369" i="40"/>
  <c r="Q369" i="40"/>
  <c r="P370" i="40"/>
  <c r="Q370" i="40"/>
  <c r="P371" i="40"/>
  <c r="Q371" i="40"/>
  <c r="P372" i="40"/>
  <c r="Q372" i="40"/>
  <c r="P373" i="40"/>
  <c r="Q373" i="40"/>
  <c r="P374" i="40"/>
  <c r="Q374" i="40"/>
  <c r="P375" i="40"/>
  <c r="Q375" i="40"/>
  <c r="P376" i="40"/>
  <c r="Q376" i="40"/>
  <c r="P377" i="40"/>
  <c r="Q377" i="40"/>
  <c r="P379" i="40"/>
  <c r="Q379" i="40"/>
  <c r="P380" i="40"/>
  <c r="Q380" i="40"/>
  <c r="P381" i="40"/>
  <c r="Q381" i="40"/>
  <c r="P382" i="40"/>
  <c r="Q382" i="40"/>
  <c r="P383" i="40"/>
  <c r="Q383" i="40"/>
  <c r="P384" i="40"/>
  <c r="Q384" i="40"/>
  <c r="P385" i="40"/>
  <c r="Q385" i="40"/>
  <c r="P386" i="40"/>
  <c r="Q386" i="40"/>
  <c r="P387" i="40"/>
  <c r="Q387" i="40"/>
  <c r="P388" i="40"/>
  <c r="Q388" i="40"/>
  <c r="P389" i="40"/>
  <c r="Q389" i="40"/>
  <c r="P390" i="40"/>
  <c r="Q390" i="40"/>
  <c r="P391" i="40"/>
  <c r="Q391" i="40"/>
  <c r="P392" i="40"/>
  <c r="Q392" i="40"/>
  <c r="P393" i="40"/>
  <c r="Q393" i="40"/>
  <c r="P394" i="40"/>
  <c r="Q394" i="40"/>
  <c r="P395" i="40"/>
  <c r="Q395" i="40"/>
  <c r="P396" i="40"/>
  <c r="Q396" i="40"/>
  <c r="P397" i="40"/>
  <c r="Q397" i="40"/>
  <c r="P398" i="40"/>
  <c r="Q398" i="40"/>
  <c r="P399" i="40"/>
  <c r="Q399" i="40"/>
  <c r="P400" i="40"/>
  <c r="Q400" i="40"/>
  <c r="P401" i="40"/>
  <c r="Q401" i="40"/>
  <c r="P402" i="40"/>
  <c r="Q402" i="40"/>
  <c r="P403" i="40"/>
  <c r="Q403" i="40"/>
  <c r="P404" i="40"/>
  <c r="Q404" i="40"/>
  <c r="P405" i="40"/>
  <c r="Q405" i="40"/>
  <c r="P406" i="40"/>
  <c r="Q406" i="40"/>
  <c r="P407" i="40"/>
  <c r="Q407" i="40"/>
  <c r="P408" i="40"/>
  <c r="Q408" i="40"/>
  <c r="P409" i="40"/>
  <c r="Q409" i="40"/>
  <c r="P410" i="40"/>
  <c r="Q410" i="40"/>
  <c r="P411" i="40"/>
  <c r="Q411" i="40"/>
  <c r="P412" i="40"/>
  <c r="Q412" i="40"/>
  <c r="P413" i="40"/>
  <c r="Q413" i="40"/>
  <c r="P414" i="40"/>
  <c r="Q414" i="40"/>
  <c r="P415" i="40"/>
  <c r="Q415" i="40"/>
  <c r="P416" i="40"/>
  <c r="Q416" i="40"/>
  <c r="P417" i="40"/>
  <c r="Q417" i="40"/>
  <c r="P418" i="40"/>
  <c r="Q418" i="40"/>
  <c r="P419" i="40"/>
  <c r="Q419" i="40"/>
  <c r="P420" i="40"/>
  <c r="Q420" i="40"/>
  <c r="P421" i="40"/>
  <c r="Q421" i="40"/>
  <c r="P422" i="40"/>
  <c r="Q422" i="40"/>
  <c r="P423" i="40"/>
  <c r="Q423" i="40"/>
  <c r="P424" i="40"/>
  <c r="Q424" i="40"/>
  <c r="P425" i="40"/>
  <c r="Q425" i="40"/>
  <c r="P427" i="40"/>
  <c r="Q427" i="40"/>
  <c r="P428" i="40"/>
  <c r="Q428" i="40"/>
  <c r="P429" i="40"/>
  <c r="Q429" i="40"/>
  <c r="P430" i="40"/>
  <c r="Q430" i="40"/>
  <c r="P431" i="40"/>
  <c r="Q431" i="40"/>
  <c r="P432" i="40"/>
  <c r="Q432" i="40"/>
  <c r="P433" i="40"/>
  <c r="Q433" i="40"/>
  <c r="P434" i="40"/>
  <c r="Q434" i="40"/>
  <c r="P435" i="40"/>
  <c r="Q435" i="40"/>
  <c r="P436" i="40"/>
  <c r="Q436" i="40"/>
  <c r="P437" i="40"/>
  <c r="Q437" i="40"/>
  <c r="P438" i="40"/>
  <c r="Q438" i="40"/>
  <c r="P439" i="40"/>
  <c r="Q439" i="40"/>
  <c r="P440" i="40"/>
  <c r="Q440" i="40"/>
  <c r="P441" i="40"/>
  <c r="Q441" i="40"/>
  <c r="P442" i="40"/>
  <c r="Q442" i="40"/>
  <c r="P443" i="40"/>
  <c r="Q443" i="40"/>
  <c r="P444" i="40"/>
  <c r="Q444" i="40"/>
  <c r="P445" i="40"/>
  <c r="Q445" i="40"/>
  <c r="P446" i="40"/>
  <c r="Q446" i="40"/>
  <c r="P447" i="40"/>
  <c r="Q447" i="40"/>
  <c r="P448" i="40"/>
  <c r="Q448" i="40"/>
  <c r="P449" i="40"/>
  <c r="Q449" i="40"/>
  <c r="P450" i="40"/>
  <c r="Q450" i="40"/>
  <c r="P451" i="40"/>
  <c r="Q451" i="40"/>
  <c r="P452" i="40"/>
  <c r="Q452" i="40"/>
  <c r="P453" i="40"/>
  <c r="Q453" i="40"/>
  <c r="P454" i="40"/>
  <c r="Q454" i="40"/>
  <c r="P455" i="40"/>
  <c r="Q455" i="40"/>
  <c r="P456" i="40"/>
  <c r="Q456" i="40"/>
  <c r="P457" i="40"/>
  <c r="Q457" i="40"/>
  <c r="P458" i="40"/>
  <c r="Q458" i="40"/>
  <c r="P459" i="40"/>
  <c r="Q459" i="40"/>
  <c r="P460" i="40"/>
  <c r="Q460" i="40"/>
  <c r="P461" i="40"/>
  <c r="Q461" i="40"/>
  <c r="P462" i="40"/>
  <c r="Q462" i="40"/>
  <c r="P463" i="40"/>
  <c r="Q463" i="40"/>
  <c r="P464" i="40"/>
  <c r="Q464" i="40"/>
  <c r="P465" i="40"/>
  <c r="Q465" i="40"/>
  <c r="P466" i="40"/>
  <c r="Q466" i="40"/>
  <c r="P467" i="40"/>
  <c r="Q467" i="40"/>
  <c r="P468" i="40"/>
  <c r="Q468" i="40"/>
  <c r="P469" i="40"/>
  <c r="Q469" i="40"/>
  <c r="P470" i="40"/>
  <c r="Q470" i="40"/>
  <c r="P471" i="40"/>
  <c r="Q471" i="40"/>
  <c r="P472" i="40"/>
  <c r="Q472" i="40"/>
  <c r="P473" i="40"/>
  <c r="Q473" i="40"/>
  <c r="P474" i="40"/>
  <c r="Q474" i="40"/>
  <c r="P475" i="40"/>
  <c r="Q475" i="40"/>
  <c r="P476" i="40"/>
  <c r="Q476" i="40"/>
  <c r="P477" i="40"/>
  <c r="Q477" i="40"/>
  <c r="P478" i="40"/>
  <c r="Q478" i="40"/>
  <c r="P479" i="40"/>
  <c r="Q479" i="40"/>
  <c r="P480" i="40"/>
  <c r="Q480" i="40"/>
  <c r="P481" i="40"/>
  <c r="Q481" i="40"/>
  <c r="P482" i="40"/>
  <c r="Q482" i="40"/>
  <c r="P483" i="40"/>
  <c r="Q483" i="40"/>
  <c r="P484" i="40"/>
  <c r="Q484" i="40"/>
  <c r="P485" i="40"/>
  <c r="Q485" i="40"/>
  <c r="P486" i="40"/>
  <c r="Q486" i="40"/>
  <c r="P487" i="40"/>
  <c r="Q487" i="40"/>
  <c r="P488" i="40"/>
  <c r="Q488" i="40"/>
  <c r="P489" i="40"/>
  <c r="Q489" i="40"/>
  <c r="P490" i="40"/>
  <c r="Q490" i="40"/>
  <c r="P491" i="40"/>
  <c r="Q491" i="40"/>
  <c r="P492" i="40"/>
  <c r="Q492" i="40"/>
  <c r="P493" i="40"/>
  <c r="Q493" i="40"/>
  <c r="P494" i="40"/>
  <c r="Q494" i="40"/>
  <c r="P495" i="40"/>
  <c r="Q495" i="40"/>
  <c r="P496" i="40"/>
  <c r="Q496" i="40"/>
  <c r="P497" i="40"/>
  <c r="Q497" i="40"/>
  <c r="P498" i="40"/>
  <c r="Q498" i="40"/>
  <c r="P499" i="40"/>
  <c r="Q499" i="40"/>
  <c r="P500" i="40"/>
  <c r="Q500" i="40"/>
  <c r="P501" i="40"/>
  <c r="Q501" i="40"/>
  <c r="P502" i="40"/>
  <c r="Q502" i="40"/>
  <c r="P503" i="40"/>
  <c r="Q503" i="40"/>
  <c r="P504" i="40"/>
  <c r="Q504" i="40"/>
  <c r="P505" i="40"/>
  <c r="Q505" i="40"/>
  <c r="P508" i="40"/>
  <c r="Q508" i="40"/>
  <c r="P509" i="40"/>
  <c r="Q509" i="40"/>
  <c r="P510" i="40"/>
  <c r="Q510" i="40"/>
  <c r="P511" i="40"/>
  <c r="Q511" i="40"/>
  <c r="P512" i="40"/>
  <c r="Q512" i="40"/>
  <c r="P513" i="40"/>
  <c r="Q513" i="40"/>
  <c r="P514" i="40"/>
  <c r="Q514" i="40"/>
  <c r="P515" i="40"/>
  <c r="Q515" i="40"/>
  <c r="P516" i="40"/>
  <c r="Q516" i="40"/>
  <c r="P517" i="40"/>
  <c r="Q517" i="40"/>
  <c r="P518" i="40"/>
  <c r="Q518" i="40"/>
  <c r="P519" i="40"/>
  <c r="Q519" i="40"/>
  <c r="P520" i="40"/>
  <c r="Q520" i="40"/>
  <c r="P521" i="40"/>
  <c r="Q521" i="40"/>
  <c r="P522" i="40"/>
  <c r="Q522" i="40"/>
  <c r="P523" i="40"/>
  <c r="Q523" i="40"/>
  <c r="P524" i="40"/>
  <c r="Q524" i="40"/>
  <c r="P525" i="40"/>
  <c r="Q525" i="40"/>
  <c r="P526" i="40"/>
  <c r="Q526" i="40"/>
  <c r="P527" i="40"/>
  <c r="Q527" i="40"/>
  <c r="P528" i="40"/>
  <c r="Q528" i="40"/>
  <c r="P529" i="40"/>
  <c r="Q529" i="40"/>
  <c r="P530" i="40"/>
  <c r="Q530" i="40"/>
  <c r="P531" i="40"/>
  <c r="Q531" i="40"/>
  <c r="P532" i="40"/>
  <c r="Q532" i="40"/>
  <c r="P533" i="40"/>
  <c r="Q533" i="40"/>
  <c r="P534" i="40"/>
  <c r="Q534" i="40"/>
  <c r="P535" i="40"/>
  <c r="Q535" i="40"/>
  <c r="P536" i="40"/>
  <c r="Q536" i="40"/>
  <c r="P537" i="40"/>
  <c r="Q537" i="40"/>
  <c r="P538" i="40"/>
  <c r="Q538" i="40"/>
  <c r="P539" i="40"/>
  <c r="Q539" i="40"/>
  <c r="P540" i="40"/>
  <c r="Q540" i="40"/>
  <c r="P541" i="40"/>
  <c r="Q541" i="40"/>
  <c r="P542" i="40"/>
  <c r="Q542" i="40"/>
  <c r="P543" i="40"/>
  <c r="Q543" i="40"/>
  <c r="P544" i="40"/>
  <c r="Q544" i="40"/>
  <c r="P545" i="40"/>
  <c r="Q545" i="40"/>
  <c r="P546" i="40"/>
  <c r="Q546" i="40"/>
  <c r="P547" i="40"/>
  <c r="Q547" i="40"/>
  <c r="P548" i="40"/>
  <c r="Q548" i="40"/>
  <c r="P549" i="40"/>
  <c r="Q549" i="40"/>
  <c r="P550" i="40"/>
  <c r="Q550" i="40"/>
  <c r="P551" i="40"/>
  <c r="Q551" i="40"/>
  <c r="P552" i="40"/>
  <c r="Q552" i="40"/>
  <c r="P553" i="40"/>
  <c r="Q553" i="40"/>
  <c r="P554" i="40"/>
  <c r="Q554" i="40"/>
  <c r="P555" i="40"/>
  <c r="Q555" i="40"/>
  <c r="P556" i="40"/>
  <c r="Q556" i="40"/>
  <c r="P557" i="40"/>
  <c r="Q557" i="40"/>
  <c r="P558" i="40"/>
  <c r="Q558" i="40"/>
  <c r="P559" i="40"/>
  <c r="Q559" i="40"/>
  <c r="P560" i="40"/>
  <c r="Q560" i="40"/>
  <c r="P561" i="40"/>
  <c r="Q561" i="40"/>
  <c r="P562" i="40"/>
  <c r="Q562" i="40"/>
  <c r="P563" i="40"/>
  <c r="Q563" i="40"/>
  <c r="Q33" i="40"/>
  <c r="P33" i="40"/>
  <c r="R60" i="40"/>
  <c r="R155" i="40"/>
  <c r="R156" i="40"/>
  <c r="R157" i="40"/>
  <c r="R158" i="40"/>
  <c r="R159" i="40"/>
  <c r="R160" i="40"/>
  <c r="R161" i="40"/>
  <c r="R162" i="40"/>
  <c r="R163" i="40"/>
  <c r="R164" i="40"/>
  <c r="R165" i="40"/>
  <c r="R166" i="40"/>
  <c r="R167" i="40"/>
  <c r="R168" i="40"/>
  <c r="R169" i="40"/>
  <c r="R170" i="40"/>
  <c r="R171" i="40"/>
  <c r="R172" i="40"/>
  <c r="R173" i="40"/>
  <c r="R174" i="40"/>
  <c r="R175" i="40"/>
  <c r="R176" i="40"/>
  <c r="R177" i="40"/>
  <c r="R178" i="40"/>
  <c r="R179" i="40"/>
  <c r="R180" i="40"/>
  <c r="R181" i="40"/>
  <c r="R182" i="40"/>
  <c r="R183" i="40"/>
  <c r="R184" i="40"/>
  <c r="R185" i="40"/>
  <c r="R186" i="40"/>
  <c r="R187" i="40"/>
  <c r="R188" i="40"/>
  <c r="R189" i="40"/>
  <c r="R190" i="40"/>
  <c r="R191" i="40"/>
  <c r="R192" i="40"/>
  <c r="R193" i="40"/>
  <c r="R194" i="40"/>
  <c r="R195" i="40"/>
  <c r="R196" i="40"/>
  <c r="R197" i="40"/>
  <c r="R198" i="40"/>
  <c r="R199" i="40"/>
  <c r="R200" i="40"/>
  <c r="R201" i="40"/>
  <c r="R202" i="40"/>
  <c r="R203" i="40"/>
  <c r="R204" i="40"/>
  <c r="R205" i="40"/>
  <c r="R206" i="40"/>
  <c r="R207" i="40"/>
  <c r="R208" i="40"/>
  <c r="R209" i="40"/>
  <c r="R210" i="40"/>
  <c r="R211" i="40"/>
  <c r="R212" i="40"/>
  <c r="R213" i="40"/>
  <c r="R214" i="40"/>
  <c r="R215" i="40"/>
  <c r="R216" i="40"/>
  <c r="R217" i="40"/>
  <c r="R218" i="40"/>
  <c r="R219" i="40"/>
  <c r="R220" i="40"/>
  <c r="R221" i="40"/>
  <c r="R222" i="40"/>
  <c r="R223" i="40"/>
  <c r="R224" i="40"/>
  <c r="R225" i="40"/>
  <c r="R226" i="40"/>
  <c r="R227" i="40"/>
  <c r="R228" i="40"/>
  <c r="R229" i="40"/>
  <c r="R230" i="40"/>
  <c r="R231" i="40"/>
  <c r="R232" i="40"/>
  <c r="R233" i="40"/>
  <c r="R234" i="40"/>
  <c r="R235" i="40"/>
  <c r="R236" i="40"/>
  <c r="R237" i="40"/>
  <c r="R238" i="40"/>
  <c r="R239" i="40"/>
  <c r="R240" i="40"/>
  <c r="R241" i="40"/>
  <c r="R242" i="40"/>
  <c r="R243" i="40"/>
  <c r="R244" i="40"/>
  <c r="R245" i="40"/>
  <c r="R246" i="40"/>
  <c r="R247" i="40"/>
  <c r="R248" i="40"/>
  <c r="R249" i="40"/>
  <c r="R250" i="40"/>
  <c r="R251" i="40"/>
  <c r="R252" i="40"/>
  <c r="R253" i="40"/>
  <c r="R254" i="40"/>
  <c r="R255" i="40"/>
  <c r="R256" i="40"/>
  <c r="R257" i="40"/>
  <c r="R258" i="40"/>
  <c r="R259" i="40"/>
  <c r="R260" i="40"/>
  <c r="R261" i="40"/>
  <c r="R262" i="40"/>
  <c r="R263" i="40"/>
  <c r="R264" i="40"/>
  <c r="R265" i="40"/>
  <c r="R266" i="40"/>
  <c r="R267" i="40"/>
  <c r="R268" i="40"/>
  <c r="R269" i="40"/>
  <c r="R270" i="40"/>
  <c r="R271" i="40"/>
  <c r="R273" i="40"/>
  <c r="R274" i="40"/>
  <c r="R275" i="40"/>
  <c r="R276" i="40"/>
  <c r="R277" i="40"/>
  <c r="R278" i="40"/>
  <c r="R279" i="40"/>
  <c r="R280" i="40"/>
  <c r="R281" i="40"/>
  <c r="R282" i="40"/>
  <c r="R283" i="40"/>
  <c r="R284" i="40"/>
  <c r="R285" i="40"/>
  <c r="R286" i="40"/>
  <c r="R287" i="40"/>
  <c r="R288" i="40"/>
  <c r="R289" i="40"/>
  <c r="R290" i="40"/>
  <c r="R291" i="40"/>
  <c r="R293" i="40"/>
  <c r="R294" i="40"/>
  <c r="R295" i="40"/>
  <c r="R296" i="40"/>
  <c r="R297" i="40"/>
  <c r="R298" i="40"/>
  <c r="R299" i="40"/>
  <c r="R300" i="40"/>
  <c r="R301" i="40"/>
  <c r="R302" i="40"/>
  <c r="R303" i="40"/>
  <c r="R304" i="40"/>
  <c r="R305" i="40"/>
  <c r="R306" i="40"/>
  <c r="R307" i="40"/>
  <c r="R308" i="40"/>
  <c r="R309" i="40"/>
  <c r="R310" i="40"/>
  <c r="R312" i="40"/>
  <c r="R313" i="40"/>
  <c r="R314" i="40"/>
  <c r="R315" i="40"/>
  <c r="R316" i="40"/>
  <c r="R317" i="40"/>
  <c r="R318" i="40"/>
  <c r="R319" i="40"/>
  <c r="R320" i="40"/>
  <c r="R321" i="40"/>
  <c r="R322" i="40"/>
  <c r="R323" i="40"/>
  <c r="R324" i="40"/>
  <c r="R325" i="40"/>
  <c r="R326" i="40"/>
  <c r="R327" i="40"/>
  <c r="R328" i="40"/>
  <c r="R329" i="40"/>
  <c r="R330" i="40"/>
  <c r="R331" i="40"/>
  <c r="R332" i="40"/>
  <c r="R333" i="40"/>
  <c r="R334" i="40"/>
  <c r="R335" i="40"/>
  <c r="R336" i="40"/>
  <c r="R337" i="40"/>
  <c r="R338" i="40"/>
  <c r="R339" i="40"/>
  <c r="R340" i="40"/>
  <c r="R341" i="40"/>
  <c r="R342" i="40"/>
  <c r="R343" i="40"/>
  <c r="R344" i="40"/>
  <c r="R345" i="40"/>
  <c r="R346" i="40"/>
  <c r="R347" i="40"/>
  <c r="R348" i="40"/>
  <c r="R349" i="40"/>
  <c r="R350" i="40"/>
  <c r="R351" i="40"/>
  <c r="R352" i="40"/>
  <c r="R353" i="40"/>
  <c r="R354" i="40"/>
  <c r="R355" i="40"/>
  <c r="R356" i="40"/>
  <c r="R357" i="40"/>
  <c r="R358" i="40"/>
  <c r="R359" i="40"/>
  <c r="R360" i="40"/>
  <c r="R361" i="40"/>
  <c r="R362" i="40"/>
  <c r="R363" i="40"/>
  <c r="R364" i="40"/>
  <c r="R365" i="40"/>
  <c r="R366" i="40"/>
  <c r="R367" i="40"/>
  <c r="R368" i="40"/>
  <c r="R369" i="40"/>
  <c r="R370" i="40"/>
  <c r="R371" i="40"/>
  <c r="R372" i="40"/>
  <c r="R373" i="40"/>
  <c r="R374" i="40"/>
  <c r="R375" i="40"/>
  <c r="R376" i="40"/>
  <c r="R377" i="40"/>
  <c r="R379" i="40"/>
  <c r="R380" i="40"/>
  <c r="R381" i="40"/>
  <c r="R382" i="40"/>
  <c r="R383" i="40"/>
  <c r="R384" i="40"/>
  <c r="R385" i="40"/>
  <c r="R386" i="40"/>
  <c r="R387" i="40"/>
  <c r="R388" i="40"/>
  <c r="R389" i="40"/>
  <c r="R390" i="40"/>
  <c r="R391" i="40"/>
  <c r="R392" i="40"/>
  <c r="R393" i="40"/>
  <c r="R394" i="40"/>
  <c r="R395" i="40"/>
  <c r="R396" i="40"/>
  <c r="R397" i="40"/>
  <c r="R398" i="40"/>
  <c r="R399" i="40"/>
  <c r="R400" i="40"/>
  <c r="R401" i="40"/>
  <c r="R402" i="40"/>
  <c r="R403" i="40"/>
  <c r="R404" i="40"/>
  <c r="R405" i="40"/>
  <c r="R406" i="40"/>
  <c r="R407" i="40"/>
  <c r="R408" i="40"/>
  <c r="R409" i="40"/>
  <c r="R410" i="40"/>
  <c r="R411" i="40"/>
  <c r="R412" i="40"/>
  <c r="R413" i="40"/>
  <c r="R414" i="40"/>
  <c r="R415" i="40"/>
  <c r="R416" i="40"/>
  <c r="R417" i="40"/>
  <c r="R418" i="40"/>
  <c r="R419" i="40"/>
  <c r="R420" i="40"/>
  <c r="R421" i="40"/>
  <c r="R422" i="40"/>
  <c r="R423" i="40"/>
  <c r="R424" i="40"/>
  <c r="R425" i="40"/>
  <c r="R427" i="40"/>
  <c r="R428" i="40"/>
  <c r="R429" i="40"/>
  <c r="R430" i="40"/>
  <c r="R431" i="40"/>
  <c r="R432" i="40"/>
  <c r="R433" i="40"/>
  <c r="R434" i="40"/>
  <c r="R435" i="40"/>
  <c r="R436" i="40"/>
  <c r="R437" i="40"/>
  <c r="R438" i="40"/>
  <c r="R439" i="40"/>
  <c r="R440" i="40"/>
  <c r="R441" i="40"/>
  <c r="R442" i="40"/>
  <c r="R443" i="40"/>
  <c r="R444" i="40"/>
  <c r="R445" i="40"/>
  <c r="R446" i="40"/>
  <c r="R447" i="40"/>
  <c r="R448" i="40"/>
  <c r="R449" i="40"/>
  <c r="R450" i="40"/>
  <c r="R451" i="40"/>
  <c r="R452" i="40"/>
  <c r="R453" i="40"/>
  <c r="R454" i="40"/>
  <c r="R455" i="40"/>
  <c r="R456" i="40"/>
  <c r="R457" i="40"/>
  <c r="R458" i="40"/>
  <c r="R459" i="40"/>
  <c r="R460" i="40"/>
  <c r="R461" i="40"/>
  <c r="R462" i="40"/>
  <c r="R463" i="40"/>
  <c r="R464" i="40"/>
  <c r="R465" i="40"/>
  <c r="R466" i="40"/>
  <c r="R467" i="40"/>
  <c r="R468" i="40"/>
  <c r="R469" i="40"/>
  <c r="R470" i="40"/>
  <c r="R471" i="40"/>
  <c r="R472" i="40"/>
  <c r="R473" i="40"/>
  <c r="R474" i="40"/>
  <c r="R475" i="40"/>
  <c r="R476" i="40"/>
  <c r="R477" i="40"/>
  <c r="R478" i="40"/>
  <c r="R479" i="40"/>
  <c r="R480" i="40"/>
  <c r="R481" i="40"/>
  <c r="R482" i="40"/>
  <c r="R483" i="40"/>
  <c r="R484" i="40"/>
  <c r="R485" i="40"/>
  <c r="R486" i="40"/>
  <c r="R487" i="40"/>
  <c r="R488" i="40"/>
  <c r="R489" i="40"/>
  <c r="R490" i="40"/>
  <c r="R491" i="40"/>
  <c r="R492" i="40"/>
  <c r="R493" i="40"/>
  <c r="R494" i="40"/>
  <c r="R495" i="40"/>
  <c r="R496" i="40"/>
  <c r="R497" i="40"/>
  <c r="R498" i="40"/>
  <c r="R499" i="40"/>
  <c r="R500" i="40"/>
  <c r="R501" i="40"/>
  <c r="R502" i="40"/>
  <c r="R503" i="40"/>
  <c r="R504" i="40"/>
  <c r="R505" i="40"/>
  <c r="R508" i="40"/>
  <c r="R509" i="40"/>
  <c r="R511" i="40"/>
  <c r="R513" i="40"/>
  <c r="R514" i="40"/>
  <c r="R515" i="40"/>
  <c r="R516" i="40"/>
  <c r="R517" i="40"/>
  <c r="R518" i="40"/>
  <c r="R519" i="40"/>
  <c r="R520" i="40"/>
  <c r="R521" i="40"/>
  <c r="R522" i="40"/>
  <c r="R523" i="40"/>
  <c r="R525" i="40"/>
  <c r="R527" i="40"/>
  <c r="R528" i="40"/>
  <c r="R529" i="40"/>
  <c r="R530" i="40"/>
  <c r="R531" i="40"/>
  <c r="R532" i="40"/>
  <c r="R533" i="40"/>
  <c r="R534" i="40"/>
  <c r="R535" i="40"/>
  <c r="R536" i="40"/>
  <c r="R537" i="40"/>
  <c r="R538" i="40"/>
  <c r="R539" i="40"/>
  <c r="R541" i="40"/>
  <c r="R542" i="40"/>
  <c r="R543" i="40"/>
  <c r="R544" i="40"/>
  <c r="R545" i="40"/>
  <c r="R546" i="40"/>
  <c r="R547" i="40"/>
  <c r="R548" i="40"/>
  <c r="R549" i="40"/>
  <c r="R550" i="40"/>
  <c r="R551" i="40"/>
  <c r="R552" i="40"/>
  <c r="R553" i="40"/>
  <c r="R555" i="40"/>
  <c r="R556" i="40"/>
  <c r="R557" i="40"/>
  <c r="R558" i="40"/>
  <c r="R559" i="40"/>
  <c r="R560" i="40"/>
  <c r="R561" i="40"/>
  <c r="R562" i="40"/>
  <c r="R563" i="40"/>
  <c r="R564" i="40"/>
  <c r="R565" i="40"/>
  <c r="R566" i="40"/>
  <c r="R567" i="40"/>
  <c r="R568" i="40"/>
  <c r="R569" i="40"/>
  <c r="R570" i="40"/>
  <c r="R571" i="40"/>
  <c r="R572" i="40"/>
  <c r="R573" i="40"/>
  <c r="R574" i="40"/>
  <c r="R575" i="40"/>
  <c r="R576" i="40"/>
  <c r="R577" i="40"/>
  <c r="R578" i="40"/>
  <c r="R579" i="40"/>
  <c r="R61" i="40"/>
  <c r="R62" i="40"/>
  <c r="R63" i="40"/>
  <c r="R64" i="40"/>
  <c r="R65" i="40"/>
  <c r="R66" i="40"/>
  <c r="R67" i="40"/>
  <c r="R68" i="40"/>
  <c r="R69" i="40"/>
  <c r="R70" i="40"/>
  <c r="R71" i="40"/>
  <c r="R73" i="40"/>
  <c r="R74" i="40"/>
  <c r="R75" i="40"/>
  <c r="R76" i="40"/>
  <c r="R77" i="40"/>
  <c r="R78" i="40"/>
  <c r="R79" i="40"/>
  <c r="R80" i="40"/>
  <c r="R81" i="40"/>
  <c r="R82" i="40"/>
  <c r="R83" i="40"/>
  <c r="R84" i="40"/>
  <c r="R85" i="40"/>
  <c r="R86" i="40"/>
  <c r="R87" i="40"/>
  <c r="R88" i="40"/>
  <c r="R89" i="40"/>
  <c r="R90" i="40"/>
  <c r="R91" i="40"/>
  <c r="R92" i="40"/>
  <c r="R93" i="40"/>
  <c r="R94" i="40"/>
  <c r="R95" i="40"/>
  <c r="R96" i="40"/>
  <c r="R97" i="40"/>
  <c r="R98" i="40"/>
  <c r="R99" i="40"/>
  <c r="R100" i="40"/>
  <c r="R101" i="40"/>
  <c r="R102" i="40"/>
  <c r="R103" i="40"/>
  <c r="R104" i="40"/>
  <c r="R105" i="40"/>
  <c r="R106" i="40"/>
  <c r="R107" i="40"/>
  <c r="R108" i="40"/>
  <c r="R109" i="40"/>
  <c r="R110" i="40"/>
  <c r="R111" i="40"/>
  <c r="R112" i="40"/>
  <c r="R113" i="40"/>
  <c r="R114" i="40"/>
  <c r="R115" i="40"/>
  <c r="R116" i="40"/>
  <c r="R117" i="40"/>
  <c r="R118" i="40"/>
  <c r="R119" i="40"/>
  <c r="R120" i="40"/>
  <c r="R121" i="40"/>
  <c r="R122" i="40"/>
  <c r="R123" i="40"/>
  <c r="R124" i="40"/>
  <c r="R125" i="40"/>
  <c r="R126" i="40"/>
  <c r="R127" i="40"/>
  <c r="R128" i="40"/>
  <c r="R129" i="40"/>
  <c r="R130" i="40"/>
  <c r="R131" i="40"/>
  <c r="R132" i="40"/>
  <c r="R133" i="40"/>
  <c r="R134" i="40"/>
  <c r="R135" i="40"/>
  <c r="R136" i="40"/>
  <c r="R137" i="40"/>
  <c r="R138" i="40"/>
  <c r="R139" i="40"/>
  <c r="R140" i="40"/>
  <c r="R141" i="40"/>
  <c r="R142" i="40"/>
  <c r="R143" i="40"/>
  <c r="R144" i="40"/>
  <c r="R145" i="40"/>
  <c r="R146" i="40"/>
  <c r="R147" i="40"/>
  <c r="R148" i="40"/>
  <c r="R150" i="40"/>
  <c r="R151" i="40"/>
  <c r="R152" i="40"/>
  <c r="R153" i="40"/>
  <c r="R154" i="40"/>
  <c r="R38" i="40"/>
  <c r="R39" i="40"/>
  <c r="R40" i="40"/>
  <c r="R41" i="40"/>
  <c r="R42" i="40"/>
  <c r="R43" i="40"/>
  <c r="R44" i="40"/>
  <c r="R45" i="40"/>
  <c r="R46" i="40"/>
  <c r="R49" i="40"/>
  <c r="R50" i="40"/>
  <c r="R51" i="40"/>
  <c r="R52" i="40"/>
  <c r="R53" i="40"/>
  <c r="R54" i="40"/>
  <c r="R55" i="40"/>
  <c r="R56" i="40"/>
  <c r="R57" i="40"/>
  <c r="R58" i="40"/>
  <c r="R59" i="40"/>
  <c r="R34" i="40"/>
  <c r="R33" i="40"/>
  <c r="U579" i="40"/>
  <c r="X579" i="40" s="1"/>
  <c r="U578" i="40"/>
  <c r="X578" i="40" s="1"/>
  <c r="U577" i="40"/>
  <c r="X577" i="40" s="1"/>
  <c r="U576" i="40"/>
  <c r="X576" i="40" s="1"/>
  <c r="W575" i="40"/>
  <c r="U575" i="40"/>
  <c r="W574" i="40"/>
  <c r="U574" i="40"/>
  <c r="W573" i="40"/>
  <c r="U573" i="40"/>
  <c r="U572" i="40"/>
  <c r="X572" i="40" s="1"/>
  <c r="W571" i="40"/>
  <c r="U571" i="40"/>
  <c r="W570" i="40"/>
  <c r="U570" i="40"/>
  <c r="W569" i="40"/>
  <c r="U569" i="40"/>
  <c r="W568" i="40"/>
  <c r="U568" i="40"/>
  <c r="W567" i="40"/>
  <c r="U567" i="40"/>
  <c r="W566" i="40"/>
  <c r="U566" i="40"/>
  <c r="W563" i="40"/>
  <c r="U563" i="40"/>
  <c r="U562" i="40"/>
  <c r="X562" i="40" s="1"/>
  <c r="U561" i="40"/>
  <c r="X561" i="40" s="1"/>
  <c r="W560" i="40"/>
  <c r="W558" i="40"/>
  <c r="W557" i="40"/>
  <c r="W556" i="40"/>
  <c r="U556" i="40"/>
  <c r="U554" i="40"/>
  <c r="X554" i="40" s="1"/>
  <c r="U553" i="40"/>
  <c r="X553" i="40" s="1"/>
  <c r="U552" i="40"/>
  <c r="X552" i="40" s="1"/>
  <c r="W549" i="40"/>
  <c r="U549" i="40"/>
  <c r="U548" i="40"/>
  <c r="X548" i="40" s="1"/>
  <c r="U547" i="40"/>
  <c r="X547" i="40" s="1"/>
  <c r="W546" i="40"/>
  <c r="U546" i="40"/>
  <c r="W544" i="40"/>
  <c r="U544" i="40"/>
  <c r="W543" i="40"/>
  <c r="W542" i="40"/>
  <c r="U542" i="40"/>
  <c r="U540" i="40"/>
  <c r="X540" i="40" s="1"/>
  <c r="U539" i="40"/>
  <c r="X539" i="40" s="1"/>
  <c r="U538" i="40"/>
  <c r="X538" i="40" s="1"/>
  <c r="W535" i="40"/>
  <c r="U535" i="40"/>
  <c r="W534" i="40"/>
  <c r="U534" i="40"/>
  <c r="W533" i="40"/>
  <c r="U533" i="40"/>
  <c r="W532" i="40"/>
  <c r="U532" i="40"/>
  <c r="W530" i="40"/>
  <c r="U530" i="40"/>
  <c r="W529" i="40"/>
  <c r="U529" i="40"/>
  <c r="W528" i="40"/>
  <c r="U528" i="40"/>
  <c r="U526" i="40"/>
  <c r="X526" i="40" s="1"/>
  <c r="U525" i="40"/>
  <c r="X525" i="40" s="1"/>
  <c r="U524" i="40"/>
  <c r="X524" i="40" s="1"/>
  <c r="W521" i="40"/>
  <c r="U521" i="40"/>
  <c r="U520" i="40"/>
  <c r="X520" i="40" s="1"/>
  <c r="U519" i="40"/>
  <c r="X519" i="40" s="1"/>
  <c r="W518" i="40"/>
  <c r="U518" i="40"/>
  <c r="W516" i="40"/>
  <c r="U516" i="40"/>
  <c r="W515" i="40"/>
  <c r="U515" i="40"/>
  <c r="X515" i="40" s="1"/>
  <c r="W514" i="40"/>
  <c r="U514" i="40"/>
  <c r="X514" i="40" s="1"/>
  <c r="U512" i="40"/>
  <c r="X512" i="40" s="1"/>
  <c r="U511" i="40"/>
  <c r="X511" i="40" s="1"/>
  <c r="U510" i="40"/>
  <c r="X510" i="40" s="1"/>
  <c r="U505" i="40"/>
  <c r="X505" i="40" s="1"/>
  <c r="W504" i="40"/>
  <c r="X504" i="40" s="1"/>
  <c r="W503" i="40"/>
  <c r="U503" i="40"/>
  <c r="W502" i="40"/>
  <c r="U502" i="40"/>
  <c r="W501" i="40"/>
  <c r="U501" i="40"/>
  <c r="W500" i="40"/>
  <c r="U500" i="40"/>
  <c r="W499" i="40"/>
  <c r="U499" i="40"/>
  <c r="W498" i="40"/>
  <c r="U498" i="40"/>
  <c r="W497" i="40"/>
  <c r="U497" i="40"/>
  <c r="W496" i="40"/>
  <c r="U496" i="40"/>
  <c r="W495" i="40"/>
  <c r="U495" i="40"/>
  <c r="U492" i="40"/>
  <c r="X492" i="40" s="1"/>
  <c r="W491" i="40"/>
  <c r="U491" i="40"/>
  <c r="W490" i="40"/>
  <c r="U490" i="40"/>
  <c r="U488" i="40"/>
  <c r="X488" i="40" s="1"/>
  <c r="W487" i="40"/>
  <c r="U487" i="40"/>
  <c r="W486" i="40"/>
  <c r="X486" i="40" s="1"/>
  <c r="U486" i="40"/>
  <c r="W485" i="40"/>
  <c r="U485" i="40"/>
  <c r="U483" i="40"/>
  <c r="X483" i="40" s="1"/>
  <c r="W482" i="40"/>
  <c r="X482" i="40" s="1"/>
  <c r="W481" i="40"/>
  <c r="U481" i="40"/>
  <c r="W480" i="40"/>
  <c r="U480" i="40"/>
  <c r="W479" i="40"/>
  <c r="U479" i="40"/>
  <c r="W478" i="40"/>
  <c r="U478" i="40"/>
  <c r="W477" i="40"/>
  <c r="U477" i="40"/>
  <c r="W476" i="40"/>
  <c r="U476" i="40"/>
  <c r="X476" i="40" s="1"/>
  <c r="W475" i="40"/>
  <c r="U475" i="40"/>
  <c r="W474" i="40"/>
  <c r="U474" i="40"/>
  <c r="W473" i="40"/>
  <c r="U473" i="40"/>
  <c r="W472" i="40"/>
  <c r="U472" i="40"/>
  <c r="W471" i="40"/>
  <c r="U471" i="40"/>
  <c r="W470" i="40"/>
  <c r="U470" i="40"/>
  <c r="W469" i="40"/>
  <c r="U469" i="40"/>
  <c r="W468" i="40"/>
  <c r="U468" i="40"/>
  <c r="W467" i="40"/>
  <c r="U467" i="40"/>
  <c r="W466" i="40"/>
  <c r="U466" i="40"/>
  <c r="U464" i="40"/>
  <c r="X464" i="40" s="1"/>
  <c r="W463" i="40"/>
  <c r="X463" i="40" s="1"/>
  <c r="U462" i="40"/>
  <c r="X462" i="40" s="1"/>
  <c r="U461" i="40"/>
  <c r="X461" i="40" s="1"/>
  <c r="W460" i="40"/>
  <c r="U460" i="40"/>
  <c r="U459" i="40"/>
  <c r="X459" i="40" s="1"/>
  <c r="W458" i="40"/>
  <c r="U458" i="40"/>
  <c r="W457" i="40"/>
  <c r="U457" i="40"/>
  <c r="W456" i="40"/>
  <c r="U456" i="40"/>
  <c r="W455" i="40"/>
  <c r="U455" i="40"/>
  <c r="W454" i="40"/>
  <c r="U454" i="40"/>
  <c r="W453" i="40"/>
  <c r="U453" i="40"/>
  <c r="W452" i="40"/>
  <c r="U452" i="40"/>
  <c r="W451" i="40"/>
  <c r="U451" i="40"/>
  <c r="W450" i="40"/>
  <c r="U450" i="40"/>
  <c r="W449" i="40"/>
  <c r="U449" i="40"/>
  <c r="W448" i="40"/>
  <c r="U448" i="40"/>
  <c r="W447" i="40"/>
  <c r="U447" i="40"/>
  <c r="W446" i="40"/>
  <c r="U446" i="40"/>
  <c r="W445" i="40"/>
  <c r="U445" i="40"/>
  <c r="W444" i="40"/>
  <c r="U444" i="40"/>
  <c r="W443" i="40"/>
  <c r="U443" i="40"/>
  <c r="W442" i="40"/>
  <c r="U442" i="40"/>
  <c r="W441" i="40"/>
  <c r="U441" i="40"/>
  <c r="W440" i="40"/>
  <c r="U440" i="40"/>
  <c r="W439" i="40"/>
  <c r="U439" i="40"/>
  <c r="W438" i="40"/>
  <c r="U438" i="40"/>
  <c r="W437" i="40"/>
  <c r="U437" i="40"/>
  <c r="X437" i="40" s="1"/>
  <c r="W436" i="40"/>
  <c r="U436" i="40"/>
  <c r="W435" i="40"/>
  <c r="U435" i="40"/>
  <c r="W434" i="40"/>
  <c r="U434" i="40"/>
  <c r="W433" i="40"/>
  <c r="U433" i="40"/>
  <c r="W432" i="40"/>
  <c r="U432" i="40"/>
  <c r="W431" i="40"/>
  <c r="U431" i="40"/>
  <c r="W430" i="40"/>
  <c r="U430" i="40"/>
  <c r="W429" i="40"/>
  <c r="U429" i="40"/>
  <c r="W428" i="40"/>
  <c r="U428" i="40"/>
  <c r="W427" i="40"/>
  <c r="U427" i="40"/>
  <c r="U425" i="40"/>
  <c r="X425" i="40" s="1"/>
  <c r="W424" i="40"/>
  <c r="U424" i="40"/>
  <c r="W423" i="40"/>
  <c r="U423" i="40"/>
  <c r="W422" i="40"/>
  <c r="U422" i="40"/>
  <c r="W421" i="40"/>
  <c r="U421" i="40"/>
  <c r="W420" i="40"/>
  <c r="U420" i="40"/>
  <c r="W419" i="40"/>
  <c r="U419" i="40"/>
  <c r="W418" i="40"/>
  <c r="U418" i="40"/>
  <c r="W417" i="40"/>
  <c r="U417" i="40"/>
  <c r="W416" i="40"/>
  <c r="U416" i="40"/>
  <c r="W415" i="40"/>
  <c r="U415" i="40"/>
  <c r="W414" i="40"/>
  <c r="U414" i="40"/>
  <c r="U412" i="40"/>
  <c r="X412" i="40" s="1"/>
  <c r="U411" i="40"/>
  <c r="X411" i="40" s="1"/>
  <c r="U410" i="40"/>
  <c r="X410" i="40" s="1"/>
  <c r="U409" i="40"/>
  <c r="X409" i="40" s="1"/>
  <c r="U408" i="40"/>
  <c r="X408" i="40" s="1"/>
  <c r="U407" i="40"/>
  <c r="X407" i="40" s="1"/>
  <c r="U406" i="40"/>
  <c r="X406" i="40" s="1"/>
  <c r="U405" i="40"/>
  <c r="X405" i="40" s="1"/>
  <c r="W404" i="40"/>
  <c r="U404" i="40"/>
  <c r="W403" i="40"/>
  <c r="U403" i="40"/>
  <c r="U402" i="40"/>
  <c r="X402" i="40" s="1"/>
  <c r="U401" i="40"/>
  <c r="X401" i="40" s="1"/>
  <c r="W400" i="40"/>
  <c r="U400" i="40"/>
  <c r="W399" i="40"/>
  <c r="U399" i="40"/>
  <c r="W398" i="40"/>
  <c r="U398" i="40"/>
  <c r="W397" i="40"/>
  <c r="U397" i="40"/>
  <c r="W396" i="40"/>
  <c r="U396" i="40"/>
  <c r="W395" i="40"/>
  <c r="U395" i="40"/>
  <c r="W394" i="40"/>
  <c r="U394" i="40"/>
  <c r="W393" i="40"/>
  <c r="U393" i="40"/>
  <c r="W392" i="40"/>
  <c r="U392" i="40"/>
  <c r="W391" i="40"/>
  <c r="U391" i="40"/>
  <c r="W390" i="40"/>
  <c r="U390" i="40"/>
  <c r="W389" i="40"/>
  <c r="U389" i="40"/>
  <c r="W388" i="40"/>
  <c r="U388" i="40"/>
  <c r="W387" i="40"/>
  <c r="U387" i="40"/>
  <c r="U386" i="40"/>
  <c r="X386" i="40" s="1"/>
  <c r="U385" i="40"/>
  <c r="X385" i="40" s="1"/>
  <c r="W384" i="40"/>
  <c r="U384" i="40"/>
  <c r="W383" i="40"/>
  <c r="X383" i="40" s="1"/>
  <c r="W379" i="40"/>
  <c r="U379" i="40"/>
  <c r="U377" i="40"/>
  <c r="X377" i="40" s="1"/>
  <c r="W376" i="40"/>
  <c r="X376" i="40" s="1"/>
  <c r="W375" i="40"/>
  <c r="U375" i="40"/>
  <c r="W374" i="40"/>
  <c r="U374" i="40"/>
  <c r="W373" i="40"/>
  <c r="U373" i="40"/>
  <c r="W372" i="40"/>
  <c r="U372" i="40"/>
  <c r="W371" i="40"/>
  <c r="U371" i="40"/>
  <c r="W370" i="40"/>
  <c r="U370" i="40"/>
  <c r="W369" i="40"/>
  <c r="U369" i="40"/>
  <c r="W368" i="40"/>
  <c r="U368" i="40"/>
  <c r="W367" i="40"/>
  <c r="U367" i="40"/>
  <c r="W366" i="40"/>
  <c r="U366" i="40"/>
  <c r="W365" i="40"/>
  <c r="U365" i="40"/>
  <c r="W364" i="40"/>
  <c r="U364" i="40"/>
  <c r="W363" i="40"/>
  <c r="U363" i="40"/>
  <c r="W362" i="40"/>
  <c r="U362" i="40"/>
  <c r="W360" i="40"/>
  <c r="U360" i="40"/>
  <c r="W359" i="40"/>
  <c r="U359" i="40"/>
  <c r="U358" i="40"/>
  <c r="X358" i="40" s="1"/>
  <c r="W357" i="40"/>
  <c r="U357" i="40"/>
  <c r="U356" i="40"/>
  <c r="X356" i="40" s="1"/>
  <c r="W354" i="40"/>
  <c r="U354" i="40"/>
  <c r="W353" i="40"/>
  <c r="U353" i="40"/>
  <c r="W351" i="40"/>
  <c r="U351" i="40"/>
  <c r="W350" i="40"/>
  <c r="U350" i="40"/>
  <c r="W349" i="40"/>
  <c r="U349" i="40"/>
  <c r="W347" i="40"/>
  <c r="U347" i="40"/>
  <c r="W346" i="40"/>
  <c r="U346" i="40"/>
  <c r="W345" i="40"/>
  <c r="U345" i="40"/>
  <c r="W344" i="40"/>
  <c r="U344" i="40"/>
  <c r="W343" i="40"/>
  <c r="U343" i="40"/>
  <c r="W342" i="40"/>
  <c r="U342" i="40"/>
  <c r="W340" i="40"/>
  <c r="U340" i="40"/>
  <c r="W339" i="40"/>
  <c r="U339" i="40"/>
  <c r="W338" i="40"/>
  <c r="U338" i="40"/>
  <c r="W337" i="40"/>
  <c r="U337" i="40"/>
  <c r="W336" i="40"/>
  <c r="U336" i="40"/>
  <c r="W335" i="40"/>
  <c r="X335" i="40" s="1"/>
  <c r="U335" i="40"/>
  <c r="W334" i="40"/>
  <c r="U334" i="40"/>
  <c r="W333" i="40"/>
  <c r="U333" i="40"/>
  <c r="W332" i="40"/>
  <c r="U332" i="40"/>
  <c r="W331" i="40"/>
  <c r="U331" i="40"/>
  <c r="W329" i="40"/>
  <c r="U329" i="40"/>
  <c r="W328" i="40"/>
  <c r="U328" i="40"/>
  <c r="W327" i="40"/>
  <c r="U327" i="40"/>
  <c r="W326" i="40"/>
  <c r="U326" i="40"/>
  <c r="W324" i="40"/>
  <c r="U324" i="40"/>
  <c r="W323" i="40"/>
  <c r="U323" i="40"/>
  <c r="W322" i="40"/>
  <c r="U322" i="40"/>
  <c r="W321" i="40"/>
  <c r="U321" i="40"/>
  <c r="W320" i="40"/>
  <c r="U320" i="40"/>
  <c r="W319" i="40"/>
  <c r="U319" i="40"/>
  <c r="W317" i="40"/>
  <c r="U317" i="40"/>
  <c r="W316" i="40"/>
  <c r="U316" i="40"/>
  <c r="W315" i="40"/>
  <c r="U315" i="40"/>
  <c r="W314" i="40"/>
  <c r="U314" i="40"/>
  <c r="W313" i="40"/>
  <c r="U313" i="40"/>
  <c r="W312" i="40"/>
  <c r="U312" i="40"/>
  <c r="W309" i="40"/>
  <c r="W308" i="40" s="1"/>
  <c r="U309" i="40"/>
  <c r="U308" i="40" s="1"/>
  <c r="W307" i="40"/>
  <c r="U307" i="40"/>
  <c r="W306" i="40"/>
  <c r="U306" i="40"/>
  <c r="W305" i="40"/>
  <c r="U305" i="40"/>
  <c r="W304" i="40"/>
  <c r="U304" i="40"/>
  <c r="W303" i="40"/>
  <c r="U303" i="40"/>
  <c r="W301" i="40"/>
  <c r="U301" i="40"/>
  <c r="W300" i="40"/>
  <c r="U300" i="40"/>
  <c r="W299" i="40"/>
  <c r="U299" i="40"/>
  <c r="W298" i="40"/>
  <c r="U298" i="40"/>
  <c r="W297" i="40"/>
  <c r="U297" i="40"/>
  <c r="W295" i="40"/>
  <c r="U295" i="40"/>
  <c r="W294" i="40"/>
  <c r="U294" i="40"/>
  <c r="U291" i="40"/>
  <c r="X291" i="40" s="1"/>
  <c r="W290" i="40"/>
  <c r="U290" i="40"/>
  <c r="W289" i="40"/>
  <c r="U289" i="40"/>
  <c r="W288" i="40"/>
  <c r="U288" i="40"/>
  <c r="W287" i="40"/>
  <c r="U287" i="40"/>
  <c r="W286" i="40"/>
  <c r="U286" i="40"/>
  <c r="W285" i="40"/>
  <c r="U285" i="40"/>
  <c r="W284" i="40"/>
  <c r="U284" i="40"/>
  <c r="W283" i="40"/>
  <c r="U283" i="40"/>
  <c r="W282" i="40"/>
  <c r="U282" i="40"/>
  <c r="W281" i="40"/>
  <c r="U281" i="40"/>
  <c r="W280" i="40"/>
  <c r="U280" i="40"/>
  <c r="W278" i="40"/>
  <c r="U278" i="40"/>
  <c r="W277" i="40"/>
  <c r="U277" i="40"/>
  <c r="W276" i="40"/>
  <c r="U276" i="40"/>
  <c r="W275" i="40"/>
  <c r="U275" i="40"/>
  <c r="W274" i="40"/>
  <c r="U274" i="40"/>
  <c r="W273" i="40"/>
  <c r="U273" i="40"/>
  <c r="U271" i="40"/>
  <c r="X271" i="40" s="1"/>
  <c r="W270" i="40"/>
  <c r="U270" i="40"/>
  <c r="W269" i="40"/>
  <c r="U269" i="40"/>
  <c r="W267" i="40"/>
  <c r="U267" i="40"/>
  <c r="W266" i="40"/>
  <c r="U266" i="40"/>
  <c r="W265" i="40"/>
  <c r="U265" i="40"/>
  <c r="W263" i="40"/>
  <c r="U263" i="40"/>
  <c r="W262" i="40"/>
  <c r="U262" i="40"/>
  <c r="U260" i="40"/>
  <c r="X260" i="40" s="1"/>
  <c r="W259" i="40"/>
  <c r="U259" i="40"/>
  <c r="W258" i="40"/>
  <c r="U258" i="40"/>
  <c r="W257" i="40"/>
  <c r="U257" i="40"/>
  <c r="W256" i="40"/>
  <c r="U256" i="40"/>
  <c r="W255" i="40"/>
  <c r="U255" i="40"/>
  <c r="W254" i="40"/>
  <c r="U254" i="40"/>
  <c r="W253" i="40"/>
  <c r="U253" i="40"/>
  <c r="W252" i="40"/>
  <c r="U252" i="40"/>
  <c r="W251" i="40"/>
  <c r="U251" i="40"/>
  <c r="W250" i="40"/>
  <c r="U250" i="40"/>
  <c r="W249" i="40"/>
  <c r="U249" i="40"/>
  <c r="W248" i="40"/>
  <c r="U248" i="40"/>
  <c r="W247" i="40"/>
  <c r="U247" i="40"/>
  <c r="W245" i="40"/>
  <c r="U245" i="40"/>
  <c r="W244" i="40"/>
  <c r="U244" i="40"/>
  <c r="W243" i="40"/>
  <c r="U243" i="40"/>
  <c r="W242" i="40"/>
  <c r="U242" i="40"/>
  <c r="W241" i="40"/>
  <c r="U241" i="40"/>
  <c r="W240" i="40"/>
  <c r="U240" i="40"/>
  <c r="W239" i="40"/>
  <c r="U239" i="40"/>
  <c r="W238" i="40"/>
  <c r="U238" i="40"/>
  <c r="W237" i="40"/>
  <c r="U237" i="40"/>
  <c r="W236" i="40"/>
  <c r="U236" i="40"/>
  <c r="W235" i="40"/>
  <c r="U235" i="40"/>
  <c r="W234" i="40"/>
  <c r="U234" i="40"/>
  <c r="W233" i="40"/>
  <c r="U233" i="40"/>
  <c r="W232" i="40"/>
  <c r="U232" i="40"/>
  <c r="W231" i="40"/>
  <c r="U231" i="40"/>
  <c r="W230" i="40"/>
  <c r="U230" i="40"/>
  <c r="W229" i="40"/>
  <c r="U229" i="40"/>
  <c r="W228" i="40"/>
  <c r="U228" i="40"/>
  <c r="W227" i="40"/>
  <c r="U227" i="40"/>
  <c r="W226" i="40"/>
  <c r="U226" i="40"/>
  <c r="W225" i="40"/>
  <c r="U225" i="40"/>
  <c r="W224" i="40"/>
  <c r="U224" i="40"/>
  <c r="W223" i="40"/>
  <c r="U223" i="40"/>
  <c r="X223" i="40" s="1"/>
  <c r="W222" i="40"/>
  <c r="U222" i="40"/>
  <c r="W221" i="40"/>
  <c r="U221" i="40"/>
  <c r="W220" i="40"/>
  <c r="U220" i="40"/>
  <c r="W219" i="40"/>
  <c r="U219" i="40"/>
  <c r="W218" i="40"/>
  <c r="U218" i="40"/>
  <c r="W217" i="40"/>
  <c r="U217" i="40"/>
  <c r="W216" i="40"/>
  <c r="U216" i="40"/>
  <c r="W215" i="40"/>
  <c r="U215" i="40"/>
  <c r="X215" i="40" s="1"/>
  <c r="U214" i="40"/>
  <c r="X214" i="40" s="1"/>
  <c r="W213" i="40"/>
  <c r="U213" i="40"/>
  <c r="W212" i="40"/>
  <c r="U212" i="40"/>
  <c r="W211" i="40"/>
  <c r="U211" i="40"/>
  <c r="W210" i="40"/>
  <c r="U210" i="40"/>
  <c r="W209" i="40"/>
  <c r="U209" i="40"/>
  <c r="W208" i="40"/>
  <c r="U208" i="40"/>
  <c r="W207" i="40"/>
  <c r="U207" i="40"/>
  <c r="U206" i="40"/>
  <c r="X206" i="40" s="1"/>
  <c r="W205" i="40"/>
  <c r="U205" i="40"/>
  <c r="U204" i="40"/>
  <c r="X204" i="40" s="1"/>
  <c r="W203" i="40"/>
  <c r="U203" i="40"/>
  <c r="U202" i="40"/>
  <c r="X202" i="40" s="1"/>
  <c r="W201" i="40"/>
  <c r="U201" i="40"/>
  <c r="U200" i="40"/>
  <c r="X200" i="40" s="1"/>
  <c r="U199" i="40"/>
  <c r="X199" i="40" s="1"/>
  <c r="U198" i="40"/>
  <c r="X198" i="40" s="1"/>
  <c r="W197" i="40"/>
  <c r="U197" i="40"/>
  <c r="W196" i="40"/>
  <c r="U196" i="40"/>
  <c r="X196" i="40" s="1"/>
  <c r="W195" i="40"/>
  <c r="U195" i="40"/>
  <c r="U194" i="40"/>
  <c r="X194" i="40" s="1"/>
  <c r="W193" i="40"/>
  <c r="U193" i="40"/>
  <c r="W192" i="40"/>
  <c r="U192" i="40"/>
  <c r="W191" i="40"/>
  <c r="U191" i="40"/>
  <c r="U190" i="40"/>
  <c r="X190" i="40" s="1"/>
  <c r="U189" i="40"/>
  <c r="X189" i="40" s="1"/>
  <c r="W188" i="40"/>
  <c r="U188" i="40"/>
  <c r="U186" i="40"/>
  <c r="X186" i="40" s="1"/>
  <c r="W185" i="40"/>
  <c r="U185" i="40"/>
  <c r="W184" i="40"/>
  <c r="U184" i="40"/>
  <c r="W183" i="40"/>
  <c r="U183" i="40"/>
  <c r="W182" i="40"/>
  <c r="U182" i="40"/>
  <c r="W181" i="40"/>
  <c r="U181" i="40"/>
  <c r="W179" i="40"/>
  <c r="U179" i="40"/>
  <c r="W178" i="40"/>
  <c r="U178" i="40"/>
  <c r="W177" i="40"/>
  <c r="U177" i="40"/>
  <c r="W176" i="40"/>
  <c r="U176" i="40"/>
  <c r="W175" i="40"/>
  <c r="U175" i="40"/>
  <c r="W174" i="40"/>
  <c r="U174" i="40"/>
  <c r="W173" i="40"/>
  <c r="U173" i="40"/>
  <c r="W172" i="40"/>
  <c r="U172" i="40"/>
  <c r="W170" i="40"/>
  <c r="U170" i="40"/>
  <c r="W168" i="40"/>
  <c r="U168" i="40"/>
  <c r="W167" i="40"/>
  <c r="U167" i="40"/>
  <c r="W166" i="40"/>
  <c r="U166" i="40"/>
  <c r="W164" i="40"/>
  <c r="X164" i="40" s="1"/>
  <c r="U164" i="40"/>
  <c r="W163" i="40"/>
  <c r="U163" i="40"/>
  <c r="W162" i="40"/>
  <c r="U162" i="40"/>
  <c r="W161" i="40"/>
  <c r="U161" i="40"/>
  <c r="W160" i="40"/>
  <c r="U160" i="40"/>
  <c r="W159" i="40"/>
  <c r="U159" i="40"/>
  <c r="W158" i="40"/>
  <c r="U158" i="40"/>
  <c r="W157" i="40"/>
  <c r="U157" i="40"/>
  <c r="W156" i="40"/>
  <c r="U156" i="40"/>
  <c r="W155" i="40"/>
  <c r="U155" i="40"/>
  <c r="W154" i="40"/>
  <c r="U154" i="40"/>
  <c r="W153" i="40"/>
  <c r="U153" i="40"/>
  <c r="W152" i="40"/>
  <c r="U152" i="40"/>
  <c r="W151" i="40"/>
  <c r="U151" i="40"/>
  <c r="W150" i="40"/>
  <c r="U150" i="40"/>
  <c r="U148" i="40"/>
  <c r="X148" i="40" s="1"/>
  <c r="W147" i="40"/>
  <c r="X147" i="40" s="1"/>
  <c r="W146" i="40"/>
  <c r="U146" i="40"/>
  <c r="W145" i="40"/>
  <c r="U145" i="40"/>
  <c r="X145" i="40" s="1"/>
  <c r="W144" i="40"/>
  <c r="U144" i="40"/>
  <c r="W143" i="40"/>
  <c r="U143" i="40"/>
  <c r="W142" i="40"/>
  <c r="U142" i="40"/>
  <c r="W141" i="40"/>
  <c r="U141" i="40"/>
  <c r="W140" i="40"/>
  <c r="U140" i="40"/>
  <c r="W139" i="40"/>
  <c r="U139" i="40"/>
  <c r="W138" i="40"/>
  <c r="U138" i="40"/>
  <c r="W137" i="40"/>
  <c r="U137" i="40"/>
  <c r="W136" i="40"/>
  <c r="U136" i="40"/>
  <c r="W135" i="40"/>
  <c r="U135" i="40"/>
  <c r="W134" i="40"/>
  <c r="U134" i="40"/>
  <c r="X134" i="40" s="1"/>
  <c r="W133" i="40"/>
  <c r="U133" i="40"/>
  <c r="W132" i="40"/>
  <c r="U132" i="40"/>
  <c r="W131" i="40"/>
  <c r="U131" i="40"/>
  <c r="W130" i="40"/>
  <c r="U130" i="40"/>
  <c r="W129" i="40"/>
  <c r="U129" i="40"/>
  <c r="W128" i="40"/>
  <c r="U128" i="40"/>
  <c r="W127" i="40"/>
  <c r="U127" i="40"/>
  <c r="W126" i="40"/>
  <c r="U126" i="40"/>
  <c r="W125" i="40"/>
  <c r="U125" i="40"/>
  <c r="W124" i="40"/>
  <c r="U124" i="40"/>
  <c r="W123" i="40"/>
  <c r="U123" i="40"/>
  <c r="W122" i="40"/>
  <c r="U122" i="40"/>
  <c r="W121" i="40"/>
  <c r="U121" i="40"/>
  <c r="W120" i="40"/>
  <c r="U120" i="40"/>
  <c r="W119" i="40"/>
  <c r="U119" i="40"/>
  <c r="W118" i="40"/>
  <c r="U118" i="40"/>
  <c r="W117" i="40"/>
  <c r="U117" i="40"/>
  <c r="W116" i="40"/>
  <c r="U116" i="40"/>
  <c r="W115" i="40"/>
  <c r="U115" i="40"/>
  <c r="W114" i="40"/>
  <c r="U114" i="40"/>
  <c r="W113" i="40"/>
  <c r="U113" i="40"/>
  <c r="W112" i="40"/>
  <c r="U112" i="40"/>
  <c r="W111" i="40"/>
  <c r="U111" i="40"/>
  <c r="W110" i="40"/>
  <c r="U110" i="40"/>
  <c r="W109" i="40"/>
  <c r="U109" i="40"/>
  <c r="W108" i="40"/>
  <c r="U108" i="40"/>
  <c r="W107" i="40"/>
  <c r="U107" i="40"/>
  <c r="W106" i="40"/>
  <c r="U106" i="40"/>
  <c r="W105" i="40"/>
  <c r="U105" i="40"/>
  <c r="W104" i="40"/>
  <c r="U104" i="40"/>
  <c r="W103" i="40"/>
  <c r="U103" i="40"/>
  <c r="W102" i="40"/>
  <c r="U102" i="40"/>
  <c r="W101" i="40"/>
  <c r="U101" i="40"/>
  <c r="W100" i="40"/>
  <c r="U100" i="40"/>
  <c r="W99" i="40"/>
  <c r="U99" i="40"/>
  <c r="U98" i="40"/>
  <c r="X98" i="40" s="1"/>
  <c r="W96" i="40"/>
  <c r="U96" i="40"/>
  <c r="W95" i="40"/>
  <c r="U95" i="40"/>
  <c r="W94" i="40"/>
  <c r="U94" i="40"/>
  <c r="W93" i="40"/>
  <c r="U93" i="40"/>
  <c r="W91" i="40"/>
  <c r="U91" i="40"/>
  <c r="U90" i="40"/>
  <c r="X90" i="40" s="1"/>
  <c r="W89" i="40"/>
  <c r="U89" i="40"/>
  <c r="W87" i="40"/>
  <c r="U87" i="40"/>
  <c r="W86" i="40"/>
  <c r="U86" i="40"/>
  <c r="W84" i="40"/>
  <c r="U84" i="40"/>
  <c r="U83" i="40" s="1"/>
  <c r="W82" i="40"/>
  <c r="U82" i="40"/>
  <c r="W81" i="40"/>
  <c r="U81" i="40"/>
  <c r="W80" i="40"/>
  <c r="U80" i="40"/>
  <c r="W79" i="40"/>
  <c r="U79" i="40"/>
  <c r="W77" i="40"/>
  <c r="W76" i="40" s="1"/>
  <c r="U77" i="40"/>
  <c r="U76" i="40" s="1"/>
  <c r="W75" i="40"/>
  <c r="U75" i="40"/>
  <c r="W74" i="40"/>
  <c r="U74" i="40"/>
  <c r="W71" i="40"/>
  <c r="U71" i="40"/>
  <c r="W70" i="40"/>
  <c r="U70" i="40"/>
  <c r="W69" i="40"/>
  <c r="U69" i="40"/>
  <c r="W68" i="40"/>
  <c r="U68" i="40"/>
  <c r="W67" i="40"/>
  <c r="U67" i="40"/>
  <c r="W66" i="40"/>
  <c r="U66" i="40"/>
  <c r="W65" i="40"/>
  <c r="U65" i="40"/>
  <c r="W64" i="40"/>
  <c r="U64" i="40"/>
  <c r="W63" i="40"/>
  <c r="U63" i="40"/>
  <c r="X63" i="40" s="1"/>
  <c r="W62" i="40"/>
  <c r="U62" i="40"/>
  <c r="W61" i="40"/>
  <c r="U61" i="40"/>
  <c r="W60" i="40"/>
  <c r="U60" i="40"/>
  <c r="W59" i="40"/>
  <c r="U59" i="40"/>
  <c r="W58" i="40"/>
  <c r="U58" i="40"/>
  <c r="W57" i="40"/>
  <c r="U57" i="40"/>
  <c r="W56" i="40"/>
  <c r="U56" i="40"/>
  <c r="W55" i="40"/>
  <c r="U55" i="40"/>
  <c r="W54" i="40"/>
  <c r="U54" i="40"/>
  <c r="W53" i="40"/>
  <c r="U53" i="40"/>
  <c r="W52" i="40"/>
  <c r="U52" i="40"/>
  <c r="W51" i="40"/>
  <c r="U51" i="40"/>
  <c r="U50" i="40"/>
  <c r="W48" i="40"/>
  <c r="U48" i="40"/>
  <c r="W47" i="40"/>
  <c r="U47" i="40"/>
  <c r="W46" i="40"/>
  <c r="U46" i="40"/>
  <c r="W45" i="40"/>
  <c r="U45" i="40"/>
  <c r="W44" i="40"/>
  <c r="U44" i="40"/>
  <c r="U43" i="40"/>
  <c r="X43" i="40" s="1"/>
  <c r="W42" i="40"/>
  <c r="U42" i="40"/>
  <c r="U41" i="40"/>
  <c r="X41" i="40" s="1"/>
  <c r="W39" i="40"/>
  <c r="U39" i="40"/>
  <c r="W38" i="40"/>
  <c r="U38" i="40"/>
  <c r="W36" i="40"/>
  <c r="U36" i="40"/>
  <c r="W35" i="40"/>
  <c r="U35" i="40"/>
  <c r="U34" i="40"/>
  <c r="X34" i="40" s="1"/>
  <c r="U33" i="40"/>
  <c r="X33" i="40" s="1"/>
  <c r="R32" i="40"/>
  <c r="N568" i="40"/>
  <c r="L579" i="40"/>
  <c r="O579" i="40" s="1"/>
  <c r="L578" i="40"/>
  <c r="O578" i="40" s="1"/>
  <c r="L577" i="40"/>
  <c r="O577" i="40" s="1"/>
  <c r="L576" i="40"/>
  <c r="O576" i="40" s="1"/>
  <c r="N575" i="40"/>
  <c r="L575" i="40"/>
  <c r="N574" i="40"/>
  <c r="L574" i="40"/>
  <c r="N573" i="40"/>
  <c r="L573" i="40"/>
  <c r="L572" i="40"/>
  <c r="O572" i="40" s="1"/>
  <c r="N571" i="40"/>
  <c r="L571" i="40"/>
  <c r="N570" i="40"/>
  <c r="L570" i="40"/>
  <c r="N569" i="40"/>
  <c r="L569" i="40"/>
  <c r="L568" i="40"/>
  <c r="N567" i="40"/>
  <c r="L567" i="40"/>
  <c r="N566" i="40"/>
  <c r="L566" i="40"/>
  <c r="N563" i="40"/>
  <c r="L563" i="40"/>
  <c r="L562" i="40"/>
  <c r="O562" i="40" s="1"/>
  <c r="L561" i="40"/>
  <c r="O561" i="40" s="1"/>
  <c r="N560" i="40"/>
  <c r="L560" i="40"/>
  <c r="N558" i="40"/>
  <c r="L558" i="40"/>
  <c r="N557" i="40"/>
  <c r="L557" i="40"/>
  <c r="N556" i="40"/>
  <c r="L556" i="40"/>
  <c r="L554" i="40"/>
  <c r="O554" i="40" s="1"/>
  <c r="L553" i="40"/>
  <c r="L552" i="40"/>
  <c r="O552" i="40" s="1"/>
  <c r="N549" i="40"/>
  <c r="L549" i="40"/>
  <c r="L548" i="40"/>
  <c r="O548" i="40" s="1"/>
  <c r="L547" i="40"/>
  <c r="O547" i="40" s="1"/>
  <c r="N546" i="40"/>
  <c r="L546" i="40"/>
  <c r="N544" i="40"/>
  <c r="L544" i="40"/>
  <c r="N543" i="40"/>
  <c r="L543" i="40"/>
  <c r="N542" i="40"/>
  <c r="L542" i="40"/>
  <c r="L540" i="40"/>
  <c r="O540" i="40" s="1"/>
  <c r="L539" i="40"/>
  <c r="O539" i="40" s="1"/>
  <c r="L538" i="40"/>
  <c r="N535" i="40"/>
  <c r="L535" i="40"/>
  <c r="N534" i="40"/>
  <c r="L534" i="40"/>
  <c r="N533" i="40"/>
  <c r="L533" i="40"/>
  <c r="N532" i="40"/>
  <c r="L532" i="40"/>
  <c r="N530" i="40"/>
  <c r="L530" i="40"/>
  <c r="N529" i="40"/>
  <c r="L529" i="40"/>
  <c r="N528" i="40"/>
  <c r="L528" i="40"/>
  <c r="L526" i="40"/>
  <c r="O526" i="40" s="1"/>
  <c r="L525" i="40"/>
  <c r="O525" i="40" s="1"/>
  <c r="L524" i="40"/>
  <c r="N521" i="40"/>
  <c r="L521" i="40"/>
  <c r="L520" i="40"/>
  <c r="O520" i="40" s="1"/>
  <c r="L519" i="40"/>
  <c r="O519" i="40" s="1"/>
  <c r="N518" i="40"/>
  <c r="L518" i="40"/>
  <c r="N516" i="40"/>
  <c r="L516" i="40"/>
  <c r="N515" i="40"/>
  <c r="L515" i="40"/>
  <c r="N514" i="40"/>
  <c r="L514" i="40"/>
  <c r="L512" i="40"/>
  <c r="O512" i="40" s="1"/>
  <c r="L511" i="40"/>
  <c r="L510" i="40"/>
  <c r="O510" i="40" s="1"/>
  <c r="L505" i="40"/>
  <c r="O505" i="40" s="1"/>
  <c r="N504" i="40"/>
  <c r="O504" i="40" s="1"/>
  <c r="N503" i="40"/>
  <c r="L503" i="40"/>
  <c r="N502" i="40"/>
  <c r="L502" i="40"/>
  <c r="N501" i="40"/>
  <c r="L501" i="40"/>
  <c r="N500" i="40"/>
  <c r="L500" i="40"/>
  <c r="N499" i="40"/>
  <c r="L499" i="40"/>
  <c r="N498" i="40"/>
  <c r="L498" i="40"/>
  <c r="N497" i="40"/>
  <c r="L497" i="40"/>
  <c r="N496" i="40"/>
  <c r="L496" i="40"/>
  <c r="N495" i="40"/>
  <c r="L495" i="40"/>
  <c r="L492" i="40"/>
  <c r="O492" i="40" s="1"/>
  <c r="N491" i="40"/>
  <c r="L491" i="40"/>
  <c r="N490" i="40"/>
  <c r="L490" i="40"/>
  <c r="L488" i="40"/>
  <c r="O488" i="40" s="1"/>
  <c r="N487" i="40"/>
  <c r="L487" i="40"/>
  <c r="N486" i="40"/>
  <c r="L486" i="40"/>
  <c r="N485" i="40"/>
  <c r="L485" i="40"/>
  <c r="L483" i="40"/>
  <c r="O483" i="40" s="1"/>
  <c r="N482" i="40"/>
  <c r="O482" i="40" s="1"/>
  <c r="N481" i="40"/>
  <c r="L481" i="40"/>
  <c r="N480" i="40"/>
  <c r="L480" i="40"/>
  <c r="N479" i="40"/>
  <c r="L479" i="40"/>
  <c r="N478" i="40"/>
  <c r="L478" i="40"/>
  <c r="N477" i="40"/>
  <c r="L477" i="40"/>
  <c r="N476" i="40"/>
  <c r="L476" i="40"/>
  <c r="N475" i="40"/>
  <c r="L475" i="40"/>
  <c r="N474" i="40"/>
  <c r="L474" i="40"/>
  <c r="N473" i="40"/>
  <c r="L473" i="40"/>
  <c r="N472" i="40"/>
  <c r="L472" i="40"/>
  <c r="N471" i="40"/>
  <c r="L471" i="40"/>
  <c r="N470" i="40"/>
  <c r="L470" i="40"/>
  <c r="N469" i="40"/>
  <c r="L469" i="40"/>
  <c r="N468" i="40"/>
  <c r="L468" i="40"/>
  <c r="N467" i="40"/>
  <c r="L467" i="40"/>
  <c r="N466" i="40"/>
  <c r="L466" i="40"/>
  <c r="L464" i="40"/>
  <c r="O464" i="40" s="1"/>
  <c r="N463" i="40"/>
  <c r="O463" i="40" s="1"/>
  <c r="L462" i="40"/>
  <c r="O462" i="40" s="1"/>
  <c r="L461" i="40"/>
  <c r="O461" i="40" s="1"/>
  <c r="N460" i="40"/>
  <c r="L460" i="40"/>
  <c r="L459" i="40"/>
  <c r="O459" i="40" s="1"/>
  <c r="N458" i="40"/>
  <c r="L458" i="40"/>
  <c r="N457" i="40"/>
  <c r="L457" i="40"/>
  <c r="N456" i="40"/>
  <c r="L456" i="40"/>
  <c r="N455" i="40"/>
  <c r="L455" i="40"/>
  <c r="N454" i="40"/>
  <c r="L454" i="40"/>
  <c r="N453" i="40"/>
  <c r="L453" i="40"/>
  <c r="N452" i="40"/>
  <c r="L452" i="40"/>
  <c r="N451" i="40"/>
  <c r="L451" i="40"/>
  <c r="N450" i="40"/>
  <c r="L450" i="40"/>
  <c r="N449" i="40"/>
  <c r="L449" i="40"/>
  <c r="N448" i="40"/>
  <c r="L448" i="40"/>
  <c r="N447" i="40"/>
  <c r="L447" i="40"/>
  <c r="N446" i="40"/>
  <c r="L446" i="40"/>
  <c r="N445" i="40"/>
  <c r="L445" i="40"/>
  <c r="N444" i="40"/>
  <c r="L444" i="40"/>
  <c r="N443" i="40"/>
  <c r="L443" i="40"/>
  <c r="N442" i="40"/>
  <c r="L442" i="40"/>
  <c r="N441" i="40"/>
  <c r="L441" i="40"/>
  <c r="N440" i="40"/>
  <c r="L440" i="40"/>
  <c r="N439" i="40"/>
  <c r="L439" i="40"/>
  <c r="N438" i="40"/>
  <c r="L438" i="40"/>
  <c r="N437" i="40"/>
  <c r="L437" i="40"/>
  <c r="N436" i="40"/>
  <c r="L436" i="40"/>
  <c r="N435" i="40"/>
  <c r="L435" i="40"/>
  <c r="N434" i="40"/>
  <c r="L434" i="40"/>
  <c r="N433" i="40"/>
  <c r="L433" i="40"/>
  <c r="N432" i="40"/>
  <c r="L432" i="40"/>
  <c r="N431" i="40"/>
  <c r="L431" i="40"/>
  <c r="N430" i="40"/>
  <c r="L430" i="40"/>
  <c r="N429" i="40"/>
  <c r="L429" i="40"/>
  <c r="N428" i="40"/>
  <c r="L428" i="40"/>
  <c r="N427" i="40"/>
  <c r="L427" i="40"/>
  <c r="L425" i="40"/>
  <c r="O425" i="40" s="1"/>
  <c r="N424" i="40"/>
  <c r="L424" i="40"/>
  <c r="N423" i="40"/>
  <c r="L423" i="40"/>
  <c r="N422" i="40"/>
  <c r="L422" i="40"/>
  <c r="N421" i="40"/>
  <c r="L421" i="40"/>
  <c r="N420" i="40"/>
  <c r="L420" i="40"/>
  <c r="N419" i="40"/>
  <c r="L419" i="40"/>
  <c r="N418" i="40"/>
  <c r="L418" i="40"/>
  <c r="N417" i="40"/>
  <c r="L417" i="40"/>
  <c r="N416" i="40"/>
  <c r="L416" i="40"/>
  <c r="N415" i="40"/>
  <c r="L415" i="40"/>
  <c r="N414" i="40"/>
  <c r="L414" i="40"/>
  <c r="L412" i="40"/>
  <c r="O412" i="40" s="1"/>
  <c r="L411" i="40"/>
  <c r="O411" i="40" s="1"/>
  <c r="L410" i="40"/>
  <c r="O410" i="40" s="1"/>
  <c r="L409" i="40"/>
  <c r="O409" i="40" s="1"/>
  <c r="L408" i="40"/>
  <c r="O408" i="40" s="1"/>
  <c r="L407" i="40"/>
  <c r="O407" i="40" s="1"/>
  <c r="L406" i="40"/>
  <c r="O406" i="40" s="1"/>
  <c r="L405" i="40"/>
  <c r="O405" i="40" s="1"/>
  <c r="N404" i="40"/>
  <c r="L404" i="40"/>
  <c r="N403" i="40"/>
  <c r="L403" i="40"/>
  <c r="L402" i="40"/>
  <c r="O402" i="40" s="1"/>
  <c r="L401" i="40"/>
  <c r="O401" i="40" s="1"/>
  <c r="N400" i="40"/>
  <c r="L400" i="40"/>
  <c r="N399" i="40"/>
  <c r="L399" i="40"/>
  <c r="N398" i="40"/>
  <c r="L398" i="40"/>
  <c r="N397" i="40"/>
  <c r="L397" i="40"/>
  <c r="N396" i="40"/>
  <c r="L396" i="40"/>
  <c r="N395" i="40"/>
  <c r="L395" i="40"/>
  <c r="N394" i="40"/>
  <c r="L394" i="40"/>
  <c r="N393" i="40"/>
  <c r="L393" i="40"/>
  <c r="N392" i="40"/>
  <c r="L392" i="40"/>
  <c r="N391" i="40"/>
  <c r="L391" i="40"/>
  <c r="N390" i="40"/>
  <c r="L390" i="40"/>
  <c r="N389" i="40"/>
  <c r="L389" i="40"/>
  <c r="N388" i="40"/>
  <c r="L388" i="40"/>
  <c r="N387" i="40"/>
  <c r="L387" i="40"/>
  <c r="L386" i="40"/>
  <c r="O386" i="40" s="1"/>
  <c r="L385" i="40"/>
  <c r="O385" i="40" s="1"/>
  <c r="N384" i="40"/>
  <c r="L384" i="40"/>
  <c r="N383" i="40"/>
  <c r="O383" i="40" s="1"/>
  <c r="N379" i="40"/>
  <c r="L379" i="40"/>
  <c r="L377" i="40"/>
  <c r="O377" i="40" s="1"/>
  <c r="N376" i="40"/>
  <c r="O376" i="40" s="1"/>
  <c r="N375" i="40"/>
  <c r="L375" i="40"/>
  <c r="N374" i="40"/>
  <c r="L374" i="40"/>
  <c r="N373" i="40"/>
  <c r="L373" i="40"/>
  <c r="N372" i="40"/>
  <c r="L372" i="40"/>
  <c r="N371" i="40"/>
  <c r="L371" i="40"/>
  <c r="N370" i="40"/>
  <c r="L370" i="40"/>
  <c r="N369" i="40"/>
  <c r="L369" i="40"/>
  <c r="N368" i="40"/>
  <c r="L368" i="40"/>
  <c r="N367" i="40"/>
  <c r="L367" i="40"/>
  <c r="N366" i="40"/>
  <c r="L366" i="40"/>
  <c r="N365" i="40"/>
  <c r="L365" i="40"/>
  <c r="N364" i="40"/>
  <c r="L364" i="40"/>
  <c r="N363" i="40"/>
  <c r="L363" i="40"/>
  <c r="N362" i="40"/>
  <c r="L362" i="40"/>
  <c r="N360" i="40"/>
  <c r="L360" i="40"/>
  <c r="N359" i="40"/>
  <c r="L359" i="40"/>
  <c r="L358" i="40"/>
  <c r="O358" i="40" s="1"/>
  <c r="N357" i="40"/>
  <c r="L357" i="40"/>
  <c r="L356" i="40"/>
  <c r="O356" i="40" s="1"/>
  <c r="N354" i="40"/>
  <c r="L354" i="40"/>
  <c r="N353" i="40"/>
  <c r="L353" i="40"/>
  <c r="N351" i="40"/>
  <c r="L351" i="40"/>
  <c r="N350" i="40"/>
  <c r="L350" i="40"/>
  <c r="N349" i="40"/>
  <c r="L349" i="40"/>
  <c r="N347" i="40"/>
  <c r="L347" i="40"/>
  <c r="N346" i="40"/>
  <c r="L346" i="40"/>
  <c r="N345" i="40"/>
  <c r="L345" i="40"/>
  <c r="N344" i="40"/>
  <c r="L344" i="40"/>
  <c r="N343" i="40"/>
  <c r="L343" i="40"/>
  <c r="N342" i="40"/>
  <c r="L342" i="40"/>
  <c r="N340" i="40"/>
  <c r="L340" i="40"/>
  <c r="N339" i="40"/>
  <c r="L339" i="40"/>
  <c r="N338" i="40"/>
  <c r="L338" i="40"/>
  <c r="N337" i="40"/>
  <c r="L337" i="40"/>
  <c r="N336" i="40"/>
  <c r="L336" i="40"/>
  <c r="N335" i="40"/>
  <c r="L335" i="40"/>
  <c r="N334" i="40"/>
  <c r="L334" i="40"/>
  <c r="N333" i="40"/>
  <c r="L333" i="40"/>
  <c r="N332" i="40"/>
  <c r="L332" i="40"/>
  <c r="N331" i="40"/>
  <c r="L331" i="40"/>
  <c r="N329" i="40"/>
  <c r="L329" i="40"/>
  <c r="N328" i="40"/>
  <c r="L328" i="40"/>
  <c r="N327" i="40"/>
  <c r="L327" i="40"/>
  <c r="N326" i="40"/>
  <c r="L326" i="40"/>
  <c r="N324" i="40"/>
  <c r="L324" i="40"/>
  <c r="N323" i="40"/>
  <c r="L323" i="40"/>
  <c r="N322" i="40"/>
  <c r="L322" i="40"/>
  <c r="N321" i="40"/>
  <c r="L321" i="40"/>
  <c r="N320" i="40"/>
  <c r="L320" i="40"/>
  <c r="N319" i="40"/>
  <c r="L319" i="40"/>
  <c r="N317" i="40"/>
  <c r="L317" i="40"/>
  <c r="N316" i="40"/>
  <c r="L316" i="40"/>
  <c r="N315" i="40"/>
  <c r="L315" i="40"/>
  <c r="N314" i="40"/>
  <c r="L314" i="40"/>
  <c r="N313" i="40"/>
  <c r="L313" i="40"/>
  <c r="N312" i="40"/>
  <c r="L312" i="40"/>
  <c r="N309" i="40"/>
  <c r="L309" i="40"/>
  <c r="N307" i="40"/>
  <c r="L307" i="40"/>
  <c r="N306" i="40"/>
  <c r="L306" i="40"/>
  <c r="N305" i="40"/>
  <c r="L305" i="40"/>
  <c r="N304" i="40"/>
  <c r="L304" i="40"/>
  <c r="N303" i="40"/>
  <c r="L303" i="40"/>
  <c r="N301" i="40"/>
  <c r="L301" i="40"/>
  <c r="N300" i="40"/>
  <c r="L300" i="40"/>
  <c r="N299" i="40"/>
  <c r="L299" i="40"/>
  <c r="N298" i="40"/>
  <c r="L298" i="40"/>
  <c r="N297" i="40"/>
  <c r="L297" i="40"/>
  <c r="N295" i="40"/>
  <c r="L295" i="40"/>
  <c r="N294" i="40"/>
  <c r="L294" i="40"/>
  <c r="L291" i="40"/>
  <c r="O291" i="40" s="1"/>
  <c r="N290" i="40"/>
  <c r="L290" i="40"/>
  <c r="N289" i="40"/>
  <c r="L289" i="40"/>
  <c r="N288" i="40"/>
  <c r="L288" i="40"/>
  <c r="N287" i="40"/>
  <c r="L287" i="40"/>
  <c r="N286" i="40"/>
  <c r="L286" i="40"/>
  <c r="N285" i="40"/>
  <c r="L285" i="40"/>
  <c r="N284" i="40"/>
  <c r="L284" i="40"/>
  <c r="N283" i="40"/>
  <c r="L283" i="40"/>
  <c r="N282" i="40"/>
  <c r="L282" i="40"/>
  <c r="N281" i="40"/>
  <c r="L281" i="40"/>
  <c r="N280" i="40"/>
  <c r="L280" i="40"/>
  <c r="N278" i="40"/>
  <c r="L278" i="40"/>
  <c r="N277" i="40"/>
  <c r="L277" i="40"/>
  <c r="N276" i="40"/>
  <c r="L276" i="40"/>
  <c r="N275" i="40"/>
  <c r="L275" i="40"/>
  <c r="N274" i="40"/>
  <c r="L274" i="40"/>
  <c r="N273" i="40"/>
  <c r="L273" i="40"/>
  <c r="L271" i="40"/>
  <c r="O271" i="40" s="1"/>
  <c r="N270" i="40"/>
  <c r="L270" i="40"/>
  <c r="N269" i="40"/>
  <c r="L269" i="40"/>
  <c r="N267" i="40"/>
  <c r="L267" i="40"/>
  <c r="N266" i="40"/>
  <c r="L266" i="40"/>
  <c r="N265" i="40"/>
  <c r="L265" i="40"/>
  <c r="N263" i="40"/>
  <c r="L263" i="40"/>
  <c r="N262" i="40"/>
  <c r="L262" i="40"/>
  <c r="L260" i="40"/>
  <c r="O260" i="40" s="1"/>
  <c r="N259" i="40"/>
  <c r="L259" i="40"/>
  <c r="N258" i="40"/>
  <c r="L258" i="40"/>
  <c r="N257" i="40"/>
  <c r="L257" i="40"/>
  <c r="N256" i="40"/>
  <c r="L256" i="40"/>
  <c r="N255" i="40"/>
  <c r="L255" i="40"/>
  <c r="N254" i="40"/>
  <c r="L254" i="40"/>
  <c r="N253" i="40"/>
  <c r="L253" i="40"/>
  <c r="N252" i="40"/>
  <c r="L252" i="40"/>
  <c r="N251" i="40"/>
  <c r="L251" i="40"/>
  <c r="N250" i="40"/>
  <c r="L250" i="40"/>
  <c r="N249" i="40"/>
  <c r="L249" i="40"/>
  <c r="N248" i="40"/>
  <c r="L248" i="40"/>
  <c r="N247" i="40"/>
  <c r="L247" i="40"/>
  <c r="N245" i="40"/>
  <c r="L245" i="40"/>
  <c r="N244" i="40"/>
  <c r="L244" i="40"/>
  <c r="N243" i="40"/>
  <c r="L243" i="40"/>
  <c r="N242" i="40"/>
  <c r="L242" i="40"/>
  <c r="N241" i="40"/>
  <c r="L241" i="40"/>
  <c r="N240" i="40"/>
  <c r="L240" i="40"/>
  <c r="N239" i="40"/>
  <c r="L239" i="40"/>
  <c r="N238" i="40"/>
  <c r="L238" i="40"/>
  <c r="N237" i="40"/>
  <c r="L237" i="40"/>
  <c r="N236" i="40"/>
  <c r="L236" i="40"/>
  <c r="N235" i="40"/>
  <c r="L235" i="40"/>
  <c r="N234" i="40"/>
  <c r="L234" i="40"/>
  <c r="N233" i="40"/>
  <c r="L233" i="40"/>
  <c r="N232" i="40"/>
  <c r="L232" i="40"/>
  <c r="N231" i="40"/>
  <c r="L231" i="40"/>
  <c r="N230" i="40"/>
  <c r="L230" i="40"/>
  <c r="N229" i="40"/>
  <c r="L229" i="40"/>
  <c r="N228" i="40"/>
  <c r="L228" i="40"/>
  <c r="N227" i="40"/>
  <c r="L227" i="40"/>
  <c r="N226" i="40"/>
  <c r="L226" i="40"/>
  <c r="N225" i="40"/>
  <c r="L225" i="40"/>
  <c r="N224" i="40"/>
  <c r="L224" i="40"/>
  <c r="N223" i="40"/>
  <c r="L223" i="40"/>
  <c r="N222" i="40"/>
  <c r="L222" i="40"/>
  <c r="N221" i="40"/>
  <c r="L221" i="40"/>
  <c r="N220" i="40"/>
  <c r="L220" i="40"/>
  <c r="N219" i="40"/>
  <c r="L219" i="40"/>
  <c r="N218" i="40"/>
  <c r="L218" i="40"/>
  <c r="N217" i="40"/>
  <c r="L217" i="40"/>
  <c r="N216" i="40"/>
  <c r="L216" i="40"/>
  <c r="N215" i="40"/>
  <c r="L215" i="40"/>
  <c r="L214" i="40"/>
  <c r="O214" i="40" s="1"/>
  <c r="N213" i="40"/>
  <c r="L213" i="40"/>
  <c r="N212" i="40"/>
  <c r="L212" i="40"/>
  <c r="N211" i="40"/>
  <c r="L211" i="40"/>
  <c r="N210" i="40"/>
  <c r="L210" i="40"/>
  <c r="N209" i="40"/>
  <c r="L209" i="40"/>
  <c r="N208" i="40"/>
  <c r="L208" i="40"/>
  <c r="N207" i="40"/>
  <c r="L207" i="40"/>
  <c r="L206" i="40"/>
  <c r="O206" i="40" s="1"/>
  <c r="N205" i="40"/>
  <c r="L205" i="40"/>
  <c r="L204" i="40"/>
  <c r="O204" i="40" s="1"/>
  <c r="N203" i="40"/>
  <c r="L203" i="40"/>
  <c r="L202" i="40"/>
  <c r="O202" i="40" s="1"/>
  <c r="N201" i="40"/>
  <c r="L201" i="40"/>
  <c r="L200" i="40"/>
  <c r="O200" i="40" s="1"/>
  <c r="L199" i="40"/>
  <c r="O199" i="40" s="1"/>
  <c r="L198" i="40"/>
  <c r="O198" i="40" s="1"/>
  <c r="N197" i="40"/>
  <c r="L197" i="40"/>
  <c r="N196" i="40"/>
  <c r="L196" i="40"/>
  <c r="N195" i="40"/>
  <c r="L195" i="40"/>
  <c r="L194" i="40"/>
  <c r="O194" i="40" s="1"/>
  <c r="N193" i="40"/>
  <c r="L193" i="40"/>
  <c r="N192" i="40"/>
  <c r="L192" i="40"/>
  <c r="N191" i="40"/>
  <c r="L191" i="40"/>
  <c r="L190" i="40"/>
  <c r="O190" i="40" s="1"/>
  <c r="L189" i="40"/>
  <c r="N188" i="40"/>
  <c r="L188" i="40"/>
  <c r="L186" i="40"/>
  <c r="O186" i="40" s="1"/>
  <c r="N185" i="40"/>
  <c r="L185" i="40"/>
  <c r="N184" i="40"/>
  <c r="L184" i="40"/>
  <c r="N183" i="40"/>
  <c r="L183" i="40"/>
  <c r="N182" i="40"/>
  <c r="L182" i="40"/>
  <c r="N181" i="40"/>
  <c r="L181" i="40"/>
  <c r="N179" i="40"/>
  <c r="L179" i="40"/>
  <c r="N178" i="40"/>
  <c r="L178" i="40"/>
  <c r="N177" i="40"/>
  <c r="L177" i="40"/>
  <c r="N176" i="40"/>
  <c r="L176" i="40"/>
  <c r="N175" i="40"/>
  <c r="L175" i="40"/>
  <c r="N174" i="40"/>
  <c r="L174" i="40"/>
  <c r="N173" i="40"/>
  <c r="L173" i="40"/>
  <c r="N172" i="40"/>
  <c r="L172" i="40"/>
  <c r="N170" i="40"/>
  <c r="L170" i="40"/>
  <c r="N168" i="40"/>
  <c r="L168" i="40"/>
  <c r="N167" i="40"/>
  <c r="L167" i="40"/>
  <c r="N166" i="40"/>
  <c r="L166" i="40"/>
  <c r="N164" i="40"/>
  <c r="L164" i="40"/>
  <c r="N163" i="40"/>
  <c r="L163" i="40"/>
  <c r="N162" i="40"/>
  <c r="L162" i="40"/>
  <c r="N161" i="40"/>
  <c r="L161" i="40"/>
  <c r="N160" i="40"/>
  <c r="L160" i="40"/>
  <c r="N159" i="40"/>
  <c r="L159" i="40"/>
  <c r="N158" i="40"/>
  <c r="L158" i="40"/>
  <c r="N157" i="40"/>
  <c r="L157" i="40"/>
  <c r="N156" i="40"/>
  <c r="L156" i="40"/>
  <c r="N155" i="40"/>
  <c r="L155" i="40"/>
  <c r="N154" i="40"/>
  <c r="L154" i="40"/>
  <c r="N153" i="40"/>
  <c r="L153" i="40"/>
  <c r="N152" i="40"/>
  <c r="L152" i="40"/>
  <c r="N151" i="40"/>
  <c r="L151" i="40"/>
  <c r="N150" i="40"/>
  <c r="L150" i="40"/>
  <c r="L148" i="40"/>
  <c r="O148" i="40" s="1"/>
  <c r="N147" i="40"/>
  <c r="O147" i="40" s="1"/>
  <c r="N146" i="40"/>
  <c r="L146" i="40"/>
  <c r="N145" i="40"/>
  <c r="L145" i="40"/>
  <c r="N144" i="40"/>
  <c r="L144" i="40"/>
  <c r="N143" i="40"/>
  <c r="L143" i="40"/>
  <c r="N142" i="40"/>
  <c r="L142" i="40"/>
  <c r="N141" i="40"/>
  <c r="L141" i="40"/>
  <c r="N140" i="40"/>
  <c r="L140" i="40"/>
  <c r="N139" i="40"/>
  <c r="L139" i="40"/>
  <c r="N138" i="40"/>
  <c r="L138" i="40"/>
  <c r="N137" i="40"/>
  <c r="L137" i="40"/>
  <c r="N136" i="40"/>
  <c r="L136" i="40"/>
  <c r="N135" i="40"/>
  <c r="L135" i="40"/>
  <c r="N134" i="40"/>
  <c r="L134" i="40"/>
  <c r="N133" i="40"/>
  <c r="L133" i="40"/>
  <c r="N132" i="40"/>
  <c r="L132" i="40"/>
  <c r="N131" i="40"/>
  <c r="L131" i="40"/>
  <c r="N130" i="40"/>
  <c r="L130" i="40"/>
  <c r="N129" i="40"/>
  <c r="L129" i="40"/>
  <c r="N128" i="40"/>
  <c r="L128" i="40"/>
  <c r="N127" i="40"/>
  <c r="L127" i="40"/>
  <c r="N126" i="40"/>
  <c r="L126" i="40"/>
  <c r="N125" i="40"/>
  <c r="L125" i="40"/>
  <c r="N124" i="40"/>
  <c r="L124" i="40"/>
  <c r="N123" i="40"/>
  <c r="L123" i="40"/>
  <c r="N122" i="40"/>
  <c r="L122" i="40"/>
  <c r="N121" i="40"/>
  <c r="L121" i="40"/>
  <c r="N120" i="40"/>
  <c r="L120" i="40"/>
  <c r="N119" i="40"/>
  <c r="L119" i="40"/>
  <c r="N118" i="40"/>
  <c r="L118" i="40"/>
  <c r="N117" i="40"/>
  <c r="L117" i="40"/>
  <c r="N116" i="40"/>
  <c r="L116" i="40"/>
  <c r="N115" i="40"/>
  <c r="L115" i="40"/>
  <c r="N114" i="40"/>
  <c r="L114" i="40"/>
  <c r="N113" i="40"/>
  <c r="L113" i="40"/>
  <c r="N112" i="40"/>
  <c r="L112" i="40"/>
  <c r="N111" i="40"/>
  <c r="L111" i="40"/>
  <c r="N110" i="40"/>
  <c r="L110" i="40"/>
  <c r="N109" i="40"/>
  <c r="L109" i="40"/>
  <c r="N108" i="40"/>
  <c r="L108" i="40"/>
  <c r="N107" i="40"/>
  <c r="L107" i="40"/>
  <c r="N106" i="40"/>
  <c r="L106" i="40"/>
  <c r="N105" i="40"/>
  <c r="L105" i="40"/>
  <c r="N104" i="40"/>
  <c r="L104" i="40"/>
  <c r="N103" i="40"/>
  <c r="L103" i="40"/>
  <c r="N102" i="40"/>
  <c r="L102" i="40"/>
  <c r="N101" i="40"/>
  <c r="L101" i="40"/>
  <c r="N100" i="40"/>
  <c r="L100" i="40"/>
  <c r="N99" i="40"/>
  <c r="L99" i="40"/>
  <c r="L98" i="40"/>
  <c r="N96" i="40"/>
  <c r="L96" i="40"/>
  <c r="N95" i="40"/>
  <c r="L95" i="40"/>
  <c r="N94" i="40"/>
  <c r="L94" i="40"/>
  <c r="N93" i="40"/>
  <c r="L93" i="40"/>
  <c r="N91" i="40"/>
  <c r="L91" i="40"/>
  <c r="L90" i="40"/>
  <c r="O90" i="40" s="1"/>
  <c r="N89" i="40"/>
  <c r="L89" i="40"/>
  <c r="N87" i="40"/>
  <c r="L87" i="40"/>
  <c r="N86" i="40"/>
  <c r="L86" i="40"/>
  <c r="N84" i="40"/>
  <c r="N83" i="40" s="1"/>
  <c r="L84" i="40"/>
  <c r="L83" i="40" s="1"/>
  <c r="N82" i="40"/>
  <c r="L82" i="40"/>
  <c r="N81" i="40"/>
  <c r="L81" i="40"/>
  <c r="N80" i="40"/>
  <c r="L80" i="40"/>
  <c r="N79" i="40"/>
  <c r="L79" i="40"/>
  <c r="N77" i="40"/>
  <c r="N76" i="40" s="1"/>
  <c r="L77" i="40"/>
  <c r="L76" i="40" s="1"/>
  <c r="N75" i="40"/>
  <c r="L75" i="40"/>
  <c r="N74" i="40"/>
  <c r="L74" i="40"/>
  <c r="N71" i="40"/>
  <c r="L71" i="40"/>
  <c r="N70" i="40"/>
  <c r="L70" i="40"/>
  <c r="N69" i="40"/>
  <c r="L69" i="40"/>
  <c r="N68" i="40"/>
  <c r="L68" i="40"/>
  <c r="N67" i="40"/>
  <c r="L67" i="40"/>
  <c r="N66" i="40"/>
  <c r="L66" i="40"/>
  <c r="N65" i="40"/>
  <c r="L65" i="40"/>
  <c r="N64" i="40"/>
  <c r="L64" i="40"/>
  <c r="N63" i="40"/>
  <c r="L63" i="40"/>
  <c r="N62" i="40"/>
  <c r="L62" i="40"/>
  <c r="N61" i="40"/>
  <c r="L61" i="40"/>
  <c r="N60" i="40"/>
  <c r="L60" i="40"/>
  <c r="N59" i="40"/>
  <c r="L59" i="40"/>
  <c r="N58" i="40"/>
  <c r="L58" i="40"/>
  <c r="N57" i="40"/>
  <c r="L57" i="40"/>
  <c r="N56" i="40"/>
  <c r="L56" i="40"/>
  <c r="N55" i="40"/>
  <c r="L55" i="40"/>
  <c r="N54" i="40"/>
  <c r="L54" i="40"/>
  <c r="N53" i="40"/>
  <c r="L53" i="40"/>
  <c r="N52" i="40"/>
  <c r="L52" i="40"/>
  <c r="N51" i="40"/>
  <c r="L51" i="40"/>
  <c r="N50" i="40"/>
  <c r="L50" i="40"/>
  <c r="N48" i="40"/>
  <c r="L48" i="40"/>
  <c r="N47" i="40"/>
  <c r="L47" i="40"/>
  <c r="N46" i="40"/>
  <c r="L46" i="40"/>
  <c r="N45" i="40"/>
  <c r="L45" i="40"/>
  <c r="N44" i="40"/>
  <c r="L44" i="40"/>
  <c r="L43" i="40"/>
  <c r="O43" i="40" s="1"/>
  <c r="N42" i="40"/>
  <c r="L42" i="40"/>
  <c r="L41" i="40"/>
  <c r="O41" i="40" s="1"/>
  <c r="N39" i="40"/>
  <c r="L39" i="40"/>
  <c r="N38" i="40"/>
  <c r="L38" i="40"/>
  <c r="N36" i="40"/>
  <c r="L36" i="40"/>
  <c r="N35" i="40"/>
  <c r="L35" i="40"/>
  <c r="L34" i="40"/>
  <c r="O34" i="40" s="1"/>
  <c r="L33" i="40"/>
  <c r="O33" i="40" s="1"/>
  <c r="F579" i="40"/>
  <c r="I579" i="40" s="1"/>
  <c r="F578" i="40"/>
  <c r="I578" i="40" s="1"/>
  <c r="F577" i="40"/>
  <c r="I577" i="40" s="1"/>
  <c r="F576" i="40"/>
  <c r="I576" i="40" s="1"/>
  <c r="H575" i="40"/>
  <c r="F575" i="40"/>
  <c r="H574" i="40"/>
  <c r="F574" i="40"/>
  <c r="H573" i="40"/>
  <c r="F573" i="40"/>
  <c r="F572" i="40"/>
  <c r="I572" i="40" s="1"/>
  <c r="H571" i="40"/>
  <c r="F571" i="40"/>
  <c r="H570" i="40"/>
  <c r="F570" i="40"/>
  <c r="H569" i="40"/>
  <c r="F569" i="40"/>
  <c r="F568" i="40"/>
  <c r="I568" i="40" s="1"/>
  <c r="H567" i="40"/>
  <c r="F567" i="40"/>
  <c r="H566" i="40"/>
  <c r="F566" i="40"/>
  <c r="H563" i="40"/>
  <c r="F563" i="40"/>
  <c r="F562" i="40"/>
  <c r="I562" i="40" s="1"/>
  <c r="F561" i="40"/>
  <c r="I561" i="40" s="1"/>
  <c r="H560" i="40"/>
  <c r="F560" i="40"/>
  <c r="H558" i="40"/>
  <c r="F558" i="40"/>
  <c r="H557" i="40"/>
  <c r="F557" i="40"/>
  <c r="H556" i="40"/>
  <c r="F556" i="40"/>
  <c r="D554" i="40"/>
  <c r="R554" i="40" s="1"/>
  <c r="F553" i="40"/>
  <c r="I553" i="40" s="1"/>
  <c r="F552" i="40"/>
  <c r="H549" i="40"/>
  <c r="F549" i="40"/>
  <c r="F548" i="40"/>
  <c r="I548" i="40" s="1"/>
  <c r="F547" i="40"/>
  <c r="I547" i="40" s="1"/>
  <c r="H546" i="40"/>
  <c r="F546" i="40"/>
  <c r="H544" i="40"/>
  <c r="F544" i="40"/>
  <c r="H543" i="40"/>
  <c r="F543" i="40"/>
  <c r="H542" i="40"/>
  <c r="F542" i="40"/>
  <c r="D540" i="40"/>
  <c r="F540" i="40" s="1"/>
  <c r="I540" i="40" s="1"/>
  <c r="F539" i="40"/>
  <c r="F538" i="40"/>
  <c r="I538" i="40" s="1"/>
  <c r="H535" i="40"/>
  <c r="F535" i="40"/>
  <c r="H534" i="40"/>
  <c r="F534" i="40"/>
  <c r="H533" i="40"/>
  <c r="F533" i="40"/>
  <c r="H532" i="40"/>
  <c r="F532" i="40"/>
  <c r="H530" i="40"/>
  <c r="F530" i="40"/>
  <c r="H529" i="40"/>
  <c r="F529" i="40"/>
  <c r="H528" i="40"/>
  <c r="F528" i="40"/>
  <c r="D526" i="40"/>
  <c r="F526" i="40" s="1"/>
  <c r="I526" i="40" s="1"/>
  <c r="F525" i="40"/>
  <c r="I525" i="40" s="1"/>
  <c r="D524" i="40"/>
  <c r="F524" i="40" s="1"/>
  <c r="H521" i="40"/>
  <c r="F521" i="40"/>
  <c r="F520" i="40"/>
  <c r="I520" i="40" s="1"/>
  <c r="F519" i="40"/>
  <c r="I519" i="40" s="1"/>
  <c r="H518" i="40"/>
  <c r="F518" i="40"/>
  <c r="H516" i="40"/>
  <c r="F516" i="40"/>
  <c r="H515" i="40"/>
  <c r="F515" i="40"/>
  <c r="H514" i="40"/>
  <c r="F514" i="40"/>
  <c r="D512" i="40"/>
  <c r="F512" i="40" s="1"/>
  <c r="I512" i="40" s="1"/>
  <c r="F511" i="40"/>
  <c r="I511" i="40" s="1"/>
  <c r="D510" i="40"/>
  <c r="F510" i="40" s="1"/>
  <c r="F505" i="40"/>
  <c r="I505" i="40" s="1"/>
  <c r="H504" i="40"/>
  <c r="I504" i="40" s="1"/>
  <c r="H503" i="40"/>
  <c r="F503" i="40"/>
  <c r="H502" i="40"/>
  <c r="F502" i="40"/>
  <c r="H501" i="40"/>
  <c r="F501" i="40"/>
  <c r="H500" i="40"/>
  <c r="F500" i="40"/>
  <c r="H499" i="40"/>
  <c r="F499" i="40"/>
  <c r="H498" i="40"/>
  <c r="F498" i="40"/>
  <c r="H497" i="40"/>
  <c r="F497" i="40"/>
  <c r="H496" i="40"/>
  <c r="F496" i="40"/>
  <c r="H495" i="40"/>
  <c r="F495" i="40"/>
  <c r="F492" i="40"/>
  <c r="I492" i="40" s="1"/>
  <c r="H491" i="40"/>
  <c r="F491" i="40"/>
  <c r="H490" i="40"/>
  <c r="F490" i="40"/>
  <c r="F488" i="40"/>
  <c r="H487" i="40"/>
  <c r="F487" i="40"/>
  <c r="H486" i="40"/>
  <c r="F486" i="40"/>
  <c r="H485" i="40"/>
  <c r="F485" i="40"/>
  <c r="F483" i="40"/>
  <c r="I483" i="40" s="1"/>
  <c r="H482" i="40"/>
  <c r="I482" i="40" s="1"/>
  <c r="H481" i="40"/>
  <c r="F481" i="40"/>
  <c r="H480" i="40"/>
  <c r="F480" i="40"/>
  <c r="H479" i="40"/>
  <c r="F479" i="40"/>
  <c r="H478" i="40"/>
  <c r="F478" i="40"/>
  <c r="H477" i="40"/>
  <c r="F477" i="40"/>
  <c r="H476" i="40"/>
  <c r="F476" i="40"/>
  <c r="H475" i="40"/>
  <c r="F475" i="40"/>
  <c r="H474" i="40"/>
  <c r="F474" i="40"/>
  <c r="H473" i="40"/>
  <c r="F473" i="40"/>
  <c r="H472" i="40"/>
  <c r="F472" i="40"/>
  <c r="H471" i="40"/>
  <c r="F471" i="40"/>
  <c r="H470" i="40"/>
  <c r="F470" i="40"/>
  <c r="H469" i="40"/>
  <c r="F469" i="40"/>
  <c r="H468" i="40"/>
  <c r="F468" i="40"/>
  <c r="H467" i="40"/>
  <c r="F467" i="40"/>
  <c r="H466" i="40"/>
  <c r="F466" i="40"/>
  <c r="F464" i="40"/>
  <c r="I464" i="40" s="1"/>
  <c r="H463" i="40"/>
  <c r="I463" i="40" s="1"/>
  <c r="F462" i="40"/>
  <c r="I462" i="40" s="1"/>
  <c r="F461" i="40"/>
  <c r="I461" i="40" s="1"/>
  <c r="H460" i="40"/>
  <c r="F460" i="40"/>
  <c r="F459" i="40"/>
  <c r="I459" i="40" s="1"/>
  <c r="H458" i="40"/>
  <c r="F458" i="40"/>
  <c r="H457" i="40"/>
  <c r="F457" i="40"/>
  <c r="H456" i="40"/>
  <c r="F456" i="40"/>
  <c r="H455" i="40"/>
  <c r="F455" i="40"/>
  <c r="H454" i="40"/>
  <c r="F454" i="40"/>
  <c r="H453" i="40"/>
  <c r="F453" i="40"/>
  <c r="H452" i="40"/>
  <c r="F452" i="40"/>
  <c r="H451" i="40"/>
  <c r="F451" i="40"/>
  <c r="H450" i="40"/>
  <c r="F450" i="40"/>
  <c r="H449" i="40"/>
  <c r="F449" i="40"/>
  <c r="H448" i="40"/>
  <c r="F448" i="40"/>
  <c r="H447" i="40"/>
  <c r="F447" i="40"/>
  <c r="H446" i="40"/>
  <c r="F446" i="40"/>
  <c r="H445" i="40"/>
  <c r="F445" i="40"/>
  <c r="H444" i="40"/>
  <c r="F444" i="40"/>
  <c r="H443" i="40"/>
  <c r="F443" i="40"/>
  <c r="H442" i="40"/>
  <c r="F442" i="40"/>
  <c r="H441" i="40"/>
  <c r="F441" i="40"/>
  <c r="H440" i="40"/>
  <c r="F440" i="40"/>
  <c r="H439" i="40"/>
  <c r="F439" i="40"/>
  <c r="H438" i="40"/>
  <c r="F438" i="40"/>
  <c r="H437" i="40"/>
  <c r="F437" i="40"/>
  <c r="H436" i="40"/>
  <c r="F436" i="40"/>
  <c r="H435" i="40"/>
  <c r="F435" i="40"/>
  <c r="H434" i="40"/>
  <c r="F434" i="40"/>
  <c r="H433" i="40"/>
  <c r="F433" i="40"/>
  <c r="H432" i="40"/>
  <c r="F432" i="40"/>
  <c r="H431" i="40"/>
  <c r="F431" i="40"/>
  <c r="H430" i="40"/>
  <c r="F430" i="40"/>
  <c r="H429" i="40"/>
  <c r="F429" i="40"/>
  <c r="H428" i="40"/>
  <c r="F428" i="40"/>
  <c r="H427" i="40"/>
  <c r="F427" i="40"/>
  <c r="F425" i="40"/>
  <c r="I425" i="40" s="1"/>
  <c r="H424" i="40"/>
  <c r="F424" i="40"/>
  <c r="H423" i="40"/>
  <c r="F423" i="40"/>
  <c r="H422" i="40"/>
  <c r="F422" i="40"/>
  <c r="H421" i="40"/>
  <c r="F421" i="40"/>
  <c r="H420" i="40"/>
  <c r="F420" i="40"/>
  <c r="H419" i="40"/>
  <c r="F419" i="40"/>
  <c r="H418" i="40"/>
  <c r="F418" i="40"/>
  <c r="H417" i="40"/>
  <c r="F417" i="40"/>
  <c r="H416" i="40"/>
  <c r="F416" i="40"/>
  <c r="H415" i="40"/>
  <c r="F415" i="40"/>
  <c r="H414" i="40"/>
  <c r="F414" i="40"/>
  <c r="F412" i="40"/>
  <c r="I412" i="40" s="1"/>
  <c r="F411" i="40"/>
  <c r="I411" i="40" s="1"/>
  <c r="F410" i="40"/>
  <c r="I410" i="40" s="1"/>
  <c r="F409" i="40"/>
  <c r="I409" i="40" s="1"/>
  <c r="F408" i="40"/>
  <c r="I408" i="40" s="1"/>
  <c r="F407" i="40"/>
  <c r="I407" i="40" s="1"/>
  <c r="F406" i="40"/>
  <c r="I406" i="40" s="1"/>
  <c r="F405" i="40"/>
  <c r="I405" i="40" s="1"/>
  <c r="H404" i="40"/>
  <c r="F404" i="40"/>
  <c r="H403" i="40"/>
  <c r="F403" i="40"/>
  <c r="F402" i="40"/>
  <c r="I402" i="40" s="1"/>
  <c r="F401" i="40"/>
  <c r="I401" i="40" s="1"/>
  <c r="H400" i="40"/>
  <c r="F400" i="40"/>
  <c r="H399" i="40"/>
  <c r="F399" i="40"/>
  <c r="H398" i="40"/>
  <c r="F398" i="40"/>
  <c r="H397" i="40"/>
  <c r="F397" i="40"/>
  <c r="H396" i="40"/>
  <c r="F396" i="40"/>
  <c r="H395" i="40"/>
  <c r="F395" i="40"/>
  <c r="H394" i="40"/>
  <c r="F394" i="40"/>
  <c r="H393" i="40"/>
  <c r="F393" i="40"/>
  <c r="H392" i="40"/>
  <c r="F392" i="40"/>
  <c r="H391" i="40"/>
  <c r="F391" i="40"/>
  <c r="H390" i="40"/>
  <c r="F390" i="40"/>
  <c r="H389" i="40"/>
  <c r="F389" i="40"/>
  <c r="H388" i="40"/>
  <c r="F388" i="40"/>
  <c r="H387" i="40"/>
  <c r="F387" i="40"/>
  <c r="F386" i="40"/>
  <c r="I386" i="40" s="1"/>
  <c r="F385" i="40"/>
  <c r="I385" i="40" s="1"/>
  <c r="H384" i="40"/>
  <c r="F384" i="40"/>
  <c r="H383" i="40"/>
  <c r="I383" i="40" s="1"/>
  <c r="H379" i="40"/>
  <c r="F379" i="40"/>
  <c r="F377" i="40"/>
  <c r="I377" i="40" s="1"/>
  <c r="H376" i="40"/>
  <c r="I376" i="40" s="1"/>
  <c r="H375" i="40"/>
  <c r="F375" i="40"/>
  <c r="H374" i="40"/>
  <c r="F374" i="40"/>
  <c r="H373" i="40"/>
  <c r="F373" i="40"/>
  <c r="H372" i="40"/>
  <c r="F372" i="40"/>
  <c r="H371" i="40"/>
  <c r="F371" i="40"/>
  <c r="H370" i="40"/>
  <c r="F370" i="40"/>
  <c r="H369" i="40"/>
  <c r="F369" i="40"/>
  <c r="H368" i="40"/>
  <c r="F368" i="40"/>
  <c r="H367" i="40"/>
  <c r="F367" i="40"/>
  <c r="H366" i="40"/>
  <c r="F366" i="40"/>
  <c r="H365" i="40"/>
  <c r="F365" i="40"/>
  <c r="H364" i="40"/>
  <c r="F364" i="40"/>
  <c r="H363" i="40"/>
  <c r="F363" i="40"/>
  <c r="H362" i="40"/>
  <c r="F362" i="40"/>
  <c r="H360" i="40"/>
  <c r="F360" i="40"/>
  <c r="H359" i="40"/>
  <c r="F359" i="40"/>
  <c r="F358" i="40"/>
  <c r="I358" i="40" s="1"/>
  <c r="H357" i="40"/>
  <c r="F357" i="40"/>
  <c r="F356" i="40"/>
  <c r="I356" i="40" s="1"/>
  <c r="H354" i="40"/>
  <c r="F354" i="40"/>
  <c r="H353" i="40"/>
  <c r="F353" i="40"/>
  <c r="H351" i="40"/>
  <c r="F351" i="40"/>
  <c r="H350" i="40"/>
  <c r="F350" i="40"/>
  <c r="H349" i="40"/>
  <c r="F349" i="40"/>
  <c r="H347" i="40"/>
  <c r="F347" i="40"/>
  <c r="H346" i="40"/>
  <c r="F346" i="40"/>
  <c r="H345" i="40"/>
  <c r="F345" i="40"/>
  <c r="H344" i="40"/>
  <c r="F344" i="40"/>
  <c r="H343" i="40"/>
  <c r="F343" i="40"/>
  <c r="H342" i="40"/>
  <c r="F342" i="40"/>
  <c r="H340" i="40"/>
  <c r="F340" i="40"/>
  <c r="H339" i="40"/>
  <c r="F339" i="40"/>
  <c r="H338" i="40"/>
  <c r="F338" i="40"/>
  <c r="H337" i="40"/>
  <c r="F337" i="40"/>
  <c r="H336" i="40"/>
  <c r="F336" i="40"/>
  <c r="H335" i="40"/>
  <c r="F335" i="40"/>
  <c r="H334" i="40"/>
  <c r="F334" i="40"/>
  <c r="H333" i="40"/>
  <c r="F333" i="40"/>
  <c r="H332" i="40"/>
  <c r="F332" i="40"/>
  <c r="H331" i="40"/>
  <c r="F331" i="40"/>
  <c r="H329" i="40"/>
  <c r="F329" i="40"/>
  <c r="H328" i="40"/>
  <c r="F328" i="40"/>
  <c r="H327" i="40"/>
  <c r="F327" i="40"/>
  <c r="H326" i="40"/>
  <c r="F326" i="40"/>
  <c r="H324" i="40"/>
  <c r="F324" i="40"/>
  <c r="H323" i="40"/>
  <c r="F323" i="40"/>
  <c r="H322" i="40"/>
  <c r="F322" i="40"/>
  <c r="H321" i="40"/>
  <c r="F321" i="40"/>
  <c r="H320" i="40"/>
  <c r="F320" i="40"/>
  <c r="H319" i="40"/>
  <c r="F319" i="40"/>
  <c r="H317" i="40"/>
  <c r="F317" i="40"/>
  <c r="H316" i="40"/>
  <c r="F316" i="40"/>
  <c r="H315" i="40"/>
  <c r="F315" i="40"/>
  <c r="H314" i="40"/>
  <c r="F314" i="40"/>
  <c r="H313" i="40"/>
  <c r="F313" i="40"/>
  <c r="H312" i="40"/>
  <c r="F312" i="40"/>
  <c r="D311" i="40"/>
  <c r="R311" i="40" s="1"/>
  <c r="H309" i="40"/>
  <c r="F309" i="40"/>
  <c r="H307" i="40"/>
  <c r="F307" i="40"/>
  <c r="H306" i="40"/>
  <c r="F306" i="40"/>
  <c r="H305" i="40"/>
  <c r="F305" i="40"/>
  <c r="H304" i="40"/>
  <c r="F304" i="40"/>
  <c r="H303" i="40"/>
  <c r="F303" i="40"/>
  <c r="H301" i="40"/>
  <c r="F301" i="40"/>
  <c r="H300" i="40"/>
  <c r="F300" i="40"/>
  <c r="H299" i="40"/>
  <c r="F299" i="40"/>
  <c r="H298" i="40"/>
  <c r="F298" i="40"/>
  <c r="H297" i="40"/>
  <c r="F297" i="40"/>
  <c r="H295" i="40"/>
  <c r="F295" i="40"/>
  <c r="H294" i="40"/>
  <c r="F294" i="40"/>
  <c r="F291" i="40"/>
  <c r="I291" i="40" s="1"/>
  <c r="H290" i="40"/>
  <c r="F290" i="40"/>
  <c r="H289" i="40"/>
  <c r="F289" i="40"/>
  <c r="H288" i="40"/>
  <c r="F288" i="40"/>
  <c r="H287" i="40"/>
  <c r="F287" i="40"/>
  <c r="H286" i="40"/>
  <c r="F286" i="40"/>
  <c r="H285" i="40"/>
  <c r="F285" i="40"/>
  <c r="H284" i="40"/>
  <c r="F284" i="40"/>
  <c r="H283" i="40"/>
  <c r="F283" i="40"/>
  <c r="H282" i="40"/>
  <c r="F282" i="40"/>
  <c r="H281" i="40"/>
  <c r="F281" i="40"/>
  <c r="H280" i="40"/>
  <c r="F280" i="40"/>
  <c r="H278" i="40"/>
  <c r="F278" i="40"/>
  <c r="H277" i="40"/>
  <c r="F277" i="40"/>
  <c r="H276" i="40"/>
  <c r="F276" i="40"/>
  <c r="H275" i="40"/>
  <c r="F275" i="40"/>
  <c r="H274" i="40"/>
  <c r="F274" i="40"/>
  <c r="H273" i="40"/>
  <c r="F273" i="40"/>
  <c r="F271" i="40"/>
  <c r="I271" i="40" s="1"/>
  <c r="H270" i="40"/>
  <c r="F270" i="40"/>
  <c r="H269" i="40"/>
  <c r="F269" i="40"/>
  <c r="H268" i="40"/>
  <c r="F268" i="40"/>
  <c r="H267" i="40"/>
  <c r="F267" i="40"/>
  <c r="H266" i="40"/>
  <c r="F266" i="40"/>
  <c r="H265" i="40"/>
  <c r="F265" i="40"/>
  <c r="H263" i="40"/>
  <c r="F263" i="40"/>
  <c r="H262" i="40"/>
  <c r="F262" i="40"/>
  <c r="F260" i="40"/>
  <c r="I260" i="40" s="1"/>
  <c r="H259" i="40"/>
  <c r="F259" i="40"/>
  <c r="H258" i="40"/>
  <c r="F258" i="40"/>
  <c r="H257" i="40"/>
  <c r="F257" i="40"/>
  <c r="H256" i="40"/>
  <c r="F256" i="40"/>
  <c r="H255" i="40"/>
  <c r="F255" i="40"/>
  <c r="H254" i="40"/>
  <c r="F254" i="40"/>
  <c r="H253" i="40"/>
  <c r="F253" i="40"/>
  <c r="H252" i="40"/>
  <c r="F252" i="40"/>
  <c r="H251" i="40"/>
  <c r="F251" i="40"/>
  <c r="H250" i="40"/>
  <c r="F250" i="40"/>
  <c r="H249" i="40"/>
  <c r="F249" i="40"/>
  <c r="H248" i="40"/>
  <c r="F248" i="40"/>
  <c r="H247" i="40"/>
  <c r="F247" i="40"/>
  <c r="H245" i="40"/>
  <c r="F245" i="40"/>
  <c r="H244" i="40"/>
  <c r="F244" i="40"/>
  <c r="H243" i="40"/>
  <c r="F243" i="40"/>
  <c r="H242" i="40"/>
  <c r="F242" i="40"/>
  <c r="H241" i="40"/>
  <c r="F241" i="40"/>
  <c r="H240" i="40"/>
  <c r="F240" i="40"/>
  <c r="H239" i="40"/>
  <c r="F239" i="40"/>
  <c r="H238" i="40"/>
  <c r="F238" i="40"/>
  <c r="H237" i="40"/>
  <c r="F237" i="40"/>
  <c r="H236" i="40"/>
  <c r="F236" i="40"/>
  <c r="H235" i="40"/>
  <c r="F235" i="40"/>
  <c r="H234" i="40"/>
  <c r="F234" i="40"/>
  <c r="H233" i="40"/>
  <c r="F233" i="40"/>
  <c r="H232" i="40"/>
  <c r="F232" i="40"/>
  <c r="H231" i="40"/>
  <c r="F231" i="40"/>
  <c r="H230" i="40"/>
  <c r="F230" i="40"/>
  <c r="H229" i="40"/>
  <c r="F229" i="40"/>
  <c r="H228" i="40"/>
  <c r="F228" i="40"/>
  <c r="H227" i="40"/>
  <c r="F227" i="40"/>
  <c r="H226" i="40"/>
  <c r="F226" i="40"/>
  <c r="H225" i="40"/>
  <c r="F225" i="40"/>
  <c r="H224" i="40"/>
  <c r="F224" i="40"/>
  <c r="H223" i="40"/>
  <c r="F223" i="40"/>
  <c r="H222" i="40"/>
  <c r="F222" i="40"/>
  <c r="H221" i="40"/>
  <c r="F221" i="40"/>
  <c r="H220" i="40"/>
  <c r="F220" i="40"/>
  <c r="H219" i="40"/>
  <c r="F219" i="40"/>
  <c r="H218" i="40"/>
  <c r="F218" i="40"/>
  <c r="H217" i="40"/>
  <c r="F217" i="40"/>
  <c r="H216" i="40"/>
  <c r="F216" i="40"/>
  <c r="H215" i="40"/>
  <c r="F215" i="40"/>
  <c r="F214" i="40"/>
  <c r="I214" i="40" s="1"/>
  <c r="H213" i="40"/>
  <c r="F213" i="40"/>
  <c r="H212" i="40"/>
  <c r="F212" i="40"/>
  <c r="H211" i="40"/>
  <c r="F211" i="40"/>
  <c r="H210" i="40"/>
  <c r="F210" i="40"/>
  <c r="H209" i="40"/>
  <c r="F209" i="40"/>
  <c r="H208" i="40"/>
  <c r="F208" i="40"/>
  <c r="H207" i="40"/>
  <c r="F207" i="40"/>
  <c r="F206" i="40"/>
  <c r="I206" i="40" s="1"/>
  <c r="H205" i="40"/>
  <c r="F205" i="40"/>
  <c r="F204" i="40"/>
  <c r="I204" i="40" s="1"/>
  <c r="H203" i="40"/>
  <c r="F203" i="40"/>
  <c r="F202" i="40"/>
  <c r="I202" i="40" s="1"/>
  <c r="H201" i="40"/>
  <c r="F201" i="40"/>
  <c r="F200" i="40"/>
  <c r="I200" i="40" s="1"/>
  <c r="F199" i="40"/>
  <c r="I199" i="40" s="1"/>
  <c r="F198" i="40"/>
  <c r="I198" i="40" s="1"/>
  <c r="H197" i="40"/>
  <c r="F197" i="40"/>
  <c r="H196" i="40"/>
  <c r="F196" i="40"/>
  <c r="H195" i="40"/>
  <c r="F195" i="40"/>
  <c r="F194" i="40"/>
  <c r="I194" i="40" s="1"/>
  <c r="H193" i="40"/>
  <c r="F193" i="40"/>
  <c r="H192" i="40"/>
  <c r="F192" i="40"/>
  <c r="H191" i="40"/>
  <c r="F191" i="40"/>
  <c r="F190" i="40"/>
  <c r="I190" i="40" s="1"/>
  <c r="F189" i="40"/>
  <c r="I189" i="40" s="1"/>
  <c r="H188" i="40"/>
  <c r="F188" i="40"/>
  <c r="F186" i="40"/>
  <c r="I186" i="40" s="1"/>
  <c r="H185" i="40"/>
  <c r="F185" i="40"/>
  <c r="H184" i="40"/>
  <c r="F184" i="40"/>
  <c r="H183" i="40"/>
  <c r="F183" i="40"/>
  <c r="H182" i="40"/>
  <c r="F182" i="40"/>
  <c r="H181" i="40"/>
  <c r="F181" i="40"/>
  <c r="H179" i="40"/>
  <c r="F179" i="40"/>
  <c r="H178" i="40"/>
  <c r="F178" i="40"/>
  <c r="H177" i="40"/>
  <c r="F177" i="40"/>
  <c r="H176" i="40"/>
  <c r="F176" i="40"/>
  <c r="H175" i="40"/>
  <c r="F175" i="40"/>
  <c r="H174" i="40"/>
  <c r="F174" i="40"/>
  <c r="H173" i="40"/>
  <c r="F173" i="40"/>
  <c r="H172" i="40"/>
  <c r="F172" i="40"/>
  <c r="H170" i="40"/>
  <c r="F170" i="40"/>
  <c r="H168" i="40"/>
  <c r="F168" i="40"/>
  <c r="H167" i="40"/>
  <c r="F167" i="40"/>
  <c r="H166" i="40"/>
  <c r="F166" i="40"/>
  <c r="H164" i="40"/>
  <c r="F164" i="40"/>
  <c r="H163" i="40"/>
  <c r="F163" i="40"/>
  <c r="H162" i="40"/>
  <c r="F162" i="40"/>
  <c r="H161" i="40"/>
  <c r="F161" i="40"/>
  <c r="H160" i="40"/>
  <c r="F160" i="40"/>
  <c r="H159" i="40"/>
  <c r="F159" i="40"/>
  <c r="H158" i="40"/>
  <c r="F158" i="40"/>
  <c r="H157" i="40"/>
  <c r="F157" i="40"/>
  <c r="H156" i="40"/>
  <c r="F156" i="40"/>
  <c r="H155" i="40"/>
  <c r="F155" i="40"/>
  <c r="H154" i="40"/>
  <c r="F154" i="40"/>
  <c r="H153" i="40"/>
  <c r="F153" i="40"/>
  <c r="H152" i="40"/>
  <c r="F152" i="40"/>
  <c r="H151" i="40"/>
  <c r="F151" i="40"/>
  <c r="H150" i="40"/>
  <c r="F150" i="40"/>
  <c r="F148" i="40"/>
  <c r="I148" i="40" s="1"/>
  <c r="H147" i="40"/>
  <c r="I147" i="40" s="1"/>
  <c r="H146" i="40"/>
  <c r="F146" i="40"/>
  <c r="H145" i="40"/>
  <c r="F145" i="40"/>
  <c r="H144" i="40"/>
  <c r="F144" i="40"/>
  <c r="H143" i="40"/>
  <c r="F143" i="40"/>
  <c r="H142" i="40"/>
  <c r="F142" i="40"/>
  <c r="H141" i="40"/>
  <c r="F141" i="40"/>
  <c r="H140" i="40"/>
  <c r="F140" i="40"/>
  <c r="H139" i="40"/>
  <c r="F139" i="40"/>
  <c r="H138" i="40"/>
  <c r="F138" i="40"/>
  <c r="H137" i="40"/>
  <c r="F137" i="40"/>
  <c r="H136" i="40"/>
  <c r="F136" i="40"/>
  <c r="H135" i="40"/>
  <c r="F135" i="40"/>
  <c r="H134" i="40"/>
  <c r="F134" i="40"/>
  <c r="H133" i="40"/>
  <c r="F133" i="40"/>
  <c r="H132" i="40"/>
  <c r="F132" i="40"/>
  <c r="H131" i="40"/>
  <c r="F131" i="40"/>
  <c r="H130" i="40"/>
  <c r="F130" i="40"/>
  <c r="H129" i="40"/>
  <c r="F129" i="40"/>
  <c r="H128" i="40"/>
  <c r="F128" i="40"/>
  <c r="H127" i="40"/>
  <c r="F127" i="40"/>
  <c r="H126" i="40"/>
  <c r="F126" i="40"/>
  <c r="H125" i="40"/>
  <c r="F125" i="40"/>
  <c r="H124" i="40"/>
  <c r="F124" i="40"/>
  <c r="H123" i="40"/>
  <c r="F123" i="40"/>
  <c r="H122" i="40"/>
  <c r="F122" i="40"/>
  <c r="H121" i="40"/>
  <c r="F121" i="40"/>
  <c r="H120" i="40"/>
  <c r="F120" i="40"/>
  <c r="H119" i="40"/>
  <c r="F119" i="40"/>
  <c r="H118" i="40"/>
  <c r="F118" i="40"/>
  <c r="H117" i="40"/>
  <c r="F117" i="40"/>
  <c r="H116" i="40"/>
  <c r="F116" i="40"/>
  <c r="H115" i="40"/>
  <c r="F115" i="40"/>
  <c r="H114" i="40"/>
  <c r="F114" i="40"/>
  <c r="H113" i="40"/>
  <c r="F113" i="40"/>
  <c r="H112" i="40"/>
  <c r="F112" i="40"/>
  <c r="H111" i="40"/>
  <c r="F111" i="40"/>
  <c r="H110" i="40"/>
  <c r="F110" i="40"/>
  <c r="H109" i="40"/>
  <c r="F109" i="40"/>
  <c r="H108" i="40"/>
  <c r="F108" i="40"/>
  <c r="H107" i="40"/>
  <c r="F107" i="40"/>
  <c r="H106" i="40"/>
  <c r="F106" i="40"/>
  <c r="H105" i="40"/>
  <c r="F105" i="40"/>
  <c r="H104" i="40"/>
  <c r="F104" i="40"/>
  <c r="H103" i="40"/>
  <c r="F103" i="40"/>
  <c r="H102" i="40"/>
  <c r="F102" i="40"/>
  <c r="H101" i="40"/>
  <c r="F101" i="40"/>
  <c r="H100" i="40"/>
  <c r="F100" i="40"/>
  <c r="H99" i="40"/>
  <c r="F99" i="40"/>
  <c r="F98" i="40"/>
  <c r="I98" i="40" s="1"/>
  <c r="H96" i="40"/>
  <c r="F96" i="40"/>
  <c r="H95" i="40"/>
  <c r="F95" i="40"/>
  <c r="H94" i="40"/>
  <c r="F94" i="40"/>
  <c r="H93" i="40"/>
  <c r="F93" i="40"/>
  <c r="H91" i="40"/>
  <c r="F91" i="40"/>
  <c r="F90" i="40"/>
  <c r="I90" i="40" s="1"/>
  <c r="H89" i="40"/>
  <c r="F89" i="40"/>
  <c r="H87" i="40"/>
  <c r="F87" i="40"/>
  <c r="H86" i="40"/>
  <c r="F86" i="40"/>
  <c r="H84" i="40"/>
  <c r="F84" i="40"/>
  <c r="F83" i="40" s="1"/>
  <c r="H82" i="40"/>
  <c r="F82" i="40"/>
  <c r="H81" i="40"/>
  <c r="F81" i="40"/>
  <c r="H80" i="40"/>
  <c r="F80" i="40"/>
  <c r="H79" i="40"/>
  <c r="F79" i="40"/>
  <c r="H77" i="40"/>
  <c r="H76" i="40" s="1"/>
  <c r="F77" i="40"/>
  <c r="F76" i="40" s="1"/>
  <c r="H75" i="40"/>
  <c r="F75" i="40"/>
  <c r="H74" i="40"/>
  <c r="F74" i="40"/>
  <c r="H71" i="40"/>
  <c r="F71" i="40"/>
  <c r="H70" i="40"/>
  <c r="F70" i="40"/>
  <c r="H69" i="40"/>
  <c r="F69" i="40"/>
  <c r="H68" i="40"/>
  <c r="F68" i="40"/>
  <c r="H67" i="40"/>
  <c r="F67" i="40"/>
  <c r="H66" i="40"/>
  <c r="F66" i="40"/>
  <c r="H65" i="40"/>
  <c r="F65" i="40"/>
  <c r="H64" i="40"/>
  <c r="F64" i="40"/>
  <c r="H63" i="40"/>
  <c r="F63" i="40"/>
  <c r="H62" i="40"/>
  <c r="F62" i="40"/>
  <c r="H61" i="40"/>
  <c r="F61" i="40"/>
  <c r="H60" i="40"/>
  <c r="F60" i="40"/>
  <c r="H59" i="40"/>
  <c r="F59" i="40"/>
  <c r="H58" i="40"/>
  <c r="F58" i="40"/>
  <c r="H57" i="40"/>
  <c r="F57" i="40"/>
  <c r="H56" i="40"/>
  <c r="F56" i="40"/>
  <c r="H55" i="40"/>
  <c r="F55" i="40"/>
  <c r="H54" i="40"/>
  <c r="F54" i="40"/>
  <c r="H53" i="40"/>
  <c r="F53" i="40"/>
  <c r="H52" i="40"/>
  <c r="F52" i="40"/>
  <c r="H51" i="40"/>
  <c r="F51" i="40"/>
  <c r="H50" i="40"/>
  <c r="F50" i="40"/>
  <c r="D48" i="40"/>
  <c r="H48" i="40" s="1"/>
  <c r="D47" i="40"/>
  <c r="F47" i="40" s="1"/>
  <c r="H46" i="40"/>
  <c r="F46" i="40"/>
  <c r="H45" i="40"/>
  <c r="F45" i="40"/>
  <c r="H44" i="40"/>
  <c r="F44" i="40"/>
  <c r="F43" i="40"/>
  <c r="I43" i="40" s="1"/>
  <c r="H42" i="40"/>
  <c r="F42" i="40"/>
  <c r="F41" i="40"/>
  <c r="H39" i="40"/>
  <c r="F39" i="40"/>
  <c r="H38" i="40"/>
  <c r="F38" i="40"/>
  <c r="H36" i="40"/>
  <c r="F36" i="40"/>
  <c r="H35" i="40"/>
  <c r="F35" i="40"/>
  <c r="F34" i="40"/>
  <c r="I34" i="40" s="1"/>
  <c r="F33" i="40"/>
  <c r="I33" i="40" s="1"/>
  <c r="V23" i="40"/>
  <c r="X570" i="40" l="1"/>
  <c r="X397" i="40"/>
  <c r="X306" i="40"/>
  <c r="X480" i="40"/>
  <c r="X312" i="40"/>
  <c r="X339" i="40"/>
  <c r="X354" i="40"/>
  <c r="X184" i="40"/>
  <c r="U31" i="40"/>
  <c r="X46" i="40"/>
  <c r="X71" i="40"/>
  <c r="X109" i="40"/>
  <c r="X269" i="40"/>
  <c r="X47" i="40"/>
  <c r="X64" i="40"/>
  <c r="X110" i="40"/>
  <c r="X114" i="40"/>
  <c r="X233" i="40"/>
  <c r="X434" i="40"/>
  <c r="X446" i="40"/>
  <c r="X450" i="40"/>
  <c r="X454" i="40"/>
  <c r="X458" i="40"/>
  <c r="X360" i="40"/>
  <c r="X421" i="40"/>
  <c r="U536" i="40"/>
  <c r="X143" i="40"/>
  <c r="X195" i="40"/>
  <c r="X366" i="40"/>
  <c r="X374" i="40"/>
  <c r="X427" i="40"/>
  <c r="X314" i="40"/>
  <c r="X337" i="40"/>
  <c r="X48" i="40"/>
  <c r="X61" i="40"/>
  <c r="W73" i="40"/>
  <c r="X122" i="40"/>
  <c r="X69" i="40"/>
  <c r="X111" i="40"/>
  <c r="X115" i="40"/>
  <c r="X119" i="40"/>
  <c r="X123" i="40"/>
  <c r="X127" i="40"/>
  <c r="X135" i="40"/>
  <c r="X532" i="40"/>
  <c r="X390" i="40"/>
  <c r="X89" i="40"/>
  <c r="X120" i="40"/>
  <c r="X124" i="40"/>
  <c r="X157" i="40"/>
  <c r="X191" i="40"/>
  <c r="X266" i="40"/>
  <c r="X575" i="40"/>
  <c r="X503" i="40"/>
  <c r="X79" i="40"/>
  <c r="X177" i="40"/>
  <c r="X182" i="40"/>
  <c r="X207" i="40"/>
  <c r="X211" i="40"/>
  <c r="X286" i="40"/>
  <c r="X357" i="40"/>
  <c r="X414" i="40"/>
  <c r="X422" i="40"/>
  <c r="X439" i="40"/>
  <c r="X443" i="40"/>
  <c r="X447" i="40"/>
  <c r="X451" i="40"/>
  <c r="X455" i="40"/>
  <c r="W465" i="40"/>
  <c r="X474" i="40"/>
  <c r="X56" i="40"/>
  <c r="U73" i="40"/>
  <c r="X80" i="40"/>
  <c r="X86" i="40"/>
  <c r="X102" i="40"/>
  <c r="X220" i="40"/>
  <c r="X236" i="40"/>
  <c r="X244" i="40"/>
  <c r="X39" i="40"/>
  <c r="X60" i="40"/>
  <c r="X161" i="40"/>
  <c r="X209" i="40"/>
  <c r="X284" i="40"/>
  <c r="X371" i="40"/>
  <c r="X375" i="40"/>
  <c r="X57" i="40"/>
  <c r="X117" i="40"/>
  <c r="X141" i="40"/>
  <c r="X270" i="40"/>
  <c r="X305" i="40"/>
  <c r="X309" i="40"/>
  <c r="X308" i="40" s="1"/>
  <c r="X324" i="40"/>
  <c r="X329" i="40"/>
  <c r="X338" i="40"/>
  <c r="X343" i="40"/>
  <c r="X347" i="40"/>
  <c r="X353" i="40"/>
  <c r="X364" i="40"/>
  <c r="X368" i="40"/>
  <c r="X372" i="40"/>
  <c r="X497" i="40"/>
  <c r="X35" i="40"/>
  <c r="X58" i="40"/>
  <c r="X62" i="40"/>
  <c r="X75" i="40"/>
  <c r="X142" i="40"/>
  <c r="X252" i="40"/>
  <c r="X394" i="40"/>
  <c r="X398" i="40"/>
  <c r="X403" i="40"/>
  <c r="X453" i="40"/>
  <c r="X468" i="40"/>
  <c r="W489" i="40"/>
  <c r="X544" i="40"/>
  <c r="X51" i="40"/>
  <c r="X55" i="40"/>
  <c r="W85" i="40"/>
  <c r="X94" i="40"/>
  <c r="X103" i="40"/>
  <c r="X107" i="40"/>
  <c r="X174" i="40"/>
  <c r="X183" i="40"/>
  <c r="X197" i="40"/>
  <c r="X569" i="40"/>
  <c r="U264" i="40"/>
  <c r="X290" i="40"/>
  <c r="X469" i="40"/>
  <c r="X473" i="40"/>
  <c r="X38" i="40"/>
  <c r="X44" i="40"/>
  <c r="W88" i="40"/>
  <c r="X104" i="40"/>
  <c r="X108" i="40"/>
  <c r="X160" i="40"/>
  <c r="X212" i="40"/>
  <c r="X241" i="40"/>
  <c r="X495" i="40"/>
  <c r="O93" i="40"/>
  <c r="O215" i="40"/>
  <c r="X42" i="40"/>
  <c r="X54" i="40"/>
  <c r="X82" i="40"/>
  <c r="W92" i="40"/>
  <c r="X118" i="40"/>
  <c r="X126" i="40"/>
  <c r="X137" i="40"/>
  <c r="X172" i="40"/>
  <c r="X176" i="40"/>
  <c r="X181" i="40"/>
  <c r="X213" i="40"/>
  <c r="X217" i="40"/>
  <c r="X221" i="40"/>
  <c r="X225" i="40"/>
  <c r="W261" i="40"/>
  <c r="W348" i="40"/>
  <c r="X518" i="40"/>
  <c r="X549" i="40"/>
  <c r="R512" i="40"/>
  <c r="W78" i="40"/>
  <c r="X254" i="40"/>
  <c r="X298" i="40"/>
  <c r="X313" i="40"/>
  <c r="X332" i="40"/>
  <c r="X379" i="40"/>
  <c r="X415" i="40"/>
  <c r="X432" i="40"/>
  <c r="X481" i="40"/>
  <c r="X84" i="40"/>
  <c r="X83" i="40" s="1"/>
  <c r="X151" i="40"/>
  <c r="X173" i="40"/>
  <c r="X278" i="40"/>
  <c r="X391" i="40"/>
  <c r="X404" i="40"/>
  <c r="X563" i="40"/>
  <c r="X159" i="40"/>
  <c r="X255" i="40"/>
  <c r="X299" i="40"/>
  <c r="X323" i="40"/>
  <c r="X362" i="40"/>
  <c r="X416" i="40"/>
  <c r="X433" i="40"/>
  <c r="X441" i="40"/>
  <c r="X467" i="40"/>
  <c r="U489" i="40"/>
  <c r="X528" i="40"/>
  <c r="X45" i="40"/>
  <c r="X52" i="40"/>
  <c r="X59" i="40"/>
  <c r="X66" i="40"/>
  <c r="X70" i="40"/>
  <c r="X91" i="40"/>
  <c r="X88" i="40" s="1"/>
  <c r="X96" i="40"/>
  <c r="X101" i="40"/>
  <c r="X128" i="40"/>
  <c r="X132" i="40"/>
  <c r="X146" i="40"/>
  <c r="X152" i="40"/>
  <c r="X168" i="40"/>
  <c r="X193" i="40"/>
  <c r="X231" i="40"/>
  <c r="X235" i="40"/>
  <c r="X239" i="40"/>
  <c r="X265" i="40"/>
  <c r="X275" i="40"/>
  <c r="X280" i="40"/>
  <c r="X288" i="40"/>
  <c r="X295" i="40"/>
  <c r="U352" i="40"/>
  <c r="X384" i="40"/>
  <c r="X388" i="40"/>
  <c r="X396" i="40"/>
  <c r="X457" i="40"/>
  <c r="X475" i="40"/>
  <c r="X496" i="40"/>
  <c r="X500" i="40"/>
  <c r="X529" i="40"/>
  <c r="X534" i="40"/>
  <c r="X542" i="40"/>
  <c r="R540" i="40"/>
  <c r="R524" i="40"/>
  <c r="X68" i="40"/>
  <c r="X162" i="40"/>
  <c r="X263" i="40"/>
  <c r="X307" i="40"/>
  <c r="X327" i="40"/>
  <c r="X350" i="40"/>
  <c r="X369" i="40"/>
  <c r="X428" i="40"/>
  <c r="X440" i="40"/>
  <c r="X470" i="40"/>
  <c r="X487" i="40"/>
  <c r="U88" i="40"/>
  <c r="X155" i="40"/>
  <c r="X274" i="40"/>
  <c r="X283" i="40"/>
  <c r="X395" i="40"/>
  <c r="R47" i="40"/>
  <c r="R526" i="40"/>
  <c r="R510" i="40"/>
  <c r="X163" i="40"/>
  <c r="X192" i="40"/>
  <c r="X251" i="40"/>
  <c r="X259" i="40"/>
  <c r="X294" i="40"/>
  <c r="X319" i="40"/>
  <c r="X328" i="40"/>
  <c r="X346" i="40"/>
  <c r="X370" i="40"/>
  <c r="X424" i="40"/>
  <c r="X429" i="40"/>
  <c r="X445" i="40"/>
  <c r="X573" i="40"/>
  <c r="X53" i="40"/>
  <c r="X81" i="40"/>
  <c r="U85" i="40"/>
  <c r="X121" i="40"/>
  <c r="X125" i="40"/>
  <c r="X136" i="40"/>
  <c r="X140" i="40"/>
  <c r="X175" i="40"/>
  <c r="X179" i="40"/>
  <c r="X216" i="40"/>
  <c r="X276" i="40"/>
  <c r="X130" i="40"/>
  <c r="X158" i="40"/>
  <c r="X250" i="40"/>
  <c r="X303" i="40"/>
  <c r="X322" i="40"/>
  <c r="X340" i="40"/>
  <c r="X365" i="40"/>
  <c r="X423" i="40"/>
  <c r="X448" i="40"/>
  <c r="X460" i="40"/>
  <c r="X477" i="40"/>
  <c r="R48" i="40"/>
  <c r="X67" i="40"/>
  <c r="X133" i="40"/>
  <c r="X249" i="40"/>
  <c r="X257" i="40"/>
  <c r="U261" i="40"/>
  <c r="X316" i="40"/>
  <c r="U348" i="40"/>
  <c r="X418" i="40"/>
  <c r="X435" i="40"/>
  <c r="W508" i="40"/>
  <c r="X530" i="40"/>
  <c r="X535" i="40"/>
  <c r="X359" i="40"/>
  <c r="X355" i="40" s="1"/>
  <c r="X156" i="40"/>
  <c r="W536" i="40"/>
  <c r="X568" i="40"/>
  <c r="X566" i="40"/>
  <c r="X574" i="40"/>
  <c r="U565" i="40"/>
  <c r="X567" i="40"/>
  <c r="X571" i="40"/>
  <c r="X558" i="40"/>
  <c r="W550" i="40"/>
  <c r="X557" i="40"/>
  <c r="U550" i="40"/>
  <c r="X546" i="40"/>
  <c r="X543" i="40"/>
  <c r="X536" i="40" s="1"/>
  <c r="X533" i="40"/>
  <c r="U522" i="40"/>
  <c r="U508" i="40"/>
  <c r="X516" i="40"/>
  <c r="X521" i="40"/>
  <c r="X438" i="40"/>
  <c r="X442" i="40"/>
  <c r="X449" i="40"/>
  <c r="X456" i="40"/>
  <c r="X466" i="40"/>
  <c r="X491" i="40"/>
  <c r="X501" i="40"/>
  <c r="U494" i="40"/>
  <c r="X436" i="40"/>
  <c r="X471" i="40"/>
  <c r="X478" i="40"/>
  <c r="W494" i="40"/>
  <c r="X498" i="40"/>
  <c r="X502" i="40"/>
  <c r="X444" i="40"/>
  <c r="X472" i="40"/>
  <c r="X479" i="40"/>
  <c r="X485" i="40"/>
  <c r="X490" i="40"/>
  <c r="X499" i="40"/>
  <c r="U426" i="40"/>
  <c r="X452" i="40"/>
  <c r="U465" i="40"/>
  <c r="U484" i="40"/>
  <c r="W426" i="40"/>
  <c r="X430" i="40"/>
  <c r="X431" i="40"/>
  <c r="U378" i="40"/>
  <c r="X392" i="40"/>
  <c r="X399" i="40"/>
  <c r="X389" i="40"/>
  <c r="X393" i="40"/>
  <c r="X400" i="40"/>
  <c r="W413" i="40"/>
  <c r="X387" i="40"/>
  <c r="X420" i="40"/>
  <c r="U413" i="40"/>
  <c r="X417" i="40"/>
  <c r="X373" i="40"/>
  <c r="W361" i="40"/>
  <c r="X367" i="40"/>
  <c r="U361" i="40"/>
  <c r="W355" i="40"/>
  <c r="U355" i="40"/>
  <c r="X65" i="40"/>
  <c r="X277" i="40"/>
  <c r="X321" i="40"/>
  <c r="X333" i="40"/>
  <c r="W341" i="40"/>
  <c r="X345" i="40"/>
  <c r="W325" i="40"/>
  <c r="U341" i="40"/>
  <c r="W311" i="40"/>
  <c r="U325" i="40"/>
  <c r="U330" i="40"/>
  <c r="X334" i="40"/>
  <c r="X342" i="40"/>
  <c r="X326" i="40"/>
  <c r="W330" i="40"/>
  <c r="X351" i="40"/>
  <c r="U318" i="40"/>
  <c r="W352" i="40"/>
  <c r="U311" i="40"/>
  <c r="X315" i="40"/>
  <c r="X320" i="40"/>
  <c r="X336" i="40"/>
  <c r="X344" i="40"/>
  <c r="U296" i="40"/>
  <c r="X304" i="40"/>
  <c r="W296" i="40"/>
  <c r="X300" i="40"/>
  <c r="X297" i="40"/>
  <c r="X301" i="40"/>
  <c r="W302" i="40"/>
  <c r="U302" i="40"/>
  <c r="U279" i="40"/>
  <c r="W279" i="40"/>
  <c r="X285" i="40"/>
  <c r="X282" i="40"/>
  <c r="X289" i="40"/>
  <c r="X287" i="40"/>
  <c r="U272" i="40"/>
  <c r="W272" i="40"/>
  <c r="X170" i="40"/>
  <c r="X185" i="40"/>
  <c r="X201" i="40"/>
  <c r="X210" i="40"/>
  <c r="X227" i="40"/>
  <c r="X234" i="40"/>
  <c r="X238" i="40"/>
  <c r="X245" i="40"/>
  <c r="X253" i="40"/>
  <c r="X256" i="40"/>
  <c r="U165" i="40"/>
  <c r="X178" i="40"/>
  <c r="X224" i="40"/>
  <c r="X242" i="40"/>
  <c r="U246" i="40"/>
  <c r="W165" i="40"/>
  <c r="X228" i="40"/>
  <c r="W246" i="40"/>
  <c r="X167" i="40"/>
  <c r="U187" i="40"/>
  <c r="X203" i="40"/>
  <c r="X208" i="40"/>
  <c r="X218" i="40"/>
  <c r="X222" i="40"/>
  <c r="X229" i="40"/>
  <c r="X232" i="40"/>
  <c r="X243" i="40"/>
  <c r="X247" i="40"/>
  <c r="W187" i="40"/>
  <c r="X258" i="40"/>
  <c r="X205" i="40"/>
  <c r="X219" i="40"/>
  <c r="X226" i="40"/>
  <c r="X230" i="40"/>
  <c r="X237" i="40"/>
  <c r="X240" i="40"/>
  <c r="X248" i="40"/>
  <c r="X267" i="40"/>
  <c r="U149" i="40"/>
  <c r="W149" i="40"/>
  <c r="X154" i="40"/>
  <c r="X153" i="40"/>
  <c r="X95" i="40"/>
  <c r="X131" i="40"/>
  <c r="X144" i="40"/>
  <c r="X138" i="40"/>
  <c r="U92" i="40"/>
  <c r="X105" i="40"/>
  <c r="X139" i="40"/>
  <c r="X99" i="40"/>
  <c r="X112" i="40"/>
  <c r="X116" i="40"/>
  <c r="X129" i="40"/>
  <c r="W97" i="40"/>
  <c r="X100" i="40"/>
  <c r="X106" i="40"/>
  <c r="X113" i="40"/>
  <c r="X87" i="40"/>
  <c r="X85" i="40"/>
  <c r="U78" i="40"/>
  <c r="X50" i="40"/>
  <c r="X74" i="40"/>
  <c r="X93" i="40"/>
  <c r="X150" i="40"/>
  <c r="X166" i="40"/>
  <c r="X188" i="40"/>
  <c r="W264" i="40"/>
  <c r="X273" i="40"/>
  <c r="X281" i="40"/>
  <c r="X317" i="40"/>
  <c r="X349" i="40"/>
  <c r="X363" i="40"/>
  <c r="X419" i="40"/>
  <c r="X556" i="40"/>
  <c r="X36" i="40"/>
  <c r="X77" i="40"/>
  <c r="X76" i="40" s="1"/>
  <c r="U293" i="40"/>
  <c r="X560" i="40"/>
  <c r="W83" i="40"/>
  <c r="U97" i="40"/>
  <c r="W293" i="40"/>
  <c r="W318" i="40"/>
  <c r="X331" i="40"/>
  <c r="W378" i="40"/>
  <c r="W484" i="40"/>
  <c r="W565" i="40"/>
  <c r="X262" i="40"/>
  <c r="X261" i="40" s="1"/>
  <c r="W522" i="40"/>
  <c r="W31" i="40"/>
  <c r="O221" i="40"/>
  <c r="O102" i="40"/>
  <c r="O114" i="40"/>
  <c r="O138" i="40"/>
  <c r="O179" i="40"/>
  <c r="O313" i="40"/>
  <c r="O546" i="40"/>
  <c r="I543" i="40"/>
  <c r="O108" i="40"/>
  <c r="O158" i="40"/>
  <c r="O173" i="40"/>
  <c r="I532" i="40"/>
  <c r="I225" i="40"/>
  <c r="O371" i="40"/>
  <c r="O516" i="40"/>
  <c r="O477" i="40"/>
  <c r="O126" i="40"/>
  <c r="O132" i="40"/>
  <c r="O340" i="40"/>
  <c r="I103" i="40"/>
  <c r="I127" i="40"/>
  <c r="I128" i="40"/>
  <c r="I233" i="40"/>
  <c r="I172" i="40"/>
  <c r="H47" i="40"/>
  <c r="I47" i="40" s="1"/>
  <c r="I203" i="40"/>
  <c r="O289" i="40"/>
  <c r="I44" i="40"/>
  <c r="I289" i="40"/>
  <c r="I176" i="40"/>
  <c r="I101" i="40"/>
  <c r="I133" i="40"/>
  <c r="O530" i="40"/>
  <c r="I60" i="40"/>
  <c r="I68" i="40"/>
  <c r="I275" i="40"/>
  <c r="O449" i="40"/>
  <c r="I396" i="40"/>
  <c r="I453" i="40"/>
  <c r="I560" i="40"/>
  <c r="O56" i="40"/>
  <c r="O68" i="40"/>
  <c r="O473" i="40"/>
  <c r="O529" i="40"/>
  <c r="I175" i="40"/>
  <c r="I36" i="40"/>
  <c r="I46" i="40"/>
  <c r="I557" i="40"/>
  <c r="O367" i="40"/>
  <c r="O490" i="40"/>
  <c r="I529" i="40"/>
  <c r="O225" i="40"/>
  <c r="O285" i="40"/>
  <c r="I164" i="40"/>
  <c r="I174" i="40"/>
  <c r="I227" i="40"/>
  <c r="I235" i="40"/>
  <c r="I370" i="40"/>
  <c r="I58" i="40"/>
  <c r="I421" i="40"/>
  <c r="I516" i="40"/>
  <c r="O87" i="40"/>
  <c r="I558" i="40"/>
  <c r="O39" i="40"/>
  <c r="O47" i="40"/>
  <c r="O54" i="40"/>
  <c r="N308" i="40"/>
  <c r="O303" i="40"/>
  <c r="I167" i="40"/>
  <c r="I185" i="40"/>
  <c r="I263" i="40"/>
  <c r="H352" i="40"/>
  <c r="I472" i="40"/>
  <c r="O79" i="40"/>
  <c r="O188" i="40"/>
  <c r="I323" i="40"/>
  <c r="I454" i="40"/>
  <c r="L261" i="40"/>
  <c r="N348" i="40"/>
  <c r="I138" i="40"/>
  <c r="I351" i="40"/>
  <c r="I544" i="40"/>
  <c r="O70" i="40"/>
  <c r="O224" i="40"/>
  <c r="O230" i="40"/>
  <c r="O236" i="40"/>
  <c r="O255" i="40"/>
  <c r="O277" i="40"/>
  <c r="I268" i="40"/>
  <c r="F325" i="40"/>
  <c r="I460" i="40"/>
  <c r="I478" i="40"/>
  <c r="I534" i="40"/>
  <c r="O105" i="40"/>
  <c r="O111" i="40"/>
  <c r="O135" i="40"/>
  <c r="O155" i="40"/>
  <c r="O168" i="40"/>
  <c r="O176" i="40"/>
  <c r="O207" i="40"/>
  <c r="O213" i="40"/>
  <c r="O469" i="40"/>
  <c r="O481" i="40"/>
  <c r="O238" i="40"/>
  <c r="O244" i="40"/>
  <c r="O273" i="40"/>
  <c r="H73" i="40"/>
  <c r="I249" i="40"/>
  <c r="I262" i="40"/>
  <c r="O533" i="40"/>
  <c r="I160" i="40"/>
  <c r="O326" i="40"/>
  <c r="O534" i="40"/>
  <c r="I116" i="40"/>
  <c r="I455" i="40"/>
  <c r="O432" i="40"/>
  <c r="O568" i="40"/>
  <c r="N261" i="40"/>
  <c r="H325" i="40"/>
  <c r="I313" i="40"/>
  <c r="O69" i="40"/>
  <c r="O254" i="40"/>
  <c r="I42" i="40"/>
  <c r="I59" i="40"/>
  <c r="I63" i="40"/>
  <c r="I145" i="40"/>
  <c r="I173" i="40"/>
  <c r="I429" i="40"/>
  <c r="O116" i="40"/>
  <c r="O122" i="40"/>
  <c r="O128" i="40"/>
  <c r="O140" i="40"/>
  <c r="O167" i="40"/>
  <c r="O175" i="40"/>
  <c r="O284" i="40"/>
  <c r="O397" i="40"/>
  <c r="O415" i="40"/>
  <c r="I170" i="40"/>
  <c r="O312" i="40"/>
  <c r="I443" i="40"/>
  <c r="I350" i="40"/>
  <c r="I475" i="40"/>
  <c r="N73" i="40"/>
  <c r="I188" i="40"/>
  <c r="I207" i="40"/>
  <c r="I211" i="40"/>
  <c r="I265" i="40"/>
  <c r="O55" i="40"/>
  <c r="O61" i="40"/>
  <c r="O75" i="40"/>
  <c r="O100" i="40"/>
  <c r="O142" i="40"/>
  <c r="O177" i="40"/>
  <c r="O486" i="40"/>
  <c r="I314" i="40"/>
  <c r="I368" i="40"/>
  <c r="I274" i="40"/>
  <c r="I346" i="40"/>
  <c r="I533" i="40"/>
  <c r="I118" i="40"/>
  <c r="I141" i="40"/>
  <c r="I270" i="40"/>
  <c r="I438" i="40"/>
  <c r="O458" i="40"/>
  <c r="I89" i="40"/>
  <c r="I567" i="40"/>
  <c r="I267" i="40"/>
  <c r="I331" i="40"/>
  <c r="I427" i="40"/>
  <c r="O124" i="40"/>
  <c r="O162" i="40"/>
  <c r="O294" i="40"/>
  <c r="O422" i="40"/>
  <c r="I81" i="40"/>
  <c r="I104" i="40"/>
  <c r="I123" i="40"/>
  <c r="I131" i="40"/>
  <c r="I155" i="40"/>
  <c r="I168" i="40"/>
  <c r="I182" i="40"/>
  <c r="I238" i="40"/>
  <c r="F293" i="40"/>
  <c r="I344" i="40"/>
  <c r="I515" i="40"/>
  <c r="I542" i="40"/>
  <c r="O35" i="40"/>
  <c r="O143" i="40"/>
  <c r="O227" i="40"/>
  <c r="O233" i="40"/>
  <c r="O245" i="40"/>
  <c r="O281" i="40"/>
  <c r="O423" i="40"/>
  <c r="O445" i="40"/>
  <c r="I110" i="40"/>
  <c r="I339" i="40"/>
  <c r="I108" i="40"/>
  <c r="O375" i="40"/>
  <c r="O521" i="40"/>
  <c r="O571" i="40"/>
  <c r="O306" i="40"/>
  <c r="O414" i="40"/>
  <c r="I106" i="40"/>
  <c r="I360" i="40"/>
  <c r="H484" i="40"/>
  <c r="O467" i="40"/>
  <c r="I436" i="40"/>
  <c r="I451" i="40"/>
  <c r="O234" i="40"/>
  <c r="O247" i="40"/>
  <c r="O253" i="40"/>
  <c r="O321" i="40"/>
  <c r="I184" i="40"/>
  <c r="I391" i="40"/>
  <c r="I469" i="40"/>
  <c r="O290" i="40"/>
  <c r="I287" i="40"/>
  <c r="L92" i="40"/>
  <c r="H88" i="40"/>
  <c r="I105" i="40"/>
  <c r="I132" i="40"/>
  <c r="I205" i="40"/>
  <c r="I228" i="40"/>
  <c r="I269" i="40"/>
  <c r="I476" i="40"/>
  <c r="F489" i="40"/>
  <c r="I502" i="40"/>
  <c r="I528" i="40"/>
  <c r="O38" i="40"/>
  <c r="O59" i="40"/>
  <c r="O174" i="40"/>
  <c r="O181" i="40"/>
  <c r="O223" i="40"/>
  <c r="O389" i="40"/>
  <c r="I242" i="40"/>
  <c r="I416" i="40"/>
  <c r="O265" i="40"/>
  <c r="O421" i="40"/>
  <c r="I481" i="40"/>
  <c r="I349" i="40"/>
  <c r="I439" i="40"/>
  <c r="O53" i="40"/>
  <c r="O333" i="40"/>
  <c r="O339" i="40"/>
  <c r="O436" i="40"/>
  <c r="I130" i="40"/>
  <c r="I153" i="40"/>
  <c r="I347" i="40"/>
  <c r="I400" i="40"/>
  <c r="O278" i="40"/>
  <c r="I340" i="40"/>
  <c r="I442" i="40"/>
  <c r="I569" i="40"/>
  <c r="O392" i="40"/>
  <c r="I288" i="40"/>
  <c r="I384" i="40"/>
  <c r="I54" i="40"/>
  <c r="I120" i="40"/>
  <c r="I215" i="40"/>
  <c r="I276" i="40"/>
  <c r="I87" i="40"/>
  <c r="I255" i="40"/>
  <c r="O388" i="40"/>
  <c r="O394" i="40"/>
  <c r="I115" i="40"/>
  <c r="I283" i="40"/>
  <c r="I51" i="40"/>
  <c r="I62" i="40"/>
  <c r="H78" i="40"/>
  <c r="I181" i="40"/>
  <c r="I367" i="40"/>
  <c r="I379" i="40"/>
  <c r="O327" i="40"/>
  <c r="O370" i="40"/>
  <c r="L341" i="40"/>
  <c r="I335" i="40"/>
  <c r="I354" i="40"/>
  <c r="I479" i="40"/>
  <c r="O48" i="40"/>
  <c r="O328" i="40"/>
  <c r="O335" i="40"/>
  <c r="H465" i="40"/>
  <c r="I163" i="40"/>
  <c r="I245" i="40"/>
  <c r="I320" i="40"/>
  <c r="I404" i="40"/>
  <c r="I441" i="40"/>
  <c r="O320" i="40"/>
  <c r="O566" i="40"/>
  <c r="O573" i="40"/>
  <c r="I39" i="40"/>
  <c r="I55" i="40"/>
  <c r="I69" i="40"/>
  <c r="I112" i="40"/>
  <c r="I144" i="40"/>
  <c r="I192" i="40"/>
  <c r="I208" i="40"/>
  <c r="I229" i="40"/>
  <c r="I252" i="40"/>
  <c r="I315" i="40"/>
  <c r="I334" i="40"/>
  <c r="I394" i="40"/>
  <c r="I418" i="40"/>
  <c r="I549" i="40"/>
  <c r="O81" i="40"/>
  <c r="O96" i="40"/>
  <c r="O103" i="40"/>
  <c r="O109" i="40"/>
  <c r="O115" i="40"/>
  <c r="O172" i="40"/>
  <c r="O178" i="40"/>
  <c r="O185" i="40"/>
  <c r="O193" i="40"/>
  <c r="O231" i="40"/>
  <c r="O243" i="40"/>
  <c r="O270" i="40"/>
  <c r="O347" i="40"/>
  <c r="O369" i="40"/>
  <c r="O393" i="40"/>
  <c r="O528" i="40"/>
  <c r="O557" i="40"/>
  <c r="O67" i="40"/>
  <c r="I121" i="40"/>
  <c r="H261" i="40"/>
  <c r="I328" i="40"/>
  <c r="I365" i="40"/>
  <c r="I446" i="40"/>
  <c r="I456" i="40"/>
  <c r="I503" i="40"/>
  <c r="O62" i="40"/>
  <c r="O239" i="40"/>
  <c r="N296" i="40"/>
  <c r="O460" i="40"/>
  <c r="I535" i="40"/>
  <c r="O159" i="40"/>
  <c r="O226" i="40"/>
  <c r="O307" i="40"/>
  <c r="O315" i="40"/>
  <c r="L325" i="40"/>
  <c r="O487" i="40"/>
  <c r="O535" i="40"/>
  <c r="I338" i="40"/>
  <c r="I345" i="40"/>
  <c r="I392" i="40"/>
  <c r="O50" i="40"/>
  <c r="O154" i="40"/>
  <c r="O448" i="40"/>
  <c r="I67" i="40"/>
  <c r="I114" i="40"/>
  <c r="I139" i="40"/>
  <c r="I197" i="40"/>
  <c r="I250" i="40"/>
  <c r="I277" i="40"/>
  <c r="I321" i="40"/>
  <c r="I324" i="40"/>
  <c r="F341" i="40"/>
  <c r="I423" i="40"/>
  <c r="I434" i="40"/>
  <c r="I437" i="40"/>
  <c r="I518" i="40"/>
  <c r="I570" i="40"/>
  <c r="O118" i="40"/>
  <c r="O136" i="40"/>
  <c r="O182" i="40"/>
  <c r="O196" i="40"/>
  <c r="O240" i="40"/>
  <c r="L302" i="40"/>
  <c r="O344" i="40"/>
  <c r="O351" i="40"/>
  <c r="O366" i="40"/>
  <c r="O396" i="40"/>
  <c r="O437" i="40"/>
  <c r="I491" i="40"/>
  <c r="I419" i="40"/>
  <c r="I449" i="40"/>
  <c r="L494" i="40"/>
  <c r="O542" i="40"/>
  <c r="O257" i="40"/>
  <c r="I38" i="40"/>
  <c r="I61" i="40"/>
  <c r="I64" i="40"/>
  <c r="I71" i="40"/>
  <c r="I95" i="40"/>
  <c r="I126" i="40"/>
  <c r="I161" i="40"/>
  <c r="I183" i="40"/>
  <c r="I210" i="40"/>
  <c r="I213" i="40"/>
  <c r="I231" i="40"/>
  <c r="I234" i="40"/>
  <c r="I240" i="40"/>
  <c r="F318" i="40"/>
  <c r="I369" i="40"/>
  <c r="I373" i="40"/>
  <c r="I387" i="40"/>
  <c r="I390" i="40"/>
  <c r="I399" i="40"/>
  <c r="I477" i="40"/>
  <c r="I485" i="40"/>
  <c r="I574" i="40"/>
  <c r="O45" i="40"/>
  <c r="O58" i="40"/>
  <c r="O64" i="40"/>
  <c r="O125" i="40"/>
  <c r="O131" i="40"/>
  <c r="O137" i="40"/>
  <c r="O183" i="40"/>
  <c r="O212" i="40"/>
  <c r="O218" i="40"/>
  <c r="O235" i="40"/>
  <c r="O345" i="40"/>
  <c r="N352" i="40"/>
  <c r="O391" i="40"/>
  <c r="O420" i="40"/>
  <c r="O438" i="40"/>
  <c r="O444" i="40"/>
  <c r="O450" i="40"/>
  <c r="I79" i="40"/>
  <c r="I177" i="40"/>
  <c r="I336" i="40"/>
  <c r="I431" i="40"/>
  <c r="O400" i="40"/>
  <c r="I157" i="40"/>
  <c r="I428" i="40"/>
  <c r="I546" i="40"/>
  <c r="I326" i="40"/>
  <c r="I395" i="40"/>
  <c r="O336" i="40"/>
  <c r="I45" i="40"/>
  <c r="I117" i="40"/>
  <c r="I333" i="40"/>
  <c r="I329" i="40"/>
  <c r="I259" i="40"/>
  <c r="O295" i="40"/>
  <c r="O316" i="40"/>
  <c r="O498" i="40"/>
  <c r="I362" i="40"/>
  <c r="O74" i="40"/>
  <c r="O229" i="40"/>
  <c r="O475" i="40"/>
  <c r="I162" i="40"/>
  <c r="I306" i="40"/>
  <c r="I422" i="40"/>
  <c r="O192" i="40"/>
  <c r="O219" i="40"/>
  <c r="I256" i="40"/>
  <c r="F348" i="40"/>
  <c r="I470" i="40"/>
  <c r="I497" i="40"/>
  <c r="O164" i="40"/>
  <c r="O242" i="40"/>
  <c r="O276" i="40"/>
  <c r="O283" i="40"/>
  <c r="O470" i="40"/>
  <c r="O476" i="40"/>
  <c r="L508" i="40"/>
  <c r="O511" i="40"/>
  <c r="I57" i="40"/>
  <c r="I66" i="40"/>
  <c r="I99" i="40"/>
  <c r="I119" i="40"/>
  <c r="I129" i="40"/>
  <c r="I218" i="40"/>
  <c r="I474" i="40"/>
  <c r="I480" i="40"/>
  <c r="O166" i="40"/>
  <c r="O456" i="40"/>
  <c r="F330" i="40"/>
  <c r="I281" i="40"/>
  <c r="I300" i="40"/>
  <c r="I332" i="40"/>
  <c r="H330" i="40"/>
  <c r="I458" i="40"/>
  <c r="I471" i="40"/>
  <c r="O434" i="40"/>
  <c r="O428" i="40"/>
  <c r="F78" i="40"/>
  <c r="I91" i="40"/>
  <c r="I156" i="40"/>
  <c r="I159" i="40"/>
  <c r="I212" i="40"/>
  <c r="I219" i="40"/>
  <c r="I222" i="40"/>
  <c r="I297" i="40"/>
  <c r="O119" i="40"/>
  <c r="O150" i="40"/>
  <c r="N92" i="40"/>
  <c r="O237" i="40"/>
  <c r="O269" i="40"/>
  <c r="L484" i="40"/>
  <c r="O558" i="40"/>
  <c r="I111" i="40"/>
  <c r="I124" i="40"/>
  <c r="I136" i="40"/>
  <c r="I151" i="40"/>
  <c r="I216" i="40"/>
  <c r="I278" i="40"/>
  <c r="I282" i="40"/>
  <c r="F494" i="40"/>
  <c r="O89" i="40"/>
  <c r="O429" i="40"/>
  <c r="O440" i="40"/>
  <c r="O457" i="40"/>
  <c r="O471" i="40"/>
  <c r="O569" i="40"/>
  <c r="I142" i="40"/>
  <c r="F261" i="40"/>
  <c r="H489" i="40"/>
  <c r="I498" i="40"/>
  <c r="I501" i="40"/>
  <c r="H508" i="40"/>
  <c r="O57" i="40"/>
  <c r="O120" i="40"/>
  <c r="O501" i="40"/>
  <c r="I50" i="40"/>
  <c r="I53" i="40"/>
  <c r="I70" i="40"/>
  <c r="I96" i="40"/>
  <c r="I179" i="40"/>
  <c r="I196" i="40"/>
  <c r="I298" i="40"/>
  <c r="I304" i="40"/>
  <c r="F311" i="40"/>
  <c r="I364" i="40"/>
  <c r="I417" i="40"/>
  <c r="I468" i="40"/>
  <c r="I486" i="40"/>
  <c r="O63" i="40"/>
  <c r="N78" i="40"/>
  <c r="O104" i="40"/>
  <c r="O110" i="40"/>
  <c r="O121" i="40"/>
  <c r="O127" i="40"/>
  <c r="O133" i="40"/>
  <c r="O144" i="40"/>
  <c r="O151" i="40"/>
  <c r="N187" i="40"/>
  <c r="O353" i="40"/>
  <c r="O373" i="40"/>
  <c r="O514" i="40"/>
  <c r="N508" i="40"/>
  <c r="L293" i="40"/>
  <c r="I122" i="40"/>
  <c r="I140" i="40"/>
  <c r="I224" i="40"/>
  <c r="I258" i="40"/>
  <c r="I374" i="40"/>
  <c r="I415" i="40"/>
  <c r="I445" i="40"/>
  <c r="I487" i="40"/>
  <c r="O46" i="40"/>
  <c r="O354" i="40"/>
  <c r="O368" i="40"/>
  <c r="O374" i="40"/>
  <c r="I134" i="40"/>
  <c r="I221" i="40"/>
  <c r="I236" i="40"/>
  <c r="I239" i="40"/>
  <c r="I388" i="40"/>
  <c r="I563" i="40"/>
  <c r="O205" i="40"/>
  <c r="L318" i="40"/>
  <c r="O363" i="40"/>
  <c r="O575" i="40"/>
  <c r="I94" i="40"/>
  <c r="I113" i="40"/>
  <c r="I146" i="40"/>
  <c r="I217" i="40"/>
  <c r="I232" i="40"/>
  <c r="I244" i="40"/>
  <c r="I248" i="40"/>
  <c r="I251" i="40"/>
  <c r="I284" i="40"/>
  <c r="I420" i="40"/>
  <c r="I457" i="40"/>
  <c r="I500" i="40"/>
  <c r="F565" i="40"/>
  <c r="O65" i="40"/>
  <c r="O222" i="40"/>
  <c r="O304" i="40"/>
  <c r="O515" i="40"/>
  <c r="O549" i="40"/>
  <c r="O250" i="40"/>
  <c r="O317" i="40"/>
  <c r="O323" i="40"/>
  <c r="O342" i="40"/>
  <c r="O496" i="40"/>
  <c r="O502" i="40"/>
  <c r="O532" i="40"/>
  <c r="O560" i="40"/>
  <c r="I35" i="40"/>
  <c r="I56" i="40"/>
  <c r="I125" i="40"/>
  <c r="I191" i="40"/>
  <c r="I230" i="40"/>
  <c r="I319" i="40"/>
  <c r="I372" i="40"/>
  <c r="I452" i="40"/>
  <c r="O184" i="40"/>
  <c r="O191" i="40"/>
  <c r="O197" i="40"/>
  <c r="O211" i="40"/>
  <c r="O217" i="40"/>
  <c r="O228" i="40"/>
  <c r="O251" i="40"/>
  <c r="O298" i="40"/>
  <c r="O324" i="40"/>
  <c r="O337" i="40"/>
  <c r="O433" i="40"/>
  <c r="O497" i="40"/>
  <c r="I226" i="40"/>
  <c r="I285" i="40"/>
  <c r="I295" i="40"/>
  <c r="I359" i="40"/>
  <c r="F361" i="40"/>
  <c r="I435" i="40"/>
  <c r="I440" i="40"/>
  <c r="I496" i="40"/>
  <c r="I573" i="40"/>
  <c r="O42" i="40"/>
  <c r="O66" i="40"/>
  <c r="O71" i="40"/>
  <c r="L78" i="40"/>
  <c r="O84" i="40"/>
  <c r="O83" i="40" s="1"/>
  <c r="O117" i="40"/>
  <c r="L279" i="40"/>
  <c r="O319" i="40"/>
  <c r="O332" i="40"/>
  <c r="O343" i="40"/>
  <c r="O357" i="40"/>
  <c r="O387" i="40"/>
  <c r="O430" i="40"/>
  <c r="O446" i="40"/>
  <c r="O570" i="40"/>
  <c r="I209" i="40"/>
  <c r="I220" i="40"/>
  <c r="I237" i="40"/>
  <c r="I243" i="40"/>
  <c r="I254" i="40"/>
  <c r="F279" i="40"/>
  <c r="F352" i="40"/>
  <c r="O106" i="40"/>
  <c r="O112" i="40"/>
  <c r="O123" i="40"/>
  <c r="O129" i="40"/>
  <c r="O145" i="40"/>
  <c r="O201" i="40"/>
  <c r="O208" i="40"/>
  <c r="O258" i="40"/>
  <c r="O299" i="40"/>
  <c r="L361" i="40"/>
  <c r="O419" i="40"/>
  <c r="O441" i="40"/>
  <c r="O452" i="40"/>
  <c r="L489" i="40"/>
  <c r="O518" i="40"/>
  <c r="O563" i="40"/>
  <c r="L296" i="40"/>
  <c r="I312" i="40"/>
  <c r="I317" i="40"/>
  <c r="I397" i="40"/>
  <c r="I403" i="40"/>
  <c r="I433" i="40"/>
  <c r="I473" i="40"/>
  <c r="I514" i="40"/>
  <c r="I521" i="40"/>
  <c r="H565" i="40"/>
  <c r="O44" i="40"/>
  <c r="O51" i="40"/>
  <c r="L73" i="40"/>
  <c r="O80" i="40"/>
  <c r="O94" i="40"/>
  <c r="O101" i="40"/>
  <c r="O107" i="40"/>
  <c r="O113" i="40"/>
  <c r="O141" i="40"/>
  <c r="O163" i="40"/>
  <c r="N165" i="40"/>
  <c r="O195" i="40"/>
  <c r="O209" i="40"/>
  <c r="O241" i="40"/>
  <c r="O300" i="40"/>
  <c r="O359" i="40"/>
  <c r="O442" i="40"/>
  <c r="O453" i="40"/>
  <c r="O472" i="40"/>
  <c r="N484" i="40"/>
  <c r="O500" i="40"/>
  <c r="O36" i="40"/>
  <c r="O91" i="40"/>
  <c r="L88" i="40"/>
  <c r="O249" i="40"/>
  <c r="N246" i="40"/>
  <c r="O275" i="40"/>
  <c r="O538" i="40"/>
  <c r="O365" i="40"/>
  <c r="N361" i="40"/>
  <c r="O398" i="40"/>
  <c r="O86" i="40"/>
  <c r="O156" i="40"/>
  <c r="O161" i="40"/>
  <c r="O379" i="40"/>
  <c r="L348" i="40"/>
  <c r="O349" i="40"/>
  <c r="O403" i="40"/>
  <c r="L565" i="40"/>
  <c r="O574" i="40"/>
  <c r="O338" i="40"/>
  <c r="O266" i="40"/>
  <c r="O553" i="40"/>
  <c r="N279" i="40"/>
  <c r="O468" i="40"/>
  <c r="O95" i="40"/>
  <c r="O146" i="40"/>
  <c r="O189" i="40"/>
  <c r="L187" i="40"/>
  <c r="O259" i="40"/>
  <c r="O280" i="40"/>
  <c r="O416" i="40"/>
  <c r="N413" i="40"/>
  <c r="L426" i="40"/>
  <c r="O455" i="40"/>
  <c r="L246" i="40"/>
  <c r="O287" i="40"/>
  <c r="O350" i="40"/>
  <c r="L355" i="40"/>
  <c r="L308" i="40" s="1"/>
  <c r="O480" i="40"/>
  <c r="N88" i="40"/>
  <c r="O98" i="40"/>
  <c r="L97" i="40"/>
  <c r="O256" i="40"/>
  <c r="O262" i="40"/>
  <c r="O267" i="40"/>
  <c r="O309" i="40"/>
  <c r="N330" i="40"/>
  <c r="O331" i="40"/>
  <c r="L413" i="40"/>
  <c r="O424" i="40"/>
  <c r="O443" i="40"/>
  <c r="O503" i="40"/>
  <c r="O60" i="40"/>
  <c r="O99" i="40"/>
  <c r="O134" i="40"/>
  <c r="O139" i="40"/>
  <c r="O170" i="40"/>
  <c r="O203" i="40"/>
  <c r="O252" i="40"/>
  <c r="O263" i="40"/>
  <c r="O288" i="40"/>
  <c r="N311" i="40"/>
  <c r="O362" i="40"/>
  <c r="N494" i="40"/>
  <c r="O478" i="40"/>
  <c r="O157" i="40"/>
  <c r="O360" i="40"/>
  <c r="O417" i="40"/>
  <c r="O556" i="40"/>
  <c r="O384" i="40"/>
  <c r="O404" i="40"/>
  <c r="O451" i="40"/>
  <c r="O491" i="40"/>
  <c r="N489" i="40"/>
  <c r="O82" i="40"/>
  <c r="O314" i="40"/>
  <c r="O418" i="40"/>
  <c r="N565" i="40"/>
  <c r="L165" i="40"/>
  <c r="O248" i="40"/>
  <c r="O305" i="40"/>
  <c r="N341" i="40"/>
  <c r="O346" i="40"/>
  <c r="O439" i="40"/>
  <c r="O524" i="40"/>
  <c r="O543" i="40"/>
  <c r="O567" i="40"/>
  <c r="O152" i="40"/>
  <c r="N318" i="40"/>
  <c r="O77" i="40"/>
  <c r="O76" i="40" s="1"/>
  <c r="O286" i="40"/>
  <c r="N302" i="40"/>
  <c r="N355" i="40"/>
  <c r="O479" i="40"/>
  <c r="O153" i="40"/>
  <c r="O329" i="40"/>
  <c r="O390" i="40"/>
  <c r="O447" i="40"/>
  <c r="N97" i="40"/>
  <c r="O52" i="40"/>
  <c r="O160" i="40"/>
  <c r="O210" i="40"/>
  <c r="O216" i="40"/>
  <c r="N325" i="40"/>
  <c r="L330" i="40"/>
  <c r="O435" i="40"/>
  <c r="O454" i="40"/>
  <c r="O544" i="40"/>
  <c r="O282" i="40"/>
  <c r="O301" i="40"/>
  <c r="L311" i="40"/>
  <c r="O334" i="40"/>
  <c r="O372" i="40"/>
  <c r="O399" i="40"/>
  <c r="O431" i="40"/>
  <c r="O474" i="40"/>
  <c r="O499" i="40"/>
  <c r="O232" i="40"/>
  <c r="O297" i="40"/>
  <c r="L352" i="40"/>
  <c r="O395" i="40"/>
  <c r="O427" i="40"/>
  <c r="O495" i="40"/>
  <c r="L465" i="40"/>
  <c r="O485" i="40"/>
  <c r="O130" i="40"/>
  <c r="O220" i="40"/>
  <c r="O274" i="40"/>
  <c r="N293" i="40"/>
  <c r="O322" i="40"/>
  <c r="O364" i="40"/>
  <c r="O466" i="40"/>
  <c r="N465" i="40"/>
  <c r="N426" i="40" s="1"/>
  <c r="F97" i="40"/>
  <c r="I102" i="40"/>
  <c r="I84" i="40"/>
  <c r="I83" i="40" s="1"/>
  <c r="H83" i="40"/>
  <c r="I299" i="40"/>
  <c r="H296" i="40"/>
  <c r="I343" i="40"/>
  <c r="I510" i="40"/>
  <c r="F508" i="40"/>
  <c r="H279" i="40"/>
  <c r="I280" i="40"/>
  <c r="H311" i="40"/>
  <c r="H187" i="40"/>
  <c r="H426" i="40"/>
  <c r="F413" i="40"/>
  <c r="I414" i="40"/>
  <c r="H413" i="40"/>
  <c r="I41" i="40"/>
  <c r="I100" i="40"/>
  <c r="H97" i="40"/>
  <c r="I86" i="40"/>
  <c r="I566" i="40"/>
  <c r="H165" i="40"/>
  <c r="I363" i="40"/>
  <c r="I257" i="40"/>
  <c r="I273" i="40"/>
  <c r="I316" i="40"/>
  <c r="H361" i="40"/>
  <c r="I393" i="40"/>
  <c r="I490" i="40"/>
  <c r="I266" i="40"/>
  <c r="I488" i="40"/>
  <c r="F484" i="40"/>
  <c r="F48" i="40"/>
  <c r="I48" i="40" s="1"/>
  <c r="I154" i="40"/>
  <c r="F187" i="40"/>
  <c r="I193" i="40"/>
  <c r="F246" i="40"/>
  <c r="I75" i="40"/>
  <c r="F73" i="40"/>
  <c r="I93" i="40"/>
  <c r="F92" i="40"/>
  <c r="I135" i="40"/>
  <c r="I195" i="40"/>
  <c r="I201" i="40"/>
  <c r="I309" i="40"/>
  <c r="I290" i="40"/>
  <c r="H92" i="40"/>
  <c r="I152" i="40"/>
  <c r="F88" i="40"/>
  <c r="I65" i="40"/>
  <c r="I82" i="40"/>
  <c r="I109" i="40"/>
  <c r="I178" i="40"/>
  <c r="I253" i="40"/>
  <c r="I307" i="40"/>
  <c r="I166" i="40"/>
  <c r="F165" i="40"/>
  <c r="F302" i="40"/>
  <c r="F296" i="40" s="1"/>
  <c r="I322" i="40"/>
  <c r="F426" i="40"/>
  <c r="I247" i="40"/>
  <c r="H246" i="40"/>
  <c r="I398" i="40"/>
  <c r="I467" i="40"/>
  <c r="I74" i="40"/>
  <c r="I150" i="40"/>
  <c r="I158" i="40"/>
  <c r="I286" i="40"/>
  <c r="H293" i="40"/>
  <c r="I52" i="40"/>
  <c r="I77" i="40"/>
  <c r="I76" i="40" s="1"/>
  <c r="I294" i="40"/>
  <c r="I303" i="40"/>
  <c r="H302" i="40"/>
  <c r="H318" i="40"/>
  <c r="I389" i="40"/>
  <c r="I430" i="40"/>
  <c r="I539" i="40"/>
  <c r="H341" i="40"/>
  <c r="I342" i="40"/>
  <c r="F554" i="40"/>
  <c r="I554" i="40" s="1"/>
  <c r="I137" i="40"/>
  <c r="I223" i="40"/>
  <c r="I448" i="40"/>
  <c r="I466" i="40"/>
  <c r="F465" i="40"/>
  <c r="H494" i="40"/>
  <c r="I495" i="40"/>
  <c r="I80" i="40"/>
  <c r="I107" i="40"/>
  <c r="I143" i="40"/>
  <c r="I241" i="40"/>
  <c r="I353" i="40"/>
  <c r="F355" i="40"/>
  <c r="F308" i="40" s="1"/>
  <c r="I424" i="40"/>
  <c r="I552" i="40"/>
  <c r="I337" i="40"/>
  <c r="I444" i="40"/>
  <c r="I305" i="40"/>
  <c r="I327" i="40"/>
  <c r="I371" i="40"/>
  <c r="I524" i="40"/>
  <c r="I530" i="40"/>
  <c r="H348" i="40"/>
  <c r="I301" i="40"/>
  <c r="I366" i="40"/>
  <c r="I375" i="40"/>
  <c r="I447" i="40"/>
  <c r="I357" i="40"/>
  <c r="H355" i="40"/>
  <c r="H308" i="40" s="1"/>
  <c r="I499" i="40"/>
  <c r="I575" i="40"/>
  <c r="I556" i="40"/>
  <c r="I571" i="40"/>
  <c r="I432" i="40"/>
  <c r="I450" i="40"/>
  <c r="X361" i="40" l="1"/>
  <c r="U72" i="40"/>
  <c r="W72" i="40"/>
  <c r="X352" i="40"/>
  <c r="X489" i="40"/>
  <c r="X484" i="40"/>
  <c r="X341" i="40"/>
  <c r="X73" i="40"/>
  <c r="X264" i="40"/>
  <c r="X78" i="40"/>
  <c r="X72" i="40" s="1"/>
  <c r="X246" i="40"/>
  <c r="X508" i="40"/>
  <c r="X296" i="40"/>
  <c r="X318" i="40"/>
  <c r="X426" i="40"/>
  <c r="X413" i="40"/>
  <c r="X165" i="40"/>
  <c r="X325" i="40"/>
  <c r="X378" i="40"/>
  <c r="X522" i="40"/>
  <c r="X92" i="40"/>
  <c r="X302" i="40"/>
  <c r="X293" i="40"/>
  <c r="X311" i="40"/>
  <c r="X97" i="40"/>
  <c r="X330" i="40"/>
  <c r="X494" i="40"/>
  <c r="X465" i="40"/>
  <c r="X565" i="40"/>
  <c r="W507" i="40"/>
  <c r="U507" i="40"/>
  <c r="X149" i="40"/>
  <c r="X272" i="40"/>
  <c r="X348" i="40"/>
  <c r="U292" i="40"/>
  <c r="W292" i="40"/>
  <c r="X279" i="40"/>
  <c r="X187" i="40"/>
  <c r="X31" i="40"/>
  <c r="X550" i="40"/>
  <c r="I352" i="40"/>
  <c r="O489" i="40"/>
  <c r="I78" i="40"/>
  <c r="I348" i="40"/>
  <c r="I261" i="40"/>
  <c r="O73" i="40"/>
  <c r="O293" i="40"/>
  <c r="O88" i="40"/>
  <c r="I341" i="40"/>
  <c r="I489" i="40"/>
  <c r="I318" i="40"/>
  <c r="I92" i="40"/>
  <c r="O78" i="40"/>
  <c r="I88" i="40"/>
  <c r="O325" i="40"/>
  <c r="O92" i="40"/>
  <c r="I508" i="40"/>
  <c r="O565" i="40"/>
  <c r="I330" i="40"/>
  <c r="I484" i="40"/>
  <c r="O352" i="40"/>
  <c r="I325" i="40"/>
  <c r="I279" i="40"/>
  <c r="O484" i="40"/>
  <c r="I311" i="40"/>
  <c r="O341" i="40"/>
  <c r="O302" i="40"/>
  <c r="I355" i="40"/>
  <c r="I308" i="40" s="1"/>
  <c r="O465" i="40"/>
  <c r="O165" i="40"/>
  <c r="I97" i="40"/>
  <c r="I361" i="40"/>
  <c r="I187" i="40"/>
  <c r="O246" i="40"/>
  <c r="O187" i="40"/>
  <c r="I246" i="40"/>
  <c r="O318" i="40"/>
  <c r="O355" i="40"/>
  <c r="O308" i="40" s="1"/>
  <c r="O261" i="40"/>
  <c r="I302" i="40"/>
  <c r="I296" i="40" s="1"/>
  <c r="I293" i="40"/>
  <c r="O311" i="40"/>
  <c r="O508" i="40"/>
  <c r="I494" i="40"/>
  <c r="O413" i="40"/>
  <c r="O348" i="40"/>
  <c r="O97" i="40"/>
  <c r="O361" i="40"/>
  <c r="O279" i="40"/>
  <c r="O494" i="40"/>
  <c r="O330" i="40"/>
  <c r="I165" i="40"/>
  <c r="I565" i="40"/>
  <c r="I413" i="40"/>
  <c r="I465" i="40"/>
  <c r="I426" i="40" s="1"/>
  <c r="I73" i="40"/>
  <c r="W580" i="40" l="1"/>
  <c r="W581" i="40" s="1"/>
  <c r="U580" i="40"/>
  <c r="U581" i="40" s="1"/>
  <c r="X292" i="40"/>
  <c r="X507" i="40"/>
  <c r="X580" i="40" s="1"/>
  <c r="O426" i="40"/>
  <c r="O296" i="40"/>
  <c r="F550" i="40"/>
  <c r="H550" i="40"/>
  <c r="H536" i="40" s="1"/>
  <c r="H522" i="40" s="1"/>
  <c r="L550" i="40"/>
  <c r="L536" i="40" s="1"/>
  <c r="L522" i="40" s="1"/>
  <c r="N550" i="40"/>
  <c r="N536" i="40" s="1"/>
  <c r="N522" i="40" s="1"/>
  <c r="X581" i="40" l="1"/>
  <c r="L33" i="16"/>
  <c r="K33" i="16" s="1"/>
  <c r="N378" i="40"/>
  <c r="N292" i="40" s="1"/>
  <c r="N272" i="40" s="1"/>
  <c r="N264" i="40" s="1"/>
  <c r="N149" i="40" s="1"/>
  <c r="N85" i="40" s="1"/>
  <c r="N72" i="40" s="1"/>
  <c r="N31" i="40" s="1"/>
  <c r="N507" i="40"/>
  <c r="L378" i="40"/>
  <c r="L292" i="40" s="1"/>
  <c r="L272" i="40" s="1"/>
  <c r="L264" i="40" s="1"/>
  <c r="L149" i="40" s="1"/>
  <c r="L85" i="40" s="1"/>
  <c r="L72" i="40" s="1"/>
  <c r="L31" i="40" s="1"/>
  <c r="L507" i="40"/>
  <c r="H378" i="40"/>
  <c r="H292" i="40" s="1"/>
  <c r="H272" i="40" s="1"/>
  <c r="H264" i="40" s="1"/>
  <c r="H149" i="40" s="1"/>
  <c r="H85" i="40" s="1"/>
  <c r="H72" i="40" s="1"/>
  <c r="H31" i="40" s="1"/>
  <c r="H507" i="40"/>
  <c r="F536" i="40"/>
  <c r="F522" i="40" s="1"/>
  <c r="F378" i="40" s="1"/>
  <c r="F292" i="40" s="1"/>
  <c r="F272" i="40" s="1"/>
  <c r="F264" i="40" s="1"/>
  <c r="F149" i="40" s="1"/>
  <c r="F85" i="40" s="1"/>
  <c r="F72" i="40" s="1"/>
  <c r="F31" i="40" s="1"/>
  <c r="I550" i="40"/>
  <c r="I536" i="40" s="1"/>
  <c r="I522" i="40" s="1"/>
  <c r="L580" i="40" l="1"/>
  <c r="L581" i="40" s="1"/>
  <c r="H580" i="40"/>
  <c r="H581" i="40" s="1"/>
  <c r="I378" i="40"/>
  <c r="I292" i="40" s="1"/>
  <c r="I272" i="40" s="1"/>
  <c r="I264" i="40" s="1"/>
  <c r="I149" i="40" s="1"/>
  <c r="I85" i="40" s="1"/>
  <c r="I72" i="40" s="1"/>
  <c r="I31" i="40" s="1"/>
  <c r="I507" i="40"/>
  <c r="F507" i="40"/>
  <c r="F580" i="40" s="1"/>
  <c r="F581" i="40" s="1"/>
  <c r="N580" i="40"/>
  <c r="N581" i="40" s="1"/>
  <c r="I580" i="40" l="1"/>
  <c r="I581" i="40" s="1"/>
  <c r="N582" i="37" l="1"/>
  <c r="L582" i="37"/>
  <c r="N581" i="37"/>
  <c r="L581" i="37"/>
  <c r="L575" i="37"/>
  <c r="O575" i="37" s="1"/>
  <c r="N574" i="37"/>
  <c r="L574" i="37"/>
  <c r="N573" i="37"/>
  <c r="L573" i="37"/>
  <c r="N569" i="37"/>
  <c r="L569" i="37"/>
  <c r="L568" i="37"/>
  <c r="L567" i="37"/>
  <c r="N566" i="37"/>
  <c r="L566" i="37"/>
  <c r="O566" i="37" s="1"/>
  <c r="N564" i="37"/>
  <c r="L564" i="37"/>
  <c r="N563" i="37"/>
  <c r="L563" i="37"/>
  <c r="N562" i="37"/>
  <c r="L562" i="37"/>
  <c r="F31" i="37"/>
  <c r="I31" i="37" s="1"/>
  <c r="F32" i="37"/>
  <c r="I32" i="37" s="1"/>
  <c r="F33" i="37"/>
  <c r="H33" i="37"/>
  <c r="I33" i="37" s="1"/>
  <c r="F34" i="37"/>
  <c r="H34" i="37"/>
  <c r="F36" i="37"/>
  <c r="H36" i="37"/>
  <c r="F37" i="37"/>
  <c r="H37" i="37"/>
  <c r="F39" i="37"/>
  <c r="I39" i="37" s="1"/>
  <c r="F40" i="37"/>
  <c r="H40" i="37"/>
  <c r="F41" i="37"/>
  <c r="I41" i="37" s="1"/>
  <c r="F42" i="37"/>
  <c r="H42" i="37"/>
  <c r="F43" i="37"/>
  <c r="H43" i="37"/>
  <c r="F44" i="37"/>
  <c r="H44" i="37"/>
  <c r="D45" i="37"/>
  <c r="D46" i="37"/>
  <c r="F46" i="37" s="1"/>
  <c r="F48" i="37"/>
  <c r="H48" i="37"/>
  <c r="F49" i="37"/>
  <c r="H49" i="37"/>
  <c r="F50" i="37"/>
  <c r="H50" i="37"/>
  <c r="F51" i="37"/>
  <c r="H51" i="37"/>
  <c r="F52" i="37"/>
  <c r="H52" i="37"/>
  <c r="F53" i="37"/>
  <c r="H53" i="37"/>
  <c r="F54" i="37"/>
  <c r="H54" i="37"/>
  <c r="F55" i="37"/>
  <c r="H55" i="37"/>
  <c r="F56" i="37"/>
  <c r="H56" i="37"/>
  <c r="F57" i="37"/>
  <c r="H57" i="37"/>
  <c r="F58" i="37"/>
  <c r="H58" i="37"/>
  <c r="F59" i="37"/>
  <c r="H59" i="37"/>
  <c r="F60" i="37"/>
  <c r="H60" i="37"/>
  <c r="F61" i="37"/>
  <c r="H61" i="37"/>
  <c r="F62" i="37"/>
  <c r="H62" i="37"/>
  <c r="F63" i="37"/>
  <c r="H63" i="37"/>
  <c r="F64" i="37"/>
  <c r="H64" i="37"/>
  <c r="F65" i="37"/>
  <c r="H65" i="37"/>
  <c r="F66" i="37"/>
  <c r="H66" i="37"/>
  <c r="F67" i="37"/>
  <c r="H67" i="37"/>
  <c r="F68" i="37"/>
  <c r="H68" i="37"/>
  <c r="F69" i="37"/>
  <c r="H69" i="37"/>
  <c r="F72" i="37"/>
  <c r="H72" i="37"/>
  <c r="F73" i="37"/>
  <c r="H73" i="37"/>
  <c r="F75" i="37"/>
  <c r="F74" i="37" s="1"/>
  <c r="H75" i="37"/>
  <c r="H74" i="37" s="1"/>
  <c r="F77" i="37"/>
  <c r="H77" i="37"/>
  <c r="F78" i="37"/>
  <c r="H78" i="37"/>
  <c r="F79" i="37"/>
  <c r="H79" i="37"/>
  <c r="F80" i="37"/>
  <c r="H80" i="37"/>
  <c r="F82" i="37"/>
  <c r="F81" i="37" s="1"/>
  <c r="H82" i="37"/>
  <c r="H81" i="37" s="1"/>
  <c r="F84" i="37"/>
  <c r="H84" i="37"/>
  <c r="F85" i="37"/>
  <c r="H85" i="37"/>
  <c r="F87" i="37"/>
  <c r="H87" i="37"/>
  <c r="F88" i="37"/>
  <c r="I88" i="37" s="1"/>
  <c r="F89" i="37"/>
  <c r="H89" i="37"/>
  <c r="F91" i="37"/>
  <c r="H91" i="37"/>
  <c r="F92" i="37"/>
  <c r="H92" i="37"/>
  <c r="F93" i="37"/>
  <c r="H93" i="37"/>
  <c r="F94" i="37"/>
  <c r="H94" i="37"/>
  <c r="F96" i="37"/>
  <c r="I96" i="37" s="1"/>
  <c r="F97" i="37"/>
  <c r="H97" i="37"/>
  <c r="F98" i="37"/>
  <c r="H98" i="37"/>
  <c r="F99" i="37"/>
  <c r="H99" i="37"/>
  <c r="F100" i="37"/>
  <c r="H100" i="37"/>
  <c r="F101" i="37"/>
  <c r="H101" i="37"/>
  <c r="F102" i="37"/>
  <c r="H102" i="37"/>
  <c r="F103" i="37"/>
  <c r="H103" i="37"/>
  <c r="F104" i="37"/>
  <c r="H104" i="37"/>
  <c r="F105" i="37"/>
  <c r="H105" i="37"/>
  <c r="F106" i="37"/>
  <c r="H106" i="37"/>
  <c r="F107" i="37"/>
  <c r="H107" i="37"/>
  <c r="F108" i="37"/>
  <c r="H108" i="37"/>
  <c r="F109" i="37"/>
  <c r="H109" i="37"/>
  <c r="F110" i="37"/>
  <c r="H110" i="37"/>
  <c r="F111" i="37"/>
  <c r="H111" i="37"/>
  <c r="F112" i="37"/>
  <c r="H112" i="37"/>
  <c r="F113" i="37"/>
  <c r="H113" i="37"/>
  <c r="F114" i="37"/>
  <c r="H114" i="37"/>
  <c r="F115" i="37"/>
  <c r="H115" i="37"/>
  <c r="F116" i="37"/>
  <c r="H116" i="37"/>
  <c r="F117" i="37"/>
  <c r="H117" i="37"/>
  <c r="F118" i="37"/>
  <c r="H118" i="37"/>
  <c r="F119" i="37"/>
  <c r="H119" i="37"/>
  <c r="F120" i="37"/>
  <c r="H120" i="37"/>
  <c r="I120" i="37" s="1"/>
  <c r="F121" i="37"/>
  <c r="H121" i="37"/>
  <c r="F122" i="37"/>
  <c r="H122" i="37"/>
  <c r="F123" i="37"/>
  <c r="H123" i="37"/>
  <c r="F124" i="37"/>
  <c r="H124" i="37"/>
  <c r="F125" i="37"/>
  <c r="H125" i="37"/>
  <c r="F126" i="37"/>
  <c r="H126" i="37"/>
  <c r="F127" i="37"/>
  <c r="H127" i="37"/>
  <c r="F128" i="37"/>
  <c r="H128" i="37"/>
  <c r="F129" i="37"/>
  <c r="H129" i="37"/>
  <c r="F130" i="37"/>
  <c r="H130" i="37"/>
  <c r="F131" i="37"/>
  <c r="H131" i="37"/>
  <c r="F132" i="37"/>
  <c r="H132" i="37"/>
  <c r="F133" i="37"/>
  <c r="H133" i="37"/>
  <c r="F134" i="37"/>
  <c r="H134" i="37"/>
  <c r="F135" i="37"/>
  <c r="H135" i="37"/>
  <c r="F136" i="37"/>
  <c r="H136" i="37"/>
  <c r="F137" i="37"/>
  <c r="H137" i="37"/>
  <c r="F138" i="37"/>
  <c r="H138" i="37"/>
  <c r="F139" i="37"/>
  <c r="H139" i="37"/>
  <c r="F140" i="37"/>
  <c r="H140" i="37"/>
  <c r="F141" i="37"/>
  <c r="H141" i="37"/>
  <c r="F142" i="37"/>
  <c r="H142" i="37"/>
  <c r="F143" i="37"/>
  <c r="H143" i="37"/>
  <c r="F144" i="37"/>
  <c r="H144" i="37"/>
  <c r="H145" i="37"/>
  <c r="I145" i="37" s="1"/>
  <c r="F146" i="37"/>
  <c r="I146" i="37" s="1"/>
  <c r="F148" i="37"/>
  <c r="H148" i="37"/>
  <c r="F149" i="37"/>
  <c r="H149" i="37"/>
  <c r="I149" i="37" s="1"/>
  <c r="F150" i="37"/>
  <c r="H150" i="37"/>
  <c r="F151" i="37"/>
  <c r="H151" i="37"/>
  <c r="F152" i="37"/>
  <c r="H152" i="37"/>
  <c r="F153" i="37"/>
  <c r="H153" i="37"/>
  <c r="F154" i="37"/>
  <c r="H154" i="37"/>
  <c r="F155" i="37"/>
  <c r="H155" i="37"/>
  <c r="F156" i="37"/>
  <c r="H156" i="37"/>
  <c r="F157" i="37"/>
  <c r="H157" i="37"/>
  <c r="F159" i="37"/>
  <c r="H159" i="37"/>
  <c r="F160" i="37"/>
  <c r="H160" i="37"/>
  <c r="F161" i="37"/>
  <c r="H161" i="37"/>
  <c r="F162" i="37"/>
  <c r="H162" i="37"/>
  <c r="I162" i="37" s="1"/>
  <c r="F163" i="37"/>
  <c r="H163" i="37"/>
  <c r="F165" i="37"/>
  <c r="H165" i="37"/>
  <c r="F166" i="37"/>
  <c r="H166" i="37"/>
  <c r="F167" i="37"/>
  <c r="H167" i="37"/>
  <c r="F169" i="37"/>
  <c r="H169" i="37"/>
  <c r="F171" i="37"/>
  <c r="H171" i="37"/>
  <c r="F172" i="37"/>
  <c r="H172" i="37"/>
  <c r="F173" i="37"/>
  <c r="H173" i="37"/>
  <c r="F174" i="37"/>
  <c r="H174" i="37"/>
  <c r="F175" i="37"/>
  <c r="H175" i="37"/>
  <c r="F176" i="37"/>
  <c r="H176" i="37"/>
  <c r="F177" i="37"/>
  <c r="H177" i="37"/>
  <c r="F178" i="37"/>
  <c r="H178" i="37"/>
  <c r="F180" i="37"/>
  <c r="H180" i="37"/>
  <c r="F181" i="37"/>
  <c r="H181" i="37"/>
  <c r="F182" i="37"/>
  <c r="H182" i="37"/>
  <c r="F183" i="37"/>
  <c r="H183" i="37"/>
  <c r="F184" i="37"/>
  <c r="H184" i="37"/>
  <c r="F185" i="37"/>
  <c r="I185" i="37" s="1"/>
  <c r="F187" i="37"/>
  <c r="H187" i="37"/>
  <c r="F188" i="37"/>
  <c r="I188" i="37" s="1"/>
  <c r="F189" i="37"/>
  <c r="I189" i="37" s="1"/>
  <c r="F190" i="37"/>
  <c r="H190" i="37"/>
  <c r="F191" i="37"/>
  <c r="H191" i="37"/>
  <c r="F192" i="37"/>
  <c r="H192" i="37"/>
  <c r="F193" i="37"/>
  <c r="I193" i="37" s="1"/>
  <c r="F194" i="37"/>
  <c r="H194" i="37"/>
  <c r="F195" i="37"/>
  <c r="H195" i="37"/>
  <c r="F196" i="37"/>
  <c r="H196" i="37"/>
  <c r="F197" i="37"/>
  <c r="I197" i="37" s="1"/>
  <c r="F198" i="37"/>
  <c r="I198" i="37" s="1"/>
  <c r="F199" i="37"/>
  <c r="I199" i="37" s="1"/>
  <c r="F200" i="37"/>
  <c r="H200" i="37"/>
  <c r="F201" i="37"/>
  <c r="I201" i="37" s="1"/>
  <c r="F202" i="37"/>
  <c r="H202" i="37"/>
  <c r="F203" i="37"/>
  <c r="I203" i="37" s="1"/>
  <c r="F204" i="37"/>
  <c r="H204" i="37"/>
  <c r="F205" i="37"/>
  <c r="I205" i="37" s="1"/>
  <c r="F206" i="37"/>
  <c r="H206" i="37"/>
  <c r="F207" i="37"/>
  <c r="H207" i="37"/>
  <c r="F208" i="37"/>
  <c r="H208" i="37"/>
  <c r="F209" i="37"/>
  <c r="H209" i="37"/>
  <c r="F210" i="37"/>
  <c r="H210" i="37"/>
  <c r="F211" i="37"/>
  <c r="H211" i="37"/>
  <c r="F212" i="37"/>
  <c r="H212" i="37"/>
  <c r="F213" i="37"/>
  <c r="I213" i="37" s="1"/>
  <c r="F214" i="37"/>
  <c r="H214" i="37"/>
  <c r="F215" i="37"/>
  <c r="H215" i="37"/>
  <c r="F216" i="37"/>
  <c r="H216" i="37"/>
  <c r="F217" i="37"/>
  <c r="H217" i="37"/>
  <c r="F218" i="37"/>
  <c r="H218" i="37"/>
  <c r="F219" i="37"/>
  <c r="H219" i="37"/>
  <c r="F220" i="37"/>
  <c r="H220" i="37"/>
  <c r="F221" i="37"/>
  <c r="H221" i="37"/>
  <c r="F222" i="37"/>
  <c r="H222" i="37"/>
  <c r="F223" i="37"/>
  <c r="H223" i="37"/>
  <c r="F224" i="37"/>
  <c r="H224" i="37"/>
  <c r="F225" i="37"/>
  <c r="H225" i="37"/>
  <c r="F226" i="37"/>
  <c r="H226" i="37"/>
  <c r="F227" i="37"/>
  <c r="H227" i="37"/>
  <c r="F228" i="37"/>
  <c r="H228" i="37"/>
  <c r="F229" i="37"/>
  <c r="H229" i="37"/>
  <c r="F230" i="37"/>
  <c r="H230" i="37"/>
  <c r="F231" i="37"/>
  <c r="H231" i="37"/>
  <c r="F232" i="37"/>
  <c r="H232" i="37"/>
  <c r="F233" i="37"/>
  <c r="H233" i="37"/>
  <c r="F234" i="37"/>
  <c r="H234" i="37"/>
  <c r="F235" i="37"/>
  <c r="H235" i="37"/>
  <c r="F236" i="37"/>
  <c r="H236" i="37"/>
  <c r="F237" i="37"/>
  <c r="H237" i="37"/>
  <c r="F238" i="37"/>
  <c r="H238" i="37"/>
  <c r="F239" i="37"/>
  <c r="H239" i="37"/>
  <c r="F240" i="37"/>
  <c r="H240" i="37"/>
  <c r="F241" i="37"/>
  <c r="H241" i="37"/>
  <c r="F242" i="37"/>
  <c r="H242" i="37"/>
  <c r="F243" i="37"/>
  <c r="H243" i="37"/>
  <c r="F244" i="37"/>
  <c r="H244" i="37"/>
  <c r="F246" i="37"/>
  <c r="H246" i="37"/>
  <c r="F247" i="37"/>
  <c r="H247" i="37"/>
  <c r="F248" i="37"/>
  <c r="H248" i="37"/>
  <c r="F249" i="37"/>
  <c r="H249" i="37"/>
  <c r="F250" i="37"/>
  <c r="H250" i="37"/>
  <c r="F251" i="37"/>
  <c r="H251" i="37"/>
  <c r="F252" i="37"/>
  <c r="H252" i="37"/>
  <c r="F253" i="37"/>
  <c r="H253" i="37"/>
  <c r="F254" i="37"/>
  <c r="H254" i="37"/>
  <c r="F255" i="37"/>
  <c r="H255" i="37"/>
  <c r="F256" i="37"/>
  <c r="H256" i="37"/>
  <c r="F257" i="37"/>
  <c r="H257" i="37"/>
  <c r="F258" i="37"/>
  <c r="H258" i="37"/>
  <c r="F260" i="37"/>
  <c r="I260" i="37" s="1"/>
  <c r="F262" i="37"/>
  <c r="H262" i="37"/>
  <c r="F263" i="37"/>
  <c r="H263" i="37"/>
  <c r="F265" i="37"/>
  <c r="H265" i="37"/>
  <c r="F266" i="37"/>
  <c r="H266" i="37"/>
  <c r="F267" i="37"/>
  <c r="H267" i="37"/>
  <c r="F268" i="37"/>
  <c r="H268" i="37"/>
  <c r="F269" i="37"/>
  <c r="H269" i="37"/>
  <c r="F270" i="37"/>
  <c r="H270" i="37"/>
  <c r="F271" i="37"/>
  <c r="I271" i="37" s="1"/>
  <c r="F273" i="37"/>
  <c r="H273" i="37"/>
  <c r="F274" i="37"/>
  <c r="H274" i="37"/>
  <c r="F275" i="37"/>
  <c r="H275" i="37"/>
  <c r="F276" i="37"/>
  <c r="H276" i="37"/>
  <c r="F277" i="37"/>
  <c r="H277" i="37"/>
  <c r="F278" i="37"/>
  <c r="H278" i="37"/>
  <c r="F280" i="37"/>
  <c r="H280" i="37"/>
  <c r="F281" i="37"/>
  <c r="H281" i="37"/>
  <c r="F282" i="37"/>
  <c r="H282" i="37"/>
  <c r="F283" i="37"/>
  <c r="H283" i="37"/>
  <c r="F284" i="37"/>
  <c r="H284" i="37"/>
  <c r="F285" i="37"/>
  <c r="H285" i="37"/>
  <c r="F286" i="37"/>
  <c r="H286" i="37"/>
  <c r="I286" i="37" s="1"/>
  <c r="F287" i="37"/>
  <c r="H287" i="37"/>
  <c r="F288" i="37"/>
  <c r="H288" i="37"/>
  <c r="F289" i="37"/>
  <c r="H289" i="37"/>
  <c r="F290" i="37"/>
  <c r="H290" i="37"/>
  <c r="F291" i="37"/>
  <c r="I291" i="37" s="1"/>
  <c r="F294" i="37"/>
  <c r="H294" i="37"/>
  <c r="F295" i="37"/>
  <c r="H295" i="37"/>
  <c r="F297" i="37"/>
  <c r="H297" i="37"/>
  <c r="F298" i="37"/>
  <c r="H298" i="37"/>
  <c r="F299" i="37"/>
  <c r="H299" i="37"/>
  <c r="F300" i="37"/>
  <c r="H300" i="37"/>
  <c r="F301" i="37"/>
  <c r="H301" i="37"/>
  <c r="F303" i="37"/>
  <c r="H303" i="37"/>
  <c r="F304" i="37"/>
  <c r="H304" i="37"/>
  <c r="F305" i="37"/>
  <c r="H305" i="37"/>
  <c r="F306" i="37"/>
  <c r="H306" i="37"/>
  <c r="F307" i="37"/>
  <c r="H307" i="37"/>
  <c r="F309" i="37"/>
  <c r="F308" i="37" s="1"/>
  <c r="H309" i="37"/>
  <c r="D311" i="37"/>
  <c r="P311" i="37" s="1"/>
  <c r="F312" i="37"/>
  <c r="H312" i="37"/>
  <c r="F313" i="37"/>
  <c r="H313" i="37"/>
  <c r="F314" i="37"/>
  <c r="H314" i="37"/>
  <c r="F315" i="37"/>
  <c r="H315" i="37"/>
  <c r="F317" i="37"/>
  <c r="H317" i="37"/>
  <c r="F318" i="37"/>
  <c r="H318" i="37"/>
  <c r="F320" i="37"/>
  <c r="H320" i="37"/>
  <c r="F321" i="37"/>
  <c r="H321" i="37"/>
  <c r="F322" i="37"/>
  <c r="H322" i="37"/>
  <c r="F323" i="37"/>
  <c r="H323" i="37"/>
  <c r="F325" i="37"/>
  <c r="H325" i="37"/>
  <c r="F326" i="37"/>
  <c r="H326" i="37"/>
  <c r="F328" i="37"/>
  <c r="H328" i="37"/>
  <c r="F329" i="37"/>
  <c r="H329" i="37"/>
  <c r="F330" i="37"/>
  <c r="H330" i="37"/>
  <c r="F331" i="37"/>
  <c r="H331" i="37"/>
  <c r="F334" i="37"/>
  <c r="H334" i="37"/>
  <c r="F335" i="37"/>
  <c r="H335" i="37"/>
  <c r="F336" i="37"/>
  <c r="H336" i="37"/>
  <c r="F337" i="37"/>
  <c r="H337" i="37"/>
  <c r="F338" i="37"/>
  <c r="H338" i="37"/>
  <c r="F339" i="37"/>
  <c r="H339" i="37"/>
  <c r="F340" i="37"/>
  <c r="H340" i="37"/>
  <c r="F341" i="37"/>
  <c r="H341" i="37"/>
  <c r="F342" i="37"/>
  <c r="H342" i="37"/>
  <c r="F343" i="37"/>
  <c r="H343" i="37"/>
  <c r="F345" i="37"/>
  <c r="H345" i="37"/>
  <c r="F346" i="37"/>
  <c r="H346" i="37"/>
  <c r="F347" i="37"/>
  <c r="H347" i="37"/>
  <c r="F348" i="37"/>
  <c r="H348" i="37"/>
  <c r="F349" i="37"/>
  <c r="H349" i="37"/>
  <c r="F350" i="37"/>
  <c r="H350" i="37"/>
  <c r="F352" i="37"/>
  <c r="H352" i="37"/>
  <c r="F353" i="37"/>
  <c r="H353" i="37"/>
  <c r="F354" i="37"/>
  <c r="H354" i="37"/>
  <c r="F356" i="37"/>
  <c r="H356" i="37"/>
  <c r="F357" i="37"/>
  <c r="H357" i="37"/>
  <c r="I357" i="37" s="1"/>
  <c r="F359" i="37"/>
  <c r="I359" i="37" s="1"/>
  <c r="F360" i="37"/>
  <c r="H360" i="37"/>
  <c r="F361" i="37"/>
  <c r="I361" i="37" s="1"/>
  <c r="F362" i="37"/>
  <c r="H362" i="37"/>
  <c r="F363" i="37"/>
  <c r="H363" i="37"/>
  <c r="F365" i="37"/>
  <c r="H365" i="37"/>
  <c r="F366" i="37"/>
  <c r="H366" i="37"/>
  <c r="F367" i="37"/>
  <c r="H367" i="37"/>
  <c r="F368" i="37"/>
  <c r="H368" i="37"/>
  <c r="I368" i="37" s="1"/>
  <c r="F369" i="37"/>
  <c r="H369" i="37"/>
  <c r="F370" i="37"/>
  <c r="H370" i="37"/>
  <c r="F371" i="37"/>
  <c r="H371" i="37"/>
  <c r="I371" i="37" s="1"/>
  <c r="F372" i="37"/>
  <c r="H372" i="37"/>
  <c r="F373" i="37"/>
  <c r="H373" i="37"/>
  <c r="F374" i="37"/>
  <c r="H374" i="37"/>
  <c r="I374" i="37" s="1"/>
  <c r="F375" i="37"/>
  <c r="H375" i="37"/>
  <c r="F376" i="37"/>
  <c r="H376" i="37"/>
  <c r="F377" i="37"/>
  <c r="H377" i="37"/>
  <c r="F378" i="37"/>
  <c r="H378" i="37"/>
  <c r="H379" i="37"/>
  <c r="I379" i="37" s="1"/>
  <c r="F380" i="37"/>
  <c r="I380" i="37" s="1"/>
  <c r="F382" i="37"/>
  <c r="H382" i="37"/>
  <c r="H386" i="37"/>
  <c r="I386" i="37" s="1"/>
  <c r="F387" i="37"/>
  <c r="H387" i="37"/>
  <c r="F388" i="37"/>
  <c r="I388" i="37"/>
  <c r="F389" i="37"/>
  <c r="I389" i="37" s="1"/>
  <c r="F390" i="37"/>
  <c r="H390" i="37"/>
  <c r="F391" i="37"/>
  <c r="H391" i="37"/>
  <c r="F392" i="37"/>
  <c r="H392" i="37"/>
  <c r="F393" i="37"/>
  <c r="H393" i="37"/>
  <c r="F394" i="37"/>
  <c r="H394" i="37"/>
  <c r="F395" i="37"/>
  <c r="H395" i="37"/>
  <c r="F396" i="37"/>
  <c r="H396" i="37"/>
  <c r="F397" i="37"/>
  <c r="H397" i="37"/>
  <c r="F398" i="37"/>
  <c r="H398" i="37"/>
  <c r="F399" i="37"/>
  <c r="H399" i="37"/>
  <c r="F400" i="37"/>
  <c r="H400" i="37"/>
  <c r="F401" i="37"/>
  <c r="H401" i="37"/>
  <c r="F402" i="37"/>
  <c r="H402" i="37"/>
  <c r="F403" i="37"/>
  <c r="H403" i="37"/>
  <c r="F404" i="37"/>
  <c r="I404" i="37" s="1"/>
  <c r="F405" i="37"/>
  <c r="I405" i="37" s="1"/>
  <c r="F406" i="37"/>
  <c r="H406" i="37"/>
  <c r="F407" i="37"/>
  <c r="H407" i="37"/>
  <c r="F408" i="37"/>
  <c r="I408" i="37" s="1"/>
  <c r="F409" i="37"/>
  <c r="I409" i="37" s="1"/>
  <c r="F410" i="37"/>
  <c r="I410" i="37" s="1"/>
  <c r="F411" i="37"/>
  <c r="I411" i="37" s="1"/>
  <c r="F412" i="37"/>
  <c r="I412" i="37" s="1"/>
  <c r="F413" i="37"/>
  <c r="I413" i="37" s="1"/>
  <c r="F414" i="37"/>
  <c r="I414" i="37" s="1"/>
  <c r="F415" i="37"/>
  <c r="I415" i="37" s="1"/>
  <c r="F419" i="37"/>
  <c r="H419" i="37"/>
  <c r="F421" i="37"/>
  <c r="H421" i="37"/>
  <c r="F422" i="37"/>
  <c r="H422" i="37"/>
  <c r="F423" i="37"/>
  <c r="H423" i="37"/>
  <c r="F424" i="37"/>
  <c r="H424" i="37"/>
  <c r="F425" i="37"/>
  <c r="H425" i="37"/>
  <c r="F426" i="37"/>
  <c r="H426" i="37"/>
  <c r="F427" i="37"/>
  <c r="H427" i="37"/>
  <c r="F428" i="37"/>
  <c r="H428" i="37"/>
  <c r="F429" i="37"/>
  <c r="H429" i="37"/>
  <c r="F430" i="37"/>
  <c r="H430" i="37"/>
  <c r="F431" i="37"/>
  <c r="I431" i="37" s="1"/>
  <c r="F433" i="37"/>
  <c r="H433" i="37"/>
  <c r="I433" i="37" s="1"/>
  <c r="F434" i="37"/>
  <c r="H434" i="37"/>
  <c r="F435" i="37"/>
  <c r="H435" i="37"/>
  <c r="I435" i="37" s="1"/>
  <c r="F436" i="37"/>
  <c r="H436" i="37"/>
  <c r="F437" i="37"/>
  <c r="H437" i="37"/>
  <c r="F438" i="37"/>
  <c r="H438" i="37"/>
  <c r="F439" i="37"/>
  <c r="H439" i="37"/>
  <c r="I439" i="37" s="1"/>
  <c r="F440" i="37"/>
  <c r="H440" i="37"/>
  <c r="F441" i="37"/>
  <c r="H441" i="37"/>
  <c r="I441" i="37" s="1"/>
  <c r="F442" i="37"/>
  <c r="H442" i="37"/>
  <c r="F443" i="37"/>
  <c r="H443" i="37"/>
  <c r="F444" i="37"/>
  <c r="H444" i="37"/>
  <c r="F445" i="37"/>
  <c r="H445" i="37"/>
  <c r="I445" i="37" s="1"/>
  <c r="F446" i="37"/>
  <c r="H446" i="37"/>
  <c r="F447" i="37"/>
  <c r="H447" i="37"/>
  <c r="I447" i="37" s="1"/>
  <c r="F448" i="37"/>
  <c r="H448" i="37"/>
  <c r="F449" i="37"/>
  <c r="H449" i="37"/>
  <c r="F450" i="37"/>
  <c r="H450" i="37"/>
  <c r="F451" i="37"/>
  <c r="H451" i="37"/>
  <c r="I451" i="37" s="1"/>
  <c r="F452" i="37"/>
  <c r="H452" i="37"/>
  <c r="F453" i="37"/>
  <c r="H453" i="37"/>
  <c r="F454" i="37"/>
  <c r="H454" i="37"/>
  <c r="F455" i="37"/>
  <c r="H455" i="37"/>
  <c r="F456" i="37"/>
  <c r="H456" i="37"/>
  <c r="F457" i="37"/>
  <c r="H457" i="37"/>
  <c r="F458" i="37"/>
  <c r="H458" i="37"/>
  <c r="F459" i="37"/>
  <c r="H459" i="37"/>
  <c r="I459" i="37"/>
  <c r="F460" i="37"/>
  <c r="H460" i="37"/>
  <c r="F461" i="37"/>
  <c r="H461" i="37"/>
  <c r="F462" i="37"/>
  <c r="H462" i="37"/>
  <c r="F463" i="37"/>
  <c r="H463" i="37"/>
  <c r="F464" i="37"/>
  <c r="H464" i="37"/>
  <c r="F465" i="37"/>
  <c r="I465" i="37" s="1"/>
  <c r="F466" i="37"/>
  <c r="H466" i="37"/>
  <c r="F467" i="37"/>
  <c r="I467" i="37" s="1"/>
  <c r="F468" i="37"/>
  <c r="I468" i="37" s="1"/>
  <c r="H469" i="37"/>
  <c r="I469" i="37" s="1"/>
  <c r="F470" i="37"/>
  <c r="I470" i="37" s="1"/>
  <c r="F472" i="37"/>
  <c r="H472" i="37"/>
  <c r="F473" i="37"/>
  <c r="H473" i="37"/>
  <c r="F474" i="37"/>
  <c r="H474" i="37"/>
  <c r="I474" i="37" s="1"/>
  <c r="F475" i="37"/>
  <c r="H475" i="37"/>
  <c r="F476" i="37"/>
  <c r="H476" i="37"/>
  <c r="F477" i="37"/>
  <c r="H477" i="37"/>
  <c r="F478" i="37"/>
  <c r="H478" i="37"/>
  <c r="F479" i="37"/>
  <c r="H479" i="37"/>
  <c r="F480" i="37"/>
  <c r="H480" i="37"/>
  <c r="I480" i="37" s="1"/>
  <c r="F481" i="37"/>
  <c r="H481" i="37"/>
  <c r="F482" i="37"/>
  <c r="H482" i="37"/>
  <c r="F483" i="37"/>
  <c r="H483" i="37"/>
  <c r="F484" i="37"/>
  <c r="H484" i="37"/>
  <c r="F485" i="37"/>
  <c r="H485" i="37"/>
  <c r="F486" i="37"/>
  <c r="H486" i="37"/>
  <c r="I486" i="37" s="1"/>
  <c r="F487" i="37"/>
  <c r="H487" i="37"/>
  <c r="H488" i="37"/>
  <c r="I488" i="37" s="1"/>
  <c r="F489" i="37"/>
  <c r="I489" i="37" s="1"/>
  <c r="F491" i="37"/>
  <c r="H491" i="37"/>
  <c r="F492" i="37"/>
  <c r="H492" i="37"/>
  <c r="I492" i="37" s="1"/>
  <c r="F493" i="37"/>
  <c r="H493" i="37"/>
  <c r="F494" i="37"/>
  <c r="F496" i="37"/>
  <c r="H496" i="37"/>
  <c r="F497" i="37"/>
  <c r="H497" i="37"/>
  <c r="F498" i="37"/>
  <c r="I498" i="37" s="1"/>
  <c r="F501" i="37"/>
  <c r="H501" i="37"/>
  <c r="F502" i="37"/>
  <c r="H502" i="37"/>
  <c r="F503" i="37"/>
  <c r="H503" i="37"/>
  <c r="F504" i="37"/>
  <c r="H504" i="37"/>
  <c r="F505" i="37"/>
  <c r="H505" i="37"/>
  <c r="F506" i="37"/>
  <c r="H506" i="37"/>
  <c r="F507" i="37"/>
  <c r="H507" i="37"/>
  <c r="F508" i="37"/>
  <c r="H508" i="37"/>
  <c r="F509" i="37"/>
  <c r="H509" i="37"/>
  <c r="H510" i="37"/>
  <c r="I510" i="37" s="1"/>
  <c r="F511" i="37"/>
  <c r="I511" i="37" s="1"/>
  <c r="D516" i="37"/>
  <c r="F516" i="37" s="1"/>
  <c r="I516" i="37" s="1"/>
  <c r="F517" i="37"/>
  <c r="I517" i="37" s="1"/>
  <c r="D518" i="37"/>
  <c r="P518" i="37" s="1"/>
  <c r="R518" i="37" s="1"/>
  <c r="U518" i="37" s="1"/>
  <c r="F520" i="37"/>
  <c r="H520" i="37"/>
  <c r="F521" i="37"/>
  <c r="H521" i="37"/>
  <c r="F522" i="37"/>
  <c r="H522" i="37"/>
  <c r="F524" i="37"/>
  <c r="H524" i="37"/>
  <c r="F525" i="37"/>
  <c r="I525" i="37" s="1"/>
  <c r="F526" i="37"/>
  <c r="I526" i="37" s="1"/>
  <c r="F527" i="37"/>
  <c r="H527" i="37"/>
  <c r="D530" i="37"/>
  <c r="P530" i="37" s="1"/>
  <c r="R530" i="37" s="1"/>
  <c r="F531" i="37"/>
  <c r="I531" i="37" s="1"/>
  <c r="D532" i="37"/>
  <c r="F532" i="37" s="1"/>
  <c r="I532" i="37" s="1"/>
  <c r="F534" i="37"/>
  <c r="H534" i="37"/>
  <c r="F535" i="37"/>
  <c r="H535" i="37"/>
  <c r="F536" i="37"/>
  <c r="H536" i="37"/>
  <c r="F538" i="37"/>
  <c r="H538" i="37"/>
  <c r="F539" i="37"/>
  <c r="H539" i="37"/>
  <c r="F540" i="37"/>
  <c r="H540" i="37"/>
  <c r="F541" i="37"/>
  <c r="H541" i="37"/>
  <c r="F544" i="37"/>
  <c r="I544" i="37" s="1"/>
  <c r="F545" i="37"/>
  <c r="I545" i="37" s="1"/>
  <c r="D546" i="37"/>
  <c r="F546" i="37" s="1"/>
  <c r="I546" i="37" s="1"/>
  <c r="F548" i="37"/>
  <c r="H548" i="37"/>
  <c r="F549" i="37"/>
  <c r="H549" i="37"/>
  <c r="F550" i="37"/>
  <c r="H550" i="37"/>
  <c r="F552" i="37"/>
  <c r="H552" i="37"/>
  <c r="F553" i="37"/>
  <c r="I553" i="37" s="1"/>
  <c r="F554" i="37"/>
  <c r="I554" i="37" s="1"/>
  <c r="F555" i="37"/>
  <c r="H555" i="37"/>
  <c r="F558" i="37"/>
  <c r="I558" i="37" s="1"/>
  <c r="F559" i="37"/>
  <c r="I559" i="37" s="1"/>
  <c r="D560" i="37"/>
  <c r="F560" i="37" s="1"/>
  <c r="I560" i="37" s="1"/>
  <c r="F562" i="37"/>
  <c r="H562" i="37"/>
  <c r="F563" i="37"/>
  <c r="H563" i="37"/>
  <c r="F564" i="37"/>
  <c r="H564" i="37"/>
  <c r="F566" i="37"/>
  <c r="H566" i="37"/>
  <c r="F567" i="37"/>
  <c r="I567" i="37" s="1"/>
  <c r="F568" i="37"/>
  <c r="I568" i="37" s="1"/>
  <c r="F569" i="37"/>
  <c r="H569" i="37"/>
  <c r="F573" i="37"/>
  <c r="H573" i="37"/>
  <c r="F574" i="37"/>
  <c r="H574" i="37"/>
  <c r="F575" i="37"/>
  <c r="I575" i="37" s="1"/>
  <c r="F576" i="37"/>
  <c r="H576" i="37"/>
  <c r="F577" i="37"/>
  <c r="H577" i="37"/>
  <c r="F578" i="37"/>
  <c r="H578" i="37"/>
  <c r="F579" i="37"/>
  <c r="I579" i="37" s="1"/>
  <c r="F580" i="37"/>
  <c r="H580" i="37"/>
  <c r="F581" i="37"/>
  <c r="H581" i="37"/>
  <c r="F582" i="37"/>
  <c r="H582" i="37"/>
  <c r="F583" i="37"/>
  <c r="I583" i="37" s="1"/>
  <c r="F584" i="37"/>
  <c r="I584" i="37" s="1"/>
  <c r="F585" i="37"/>
  <c r="I585" i="37" s="1"/>
  <c r="F586" i="37"/>
  <c r="I586" i="37" s="1"/>
  <c r="P31" i="37"/>
  <c r="R31" i="37" s="1"/>
  <c r="P32" i="37"/>
  <c r="R32" i="37" s="1"/>
  <c r="U32" i="37" s="1"/>
  <c r="P33" i="37"/>
  <c r="T33" i="37" s="1"/>
  <c r="P34" i="37"/>
  <c r="R34" i="37" s="1"/>
  <c r="P35" i="37"/>
  <c r="P36" i="37"/>
  <c r="R36" i="37" s="1"/>
  <c r="P37" i="37"/>
  <c r="T37" i="37" s="1"/>
  <c r="P38" i="37"/>
  <c r="P39" i="37"/>
  <c r="R39" i="37" s="1"/>
  <c r="U39" i="37" s="1"/>
  <c r="P40" i="37"/>
  <c r="T40" i="37" s="1"/>
  <c r="P41" i="37"/>
  <c r="R41" i="37" s="1"/>
  <c r="U41" i="37" s="1"/>
  <c r="P42" i="37"/>
  <c r="R42" i="37" s="1"/>
  <c r="P43" i="37"/>
  <c r="R43" i="37" s="1"/>
  <c r="P44" i="37"/>
  <c r="R44" i="37" s="1"/>
  <c r="P47" i="37"/>
  <c r="P48" i="37"/>
  <c r="T48" i="37" s="1"/>
  <c r="P49" i="37"/>
  <c r="P50" i="37"/>
  <c r="R50" i="37" s="1"/>
  <c r="P51" i="37"/>
  <c r="T51" i="37" s="1"/>
  <c r="P52" i="37"/>
  <c r="R52" i="37" s="1"/>
  <c r="P53" i="37"/>
  <c r="R53" i="37" s="1"/>
  <c r="P54" i="37"/>
  <c r="T54" i="37" s="1"/>
  <c r="P55" i="37"/>
  <c r="R55" i="37" s="1"/>
  <c r="P56" i="37"/>
  <c r="R56" i="37" s="1"/>
  <c r="P57" i="37"/>
  <c r="T57" i="37" s="1"/>
  <c r="P58" i="37"/>
  <c r="R58" i="37" s="1"/>
  <c r="P59" i="37"/>
  <c r="P60" i="37"/>
  <c r="T60" i="37" s="1"/>
  <c r="P61" i="37"/>
  <c r="R61" i="37" s="1"/>
  <c r="P62" i="37"/>
  <c r="R62" i="37" s="1"/>
  <c r="P63" i="37"/>
  <c r="T63" i="37" s="1"/>
  <c r="P64" i="37"/>
  <c r="R64" i="37" s="1"/>
  <c r="P65" i="37"/>
  <c r="R65" i="37" s="1"/>
  <c r="P66" i="37"/>
  <c r="T66" i="37" s="1"/>
  <c r="P67" i="37"/>
  <c r="R67" i="37" s="1"/>
  <c r="P68" i="37"/>
  <c r="T68" i="37" s="1"/>
  <c r="P69" i="37"/>
  <c r="T69" i="37" s="1"/>
  <c r="P70" i="37"/>
  <c r="P71" i="37"/>
  <c r="P74" i="37"/>
  <c r="P75" i="37"/>
  <c r="T75" i="37" s="1"/>
  <c r="T74" i="37" s="1"/>
  <c r="P76" i="37"/>
  <c r="P77" i="37"/>
  <c r="R77" i="37" s="1"/>
  <c r="P78" i="37"/>
  <c r="T78" i="37" s="1"/>
  <c r="P79" i="37"/>
  <c r="P80" i="37"/>
  <c r="R80" i="37" s="1"/>
  <c r="P81" i="37"/>
  <c r="P82" i="37"/>
  <c r="R82" i="37" s="1"/>
  <c r="P83" i="37"/>
  <c r="P84" i="37"/>
  <c r="T84" i="37" s="1"/>
  <c r="P85" i="37"/>
  <c r="R85" i="37" s="1"/>
  <c r="P86" i="37"/>
  <c r="P87" i="37"/>
  <c r="T87" i="37" s="1"/>
  <c r="P88" i="37"/>
  <c r="R88" i="37" s="1"/>
  <c r="U88" i="37" s="1"/>
  <c r="P89" i="37"/>
  <c r="P90" i="37"/>
  <c r="P91" i="37"/>
  <c r="T91" i="37" s="1"/>
  <c r="P92" i="37"/>
  <c r="P93" i="37"/>
  <c r="P94" i="37"/>
  <c r="P95" i="37"/>
  <c r="P96" i="37"/>
  <c r="R96" i="37" s="1"/>
  <c r="P97" i="37"/>
  <c r="R97" i="37" s="1"/>
  <c r="P98" i="37"/>
  <c r="P99" i="37"/>
  <c r="R99" i="37" s="1"/>
  <c r="P100" i="37"/>
  <c r="R100" i="37" s="1"/>
  <c r="P101" i="37"/>
  <c r="R101" i="37" s="1"/>
  <c r="P102" i="37"/>
  <c r="P103" i="37"/>
  <c r="R103" i="37" s="1"/>
  <c r="P104" i="37"/>
  <c r="T104" i="37" s="1"/>
  <c r="P105" i="37"/>
  <c r="R105" i="37" s="1"/>
  <c r="P106" i="37"/>
  <c r="R106" i="37" s="1"/>
  <c r="P107" i="37"/>
  <c r="R107" i="37" s="1"/>
  <c r="P108" i="37"/>
  <c r="R108" i="37" s="1"/>
  <c r="P109" i="37"/>
  <c r="R109" i="37" s="1"/>
  <c r="P110" i="37"/>
  <c r="R110" i="37" s="1"/>
  <c r="P111" i="37"/>
  <c r="R111" i="37" s="1"/>
  <c r="P112" i="37"/>
  <c r="R112" i="37" s="1"/>
  <c r="P113" i="37"/>
  <c r="T113" i="37" s="1"/>
  <c r="P114" i="37"/>
  <c r="R114" i="37" s="1"/>
  <c r="P115" i="37"/>
  <c r="R115" i="37" s="1"/>
  <c r="P116" i="37"/>
  <c r="T116" i="37" s="1"/>
  <c r="P117" i="37"/>
  <c r="T117" i="37" s="1"/>
  <c r="P118" i="37"/>
  <c r="R118" i="37" s="1"/>
  <c r="P119" i="37"/>
  <c r="R119" i="37" s="1"/>
  <c r="P120" i="37"/>
  <c r="R120" i="37" s="1"/>
  <c r="P121" i="37"/>
  <c r="R121" i="37" s="1"/>
  <c r="P122" i="37"/>
  <c r="T122" i="37" s="1"/>
  <c r="P123" i="37"/>
  <c r="R123" i="37" s="1"/>
  <c r="P124" i="37"/>
  <c r="R124" i="37" s="1"/>
  <c r="P125" i="37"/>
  <c r="R125" i="37" s="1"/>
  <c r="P126" i="37"/>
  <c r="T126" i="37" s="1"/>
  <c r="P127" i="37"/>
  <c r="R127" i="37" s="1"/>
  <c r="P128" i="37"/>
  <c r="R128" i="37" s="1"/>
  <c r="P129" i="37"/>
  <c r="T129" i="37" s="1"/>
  <c r="P130" i="37"/>
  <c r="R130" i="37" s="1"/>
  <c r="P131" i="37"/>
  <c r="R131" i="37" s="1"/>
  <c r="P132" i="37"/>
  <c r="P133" i="37"/>
  <c r="R133" i="37" s="1"/>
  <c r="P134" i="37"/>
  <c r="R134" i="37" s="1"/>
  <c r="P135" i="37"/>
  <c r="R135" i="37" s="1"/>
  <c r="P136" i="37"/>
  <c r="R136" i="37" s="1"/>
  <c r="P137" i="37"/>
  <c r="R137" i="37" s="1"/>
  <c r="P138" i="37"/>
  <c r="R138" i="37" s="1"/>
  <c r="P139" i="37"/>
  <c r="R139" i="37" s="1"/>
  <c r="P140" i="37"/>
  <c r="R140" i="37" s="1"/>
  <c r="P141" i="37"/>
  <c r="P142" i="37"/>
  <c r="R142" i="37" s="1"/>
  <c r="P143" i="37"/>
  <c r="R143" i="37" s="1"/>
  <c r="P144" i="37"/>
  <c r="R144" i="37" s="1"/>
  <c r="P145" i="37"/>
  <c r="T145" i="37" s="1"/>
  <c r="U145" i="37" s="1"/>
  <c r="P146" i="37"/>
  <c r="R146" i="37" s="1"/>
  <c r="U146" i="37" s="1"/>
  <c r="P147" i="37"/>
  <c r="P148" i="37"/>
  <c r="T148" i="37" s="1"/>
  <c r="P149" i="37"/>
  <c r="R149" i="37" s="1"/>
  <c r="P150" i="37"/>
  <c r="R150" i="37" s="1"/>
  <c r="P151" i="37"/>
  <c r="T151" i="37" s="1"/>
  <c r="P153" i="37"/>
  <c r="T153" i="37" s="1"/>
  <c r="P154" i="37"/>
  <c r="P155" i="37"/>
  <c r="R155" i="37" s="1"/>
  <c r="P156" i="37"/>
  <c r="R156" i="37" s="1"/>
  <c r="P157" i="37"/>
  <c r="T157" i="37" s="1"/>
  <c r="P158" i="37"/>
  <c r="P159" i="37"/>
  <c r="T159" i="37" s="1"/>
  <c r="P160" i="37"/>
  <c r="R160" i="37" s="1"/>
  <c r="P161" i="37"/>
  <c r="P162" i="37"/>
  <c r="R162" i="37" s="1"/>
  <c r="P163" i="37"/>
  <c r="R163" i="37" s="1"/>
  <c r="P164" i="37"/>
  <c r="P165" i="37"/>
  <c r="T165" i="37" s="1"/>
  <c r="P166" i="37"/>
  <c r="R166" i="37" s="1"/>
  <c r="P167" i="37"/>
  <c r="P168" i="37"/>
  <c r="P169" i="37"/>
  <c r="R169" i="37" s="1"/>
  <c r="P170" i="37"/>
  <c r="P171" i="37"/>
  <c r="R171" i="37" s="1"/>
  <c r="P172" i="37"/>
  <c r="R172" i="37" s="1"/>
  <c r="P173" i="37"/>
  <c r="P174" i="37"/>
  <c r="R174" i="37" s="1"/>
  <c r="P175" i="37"/>
  <c r="R175" i="37" s="1"/>
  <c r="P176" i="37"/>
  <c r="T176" i="37" s="1"/>
  <c r="P177" i="37"/>
  <c r="P178" i="37"/>
  <c r="R178" i="37" s="1"/>
  <c r="P179" i="37"/>
  <c r="P180" i="37"/>
  <c r="P181" i="37"/>
  <c r="T181" i="37" s="1"/>
  <c r="P182" i="37"/>
  <c r="R182" i="37" s="1"/>
  <c r="P183" i="37"/>
  <c r="R183" i="37" s="1"/>
  <c r="P184" i="37"/>
  <c r="P185" i="37"/>
  <c r="R185" i="37" s="1"/>
  <c r="U185" i="37" s="1"/>
  <c r="P186" i="37"/>
  <c r="P187" i="37"/>
  <c r="P188" i="37"/>
  <c r="R188" i="37" s="1"/>
  <c r="U188" i="37" s="1"/>
  <c r="P189" i="37"/>
  <c r="R189" i="37" s="1"/>
  <c r="U189" i="37" s="1"/>
  <c r="P190" i="37"/>
  <c r="T190" i="37" s="1"/>
  <c r="P191" i="37"/>
  <c r="P192" i="37"/>
  <c r="T192" i="37" s="1"/>
  <c r="P193" i="37"/>
  <c r="R193" i="37" s="1"/>
  <c r="U193" i="37" s="1"/>
  <c r="P194" i="37"/>
  <c r="T194" i="37" s="1"/>
  <c r="P195" i="37"/>
  <c r="R195" i="37" s="1"/>
  <c r="P196" i="37"/>
  <c r="R196" i="37" s="1"/>
  <c r="P197" i="37"/>
  <c r="R197" i="37" s="1"/>
  <c r="U197" i="37" s="1"/>
  <c r="P198" i="37"/>
  <c r="R198" i="37" s="1"/>
  <c r="U198" i="37" s="1"/>
  <c r="P199" i="37"/>
  <c r="R199" i="37" s="1"/>
  <c r="U199" i="37" s="1"/>
  <c r="P200" i="37"/>
  <c r="T200" i="37" s="1"/>
  <c r="P201" i="37"/>
  <c r="R201" i="37" s="1"/>
  <c r="U201" i="37" s="1"/>
  <c r="P202" i="37"/>
  <c r="R202" i="37" s="1"/>
  <c r="P203" i="37"/>
  <c r="R203" i="37" s="1"/>
  <c r="U203" i="37" s="1"/>
  <c r="P204" i="37"/>
  <c r="R204" i="37" s="1"/>
  <c r="P205" i="37"/>
  <c r="R205" i="37" s="1"/>
  <c r="U205" i="37" s="1"/>
  <c r="P206" i="37"/>
  <c r="R206" i="37" s="1"/>
  <c r="P207" i="37"/>
  <c r="P208" i="37"/>
  <c r="R208" i="37" s="1"/>
  <c r="P209" i="37"/>
  <c r="P210" i="37"/>
  <c r="R210" i="37" s="1"/>
  <c r="P211" i="37"/>
  <c r="R211" i="37" s="1"/>
  <c r="P212" i="37"/>
  <c r="P213" i="37"/>
  <c r="R213" i="37" s="1"/>
  <c r="U213" i="37" s="1"/>
  <c r="P214" i="37"/>
  <c r="P215" i="37"/>
  <c r="R215" i="37" s="1"/>
  <c r="P216" i="37"/>
  <c r="R216" i="37" s="1"/>
  <c r="P217" i="37"/>
  <c r="P218" i="37"/>
  <c r="T218" i="37" s="1"/>
  <c r="P219" i="37"/>
  <c r="R219" i="37" s="1"/>
  <c r="P220" i="37"/>
  <c r="P221" i="37"/>
  <c r="P222" i="37"/>
  <c r="T222" i="37" s="1"/>
  <c r="P223" i="37"/>
  <c r="P224" i="37"/>
  <c r="R224" i="37" s="1"/>
  <c r="P225" i="37"/>
  <c r="T225" i="37" s="1"/>
  <c r="P226" i="37"/>
  <c r="P227" i="37"/>
  <c r="R227" i="37" s="1"/>
  <c r="P228" i="37"/>
  <c r="R228" i="37" s="1"/>
  <c r="P229" i="37"/>
  <c r="P230" i="37"/>
  <c r="R230" i="37" s="1"/>
  <c r="P231" i="37"/>
  <c r="R231" i="37" s="1"/>
  <c r="P232" i="37"/>
  <c r="P233" i="37"/>
  <c r="T233" i="37" s="1"/>
  <c r="P234" i="37"/>
  <c r="T234" i="37" s="1"/>
  <c r="P235" i="37"/>
  <c r="P236" i="37"/>
  <c r="R236" i="37" s="1"/>
  <c r="P237" i="37"/>
  <c r="T237" i="37" s="1"/>
  <c r="P238" i="37"/>
  <c r="P239" i="37"/>
  <c r="T239" i="37" s="1"/>
  <c r="P240" i="37"/>
  <c r="R240" i="37" s="1"/>
  <c r="P241" i="37"/>
  <c r="P242" i="37"/>
  <c r="R242" i="37" s="1"/>
  <c r="P243" i="37"/>
  <c r="T243" i="37" s="1"/>
  <c r="P244" i="37"/>
  <c r="P245" i="37"/>
  <c r="P246" i="37"/>
  <c r="P247" i="37"/>
  <c r="P248" i="37"/>
  <c r="T248" i="37" s="1"/>
  <c r="P249" i="37"/>
  <c r="R249" i="37" s="1"/>
  <c r="P250" i="37"/>
  <c r="P251" i="37"/>
  <c r="P252" i="37"/>
  <c r="T252" i="37" s="1"/>
  <c r="P253" i="37"/>
  <c r="P254" i="37"/>
  <c r="R254" i="37" s="1"/>
  <c r="P255" i="37"/>
  <c r="R255" i="37" s="1"/>
  <c r="P256" i="37"/>
  <c r="P257" i="37"/>
  <c r="T257" i="37" s="1"/>
  <c r="P258" i="37"/>
  <c r="R258" i="37" s="1"/>
  <c r="P259" i="37"/>
  <c r="P260" i="37"/>
  <c r="R260" i="37" s="1"/>
  <c r="U260" i="37" s="1"/>
  <c r="P261" i="37"/>
  <c r="P262" i="37"/>
  <c r="T262" i="37" s="1"/>
  <c r="P263" i="37"/>
  <c r="P264" i="37"/>
  <c r="P265" i="37"/>
  <c r="R265" i="37" s="1"/>
  <c r="P266" i="37"/>
  <c r="P267" i="37"/>
  <c r="T267" i="37" s="1"/>
  <c r="P268" i="37"/>
  <c r="T268" i="37" s="1"/>
  <c r="P269" i="37"/>
  <c r="P270" i="37"/>
  <c r="T270" i="37" s="1"/>
  <c r="P271" i="37"/>
  <c r="R271" i="37" s="1"/>
  <c r="U271" i="37" s="1"/>
  <c r="P272" i="37"/>
  <c r="P273" i="37"/>
  <c r="R273" i="37" s="1"/>
  <c r="T273" i="37"/>
  <c r="U273" i="37" s="1"/>
  <c r="P274" i="37"/>
  <c r="T274" i="37" s="1"/>
  <c r="P275" i="37"/>
  <c r="P276" i="37"/>
  <c r="R276" i="37" s="1"/>
  <c r="P277" i="37"/>
  <c r="P278" i="37"/>
  <c r="T278" i="37" s="1"/>
  <c r="P279" i="37"/>
  <c r="P280" i="37"/>
  <c r="R280" i="37" s="1"/>
  <c r="P281" i="37"/>
  <c r="T281" i="37" s="1"/>
  <c r="P282" i="37"/>
  <c r="R282" i="37" s="1"/>
  <c r="P283" i="37"/>
  <c r="T283" i="37" s="1"/>
  <c r="P284" i="37"/>
  <c r="T284" i="37" s="1"/>
  <c r="P285" i="37"/>
  <c r="R285" i="37" s="1"/>
  <c r="P286" i="37"/>
  <c r="R286" i="37" s="1"/>
  <c r="P287" i="37"/>
  <c r="T287" i="37" s="1"/>
  <c r="P288" i="37"/>
  <c r="R288" i="37" s="1"/>
  <c r="P289" i="37"/>
  <c r="P290" i="37"/>
  <c r="T290" i="37" s="1"/>
  <c r="P291" i="37"/>
  <c r="R291" i="37" s="1"/>
  <c r="U291" i="37" s="1"/>
  <c r="P292" i="37"/>
  <c r="P293" i="37"/>
  <c r="P294" i="37"/>
  <c r="T294" i="37" s="1"/>
  <c r="P295" i="37"/>
  <c r="R295" i="37" s="1"/>
  <c r="P296" i="37"/>
  <c r="P297" i="37"/>
  <c r="T297" i="37" s="1"/>
  <c r="P298" i="37"/>
  <c r="R298" i="37" s="1"/>
  <c r="P299" i="37"/>
  <c r="R299" i="37" s="1"/>
  <c r="P300" i="37"/>
  <c r="T300" i="37" s="1"/>
  <c r="P301" i="37"/>
  <c r="R301" i="37" s="1"/>
  <c r="P302" i="37"/>
  <c r="P303" i="37"/>
  <c r="T303" i="37" s="1"/>
  <c r="P304" i="37"/>
  <c r="T304" i="37" s="1"/>
  <c r="P305" i="37"/>
  <c r="T305" i="37" s="1"/>
  <c r="P306" i="37"/>
  <c r="T306" i="37" s="1"/>
  <c r="P307" i="37"/>
  <c r="T307" i="37" s="1"/>
  <c r="P308" i="37"/>
  <c r="P309" i="37"/>
  <c r="T309" i="37" s="1"/>
  <c r="P310" i="37"/>
  <c r="P312" i="37"/>
  <c r="P313" i="37"/>
  <c r="R313" i="37" s="1"/>
  <c r="P314" i="37"/>
  <c r="T314" i="37" s="1"/>
  <c r="P315" i="37"/>
  <c r="T315" i="37" s="1"/>
  <c r="P316" i="37"/>
  <c r="P317" i="37"/>
  <c r="R317" i="37" s="1"/>
  <c r="P318" i="37"/>
  <c r="R318" i="37" s="1"/>
  <c r="P319" i="37"/>
  <c r="P320" i="37"/>
  <c r="R320" i="37" s="1"/>
  <c r="P321" i="37"/>
  <c r="R321" i="37" s="1"/>
  <c r="P322" i="37"/>
  <c r="P323" i="37"/>
  <c r="R323" i="37" s="1"/>
  <c r="P324" i="37"/>
  <c r="P325" i="37"/>
  <c r="T325" i="37" s="1"/>
  <c r="P326" i="37"/>
  <c r="R326" i="37" s="1"/>
  <c r="P327" i="37"/>
  <c r="P328" i="37"/>
  <c r="R328" i="37" s="1"/>
  <c r="P329" i="37"/>
  <c r="R329" i="37" s="1"/>
  <c r="P330" i="37"/>
  <c r="P331" i="37"/>
  <c r="R331" i="37" s="1"/>
  <c r="P332" i="37"/>
  <c r="P333" i="37"/>
  <c r="P334" i="37"/>
  <c r="R334" i="37" s="1"/>
  <c r="P335" i="37"/>
  <c r="P336" i="37"/>
  <c r="T336" i="37" s="1"/>
  <c r="P337" i="37"/>
  <c r="T337" i="37" s="1"/>
  <c r="P338" i="37"/>
  <c r="R338" i="37" s="1"/>
  <c r="P339" i="37"/>
  <c r="R339" i="37" s="1"/>
  <c r="P340" i="37"/>
  <c r="R340" i="37" s="1"/>
  <c r="P341" i="37"/>
  <c r="R341" i="37" s="1"/>
  <c r="P342" i="37"/>
  <c r="T342" i="37" s="1"/>
  <c r="P343" i="37"/>
  <c r="R343" i="37" s="1"/>
  <c r="P344" i="37"/>
  <c r="P345" i="37"/>
  <c r="T345" i="37" s="1"/>
  <c r="P346" i="37"/>
  <c r="T346" i="37" s="1"/>
  <c r="P347" i="37"/>
  <c r="P348" i="37"/>
  <c r="R348" i="37" s="1"/>
  <c r="P349" i="37"/>
  <c r="P350" i="37"/>
  <c r="R350" i="37" s="1"/>
  <c r="P351" i="37"/>
  <c r="P352" i="37"/>
  <c r="R352" i="37" s="1"/>
  <c r="P353" i="37"/>
  <c r="T353" i="37" s="1"/>
  <c r="P354" i="37"/>
  <c r="T354" i="37" s="1"/>
  <c r="P355" i="37"/>
  <c r="P356" i="37"/>
  <c r="P357" i="37"/>
  <c r="T357" i="37" s="1"/>
  <c r="P358" i="37"/>
  <c r="P359" i="37"/>
  <c r="R359" i="37" s="1"/>
  <c r="P360" i="37"/>
  <c r="R360" i="37" s="1"/>
  <c r="P361" i="37"/>
  <c r="R361" i="37" s="1"/>
  <c r="U361" i="37" s="1"/>
  <c r="P362" i="37"/>
  <c r="R362" i="37" s="1"/>
  <c r="P363" i="37"/>
  <c r="T363" i="37" s="1"/>
  <c r="P364" i="37"/>
  <c r="P365" i="37"/>
  <c r="P366" i="37"/>
  <c r="P367" i="37"/>
  <c r="T367" i="37" s="1"/>
  <c r="P368" i="37"/>
  <c r="T368" i="37" s="1"/>
  <c r="P369" i="37"/>
  <c r="T369" i="37" s="1"/>
  <c r="P370" i="37"/>
  <c r="T370" i="37" s="1"/>
  <c r="P371" i="37"/>
  <c r="R371" i="37" s="1"/>
  <c r="P372" i="37"/>
  <c r="T372" i="37" s="1"/>
  <c r="P373" i="37"/>
  <c r="R373" i="37" s="1"/>
  <c r="P374" i="37"/>
  <c r="R374" i="37" s="1"/>
  <c r="P375" i="37"/>
  <c r="R375" i="37" s="1"/>
  <c r="P376" i="37"/>
  <c r="T376" i="37" s="1"/>
  <c r="P377" i="37"/>
  <c r="T377" i="37" s="1"/>
  <c r="P378" i="37"/>
  <c r="R378" i="37" s="1"/>
  <c r="P379" i="37"/>
  <c r="T379" i="37" s="1"/>
  <c r="U379" i="37" s="1"/>
  <c r="P380" i="37"/>
  <c r="R380" i="37" s="1"/>
  <c r="U380" i="37" s="1"/>
  <c r="P381" i="37"/>
  <c r="P382" i="37"/>
  <c r="R382" i="37" s="1"/>
  <c r="P383" i="37"/>
  <c r="P384" i="37"/>
  <c r="P385" i="37"/>
  <c r="P386" i="37"/>
  <c r="T386" i="37" s="1"/>
  <c r="U386" i="37" s="1"/>
  <c r="P387" i="37"/>
  <c r="R387" i="37" s="1"/>
  <c r="P388" i="37"/>
  <c r="R388" i="37" s="1"/>
  <c r="U388" i="37" s="1"/>
  <c r="P389" i="37"/>
  <c r="R389" i="37" s="1"/>
  <c r="U389" i="37" s="1"/>
  <c r="P390" i="37"/>
  <c r="T390" i="37" s="1"/>
  <c r="P391" i="37"/>
  <c r="T391" i="37" s="1"/>
  <c r="P392" i="37"/>
  <c r="R392" i="37" s="1"/>
  <c r="P393" i="37"/>
  <c r="T393" i="37" s="1"/>
  <c r="P394" i="37"/>
  <c r="T394" i="37" s="1"/>
  <c r="P395" i="37"/>
  <c r="R395" i="37" s="1"/>
  <c r="P396" i="37"/>
  <c r="T396" i="37" s="1"/>
  <c r="P397" i="37"/>
  <c r="T397" i="37" s="1"/>
  <c r="P398" i="37"/>
  <c r="T398" i="37" s="1"/>
  <c r="P399" i="37"/>
  <c r="T399" i="37" s="1"/>
  <c r="P400" i="37"/>
  <c r="R400" i="37" s="1"/>
  <c r="P401" i="37"/>
  <c r="T401" i="37" s="1"/>
  <c r="P402" i="37"/>
  <c r="T402" i="37" s="1"/>
  <c r="P403" i="37"/>
  <c r="R403" i="37" s="1"/>
  <c r="P404" i="37"/>
  <c r="R404" i="37" s="1"/>
  <c r="U404" i="37" s="1"/>
  <c r="P405" i="37"/>
  <c r="R405" i="37" s="1"/>
  <c r="U405" i="37" s="1"/>
  <c r="P406" i="37"/>
  <c r="R406" i="37" s="1"/>
  <c r="P407" i="37"/>
  <c r="R407" i="37" s="1"/>
  <c r="P408" i="37"/>
  <c r="R408" i="37" s="1"/>
  <c r="U408" i="37" s="1"/>
  <c r="P409" i="37"/>
  <c r="R409" i="37" s="1"/>
  <c r="U409" i="37" s="1"/>
  <c r="P410" i="37"/>
  <c r="R410" i="37" s="1"/>
  <c r="U410" i="37" s="1"/>
  <c r="P411" i="37"/>
  <c r="R411" i="37" s="1"/>
  <c r="U411" i="37" s="1"/>
  <c r="P412" i="37"/>
  <c r="R412" i="37" s="1"/>
  <c r="U412" i="37" s="1"/>
  <c r="P413" i="37"/>
  <c r="R413" i="37" s="1"/>
  <c r="U413" i="37" s="1"/>
  <c r="P414" i="37"/>
  <c r="R414" i="37" s="1"/>
  <c r="U414" i="37" s="1"/>
  <c r="P415" i="37"/>
  <c r="R415" i="37" s="1"/>
  <c r="U415" i="37" s="1"/>
  <c r="P416" i="37"/>
  <c r="P417" i="37"/>
  <c r="P418" i="37"/>
  <c r="P419" i="37"/>
  <c r="P420" i="37"/>
  <c r="P421" i="37"/>
  <c r="T421" i="37" s="1"/>
  <c r="P422" i="37"/>
  <c r="P423" i="37"/>
  <c r="T423" i="37" s="1"/>
  <c r="P424" i="37"/>
  <c r="R424" i="37" s="1"/>
  <c r="P425" i="37"/>
  <c r="P426" i="37"/>
  <c r="R426" i="37" s="1"/>
  <c r="P427" i="37"/>
  <c r="T427" i="37" s="1"/>
  <c r="P428" i="37"/>
  <c r="P429" i="37"/>
  <c r="T429" i="37" s="1"/>
  <c r="P430" i="37"/>
  <c r="T430" i="37" s="1"/>
  <c r="P431" i="37"/>
  <c r="R431" i="37" s="1"/>
  <c r="U431" i="37" s="1"/>
  <c r="P432" i="37"/>
  <c r="P433" i="37"/>
  <c r="T433" i="37" s="1"/>
  <c r="P434" i="37"/>
  <c r="P435" i="37"/>
  <c r="R435" i="37" s="1"/>
  <c r="P436" i="37"/>
  <c r="T436" i="37" s="1"/>
  <c r="P437" i="37"/>
  <c r="T437" i="37" s="1"/>
  <c r="P438" i="37"/>
  <c r="P439" i="37"/>
  <c r="R439" i="37" s="1"/>
  <c r="P440" i="37"/>
  <c r="T440" i="37" s="1"/>
  <c r="P441" i="37"/>
  <c r="T441" i="37" s="1"/>
  <c r="P442" i="37"/>
  <c r="R442" i="37" s="1"/>
  <c r="P443" i="37"/>
  <c r="T443" i="37" s="1"/>
  <c r="P444" i="37"/>
  <c r="P445" i="37"/>
  <c r="P446" i="37"/>
  <c r="T446" i="37" s="1"/>
  <c r="P447" i="37"/>
  <c r="T447" i="37" s="1"/>
  <c r="P448" i="37"/>
  <c r="R448" i="37" s="1"/>
  <c r="P449" i="37"/>
  <c r="T449" i="37" s="1"/>
  <c r="P450" i="37"/>
  <c r="R450" i="37" s="1"/>
  <c r="P451" i="37"/>
  <c r="R451" i="37" s="1"/>
  <c r="P452" i="37"/>
  <c r="P453" i="37"/>
  <c r="R453" i="37" s="1"/>
  <c r="P454" i="37"/>
  <c r="R454" i="37" s="1"/>
  <c r="P455" i="37"/>
  <c r="T455" i="37" s="1"/>
  <c r="P456" i="37"/>
  <c r="P457" i="37"/>
  <c r="P458" i="37"/>
  <c r="T458" i="37" s="1"/>
  <c r="P459" i="37"/>
  <c r="P460" i="37"/>
  <c r="R460" i="37" s="1"/>
  <c r="P461" i="37"/>
  <c r="T461" i="37" s="1"/>
  <c r="P462" i="37"/>
  <c r="R462" i="37" s="1"/>
  <c r="P463" i="37"/>
  <c r="P464" i="37"/>
  <c r="T464" i="37" s="1"/>
  <c r="P465" i="37"/>
  <c r="R465" i="37" s="1"/>
  <c r="U465" i="37" s="1"/>
  <c r="P466" i="37"/>
  <c r="R466" i="37" s="1"/>
  <c r="P467" i="37"/>
  <c r="R467" i="37" s="1"/>
  <c r="U467" i="37" s="1"/>
  <c r="P468" i="37"/>
  <c r="R468" i="37" s="1"/>
  <c r="U468" i="37" s="1"/>
  <c r="P469" i="37"/>
  <c r="T469" i="37" s="1"/>
  <c r="U469" i="37" s="1"/>
  <c r="P470" i="37"/>
  <c r="R470" i="37" s="1"/>
  <c r="U470" i="37" s="1"/>
  <c r="P471" i="37"/>
  <c r="P472" i="37"/>
  <c r="T472" i="37" s="1"/>
  <c r="P473" i="37"/>
  <c r="R473" i="37" s="1"/>
  <c r="P474" i="37"/>
  <c r="T474" i="37" s="1"/>
  <c r="P475" i="37"/>
  <c r="P476" i="37"/>
  <c r="T476" i="37" s="1"/>
  <c r="P477" i="37"/>
  <c r="R477" i="37" s="1"/>
  <c r="P478" i="37"/>
  <c r="T478" i="37" s="1"/>
  <c r="R478" i="37"/>
  <c r="P479" i="37"/>
  <c r="P480" i="37"/>
  <c r="R480" i="37" s="1"/>
  <c r="P481" i="37"/>
  <c r="T481" i="37" s="1"/>
  <c r="P482" i="37"/>
  <c r="R482" i="37" s="1"/>
  <c r="P483" i="37"/>
  <c r="T483" i="37" s="1"/>
  <c r="P484" i="37"/>
  <c r="T484" i="37" s="1"/>
  <c r="P485" i="37"/>
  <c r="T485" i="37" s="1"/>
  <c r="P486" i="37"/>
  <c r="R486" i="37" s="1"/>
  <c r="P487" i="37"/>
  <c r="R487" i="37" s="1"/>
  <c r="P488" i="37"/>
  <c r="T488" i="37" s="1"/>
  <c r="U488" i="37" s="1"/>
  <c r="P489" i="37"/>
  <c r="R489" i="37" s="1"/>
  <c r="U489" i="37" s="1"/>
  <c r="P490" i="37"/>
  <c r="P491" i="37"/>
  <c r="R491" i="37" s="1"/>
  <c r="P492" i="37"/>
  <c r="R492" i="37" s="1"/>
  <c r="P493" i="37"/>
  <c r="P494" i="37"/>
  <c r="R494" i="37" s="1"/>
  <c r="U494" i="37" s="1"/>
  <c r="P495" i="37"/>
  <c r="P496" i="37"/>
  <c r="T496" i="37" s="1"/>
  <c r="P497" i="37"/>
  <c r="R497" i="37" s="1"/>
  <c r="P498" i="37"/>
  <c r="R498" i="37" s="1"/>
  <c r="U498" i="37" s="1"/>
  <c r="P499" i="37"/>
  <c r="P500" i="37"/>
  <c r="P501" i="37"/>
  <c r="T501" i="37" s="1"/>
  <c r="P502" i="37"/>
  <c r="T502" i="37" s="1"/>
  <c r="P503" i="37"/>
  <c r="T503" i="37" s="1"/>
  <c r="P504" i="37"/>
  <c r="R504" i="37" s="1"/>
  <c r="P505" i="37"/>
  <c r="R505" i="37" s="1"/>
  <c r="P506" i="37"/>
  <c r="T506" i="37" s="1"/>
  <c r="P507" i="37"/>
  <c r="T507" i="37" s="1"/>
  <c r="P508" i="37"/>
  <c r="R508" i="37" s="1"/>
  <c r="P509" i="37"/>
  <c r="R509" i="37" s="1"/>
  <c r="P510" i="37"/>
  <c r="T510" i="37" s="1"/>
  <c r="U510" i="37" s="1"/>
  <c r="P511" i="37"/>
  <c r="R511" i="37"/>
  <c r="U511" i="37" s="1"/>
  <c r="P512" i="37"/>
  <c r="P513" i="37"/>
  <c r="P514" i="37"/>
  <c r="P515" i="37"/>
  <c r="P517" i="37"/>
  <c r="R517" i="37" s="1"/>
  <c r="U517" i="37" s="1"/>
  <c r="P519" i="37"/>
  <c r="P520" i="37"/>
  <c r="P521" i="37"/>
  <c r="R521" i="37" s="1"/>
  <c r="P522" i="37"/>
  <c r="R522" i="37" s="1"/>
  <c r="P523" i="37"/>
  <c r="P524" i="37"/>
  <c r="T524" i="37" s="1"/>
  <c r="P525" i="37"/>
  <c r="R525" i="37" s="1"/>
  <c r="U525" i="37" s="1"/>
  <c r="P526" i="37"/>
  <c r="R526" i="37" s="1"/>
  <c r="U526" i="37" s="1"/>
  <c r="P527" i="37"/>
  <c r="T527" i="37" s="1"/>
  <c r="P528" i="37"/>
  <c r="P529" i="37"/>
  <c r="P533" i="37"/>
  <c r="P534" i="37"/>
  <c r="T534" i="37" s="1"/>
  <c r="P535" i="37"/>
  <c r="R535" i="37" s="1"/>
  <c r="P536" i="37"/>
  <c r="R536" i="37" s="1"/>
  <c r="P537" i="37"/>
  <c r="P538" i="37"/>
  <c r="T538" i="37" s="1"/>
  <c r="P539" i="37"/>
  <c r="T539" i="37" s="1"/>
  <c r="P540" i="37"/>
  <c r="T540" i="37" s="1"/>
  <c r="P541" i="37"/>
  <c r="T541" i="37" s="1"/>
  <c r="P542" i="37"/>
  <c r="P543" i="37"/>
  <c r="P544" i="37"/>
  <c r="R544" i="37" s="1"/>
  <c r="U544" i="37" s="1"/>
  <c r="P545" i="37"/>
  <c r="R545" i="37" s="1"/>
  <c r="U545" i="37" s="1"/>
  <c r="P547" i="37"/>
  <c r="P548" i="37"/>
  <c r="R548" i="37" s="1"/>
  <c r="P549" i="37"/>
  <c r="T549" i="37" s="1"/>
  <c r="P550" i="37"/>
  <c r="P551" i="37"/>
  <c r="P552" i="37"/>
  <c r="T552" i="37" s="1"/>
  <c r="P553" i="37"/>
  <c r="R553" i="37" s="1"/>
  <c r="U553" i="37" s="1"/>
  <c r="P554" i="37"/>
  <c r="R554" i="37" s="1"/>
  <c r="U554" i="37" s="1"/>
  <c r="P555" i="37"/>
  <c r="T555" i="37" s="1"/>
  <c r="P556" i="37"/>
  <c r="P557" i="37"/>
  <c r="P558" i="37"/>
  <c r="R558" i="37" s="1"/>
  <c r="P559" i="37"/>
  <c r="R559" i="37" s="1"/>
  <c r="U559" i="37" s="1"/>
  <c r="P561" i="37"/>
  <c r="P562" i="37"/>
  <c r="T562" i="37" s="1"/>
  <c r="P563" i="37"/>
  <c r="P564" i="37"/>
  <c r="R564" i="37" s="1"/>
  <c r="P565" i="37"/>
  <c r="P566" i="37"/>
  <c r="P567" i="37"/>
  <c r="R567" i="37" s="1"/>
  <c r="U567" i="37" s="1"/>
  <c r="P568" i="37"/>
  <c r="R568" i="37" s="1"/>
  <c r="U568" i="37" s="1"/>
  <c r="P569" i="37"/>
  <c r="R569" i="37" s="1"/>
  <c r="P570" i="37"/>
  <c r="P571" i="37"/>
  <c r="P572" i="37"/>
  <c r="P573" i="37"/>
  <c r="R573" i="37" s="1"/>
  <c r="P574" i="37"/>
  <c r="P575" i="37"/>
  <c r="R575" i="37" s="1"/>
  <c r="U575" i="37" s="1"/>
  <c r="P576" i="37"/>
  <c r="R576" i="37" s="1"/>
  <c r="P577" i="37"/>
  <c r="T577" i="37" s="1"/>
  <c r="P578" i="37"/>
  <c r="T578" i="37" s="1"/>
  <c r="P579" i="37"/>
  <c r="R579" i="37" s="1"/>
  <c r="U579" i="37" s="1"/>
  <c r="P580" i="37"/>
  <c r="R580" i="37" s="1"/>
  <c r="P581" i="37"/>
  <c r="R581" i="37" s="1"/>
  <c r="P582" i="37"/>
  <c r="R582" i="37" s="1"/>
  <c r="P583" i="37"/>
  <c r="R583" i="37" s="1"/>
  <c r="U583" i="37" s="1"/>
  <c r="P584" i="37"/>
  <c r="R584" i="37" s="1"/>
  <c r="U584" i="37" s="1"/>
  <c r="P585" i="37"/>
  <c r="R585" i="37" s="1"/>
  <c r="U585" i="37" s="1"/>
  <c r="P586" i="37"/>
  <c r="R586" i="37" s="1"/>
  <c r="U586" i="37" s="1"/>
  <c r="L586" i="37"/>
  <c r="O586" i="37" s="1"/>
  <c r="L585" i="37"/>
  <c r="O585" i="37" s="1"/>
  <c r="L584" i="37"/>
  <c r="O584" i="37" s="1"/>
  <c r="L583" i="37"/>
  <c r="O583" i="37" s="1"/>
  <c r="N580" i="37"/>
  <c r="L580" i="37"/>
  <c r="L579" i="37"/>
  <c r="O579" i="37" s="1"/>
  <c r="N578" i="37"/>
  <c r="L578" i="37"/>
  <c r="N577" i="37"/>
  <c r="L577" i="37"/>
  <c r="N576" i="37"/>
  <c r="L576" i="37"/>
  <c r="O568" i="37"/>
  <c r="O567" i="37"/>
  <c r="L560" i="37"/>
  <c r="O560" i="37" s="1"/>
  <c r="L559" i="37"/>
  <c r="O559" i="37" s="1"/>
  <c r="L558" i="37"/>
  <c r="N555" i="37"/>
  <c r="L555" i="37"/>
  <c r="L554" i="37"/>
  <c r="O554" i="37" s="1"/>
  <c r="L553" i="37"/>
  <c r="O553" i="37" s="1"/>
  <c r="N552" i="37"/>
  <c r="L552" i="37"/>
  <c r="N550" i="37"/>
  <c r="L550" i="37"/>
  <c r="N549" i="37"/>
  <c r="L549" i="37"/>
  <c r="N548" i="37"/>
  <c r="L548" i="37"/>
  <c r="L546" i="37"/>
  <c r="O546" i="37" s="1"/>
  <c r="L544" i="37"/>
  <c r="O544" i="37" s="1"/>
  <c r="N541" i="37"/>
  <c r="L541" i="37"/>
  <c r="N540" i="37"/>
  <c r="L540" i="37"/>
  <c r="N539" i="37"/>
  <c r="L539" i="37"/>
  <c r="N538" i="37"/>
  <c r="L538" i="37"/>
  <c r="N536" i="37"/>
  <c r="L536" i="37"/>
  <c r="N535" i="37"/>
  <c r="L535" i="37"/>
  <c r="N534" i="37"/>
  <c r="L534" i="37"/>
  <c r="L532" i="37"/>
  <c r="O532" i="37" s="1"/>
  <c r="P531" i="37"/>
  <c r="R531" i="37" s="1"/>
  <c r="U531" i="37" s="1"/>
  <c r="L530" i="37"/>
  <c r="N527" i="37"/>
  <c r="L527" i="37"/>
  <c r="L526" i="37"/>
  <c r="O526" i="37" s="1"/>
  <c r="L525" i="37"/>
  <c r="O525" i="37" s="1"/>
  <c r="N524" i="37"/>
  <c r="L524" i="37"/>
  <c r="N522" i="37"/>
  <c r="L522" i="37"/>
  <c r="N521" i="37"/>
  <c r="L521" i="37"/>
  <c r="N520" i="37"/>
  <c r="L520" i="37"/>
  <c r="L518" i="37"/>
  <c r="O518" i="37" s="1"/>
  <c r="L517" i="37"/>
  <c r="L516" i="37"/>
  <c r="O516" i="37" s="1"/>
  <c r="L511" i="37"/>
  <c r="O511" i="37" s="1"/>
  <c r="N510" i="37"/>
  <c r="O510" i="37" s="1"/>
  <c r="N509" i="37"/>
  <c r="L509" i="37"/>
  <c r="N508" i="37"/>
  <c r="L508" i="37"/>
  <c r="N507" i="37"/>
  <c r="L507" i="37"/>
  <c r="N506" i="37"/>
  <c r="L506" i="37"/>
  <c r="N505" i="37"/>
  <c r="L505" i="37"/>
  <c r="N504" i="37"/>
  <c r="L504" i="37"/>
  <c r="N503" i="37"/>
  <c r="L503" i="37"/>
  <c r="N502" i="37"/>
  <c r="L502" i="37"/>
  <c r="N501" i="37"/>
  <c r="L501" i="37"/>
  <c r="L498" i="37"/>
  <c r="O498" i="37" s="1"/>
  <c r="N497" i="37"/>
  <c r="L497" i="37"/>
  <c r="N496" i="37"/>
  <c r="L496" i="37"/>
  <c r="L494" i="37"/>
  <c r="O494" i="37" s="1"/>
  <c r="N493" i="37"/>
  <c r="L493" i="37"/>
  <c r="N492" i="37"/>
  <c r="L492" i="37"/>
  <c r="N491" i="37"/>
  <c r="L491" i="37"/>
  <c r="L489" i="37"/>
  <c r="O489" i="37" s="1"/>
  <c r="N488" i="37"/>
  <c r="O488" i="37" s="1"/>
  <c r="N487" i="37"/>
  <c r="L487" i="37"/>
  <c r="N486" i="37"/>
  <c r="L486" i="37"/>
  <c r="N485" i="37"/>
  <c r="L485" i="37"/>
  <c r="N484" i="37"/>
  <c r="L484" i="37"/>
  <c r="N483" i="37"/>
  <c r="L483" i="37"/>
  <c r="N482" i="37"/>
  <c r="L482" i="37"/>
  <c r="N481" i="37"/>
  <c r="L481" i="37"/>
  <c r="N480" i="37"/>
  <c r="L480" i="37"/>
  <c r="N479" i="37"/>
  <c r="L479" i="37"/>
  <c r="N478" i="37"/>
  <c r="L478" i="37"/>
  <c r="N477" i="37"/>
  <c r="L477" i="37"/>
  <c r="N476" i="37"/>
  <c r="L476" i="37"/>
  <c r="N475" i="37"/>
  <c r="L475" i="37"/>
  <c r="N474" i="37"/>
  <c r="L474" i="37"/>
  <c r="N473" i="37"/>
  <c r="L473" i="37"/>
  <c r="N472" i="37"/>
  <c r="L472" i="37"/>
  <c r="L470" i="37"/>
  <c r="O470" i="37" s="1"/>
  <c r="N469" i="37"/>
  <c r="O469" i="37" s="1"/>
  <c r="L468" i="37"/>
  <c r="O468" i="37" s="1"/>
  <c r="L467" i="37"/>
  <c r="O467" i="37" s="1"/>
  <c r="N466" i="37"/>
  <c r="L466" i="37"/>
  <c r="L465" i="37"/>
  <c r="O465" i="37" s="1"/>
  <c r="N464" i="37"/>
  <c r="L464" i="37"/>
  <c r="N463" i="37"/>
  <c r="L463" i="37"/>
  <c r="N462" i="37"/>
  <c r="L462" i="37"/>
  <c r="N461" i="37"/>
  <c r="L461" i="37"/>
  <c r="N460" i="37"/>
  <c r="L460" i="37"/>
  <c r="N459" i="37"/>
  <c r="L459" i="37"/>
  <c r="N458" i="37"/>
  <c r="L458" i="37"/>
  <c r="N457" i="37"/>
  <c r="L457" i="37"/>
  <c r="N456" i="37"/>
  <c r="L456" i="37"/>
  <c r="N455" i="37"/>
  <c r="L455" i="37"/>
  <c r="N454" i="37"/>
  <c r="L454" i="37"/>
  <c r="N453" i="37"/>
  <c r="L453" i="37"/>
  <c r="N452" i="37"/>
  <c r="L452" i="37"/>
  <c r="N451" i="37"/>
  <c r="L451" i="37"/>
  <c r="N450" i="37"/>
  <c r="L450" i="37"/>
  <c r="N449" i="37"/>
  <c r="L449" i="37"/>
  <c r="N448" i="37"/>
  <c r="L448" i="37"/>
  <c r="N447" i="37"/>
  <c r="L447" i="37"/>
  <c r="N446" i="37"/>
  <c r="L446" i="37"/>
  <c r="N445" i="37"/>
  <c r="L445" i="37"/>
  <c r="N444" i="37"/>
  <c r="L444" i="37"/>
  <c r="N443" i="37"/>
  <c r="L443" i="37"/>
  <c r="N442" i="37"/>
  <c r="L442" i="37"/>
  <c r="N441" i="37"/>
  <c r="L441" i="37"/>
  <c r="N440" i="37"/>
  <c r="L440" i="37"/>
  <c r="N439" i="37"/>
  <c r="L439" i="37"/>
  <c r="N438" i="37"/>
  <c r="L438" i="37"/>
  <c r="N437" i="37"/>
  <c r="L437" i="37"/>
  <c r="N436" i="37"/>
  <c r="L436" i="37"/>
  <c r="N435" i="37"/>
  <c r="L435" i="37"/>
  <c r="N434" i="37"/>
  <c r="L434" i="37"/>
  <c r="N433" i="37"/>
  <c r="L433" i="37"/>
  <c r="L431" i="37"/>
  <c r="O431" i="37" s="1"/>
  <c r="N430" i="37"/>
  <c r="L430" i="37"/>
  <c r="N429" i="37"/>
  <c r="L429" i="37"/>
  <c r="N428" i="37"/>
  <c r="L428" i="37"/>
  <c r="N427" i="37"/>
  <c r="L427" i="37"/>
  <c r="N426" i="37"/>
  <c r="L426" i="37"/>
  <c r="N425" i="37"/>
  <c r="L425" i="37"/>
  <c r="N424" i="37"/>
  <c r="L424" i="37"/>
  <c r="N423" i="37"/>
  <c r="L423" i="37"/>
  <c r="N422" i="37"/>
  <c r="L422" i="37"/>
  <c r="N421" i="37"/>
  <c r="L421" i="37"/>
  <c r="N419" i="37"/>
  <c r="L419" i="37"/>
  <c r="L415" i="37"/>
  <c r="O415" i="37" s="1"/>
  <c r="L414" i="37"/>
  <c r="O414" i="37" s="1"/>
  <c r="L413" i="37"/>
  <c r="O413" i="37" s="1"/>
  <c r="L412" i="37"/>
  <c r="O412" i="37" s="1"/>
  <c r="L411" i="37"/>
  <c r="O411" i="37" s="1"/>
  <c r="L410" i="37"/>
  <c r="O410" i="37" s="1"/>
  <c r="L409" i="37"/>
  <c r="O409" i="37" s="1"/>
  <c r="L408" i="37"/>
  <c r="O408" i="37" s="1"/>
  <c r="N407" i="37"/>
  <c r="L407" i="37"/>
  <c r="N406" i="37"/>
  <c r="L406" i="37"/>
  <c r="L405" i="37"/>
  <c r="O405" i="37" s="1"/>
  <c r="L404" i="37"/>
  <c r="O404" i="37" s="1"/>
  <c r="N403" i="37"/>
  <c r="L403" i="37"/>
  <c r="N402" i="37"/>
  <c r="L402" i="37"/>
  <c r="N401" i="37"/>
  <c r="L401" i="37"/>
  <c r="N400" i="37"/>
  <c r="L400" i="37"/>
  <c r="N399" i="37"/>
  <c r="L399" i="37"/>
  <c r="N398" i="37"/>
  <c r="L398" i="37"/>
  <c r="N397" i="37"/>
  <c r="L397" i="37"/>
  <c r="N396" i="37"/>
  <c r="L396" i="37"/>
  <c r="N395" i="37"/>
  <c r="L395" i="37"/>
  <c r="N394" i="37"/>
  <c r="L394" i="37"/>
  <c r="N393" i="37"/>
  <c r="L393" i="37"/>
  <c r="N392" i="37"/>
  <c r="L392" i="37"/>
  <c r="N391" i="37"/>
  <c r="L391" i="37"/>
  <c r="N390" i="37"/>
  <c r="L390" i="37"/>
  <c r="L389" i="37"/>
  <c r="O389" i="37" s="1"/>
  <c r="L388" i="37"/>
  <c r="O388" i="37" s="1"/>
  <c r="N387" i="37"/>
  <c r="L387" i="37"/>
  <c r="N386" i="37"/>
  <c r="O386" i="37" s="1"/>
  <c r="N382" i="37"/>
  <c r="L382" i="37"/>
  <c r="L380" i="37"/>
  <c r="O380" i="37" s="1"/>
  <c r="N379" i="37"/>
  <c r="O379" i="37" s="1"/>
  <c r="N378" i="37"/>
  <c r="L378" i="37"/>
  <c r="N377" i="37"/>
  <c r="L377" i="37"/>
  <c r="N376" i="37"/>
  <c r="L376" i="37"/>
  <c r="N375" i="37"/>
  <c r="L375" i="37"/>
  <c r="N374" i="37"/>
  <c r="L374" i="37"/>
  <c r="N373" i="37"/>
  <c r="L373" i="37"/>
  <c r="N372" i="37"/>
  <c r="L372" i="37"/>
  <c r="N371" i="37"/>
  <c r="L371" i="37"/>
  <c r="N370" i="37"/>
  <c r="L370" i="37"/>
  <c r="N369" i="37"/>
  <c r="L369" i="37"/>
  <c r="N368" i="37"/>
  <c r="L368" i="37"/>
  <c r="N367" i="37"/>
  <c r="L367" i="37"/>
  <c r="N366" i="37"/>
  <c r="L366" i="37"/>
  <c r="N365" i="37"/>
  <c r="L365" i="37"/>
  <c r="N363" i="37"/>
  <c r="L363" i="37"/>
  <c r="N362" i="37"/>
  <c r="L362" i="37"/>
  <c r="L361" i="37"/>
  <c r="O361" i="37" s="1"/>
  <c r="N360" i="37"/>
  <c r="L360" i="37"/>
  <c r="L359" i="37"/>
  <c r="N357" i="37"/>
  <c r="L357" i="37"/>
  <c r="N356" i="37"/>
  <c r="L356" i="37"/>
  <c r="N354" i="37"/>
  <c r="L354" i="37"/>
  <c r="N353" i="37"/>
  <c r="L353" i="37"/>
  <c r="N352" i="37"/>
  <c r="L352" i="37"/>
  <c r="N350" i="37"/>
  <c r="L350" i="37"/>
  <c r="N349" i="37"/>
  <c r="L349" i="37"/>
  <c r="N348" i="37"/>
  <c r="L348" i="37"/>
  <c r="N347" i="37"/>
  <c r="L347" i="37"/>
  <c r="N346" i="37"/>
  <c r="L346" i="37"/>
  <c r="N345" i="37"/>
  <c r="L345" i="37"/>
  <c r="N343" i="37"/>
  <c r="L343" i="37"/>
  <c r="N342" i="37"/>
  <c r="L342" i="37"/>
  <c r="N341" i="37"/>
  <c r="L341" i="37"/>
  <c r="N340" i="37"/>
  <c r="L340" i="37"/>
  <c r="N339" i="37"/>
  <c r="L339" i="37"/>
  <c r="N338" i="37"/>
  <c r="L338" i="37"/>
  <c r="N337" i="37"/>
  <c r="L337" i="37"/>
  <c r="N336" i="37"/>
  <c r="L336" i="37"/>
  <c r="N335" i="37"/>
  <c r="L335" i="37"/>
  <c r="N334" i="37"/>
  <c r="L334" i="37"/>
  <c r="N331" i="37"/>
  <c r="L331" i="37"/>
  <c r="N330" i="37"/>
  <c r="L330" i="37"/>
  <c r="N329" i="37"/>
  <c r="L329" i="37"/>
  <c r="N328" i="37"/>
  <c r="L328" i="37"/>
  <c r="N326" i="37"/>
  <c r="L326" i="37"/>
  <c r="N325" i="37"/>
  <c r="L325" i="37"/>
  <c r="N323" i="37"/>
  <c r="L323" i="37"/>
  <c r="N322" i="37"/>
  <c r="L322" i="37"/>
  <c r="N321" i="37"/>
  <c r="L321" i="37"/>
  <c r="N320" i="37"/>
  <c r="L320" i="37"/>
  <c r="N318" i="37"/>
  <c r="L318" i="37"/>
  <c r="N317" i="37"/>
  <c r="L317" i="37"/>
  <c r="N315" i="37"/>
  <c r="L315" i="37"/>
  <c r="N314" i="37"/>
  <c r="L314" i="37"/>
  <c r="N313" i="37"/>
  <c r="L313" i="37"/>
  <c r="N312" i="37"/>
  <c r="L312" i="37"/>
  <c r="N309" i="37"/>
  <c r="L309" i="37"/>
  <c r="L308" i="37" s="1"/>
  <c r="N307" i="37"/>
  <c r="L307" i="37"/>
  <c r="N306" i="37"/>
  <c r="L306" i="37"/>
  <c r="N305" i="37"/>
  <c r="L305" i="37"/>
  <c r="N304" i="37"/>
  <c r="L304" i="37"/>
  <c r="N303" i="37"/>
  <c r="L303" i="37"/>
  <c r="N301" i="37"/>
  <c r="L301" i="37"/>
  <c r="N300" i="37"/>
  <c r="L300" i="37"/>
  <c r="N299" i="37"/>
  <c r="L299" i="37"/>
  <c r="N298" i="37"/>
  <c r="L298" i="37"/>
  <c r="N297" i="37"/>
  <c r="L297" i="37"/>
  <c r="N295" i="37"/>
  <c r="L295" i="37"/>
  <c r="N294" i="37"/>
  <c r="L294" i="37"/>
  <c r="L291" i="37"/>
  <c r="O291" i="37" s="1"/>
  <c r="N290" i="37"/>
  <c r="L290" i="37"/>
  <c r="N289" i="37"/>
  <c r="L289" i="37"/>
  <c r="N288" i="37"/>
  <c r="L288" i="37"/>
  <c r="N287" i="37"/>
  <c r="L287" i="37"/>
  <c r="N286" i="37"/>
  <c r="L286" i="37"/>
  <c r="N285" i="37"/>
  <c r="L285" i="37"/>
  <c r="N284" i="37"/>
  <c r="L284" i="37"/>
  <c r="N283" i="37"/>
  <c r="L283" i="37"/>
  <c r="N282" i="37"/>
  <c r="L282" i="37"/>
  <c r="N281" i="37"/>
  <c r="L281" i="37"/>
  <c r="N280" i="37"/>
  <c r="L280" i="37"/>
  <c r="N278" i="37"/>
  <c r="L278" i="37"/>
  <c r="N277" i="37"/>
  <c r="L277" i="37"/>
  <c r="N276" i="37"/>
  <c r="L276" i="37"/>
  <c r="N275" i="37"/>
  <c r="L275" i="37"/>
  <c r="N274" i="37"/>
  <c r="L274" i="37"/>
  <c r="N273" i="37"/>
  <c r="L273" i="37"/>
  <c r="L271" i="37"/>
  <c r="O271" i="37" s="1"/>
  <c r="N270" i="37"/>
  <c r="L270" i="37"/>
  <c r="N269" i="37"/>
  <c r="L269" i="37"/>
  <c r="N268" i="37"/>
  <c r="L268" i="37"/>
  <c r="N267" i="37"/>
  <c r="L267" i="37"/>
  <c r="N266" i="37"/>
  <c r="L266" i="37"/>
  <c r="N265" i="37"/>
  <c r="L265" i="37"/>
  <c r="N263" i="37"/>
  <c r="L263" i="37"/>
  <c r="N262" i="37"/>
  <c r="L262" i="37"/>
  <c r="L260" i="37"/>
  <c r="O260" i="37" s="1"/>
  <c r="N258" i="37"/>
  <c r="L258" i="37"/>
  <c r="N257" i="37"/>
  <c r="L257" i="37"/>
  <c r="N256" i="37"/>
  <c r="L256" i="37"/>
  <c r="N255" i="37"/>
  <c r="L255" i="37"/>
  <c r="N254" i="37"/>
  <c r="L254" i="37"/>
  <c r="N253" i="37"/>
  <c r="L253" i="37"/>
  <c r="N252" i="37"/>
  <c r="L252" i="37"/>
  <c r="N251" i="37"/>
  <c r="L251" i="37"/>
  <c r="N250" i="37"/>
  <c r="L250" i="37"/>
  <c r="N249" i="37"/>
  <c r="L249" i="37"/>
  <c r="N248" i="37"/>
  <c r="L248" i="37"/>
  <c r="N247" i="37"/>
  <c r="L247" i="37"/>
  <c r="N246" i="37"/>
  <c r="L246" i="37"/>
  <c r="N244" i="37"/>
  <c r="L244" i="37"/>
  <c r="N243" i="37"/>
  <c r="L243" i="37"/>
  <c r="N242" i="37"/>
  <c r="L242" i="37"/>
  <c r="N241" i="37"/>
  <c r="L241" i="37"/>
  <c r="N240" i="37"/>
  <c r="L240" i="37"/>
  <c r="N239" i="37"/>
  <c r="L239" i="37"/>
  <c r="N238" i="37"/>
  <c r="L238" i="37"/>
  <c r="N237" i="37"/>
  <c r="L237" i="37"/>
  <c r="N236" i="37"/>
  <c r="L236" i="37"/>
  <c r="N235" i="37"/>
  <c r="L235" i="37"/>
  <c r="N234" i="37"/>
  <c r="L234" i="37"/>
  <c r="N233" i="37"/>
  <c r="L233" i="37"/>
  <c r="N232" i="37"/>
  <c r="L232" i="37"/>
  <c r="N231" i="37"/>
  <c r="L231" i="37"/>
  <c r="N230" i="37"/>
  <c r="L230" i="37"/>
  <c r="N229" i="37"/>
  <c r="L229" i="37"/>
  <c r="N228" i="37"/>
  <c r="L228" i="37"/>
  <c r="N227" i="37"/>
  <c r="L227" i="37"/>
  <c r="N226" i="37"/>
  <c r="L226" i="37"/>
  <c r="N225" i="37"/>
  <c r="L225" i="37"/>
  <c r="N224" i="37"/>
  <c r="L224" i="37"/>
  <c r="N223" i="37"/>
  <c r="L223" i="37"/>
  <c r="N222" i="37"/>
  <c r="L222" i="37"/>
  <c r="N221" i="37"/>
  <c r="L221" i="37"/>
  <c r="N220" i="37"/>
  <c r="L220" i="37"/>
  <c r="N219" i="37"/>
  <c r="L219" i="37"/>
  <c r="N218" i="37"/>
  <c r="L218" i="37"/>
  <c r="N217" i="37"/>
  <c r="L217" i="37"/>
  <c r="N216" i="37"/>
  <c r="L216" i="37"/>
  <c r="N215" i="37"/>
  <c r="L215" i="37"/>
  <c r="N214" i="37"/>
  <c r="L214" i="37"/>
  <c r="L213" i="37"/>
  <c r="O213" i="37" s="1"/>
  <c r="N212" i="37"/>
  <c r="L212" i="37"/>
  <c r="N211" i="37"/>
  <c r="L211" i="37"/>
  <c r="N210" i="37"/>
  <c r="L210" i="37"/>
  <c r="N209" i="37"/>
  <c r="L209" i="37"/>
  <c r="N208" i="37"/>
  <c r="L208" i="37"/>
  <c r="N207" i="37"/>
  <c r="L207" i="37"/>
  <c r="N206" i="37"/>
  <c r="L206" i="37"/>
  <c r="L205" i="37"/>
  <c r="O205" i="37" s="1"/>
  <c r="N204" i="37"/>
  <c r="L204" i="37"/>
  <c r="L203" i="37"/>
  <c r="O203" i="37" s="1"/>
  <c r="N202" i="37"/>
  <c r="L202" i="37"/>
  <c r="L201" i="37"/>
  <c r="O201" i="37" s="1"/>
  <c r="N200" i="37"/>
  <c r="L200" i="37"/>
  <c r="L199" i="37"/>
  <c r="O199" i="37" s="1"/>
  <c r="L198" i="37"/>
  <c r="O198" i="37" s="1"/>
  <c r="L197" i="37"/>
  <c r="O197" i="37" s="1"/>
  <c r="N196" i="37"/>
  <c r="L196" i="37"/>
  <c r="N195" i="37"/>
  <c r="L195" i="37"/>
  <c r="N194" i="37"/>
  <c r="L194" i="37"/>
  <c r="L193" i="37"/>
  <c r="O193" i="37" s="1"/>
  <c r="N192" i="37"/>
  <c r="L192" i="37"/>
  <c r="N191" i="37"/>
  <c r="L191" i="37"/>
  <c r="N190" i="37"/>
  <c r="L190" i="37"/>
  <c r="L189" i="37"/>
  <c r="O189" i="37" s="1"/>
  <c r="L188" i="37"/>
  <c r="O188" i="37" s="1"/>
  <c r="N187" i="37"/>
  <c r="L187" i="37"/>
  <c r="L185" i="37"/>
  <c r="O185" i="37" s="1"/>
  <c r="N184" i="37"/>
  <c r="L184" i="37"/>
  <c r="N183" i="37"/>
  <c r="L183" i="37"/>
  <c r="N182" i="37"/>
  <c r="L182" i="37"/>
  <c r="N181" i="37"/>
  <c r="L181" i="37"/>
  <c r="N180" i="37"/>
  <c r="L180" i="37"/>
  <c r="N178" i="37"/>
  <c r="L178" i="37"/>
  <c r="N177" i="37"/>
  <c r="L177" i="37"/>
  <c r="N176" i="37"/>
  <c r="L176" i="37"/>
  <c r="N175" i="37"/>
  <c r="L175" i="37"/>
  <c r="N174" i="37"/>
  <c r="L174" i="37"/>
  <c r="N173" i="37"/>
  <c r="L173" i="37"/>
  <c r="N172" i="37"/>
  <c r="L172" i="37"/>
  <c r="N171" i="37"/>
  <c r="L171" i="37"/>
  <c r="N169" i="37"/>
  <c r="L169" i="37"/>
  <c r="N167" i="37"/>
  <c r="L167" i="37"/>
  <c r="N166" i="37"/>
  <c r="L166" i="37"/>
  <c r="N165" i="37"/>
  <c r="L165" i="37"/>
  <c r="N163" i="37"/>
  <c r="L163" i="37"/>
  <c r="N162" i="37"/>
  <c r="L162" i="37"/>
  <c r="N161" i="37"/>
  <c r="L161" i="37"/>
  <c r="N160" i="37"/>
  <c r="L160" i="37"/>
  <c r="N159" i="37"/>
  <c r="L159" i="37"/>
  <c r="N157" i="37"/>
  <c r="L157" i="37"/>
  <c r="N156" i="37"/>
  <c r="L156" i="37"/>
  <c r="N155" i="37"/>
  <c r="L155" i="37"/>
  <c r="N154" i="37"/>
  <c r="L154" i="37"/>
  <c r="N153" i="37"/>
  <c r="L153" i="37"/>
  <c r="N151" i="37"/>
  <c r="L151" i="37"/>
  <c r="N150" i="37"/>
  <c r="L150" i="37"/>
  <c r="N149" i="37"/>
  <c r="L149" i="37"/>
  <c r="N148" i="37"/>
  <c r="L148" i="37"/>
  <c r="L146" i="37"/>
  <c r="O146" i="37" s="1"/>
  <c r="N145" i="37"/>
  <c r="O145" i="37" s="1"/>
  <c r="N144" i="37"/>
  <c r="L144" i="37"/>
  <c r="N143" i="37"/>
  <c r="L143" i="37"/>
  <c r="N142" i="37"/>
  <c r="L142" i="37"/>
  <c r="N141" i="37"/>
  <c r="L141" i="37"/>
  <c r="N140" i="37"/>
  <c r="L140" i="37"/>
  <c r="N139" i="37"/>
  <c r="L139" i="37"/>
  <c r="N138" i="37"/>
  <c r="L138" i="37"/>
  <c r="N137" i="37"/>
  <c r="L137" i="37"/>
  <c r="N136" i="37"/>
  <c r="L136" i="37"/>
  <c r="N135" i="37"/>
  <c r="L135" i="37"/>
  <c r="N134" i="37"/>
  <c r="L134" i="37"/>
  <c r="N133" i="37"/>
  <c r="L133" i="37"/>
  <c r="N132" i="37"/>
  <c r="L132" i="37"/>
  <c r="N131" i="37"/>
  <c r="L131" i="37"/>
  <c r="N130" i="37"/>
  <c r="L130" i="37"/>
  <c r="N129" i="37"/>
  <c r="L129" i="37"/>
  <c r="N128" i="37"/>
  <c r="L128" i="37"/>
  <c r="N127" i="37"/>
  <c r="L127" i="37"/>
  <c r="N126" i="37"/>
  <c r="L126" i="37"/>
  <c r="N125" i="37"/>
  <c r="L125" i="37"/>
  <c r="N124" i="37"/>
  <c r="L124" i="37"/>
  <c r="N123" i="37"/>
  <c r="L123" i="37"/>
  <c r="N122" i="37"/>
  <c r="L122" i="37"/>
  <c r="N121" i="37"/>
  <c r="L121" i="37"/>
  <c r="N120" i="37"/>
  <c r="L120" i="37"/>
  <c r="N119" i="37"/>
  <c r="L119" i="37"/>
  <c r="N118" i="37"/>
  <c r="L118" i="37"/>
  <c r="N117" i="37"/>
  <c r="L117" i="37"/>
  <c r="N116" i="37"/>
  <c r="L116" i="37"/>
  <c r="N115" i="37"/>
  <c r="L115" i="37"/>
  <c r="N114" i="37"/>
  <c r="L114" i="37"/>
  <c r="N113" i="37"/>
  <c r="L113" i="37"/>
  <c r="N112" i="37"/>
  <c r="L112" i="37"/>
  <c r="N111" i="37"/>
  <c r="L111" i="37"/>
  <c r="N110" i="37"/>
  <c r="L110" i="37"/>
  <c r="N109" i="37"/>
  <c r="L109" i="37"/>
  <c r="N108" i="37"/>
  <c r="L108" i="37"/>
  <c r="N107" i="37"/>
  <c r="L107" i="37"/>
  <c r="N106" i="37"/>
  <c r="L106" i="37"/>
  <c r="N105" i="37"/>
  <c r="L105" i="37"/>
  <c r="N104" i="37"/>
  <c r="L104" i="37"/>
  <c r="N103" i="37"/>
  <c r="L103" i="37"/>
  <c r="N102" i="37"/>
  <c r="L102" i="37"/>
  <c r="N101" i="37"/>
  <c r="L101" i="37"/>
  <c r="N100" i="37"/>
  <c r="L100" i="37"/>
  <c r="N99" i="37"/>
  <c r="L99" i="37"/>
  <c r="N98" i="37"/>
  <c r="L98" i="37"/>
  <c r="N97" i="37"/>
  <c r="L97" i="37"/>
  <c r="L96" i="37"/>
  <c r="O96" i="37" s="1"/>
  <c r="N94" i="37"/>
  <c r="L94" i="37"/>
  <c r="N93" i="37"/>
  <c r="L93" i="37"/>
  <c r="N92" i="37"/>
  <c r="L92" i="37"/>
  <c r="N91" i="37"/>
  <c r="L91" i="37"/>
  <c r="N89" i="37"/>
  <c r="L89" i="37"/>
  <c r="L88" i="37"/>
  <c r="O88" i="37" s="1"/>
  <c r="N87" i="37"/>
  <c r="L87" i="37"/>
  <c r="N85" i="37"/>
  <c r="L85" i="37"/>
  <c r="N84" i="37"/>
  <c r="L84" i="37"/>
  <c r="N82" i="37"/>
  <c r="N81" i="37" s="1"/>
  <c r="L82" i="37"/>
  <c r="N80" i="37"/>
  <c r="L80" i="37"/>
  <c r="N79" i="37"/>
  <c r="L79" i="37"/>
  <c r="N78" i="37"/>
  <c r="L78" i="37"/>
  <c r="N77" i="37"/>
  <c r="L77" i="37"/>
  <c r="N75" i="37"/>
  <c r="N74" i="37" s="1"/>
  <c r="L75" i="37"/>
  <c r="P73" i="37"/>
  <c r="P72" i="37"/>
  <c r="N69" i="37"/>
  <c r="L69" i="37"/>
  <c r="N68" i="37"/>
  <c r="L68" i="37"/>
  <c r="N67" i="37"/>
  <c r="L67" i="37"/>
  <c r="N66" i="37"/>
  <c r="L66" i="37"/>
  <c r="N65" i="37"/>
  <c r="L65" i="37"/>
  <c r="N64" i="37"/>
  <c r="L64" i="37"/>
  <c r="N63" i="37"/>
  <c r="L63" i="37"/>
  <c r="N62" i="37"/>
  <c r="L62" i="37"/>
  <c r="N61" i="37"/>
  <c r="L61" i="37"/>
  <c r="N60" i="37"/>
  <c r="L60" i="37"/>
  <c r="N59" i="37"/>
  <c r="L59" i="37"/>
  <c r="N58" i="37"/>
  <c r="L58" i="37"/>
  <c r="N57" i="37"/>
  <c r="L57" i="37"/>
  <c r="N56" i="37"/>
  <c r="L56" i="37"/>
  <c r="N55" i="37"/>
  <c r="L55" i="37"/>
  <c r="N54" i="37"/>
  <c r="L54" i="37"/>
  <c r="N53" i="37"/>
  <c r="L53" i="37"/>
  <c r="N52" i="37"/>
  <c r="L52" i="37"/>
  <c r="N51" i="37"/>
  <c r="L51" i="37"/>
  <c r="N50" i="37"/>
  <c r="L50" i="37"/>
  <c r="N49" i="37"/>
  <c r="L49" i="37"/>
  <c r="N48" i="37"/>
  <c r="L48" i="37"/>
  <c r="N46" i="37"/>
  <c r="L46" i="37"/>
  <c r="N45" i="37"/>
  <c r="L45" i="37"/>
  <c r="N44" i="37"/>
  <c r="L44" i="37"/>
  <c r="N43" i="37"/>
  <c r="L43" i="37"/>
  <c r="N42" i="37"/>
  <c r="L42" i="37"/>
  <c r="L41" i="37"/>
  <c r="O41" i="37" s="1"/>
  <c r="N40" i="37"/>
  <c r="L40" i="37"/>
  <c r="L39" i="37"/>
  <c r="O39" i="37" s="1"/>
  <c r="N37" i="37"/>
  <c r="L37" i="37"/>
  <c r="N36" i="37"/>
  <c r="L36" i="37"/>
  <c r="N34" i="37"/>
  <c r="L34" i="37"/>
  <c r="N33" i="37"/>
  <c r="L33" i="37"/>
  <c r="L32" i="37"/>
  <c r="O32" i="37" s="1"/>
  <c r="L31" i="37"/>
  <c r="O31" i="37" s="1"/>
  <c r="I228" i="37" l="1"/>
  <c r="T64" i="37"/>
  <c r="I353" i="37"/>
  <c r="I346" i="37"/>
  <c r="I323" i="37"/>
  <c r="I315" i="37"/>
  <c r="I290" i="37"/>
  <c r="I277" i="37"/>
  <c r="I248" i="37"/>
  <c r="R307" i="37"/>
  <c r="U307" i="37" s="1"/>
  <c r="I334" i="37"/>
  <c r="I325" i="37"/>
  <c r="I317" i="37"/>
  <c r="P560" i="37"/>
  <c r="R560" i="37" s="1"/>
  <c r="U560" i="37" s="1"/>
  <c r="I491" i="37"/>
  <c r="I477" i="37"/>
  <c r="I450" i="37"/>
  <c r="T282" i="37"/>
  <c r="U282" i="37" s="1"/>
  <c r="I160" i="37"/>
  <c r="I66" i="37"/>
  <c r="I60" i="37"/>
  <c r="I275" i="37"/>
  <c r="I268" i="37"/>
  <c r="I216" i="37"/>
  <c r="I347" i="37"/>
  <c r="L29" i="37"/>
  <c r="I200" i="37"/>
  <c r="I207" i="37"/>
  <c r="I165" i="37"/>
  <c r="I55" i="37"/>
  <c r="I552" i="37"/>
  <c r="I563" i="37"/>
  <c r="T318" i="37"/>
  <c r="U318" i="37" s="1"/>
  <c r="T43" i="37"/>
  <c r="U43" i="37" s="1"/>
  <c r="I336" i="37"/>
  <c r="I328" i="37"/>
  <c r="I320" i="37"/>
  <c r="I287" i="37"/>
  <c r="I281" i="37"/>
  <c r="I227" i="37"/>
  <c r="O34" i="37"/>
  <c r="O56" i="37"/>
  <c r="O62" i="37"/>
  <c r="O68" i="37"/>
  <c r="O563" i="37"/>
  <c r="T174" i="37"/>
  <c r="U174" i="37" s="1"/>
  <c r="T163" i="37"/>
  <c r="U163" i="37" s="1"/>
  <c r="I421" i="37"/>
  <c r="I407" i="37"/>
  <c r="I394" i="37"/>
  <c r="I250" i="37"/>
  <c r="I243" i="37"/>
  <c r="I369" i="37"/>
  <c r="I307" i="37"/>
  <c r="I249" i="37"/>
  <c r="I212" i="37"/>
  <c r="I522" i="37"/>
  <c r="T508" i="37"/>
  <c r="U508" i="37" s="1"/>
  <c r="T497" i="37"/>
  <c r="U497" i="37" s="1"/>
  <c r="R427" i="37"/>
  <c r="U427" i="37" s="1"/>
  <c r="T298" i="37"/>
  <c r="U298" i="37" s="1"/>
  <c r="I509" i="37"/>
  <c r="R367" i="37"/>
  <c r="U367" i="37" s="1"/>
  <c r="O228" i="37"/>
  <c r="R578" i="37"/>
  <c r="U578" i="37" s="1"/>
  <c r="T375" i="37"/>
  <c r="U375" i="37" s="1"/>
  <c r="R239" i="37"/>
  <c r="U239" i="37" s="1"/>
  <c r="R192" i="37"/>
  <c r="U192" i="37" s="1"/>
  <c r="I581" i="37"/>
  <c r="I503" i="37"/>
  <c r="I493" i="37"/>
  <c r="R314" i="37"/>
  <c r="U314" i="37" s="1"/>
  <c r="I306" i="37"/>
  <c r="R283" i="37"/>
  <c r="U283" i="37" s="1"/>
  <c r="I573" i="37"/>
  <c r="T521" i="37"/>
  <c r="U521" i="37" s="1"/>
  <c r="R534" i="37"/>
  <c r="U534" i="37" s="1"/>
  <c r="I424" i="37"/>
  <c r="I397" i="37"/>
  <c r="I175" i="37"/>
  <c r="R376" i="37"/>
  <c r="U376" i="37" s="1"/>
  <c r="T286" i="37"/>
  <c r="U286" i="37" s="1"/>
  <c r="T254" i="37"/>
  <c r="U254" i="37" s="1"/>
  <c r="R126" i="37"/>
  <c r="U126" i="37" s="1"/>
  <c r="R104" i="37"/>
  <c r="U104" i="37" s="1"/>
  <c r="I502" i="37"/>
  <c r="I463" i="37"/>
  <c r="I399" i="37"/>
  <c r="I370" i="37"/>
  <c r="I363" i="37"/>
  <c r="I309" i="37"/>
  <c r="I308" i="37" s="1"/>
  <c r="I301" i="37"/>
  <c r="I294" i="37"/>
  <c r="I273" i="37"/>
  <c r="T535" i="37"/>
  <c r="U535" i="37" s="1"/>
  <c r="R122" i="37"/>
  <c r="U122" i="37" s="1"/>
  <c r="I482" i="37"/>
  <c r="I476" i="37"/>
  <c r="I338" i="37"/>
  <c r="I330" i="37"/>
  <c r="I322" i="37"/>
  <c r="I154" i="37"/>
  <c r="I150" i="37"/>
  <c r="I155" i="37"/>
  <c r="R248" i="37"/>
  <c r="U248" i="37" s="1"/>
  <c r="I576" i="37"/>
  <c r="I497" i="37"/>
  <c r="I314" i="37"/>
  <c r="I180" i="37"/>
  <c r="I485" i="37"/>
  <c r="I143" i="37"/>
  <c r="R447" i="37"/>
  <c r="R401" i="37"/>
  <c r="U401" i="37" s="1"/>
  <c r="R345" i="37"/>
  <c r="U345" i="37" s="1"/>
  <c r="R257" i="37"/>
  <c r="U257" i="37" s="1"/>
  <c r="I481" i="37"/>
  <c r="I466" i="37"/>
  <c r="I454" i="37"/>
  <c r="I442" i="37"/>
  <c r="I350" i="37"/>
  <c r="I343" i="37"/>
  <c r="I337" i="37"/>
  <c r="I329" i="37"/>
  <c r="I288" i="37"/>
  <c r="I253" i="37"/>
  <c r="I425" i="37"/>
  <c r="T395" i="37"/>
  <c r="U395" i="37" s="1"/>
  <c r="I505" i="37"/>
  <c r="R474" i="37"/>
  <c r="U474" i="37" s="1"/>
  <c r="T317" i="37"/>
  <c r="U317" i="37" s="1"/>
  <c r="T128" i="37"/>
  <c r="U128" i="37" s="1"/>
  <c r="R84" i="37"/>
  <c r="U84" i="37" s="1"/>
  <c r="I496" i="37"/>
  <c r="I487" i="37"/>
  <c r="I429" i="37"/>
  <c r="I396" i="37"/>
  <c r="I390" i="37"/>
  <c r="T477" i="37"/>
  <c r="U477" i="37" s="1"/>
  <c r="T227" i="37"/>
  <c r="U227" i="37" s="1"/>
  <c r="T204" i="37"/>
  <c r="U204" i="37" s="1"/>
  <c r="I473" i="37"/>
  <c r="I458" i="37"/>
  <c r="I446" i="37"/>
  <c r="I434" i="37"/>
  <c r="I387" i="37"/>
  <c r="I376" i="37"/>
  <c r="I341" i="37"/>
  <c r="U447" i="37"/>
  <c r="I72" i="37"/>
  <c r="I266" i="37"/>
  <c r="I373" i="37"/>
  <c r="I378" i="37"/>
  <c r="I171" i="37"/>
  <c r="I578" i="37"/>
  <c r="I569" i="37"/>
  <c r="I84" i="37"/>
  <c r="R233" i="37"/>
  <c r="U233" i="37" s="1"/>
  <c r="I92" i="37"/>
  <c r="I455" i="37"/>
  <c r="I194" i="37"/>
  <c r="I127" i="37"/>
  <c r="I183" i="37"/>
  <c r="I427" i="37"/>
  <c r="I50" i="37"/>
  <c r="R538" i="37"/>
  <c r="U538" i="37" s="1"/>
  <c r="T348" i="37"/>
  <c r="U348" i="37" s="1"/>
  <c r="T242" i="37"/>
  <c r="U242" i="37" s="1"/>
  <c r="I382" i="37"/>
  <c r="I326" i="37"/>
  <c r="I274" i="37"/>
  <c r="I239" i="37"/>
  <c r="I233" i="37"/>
  <c r="I159" i="37"/>
  <c r="I538" i="37"/>
  <c r="I423" i="37"/>
  <c r="I68" i="37"/>
  <c r="T265" i="37"/>
  <c r="U265" i="37" s="1"/>
  <c r="I555" i="37"/>
  <c r="I93" i="37"/>
  <c r="R357" i="37"/>
  <c r="U357" i="37" s="1"/>
  <c r="R336" i="37"/>
  <c r="U336" i="37" s="1"/>
  <c r="R305" i="37"/>
  <c r="U305" i="37" s="1"/>
  <c r="I574" i="37"/>
  <c r="I478" i="37"/>
  <c r="I457" i="37"/>
  <c r="I401" i="37"/>
  <c r="I360" i="37"/>
  <c r="I339" i="37"/>
  <c r="I124" i="37"/>
  <c r="I211" i="37"/>
  <c r="I79" i="37"/>
  <c r="I64" i="37"/>
  <c r="I549" i="37"/>
  <c r="I87" i="37"/>
  <c r="I501" i="37"/>
  <c r="I153" i="37"/>
  <c r="I123" i="37"/>
  <c r="I99" i="37"/>
  <c r="R549" i="37"/>
  <c r="U549" i="37" s="1"/>
  <c r="R402" i="37"/>
  <c r="U402" i="37" s="1"/>
  <c r="R372" i="37"/>
  <c r="U372" i="37" s="1"/>
  <c r="T301" i="37"/>
  <c r="U301" i="37" s="1"/>
  <c r="R75" i="37"/>
  <c r="U75" i="37" s="1"/>
  <c r="U74" i="37" s="1"/>
  <c r="T52" i="37"/>
  <c r="U52" i="37" s="1"/>
  <c r="I562" i="37"/>
  <c r="I437" i="37"/>
  <c r="I365" i="37"/>
  <c r="H355" i="37"/>
  <c r="I342" i="37"/>
  <c r="I321" i="37"/>
  <c r="I298" i="37"/>
  <c r="I254" i="37"/>
  <c r="I139" i="37"/>
  <c r="I133" i="37"/>
  <c r="I103" i="37"/>
  <c r="I204" i="37"/>
  <c r="I182" i="37"/>
  <c r="I265" i="37"/>
  <c r="I97" i="37"/>
  <c r="I282" i="37"/>
  <c r="I577" i="37"/>
  <c r="F490" i="37"/>
  <c r="I377" i="37"/>
  <c r="I403" i="37"/>
  <c r="I375" i="37"/>
  <c r="I44" i="37"/>
  <c r="I221" i="37"/>
  <c r="I244" i="37"/>
  <c r="I312" i="37"/>
  <c r="I263" i="37"/>
  <c r="I125" i="37"/>
  <c r="R540" i="37"/>
  <c r="U540" i="37" s="1"/>
  <c r="R484" i="37"/>
  <c r="U484" i="37" s="1"/>
  <c r="R476" i="37"/>
  <c r="U476" i="37" s="1"/>
  <c r="T114" i="37"/>
  <c r="U114" i="37" s="1"/>
  <c r="I462" i="37"/>
  <c r="I393" i="37"/>
  <c r="I366" i="37"/>
  <c r="I184" i="37"/>
  <c r="I140" i="37"/>
  <c r="I129" i="37"/>
  <c r="I108" i="37"/>
  <c r="H490" i="37"/>
  <c r="I267" i="37"/>
  <c r="I177" i="37"/>
  <c r="I163" i="37"/>
  <c r="I40" i="37"/>
  <c r="R483" i="37"/>
  <c r="U483" i="37" s="1"/>
  <c r="R443" i="37"/>
  <c r="U443" i="37" s="1"/>
  <c r="T339" i="37"/>
  <c r="U339" i="37" s="1"/>
  <c r="R176" i="37"/>
  <c r="U176" i="37" s="1"/>
  <c r="T156" i="37"/>
  <c r="U156" i="37" s="1"/>
  <c r="I548" i="37"/>
  <c r="I461" i="37"/>
  <c r="I398" i="37"/>
  <c r="I392" i="37"/>
  <c r="I349" i="37"/>
  <c r="I285" i="37"/>
  <c r="I278" i="37"/>
  <c r="I258" i="37"/>
  <c r="I223" i="37"/>
  <c r="I43" i="37"/>
  <c r="I419" i="37"/>
  <c r="I356" i="37"/>
  <c r="I355" i="37" s="1"/>
  <c r="I225" i="37"/>
  <c r="I169" i="37"/>
  <c r="I112" i="37"/>
  <c r="I101" i="37"/>
  <c r="I236" i="37"/>
  <c r="I524" i="37"/>
  <c r="I362" i="37"/>
  <c r="I428" i="37"/>
  <c r="I534" i="37"/>
  <c r="I257" i="37"/>
  <c r="I240" i="37"/>
  <c r="I178" i="37"/>
  <c r="I131" i="37"/>
  <c r="R481" i="37"/>
  <c r="U481" i="37" s="1"/>
  <c r="R421" i="37"/>
  <c r="U421" i="37" s="1"/>
  <c r="R57" i="37"/>
  <c r="U57" i="37" s="1"/>
  <c r="I540" i="37"/>
  <c r="I318" i="37"/>
  <c r="I63" i="37"/>
  <c r="I152" i="37"/>
  <c r="I195" i="37"/>
  <c r="I541" i="37"/>
  <c r="I116" i="37"/>
  <c r="I550" i="37"/>
  <c r="I367" i="37"/>
  <c r="I173" i="37"/>
  <c r="I121" i="37"/>
  <c r="I58" i="37"/>
  <c r="T120" i="37"/>
  <c r="U120" i="37" s="1"/>
  <c r="I479" i="37"/>
  <c r="I438" i="37"/>
  <c r="I190" i="37"/>
  <c r="I107" i="37"/>
  <c r="I42" i="37"/>
  <c r="I224" i="37"/>
  <c r="I167" i="37"/>
  <c r="I117" i="37"/>
  <c r="I111" i="37"/>
  <c r="I54" i="37"/>
  <c r="I535" i="37"/>
  <c r="I241" i="37"/>
  <c r="I229" i="37"/>
  <c r="I174" i="37"/>
  <c r="I59" i="37"/>
  <c r="I48" i="37"/>
  <c r="I252" i="37"/>
  <c r="R472" i="37"/>
  <c r="U472" i="37" s="1"/>
  <c r="R429" i="37"/>
  <c r="U429" i="37" s="1"/>
  <c r="R377" i="37"/>
  <c r="U377" i="37" s="1"/>
  <c r="T340" i="37"/>
  <c r="U340" i="37" s="1"/>
  <c r="R222" i="37"/>
  <c r="U222" i="37" s="1"/>
  <c r="R159" i="37"/>
  <c r="U159" i="37" s="1"/>
  <c r="T138" i="37"/>
  <c r="U138" i="37" s="1"/>
  <c r="T110" i="37"/>
  <c r="U110" i="37" s="1"/>
  <c r="T56" i="37"/>
  <c r="U56" i="37" s="1"/>
  <c r="I483" i="37"/>
  <c r="I453" i="37"/>
  <c r="I443" i="37"/>
  <c r="I426" i="37"/>
  <c r="I345" i="37"/>
  <c r="I270" i="37"/>
  <c r="I255" i="37"/>
  <c r="I191" i="37"/>
  <c r="I157" i="37"/>
  <c r="I148" i="37"/>
  <c r="I135" i="37"/>
  <c r="I67" i="37"/>
  <c r="I62" i="37"/>
  <c r="I37" i="37"/>
  <c r="T582" i="37"/>
  <c r="U582" i="37" s="1"/>
  <c r="T403" i="37"/>
  <c r="U403" i="37" s="1"/>
  <c r="T249" i="37"/>
  <c r="U249" i="37" s="1"/>
  <c r="T169" i="37"/>
  <c r="U169" i="37" s="1"/>
  <c r="T522" i="37"/>
  <c r="U522" i="37" s="1"/>
  <c r="T387" i="37"/>
  <c r="U387" i="37" s="1"/>
  <c r="T350" i="37"/>
  <c r="U350" i="37" s="1"/>
  <c r="R294" i="37"/>
  <c r="R293" i="37" s="1"/>
  <c r="R267" i="37"/>
  <c r="U267" i="37" s="1"/>
  <c r="T215" i="37"/>
  <c r="U215" i="37" s="1"/>
  <c r="T140" i="37"/>
  <c r="U140" i="37" s="1"/>
  <c r="T107" i="37"/>
  <c r="U107" i="37" s="1"/>
  <c r="H556" i="37"/>
  <c r="I506" i="37"/>
  <c r="I494" i="37"/>
  <c r="I402" i="37"/>
  <c r="I391" i="37"/>
  <c r="H351" i="37"/>
  <c r="I348" i="37"/>
  <c r="I305" i="37"/>
  <c r="I256" i="37"/>
  <c r="I251" i="37"/>
  <c r="I246" i="37"/>
  <c r="I235" i="37"/>
  <c r="I219" i="37"/>
  <c r="I202" i="37"/>
  <c r="I156" i="37"/>
  <c r="I151" i="37"/>
  <c r="I36" i="37"/>
  <c r="I161" i="37"/>
  <c r="I166" i="37"/>
  <c r="I172" i="37"/>
  <c r="I128" i="37"/>
  <c r="I181" i="37"/>
  <c r="I78" i="37"/>
  <c r="I527" i="37"/>
  <c r="I440" i="37"/>
  <c r="I335" i="37"/>
  <c r="I137" i="37"/>
  <c r="H76" i="37"/>
  <c r="O539" i="37"/>
  <c r="R555" i="37"/>
  <c r="U555" i="37" s="1"/>
  <c r="P546" i="37"/>
  <c r="R546" i="37" s="1"/>
  <c r="U546" i="37" s="1"/>
  <c r="T466" i="37"/>
  <c r="U466" i="37" s="1"/>
  <c r="R455" i="37"/>
  <c r="U455" i="37" s="1"/>
  <c r="R390" i="37"/>
  <c r="U390" i="37" s="1"/>
  <c r="R297" i="37"/>
  <c r="U297" i="37" s="1"/>
  <c r="T288" i="37"/>
  <c r="U288" i="37" s="1"/>
  <c r="R270" i="37"/>
  <c r="U270" i="37" s="1"/>
  <c r="T236" i="37"/>
  <c r="U236" i="37" s="1"/>
  <c r="T155" i="37"/>
  <c r="U155" i="37" s="1"/>
  <c r="I582" i="37"/>
  <c r="I536" i="37"/>
  <c r="I276" i="37"/>
  <c r="I231" i="37"/>
  <c r="I192" i="37"/>
  <c r="I136" i="37"/>
  <c r="I94" i="37"/>
  <c r="I176" i="37"/>
  <c r="I65" i="37"/>
  <c r="R397" i="37"/>
  <c r="U397" i="37" s="1"/>
  <c r="T371" i="37"/>
  <c r="U371" i="37" s="1"/>
  <c r="T323" i="37"/>
  <c r="U323" i="37" s="1"/>
  <c r="T134" i="37"/>
  <c r="U134" i="37" s="1"/>
  <c r="I75" i="37"/>
  <c r="I74" i="37" s="1"/>
  <c r="I115" i="37"/>
  <c r="I110" i="37"/>
  <c r="I521" i="37"/>
  <c r="T564" i="37"/>
  <c r="U564" i="37" s="1"/>
  <c r="P516" i="37"/>
  <c r="R516" i="37" s="1"/>
  <c r="U516" i="37" s="1"/>
  <c r="R507" i="37"/>
  <c r="U507" i="37" s="1"/>
  <c r="R485" i="37"/>
  <c r="U485" i="37" s="1"/>
  <c r="R433" i="37"/>
  <c r="U433" i="37" s="1"/>
  <c r="T424" i="37"/>
  <c r="U424" i="37" s="1"/>
  <c r="T216" i="37"/>
  <c r="U216" i="37" s="1"/>
  <c r="T206" i="37"/>
  <c r="U206" i="37" s="1"/>
  <c r="F518" i="37"/>
  <c r="I518" i="37" s="1"/>
  <c r="I507" i="37"/>
  <c r="I475" i="37"/>
  <c r="I299" i="37"/>
  <c r="I247" i="37"/>
  <c r="R475" i="37"/>
  <c r="T475" i="37"/>
  <c r="H46" i="37"/>
  <c r="P46" i="37"/>
  <c r="F355" i="37"/>
  <c r="F500" i="37"/>
  <c r="F279" i="37"/>
  <c r="I214" i="37"/>
  <c r="F76" i="37"/>
  <c r="R441" i="37"/>
  <c r="U441" i="37" s="1"/>
  <c r="R277" i="37"/>
  <c r="T277" i="37"/>
  <c r="I422" i="37"/>
  <c r="I289" i="37"/>
  <c r="I284" i="37"/>
  <c r="F245" i="37"/>
  <c r="I82" i="37"/>
  <c r="I81" i="37" s="1"/>
  <c r="H95" i="37"/>
  <c r="I105" i="37"/>
  <c r="R566" i="37"/>
  <c r="T566" i="37"/>
  <c r="R356" i="37"/>
  <c r="T356" i="37"/>
  <c r="T355" i="37" s="1"/>
  <c r="I119" i="37"/>
  <c r="I114" i="37"/>
  <c r="I51" i="37"/>
  <c r="R102" i="37"/>
  <c r="T102" i="37"/>
  <c r="H302" i="37"/>
  <c r="I303" i="37"/>
  <c r="I444" i="37"/>
  <c r="I566" i="37"/>
  <c r="I448" i="37"/>
  <c r="I109" i="37"/>
  <c r="R221" i="37"/>
  <c r="T221" i="37"/>
  <c r="I132" i="37"/>
  <c r="I196" i="37"/>
  <c r="I220" i="37"/>
  <c r="I141" i="37"/>
  <c r="R459" i="37"/>
  <c r="T459" i="37"/>
  <c r="R440" i="37"/>
  <c r="U440" i="37" s="1"/>
  <c r="T276" i="37"/>
  <c r="U276" i="37" s="1"/>
  <c r="R116" i="37"/>
  <c r="U116" i="37" s="1"/>
  <c r="T108" i="37"/>
  <c r="U108" i="37" s="1"/>
  <c r="I449" i="37"/>
  <c r="I430" i="37"/>
  <c r="I295" i="37"/>
  <c r="I313" i="37"/>
  <c r="I122" i="37"/>
  <c r="I504" i="37"/>
  <c r="I539" i="37"/>
  <c r="I456" i="37"/>
  <c r="I238" i="37"/>
  <c r="I130" i="37"/>
  <c r="I460" i="37"/>
  <c r="I217" i="37"/>
  <c r="H186" i="37"/>
  <c r="P532" i="37"/>
  <c r="R532" i="37" s="1"/>
  <c r="U532" i="37" s="1"/>
  <c r="I406" i="37"/>
  <c r="H279" i="37"/>
  <c r="H261" i="37"/>
  <c r="I452" i="37"/>
  <c r="I218" i="37"/>
  <c r="I144" i="37"/>
  <c r="I242" i="37"/>
  <c r="I102" i="37"/>
  <c r="N495" i="37"/>
  <c r="I464" i="37"/>
  <c r="H416" i="37"/>
  <c r="I352" i="37"/>
  <c r="I138" i="37"/>
  <c r="F90" i="37"/>
  <c r="T450" i="37"/>
  <c r="U450" i="37" s="1"/>
  <c r="R391" i="37"/>
  <c r="U391" i="37" s="1"/>
  <c r="T149" i="37"/>
  <c r="U149" i="37" s="1"/>
  <c r="T58" i="37"/>
  <c r="U58" i="37" s="1"/>
  <c r="R51" i="37"/>
  <c r="U51" i="37" s="1"/>
  <c r="F530" i="37"/>
  <c r="I530" i="37" s="1"/>
  <c r="H495" i="37"/>
  <c r="F416" i="37"/>
  <c r="F344" i="37"/>
  <c r="I210" i="37"/>
  <c r="I187" i="37"/>
  <c r="I142" i="37"/>
  <c r="I106" i="37"/>
  <c r="H71" i="37"/>
  <c r="I52" i="37"/>
  <c r="I564" i="37"/>
  <c r="I400" i="37"/>
  <c r="I118" i="37"/>
  <c r="I104" i="37"/>
  <c r="I520" i="37"/>
  <c r="I126" i="37"/>
  <c r="H311" i="37"/>
  <c r="I98" i="37"/>
  <c r="I508" i="37"/>
  <c r="H358" i="37"/>
  <c r="I206" i="37"/>
  <c r="I134" i="37"/>
  <c r="I237" i="37"/>
  <c r="O391" i="37"/>
  <c r="O397" i="37"/>
  <c r="O403" i="37"/>
  <c r="O540" i="37"/>
  <c r="I580" i="37"/>
  <c r="F495" i="37"/>
  <c r="I484" i="37"/>
  <c r="I436" i="37"/>
  <c r="I372" i="37"/>
  <c r="F364" i="37"/>
  <c r="H308" i="37"/>
  <c r="I297" i="37"/>
  <c r="I280" i="37"/>
  <c r="I269" i="37"/>
  <c r="I215" i="37"/>
  <c r="I209" i="37"/>
  <c r="I89" i="37"/>
  <c r="F71" i="37"/>
  <c r="L495" i="37"/>
  <c r="O438" i="37"/>
  <c r="T219" i="37"/>
  <c r="U219" i="37" s="1"/>
  <c r="T182" i="37"/>
  <c r="U182" i="37" s="1"/>
  <c r="T144" i="37"/>
  <c r="U144" i="37" s="1"/>
  <c r="T125" i="37"/>
  <c r="U125" i="37" s="1"/>
  <c r="T119" i="37"/>
  <c r="U119" i="37" s="1"/>
  <c r="R113" i="37"/>
  <c r="U113" i="37" s="1"/>
  <c r="T62" i="37"/>
  <c r="U62" i="37" s="1"/>
  <c r="L355" i="37"/>
  <c r="O444" i="37"/>
  <c r="O75" i="37"/>
  <c r="O74" i="37" s="1"/>
  <c r="O100" i="37"/>
  <c r="O106" i="37"/>
  <c r="O112" i="37"/>
  <c r="O124" i="37"/>
  <c r="O130" i="37"/>
  <c r="O142" i="37"/>
  <c r="O524" i="37"/>
  <c r="T505" i="37"/>
  <c r="U505" i="37" s="1"/>
  <c r="T487" i="37"/>
  <c r="U487" i="37" s="1"/>
  <c r="T454" i="37"/>
  <c r="U454" i="37" s="1"/>
  <c r="T406" i="37"/>
  <c r="U406" i="37" s="1"/>
  <c r="T331" i="37"/>
  <c r="U331" i="37" s="1"/>
  <c r="R315" i="37"/>
  <c r="U315" i="37" s="1"/>
  <c r="T280" i="37"/>
  <c r="U280" i="37" s="1"/>
  <c r="T210" i="37"/>
  <c r="U210" i="37" s="1"/>
  <c r="R190" i="37"/>
  <c r="U190" i="37" s="1"/>
  <c r="T166" i="37"/>
  <c r="U166" i="37" s="1"/>
  <c r="T150" i="37"/>
  <c r="U150" i="37" s="1"/>
  <c r="T131" i="37"/>
  <c r="U131" i="37" s="1"/>
  <c r="T82" i="37"/>
  <c r="T81" i="37" s="1"/>
  <c r="T50" i="37"/>
  <c r="U50" i="37" s="1"/>
  <c r="T42" i="37"/>
  <c r="U42" i="37" s="1"/>
  <c r="O93" i="37"/>
  <c r="O536" i="37"/>
  <c r="R562" i="37"/>
  <c r="U562" i="37" s="1"/>
  <c r="T482" i="37"/>
  <c r="U482" i="37" s="1"/>
  <c r="R430" i="37"/>
  <c r="U430" i="37" s="1"/>
  <c r="R370" i="37"/>
  <c r="U370" i="37" s="1"/>
  <c r="R306" i="37"/>
  <c r="U306" i="37" s="1"/>
  <c r="R300" i="37"/>
  <c r="U300" i="37" s="1"/>
  <c r="T285" i="37"/>
  <c r="U285" i="37" s="1"/>
  <c r="R274" i="37"/>
  <c r="U274" i="37" s="1"/>
  <c r="R268" i="37"/>
  <c r="U268" i="37" s="1"/>
  <c r="R237" i="37"/>
  <c r="U237" i="37" s="1"/>
  <c r="T224" i="37"/>
  <c r="U224" i="37" s="1"/>
  <c r="R218" i="37"/>
  <c r="U218" i="37" s="1"/>
  <c r="T195" i="37"/>
  <c r="U195" i="37" s="1"/>
  <c r="T137" i="37"/>
  <c r="U137" i="37" s="1"/>
  <c r="T101" i="37"/>
  <c r="U101" i="37" s="1"/>
  <c r="R91" i="37"/>
  <c r="U91" i="37" s="1"/>
  <c r="R33" i="37"/>
  <c r="U33" i="37" s="1"/>
  <c r="T509" i="37"/>
  <c r="U509" i="37" s="1"/>
  <c r="T392" i="37"/>
  <c r="U392" i="37" s="1"/>
  <c r="T352" i="37"/>
  <c r="T351" i="37" s="1"/>
  <c r="T338" i="37"/>
  <c r="U338" i="37" s="1"/>
  <c r="R243" i="37"/>
  <c r="U243" i="37" s="1"/>
  <c r="T230" i="37"/>
  <c r="U230" i="37" s="1"/>
  <c r="T202" i="37"/>
  <c r="U202" i="37" s="1"/>
  <c r="R165" i="37"/>
  <c r="U165" i="37" s="1"/>
  <c r="R157" i="37"/>
  <c r="U157" i="37" s="1"/>
  <c r="T143" i="37"/>
  <c r="U143" i="37" s="1"/>
  <c r="R117" i="37"/>
  <c r="U117" i="37" s="1"/>
  <c r="T105" i="37"/>
  <c r="U105" i="37" s="1"/>
  <c r="R69" i="37"/>
  <c r="U69" i="37" s="1"/>
  <c r="T55" i="37"/>
  <c r="U55" i="37" s="1"/>
  <c r="O190" i="37"/>
  <c r="O218" i="37"/>
  <c r="O230" i="37"/>
  <c r="O236" i="37"/>
  <c r="O242" i="37"/>
  <c r="R552" i="37"/>
  <c r="U552" i="37" s="1"/>
  <c r="R524" i="37"/>
  <c r="U524" i="37" s="1"/>
  <c r="T486" i="37"/>
  <c r="U486" i="37" s="1"/>
  <c r="R436" i="37"/>
  <c r="U436" i="37" s="1"/>
  <c r="T320" i="37"/>
  <c r="U320" i="37" s="1"/>
  <c r="R284" i="37"/>
  <c r="U284" i="37" s="1"/>
  <c r="R278" i="37"/>
  <c r="U278" i="37" s="1"/>
  <c r="R194" i="37"/>
  <c r="U194" i="37" s="1"/>
  <c r="T171" i="37"/>
  <c r="U171" i="37" s="1"/>
  <c r="R129" i="37"/>
  <c r="U129" i="37" s="1"/>
  <c r="T80" i="37"/>
  <c r="U80" i="37" s="1"/>
  <c r="R40" i="37"/>
  <c r="U40" i="37" s="1"/>
  <c r="R132" i="37"/>
  <c r="T132" i="37"/>
  <c r="T177" i="37"/>
  <c r="R177" i="37"/>
  <c r="I56" i="37"/>
  <c r="I34" i="37"/>
  <c r="R212" i="37"/>
  <c r="T212" i="37"/>
  <c r="R98" i="37"/>
  <c r="T98" i="37"/>
  <c r="H542" i="37"/>
  <c r="H528" i="37" s="1"/>
  <c r="F186" i="37"/>
  <c r="H293" i="37"/>
  <c r="I208" i="37"/>
  <c r="H90" i="37"/>
  <c r="I91" i="37"/>
  <c r="I80" i="37"/>
  <c r="T520" i="37"/>
  <c r="R520" i="37"/>
  <c r="R59" i="37"/>
  <c r="T59" i="37"/>
  <c r="R479" i="37"/>
  <c r="T479" i="37"/>
  <c r="R92" i="37"/>
  <c r="T92" i="37"/>
  <c r="F471" i="37"/>
  <c r="I226" i="37"/>
  <c r="I113" i="37"/>
  <c r="F302" i="37"/>
  <c r="F261" i="37"/>
  <c r="I262" i="37"/>
  <c r="I230" i="37"/>
  <c r="I69" i="37"/>
  <c r="R251" i="37"/>
  <c r="T251" i="37"/>
  <c r="F45" i="37"/>
  <c r="H45" i="37"/>
  <c r="P45" i="37"/>
  <c r="R141" i="37"/>
  <c r="T141" i="37"/>
  <c r="O329" i="37"/>
  <c r="R577" i="37"/>
  <c r="U577" i="37" s="1"/>
  <c r="R527" i="37"/>
  <c r="U527" i="37" s="1"/>
  <c r="R461" i="37"/>
  <c r="U461" i="37" s="1"/>
  <c r="R369" i="37"/>
  <c r="U369" i="37" s="1"/>
  <c r="T362" i="37"/>
  <c r="U362" i="37" s="1"/>
  <c r="R153" i="37"/>
  <c r="U153" i="37" s="1"/>
  <c r="U96" i="37"/>
  <c r="R68" i="37"/>
  <c r="U68" i="37" s="1"/>
  <c r="T61" i="37"/>
  <c r="U61" i="37" s="1"/>
  <c r="T34" i="37"/>
  <c r="U34" i="37" s="1"/>
  <c r="H344" i="37"/>
  <c r="I340" i="37"/>
  <c r="F311" i="37"/>
  <c r="F293" i="37"/>
  <c r="I283" i="37"/>
  <c r="H264" i="37"/>
  <c r="R246" i="37"/>
  <c r="T246" i="37"/>
  <c r="U478" i="37"/>
  <c r="R457" i="37"/>
  <c r="T457" i="37"/>
  <c r="U359" i="37"/>
  <c r="P152" i="37"/>
  <c r="R152" i="37" s="1"/>
  <c r="N152" i="37"/>
  <c r="F319" i="37"/>
  <c r="T72" i="37"/>
  <c r="R72" i="37"/>
  <c r="R550" i="37"/>
  <c r="T550" i="37"/>
  <c r="T491" i="37"/>
  <c r="T407" i="37"/>
  <c r="U407" i="37" s="1"/>
  <c r="T373" i="37"/>
  <c r="U373" i="37" s="1"/>
  <c r="T173" i="37"/>
  <c r="R173" i="37"/>
  <c r="R79" i="37"/>
  <c r="T79" i="37"/>
  <c r="H514" i="37"/>
  <c r="I73" i="37"/>
  <c r="H471" i="37"/>
  <c r="H364" i="37"/>
  <c r="F358" i="37"/>
  <c r="H319" i="37"/>
  <c r="H245" i="37"/>
  <c r="T184" i="37"/>
  <c r="R184" i="37"/>
  <c r="R330" i="37"/>
  <c r="R327" i="37" s="1"/>
  <c r="T330" i="37"/>
  <c r="F556" i="37"/>
  <c r="F542" i="37" s="1"/>
  <c r="O178" i="37"/>
  <c r="O194" i="37"/>
  <c r="O209" i="37"/>
  <c r="O268" i="37"/>
  <c r="L351" i="37"/>
  <c r="O368" i="37"/>
  <c r="R541" i="37"/>
  <c r="U541" i="37" s="1"/>
  <c r="R506" i="37"/>
  <c r="U506" i="37" s="1"/>
  <c r="R444" i="37"/>
  <c r="T444" i="37"/>
  <c r="R423" i="37"/>
  <c r="U423" i="37" s="1"/>
  <c r="T378" i="37"/>
  <c r="U378" i="37" s="1"/>
  <c r="R368" i="37"/>
  <c r="U368" i="37" s="1"/>
  <c r="R347" i="37"/>
  <c r="T347" i="37"/>
  <c r="T334" i="37"/>
  <c r="R325" i="37"/>
  <c r="U325" i="37" s="1"/>
  <c r="R262" i="37"/>
  <c r="R234" i="37"/>
  <c r="U234" i="37" s="1"/>
  <c r="T228" i="37"/>
  <c r="U228" i="37" s="1"/>
  <c r="R209" i="37"/>
  <c r="T209" i="37"/>
  <c r="R180" i="37"/>
  <c r="T180" i="37"/>
  <c r="T94" i="37"/>
  <c r="R94" i="37"/>
  <c r="T85" i="37"/>
  <c r="U85" i="37" s="1"/>
  <c r="T67" i="37"/>
  <c r="U67" i="37" s="1"/>
  <c r="R49" i="37"/>
  <c r="T49" i="37"/>
  <c r="H500" i="37"/>
  <c r="I472" i="37"/>
  <c r="I395" i="37"/>
  <c r="I354" i="37"/>
  <c r="F327" i="37"/>
  <c r="I304" i="37"/>
  <c r="I232" i="37"/>
  <c r="I222" i="37"/>
  <c r="I100" i="37"/>
  <c r="U64" i="37"/>
  <c r="I234" i="37"/>
  <c r="H164" i="37"/>
  <c r="O317" i="37"/>
  <c r="O347" i="37"/>
  <c r="O354" i="37"/>
  <c r="O407" i="37"/>
  <c r="O555" i="37"/>
  <c r="T576" i="37"/>
  <c r="U576" i="37" s="1"/>
  <c r="R539" i="37"/>
  <c r="U539" i="37" s="1"/>
  <c r="R502" i="37"/>
  <c r="U502" i="37" s="1"/>
  <c r="R496" i="37"/>
  <c r="R495" i="37" s="1"/>
  <c r="R399" i="37"/>
  <c r="U399" i="37" s="1"/>
  <c r="T382" i="37"/>
  <c r="R354" i="37"/>
  <c r="U354" i="37" s="1"/>
  <c r="T343" i="37"/>
  <c r="U343" i="37" s="1"/>
  <c r="T258" i="37"/>
  <c r="U258" i="37" s="1"/>
  <c r="T162" i="37"/>
  <c r="U162" i="37" s="1"/>
  <c r="H327" i="37"/>
  <c r="F164" i="37"/>
  <c r="H86" i="37"/>
  <c r="I49" i="37"/>
  <c r="F264" i="37"/>
  <c r="F86" i="37"/>
  <c r="I77" i="37"/>
  <c r="I53" i="37"/>
  <c r="R501" i="37"/>
  <c r="T439" i="37"/>
  <c r="U439" i="37" s="1"/>
  <c r="R398" i="37"/>
  <c r="U398" i="37" s="1"/>
  <c r="R393" i="37"/>
  <c r="U393" i="37" s="1"/>
  <c r="R342" i="37"/>
  <c r="U342" i="37" s="1"/>
  <c r="R337" i="37"/>
  <c r="U337" i="37" s="1"/>
  <c r="R309" i="37"/>
  <c r="R308" i="37" s="1"/>
  <c r="R303" i="37"/>
  <c r="U303" i="37" s="1"/>
  <c r="R200" i="37"/>
  <c r="U200" i="37" s="1"/>
  <c r="U31" i="37"/>
  <c r="I57" i="37"/>
  <c r="O505" i="37"/>
  <c r="F351" i="37"/>
  <c r="I331" i="37"/>
  <c r="I300" i="37"/>
  <c r="F95" i="37"/>
  <c r="I85" i="37"/>
  <c r="I61" i="37"/>
  <c r="R87" i="37"/>
  <c r="U87" i="37" s="1"/>
  <c r="R66" i="37"/>
  <c r="U66" i="37" s="1"/>
  <c r="R60" i="37"/>
  <c r="U60" i="37" s="1"/>
  <c r="T172" i="37"/>
  <c r="U172" i="37" s="1"/>
  <c r="R148" i="37"/>
  <c r="U148" i="37" s="1"/>
  <c r="U558" i="37"/>
  <c r="R563" i="37"/>
  <c r="T563" i="37"/>
  <c r="R167" i="37"/>
  <c r="T167" i="37"/>
  <c r="R89" i="37"/>
  <c r="T89" i="37"/>
  <c r="T86" i="37" s="1"/>
  <c r="T573" i="37"/>
  <c r="T462" i="37"/>
  <c r="U462" i="37" s="1"/>
  <c r="T451" i="37"/>
  <c r="U451" i="37" s="1"/>
  <c r="R266" i="37"/>
  <c r="T266" i="37"/>
  <c r="T255" i="37"/>
  <c r="U255" i="37" s="1"/>
  <c r="R229" i="37"/>
  <c r="T229" i="37"/>
  <c r="R425" i="37"/>
  <c r="T425" i="37"/>
  <c r="R394" i="37"/>
  <c r="U394" i="37" s="1"/>
  <c r="R353" i="37"/>
  <c r="U353" i="37" s="1"/>
  <c r="R191" i="37"/>
  <c r="T191" i="37"/>
  <c r="T93" i="37"/>
  <c r="R93" i="37"/>
  <c r="R81" i="37"/>
  <c r="R445" i="37"/>
  <c r="T445" i="37"/>
  <c r="T434" i="37"/>
  <c r="R434" i="37"/>
  <c r="R289" i="37"/>
  <c r="T289" i="37"/>
  <c r="O552" i="37"/>
  <c r="T580" i="37"/>
  <c r="U580" i="37" s="1"/>
  <c r="T473" i="37"/>
  <c r="U473" i="37" s="1"/>
  <c r="T448" i="37"/>
  <c r="U448" i="37" s="1"/>
  <c r="R438" i="37"/>
  <c r="T438" i="37"/>
  <c r="R396" i="37"/>
  <c r="U396" i="37" s="1"/>
  <c r="R456" i="37"/>
  <c r="T456" i="37"/>
  <c r="T275" i="37"/>
  <c r="R275" i="37"/>
  <c r="R419" i="37"/>
  <c r="T419" i="37"/>
  <c r="R269" i="37"/>
  <c r="T269" i="37"/>
  <c r="R207" i="37"/>
  <c r="T207" i="37"/>
  <c r="T312" i="37"/>
  <c r="R312" i="37"/>
  <c r="O54" i="37"/>
  <c r="O60" i="37"/>
  <c r="O66" i="37"/>
  <c r="O77" i="37"/>
  <c r="O85" i="37"/>
  <c r="O151" i="37"/>
  <c r="O173" i="37"/>
  <c r="O339" i="37"/>
  <c r="L416" i="37"/>
  <c r="O534" i="37"/>
  <c r="O541" i="37"/>
  <c r="O564" i="37"/>
  <c r="T480" i="37"/>
  <c r="U480" i="37" s="1"/>
  <c r="R437" i="37"/>
  <c r="U437" i="37" s="1"/>
  <c r="T400" i="37"/>
  <c r="U400" i="37" s="1"/>
  <c r="T366" i="37"/>
  <c r="R366" i="37"/>
  <c r="T360" i="37"/>
  <c r="R335" i="37"/>
  <c r="T335" i="37"/>
  <c r="R287" i="37"/>
  <c r="U287" i="37" s="1"/>
  <c r="R252" i="37"/>
  <c r="U252" i="37" s="1"/>
  <c r="R225" i="37"/>
  <c r="U225" i="37" s="1"/>
  <c r="O94" i="37"/>
  <c r="O204" i="37"/>
  <c r="O235" i="37"/>
  <c r="T569" i="37"/>
  <c r="U569" i="37" s="1"/>
  <c r="R458" i="37"/>
  <c r="U458" i="37" s="1"/>
  <c r="T426" i="37"/>
  <c r="U426" i="37" s="1"/>
  <c r="R422" i="37"/>
  <c r="T422" i="37"/>
  <c r="R365" i="37"/>
  <c r="T365" i="37"/>
  <c r="T321" i="37"/>
  <c r="U321" i="37" s="1"/>
  <c r="O42" i="37"/>
  <c r="O49" i="37"/>
  <c r="O55" i="37"/>
  <c r="O535" i="37"/>
  <c r="R574" i="37"/>
  <c r="T574" i="37"/>
  <c r="U530" i="37"/>
  <c r="R503" i="37"/>
  <c r="U503" i="37" s="1"/>
  <c r="R463" i="37"/>
  <c r="T463" i="37"/>
  <c r="T452" i="37"/>
  <c r="R452" i="37"/>
  <c r="R349" i="37"/>
  <c r="T349" i="37"/>
  <c r="R256" i="37"/>
  <c r="T256" i="37"/>
  <c r="R247" i="37"/>
  <c r="T247" i="37"/>
  <c r="T77" i="37"/>
  <c r="R241" i="37"/>
  <c r="T241" i="37"/>
  <c r="R223" i="37"/>
  <c r="T223" i="37"/>
  <c r="O475" i="37"/>
  <c r="O548" i="37"/>
  <c r="R464" i="37"/>
  <c r="U464" i="37" s="1"/>
  <c r="R446" i="37"/>
  <c r="U446" i="37" s="1"/>
  <c r="R428" i="37"/>
  <c r="T428" i="37"/>
  <c r="R363" i="37"/>
  <c r="U363" i="37" s="1"/>
  <c r="R346" i="37"/>
  <c r="U346" i="37" s="1"/>
  <c r="R304" i="37"/>
  <c r="U304" i="37" s="1"/>
  <c r="R290" i="37"/>
  <c r="U290" i="37" s="1"/>
  <c r="R161" i="37"/>
  <c r="T161" i="37"/>
  <c r="R63" i="37"/>
  <c r="U63" i="37" s="1"/>
  <c r="R54" i="37"/>
  <c r="U54" i="37" s="1"/>
  <c r="T581" i="37"/>
  <c r="U581" i="37" s="1"/>
  <c r="T548" i="37"/>
  <c r="U548" i="37" s="1"/>
  <c r="T536" i="37"/>
  <c r="T504" i="37"/>
  <c r="U504" i="37" s="1"/>
  <c r="T492" i="37"/>
  <c r="U492" i="37" s="1"/>
  <c r="T460" i="37"/>
  <c r="U460" i="37" s="1"/>
  <c r="T453" i="37"/>
  <c r="U453" i="37" s="1"/>
  <c r="T442" i="37"/>
  <c r="U442" i="37" s="1"/>
  <c r="T435" i="37"/>
  <c r="U435" i="37" s="1"/>
  <c r="T374" i="37"/>
  <c r="U374" i="37" s="1"/>
  <c r="T341" i="37"/>
  <c r="U341" i="37" s="1"/>
  <c r="T328" i="37"/>
  <c r="T299" i="37"/>
  <c r="U299" i="37" s="1"/>
  <c r="T295" i="37"/>
  <c r="U295" i="37" s="1"/>
  <c r="T240" i="37"/>
  <c r="U240" i="37" s="1"/>
  <c r="T231" i="37"/>
  <c r="U231" i="37" s="1"/>
  <c r="R493" i="37"/>
  <c r="R490" i="37" s="1"/>
  <c r="T493" i="37"/>
  <c r="O64" i="37"/>
  <c r="O91" i="37"/>
  <c r="O357" i="37"/>
  <c r="O366" i="37"/>
  <c r="O437" i="37"/>
  <c r="O549" i="37"/>
  <c r="O569" i="37"/>
  <c r="R449" i="37"/>
  <c r="U449" i="37" s="1"/>
  <c r="R281" i="37"/>
  <c r="R253" i="37"/>
  <c r="T253" i="37"/>
  <c r="R244" i="37"/>
  <c r="T244" i="37"/>
  <c r="R181" i="37"/>
  <c r="U181" i="37" s="1"/>
  <c r="T154" i="37"/>
  <c r="R154" i="37"/>
  <c r="R48" i="37"/>
  <c r="U48" i="37" s="1"/>
  <c r="R37" i="37"/>
  <c r="U37" i="37" s="1"/>
  <c r="R73" i="37"/>
  <c r="T73" i="37"/>
  <c r="N542" i="37"/>
  <c r="R235" i="37"/>
  <c r="T235" i="37"/>
  <c r="R187" i="37"/>
  <c r="T187" i="37"/>
  <c r="O53" i="37"/>
  <c r="O59" i="37"/>
  <c r="O65" i="37"/>
  <c r="O221" i="37"/>
  <c r="O227" i="37"/>
  <c r="O520" i="37"/>
  <c r="O550" i="37"/>
  <c r="T302" i="37"/>
  <c r="R232" i="37"/>
  <c r="T232" i="37"/>
  <c r="R220" i="37"/>
  <c r="T220" i="37"/>
  <c r="R238" i="37"/>
  <c r="T238" i="37"/>
  <c r="R226" i="37"/>
  <c r="T226" i="37"/>
  <c r="R214" i="37"/>
  <c r="T214" i="37"/>
  <c r="R322" i="37"/>
  <c r="T322" i="37"/>
  <c r="T308" i="37"/>
  <c r="R263" i="37"/>
  <c r="T263" i="37"/>
  <c r="T261" i="37" s="1"/>
  <c r="R250" i="37"/>
  <c r="T250" i="37"/>
  <c r="T196" i="37"/>
  <c r="U196" i="37" s="1"/>
  <c r="T183" i="37"/>
  <c r="U183" i="37" s="1"/>
  <c r="T160" i="37"/>
  <c r="U160" i="37" s="1"/>
  <c r="R151" i="37"/>
  <c r="U151" i="37" s="1"/>
  <c r="T135" i="37"/>
  <c r="U135" i="37" s="1"/>
  <c r="T123" i="37"/>
  <c r="U123" i="37" s="1"/>
  <c r="T111" i="37"/>
  <c r="U111" i="37" s="1"/>
  <c r="T99" i="37"/>
  <c r="U99" i="37" s="1"/>
  <c r="T65" i="37"/>
  <c r="U65" i="37" s="1"/>
  <c r="T53" i="37"/>
  <c r="U53" i="37" s="1"/>
  <c r="T44" i="37"/>
  <c r="U44" i="37" s="1"/>
  <c r="T36" i="37"/>
  <c r="U36" i="37" s="1"/>
  <c r="R78" i="37"/>
  <c r="U78" i="37" s="1"/>
  <c r="R217" i="37"/>
  <c r="T217" i="37"/>
  <c r="T313" i="37"/>
  <c r="U313" i="37" s="1"/>
  <c r="T178" i="37"/>
  <c r="U178" i="37" s="1"/>
  <c r="T175" i="37"/>
  <c r="U175" i="37" s="1"/>
  <c r="T329" i="37"/>
  <c r="U329" i="37" s="1"/>
  <c r="T326" i="37"/>
  <c r="U326" i="37" s="1"/>
  <c r="T211" i="37"/>
  <c r="U211" i="37" s="1"/>
  <c r="T208" i="37"/>
  <c r="U208" i="37" s="1"/>
  <c r="T142" i="37"/>
  <c r="U142" i="37" s="1"/>
  <c r="T139" i="37"/>
  <c r="U139" i="37" s="1"/>
  <c r="T136" i="37"/>
  <c r="U136" i="37" s="1"/>
  <c r="T133" i="37"/>
  <c r="U133" i="37" s="1"/>
  <c r="T130" i="37"/>
  <c r="U130" i="37" s="1"/>
  <c r="T127" i="37"/>
  <c r="U127" i="37" s="1"/>
  <c r="T124" i="37"/>
  <c r="U124" i="37" s="1"/>
  <c r="T121" i="37"/>
  <c r="U121" i="37" s="1"/>
  <c r="T118" i="37"/>
  <c r="U118" i="37" s="1"/>
  <c r="T115" i="37"/>
  <c r="U115" i="37" s="1"/>
  <c r="T112" i="37"/>
  <c r="U112" i="37" s="1"/>
  <c r="T109" i="37"/>
  <c r="U109" i="37" s="1"/>
  <c r="T106" i="37"/>
  <c r="U106" i="37" s="1"/>
  <c r="T103" i="37"/>
  <c r="U103" i="37" s="1"/>
  <c r="T100" i="37"/>
  <c r="U100" i="37" s="1"/>
  <c r="T97" i="37"/>
  <c r="U97" i="37" s="1"/>
  <c r="O115" i="37"/>
  <c r="O127" i="37"/>
  <c r="O167" i="37"/>
  <c r="O250" i="37"/>
  <c r="O102" i="37"/>
  <c r="O114" i="37"/>
  <c r="O139" i="37"/>
  <c r="O182" i="37"/>
  <c r="O206" i="37"/>
  <c r="O212" i="37"/>
  <c r="O281" i="37"/>
  <c r="O89" i="37"/>
  <c r="O231" i="37"/>
  <c r="O237" i="37"/>
  <c r="O98" i="37"/>
  <c r="O104" i="37"/>
  <c r="O110" i="37"/>
  <c r="O116" i="37"/>
  <c r="O122" i="37"/>
  <c r="L327" i="37"/>
  <c r="O125" i="37"/>
  <c r="O131" i="37"/>
  <c r="O137" i="37"/>
  <c r="O143" i="37"/>
  <c r="N261" i="37"/>
  <c r="O51" i="37"/>
  <c r="O63" i="37"/>
  <c r="O69" i="37"/>
  <c r="O211" i="37"/>
  <c r="O263" i="37"/>
  <c r="O153" i="37"/>
  <c r="O45" i="37"/>
  <c r="O58" i="37"/>
  <c r="O183" i="37"/>
  <c r="O191" i="37"/>
  <c r="L74" i="37"/>
  <c r="O207" i="37"/>
  <c r="O246" i="37"/>
  <c r="O99" i="37"/>
  <c r="O105" i="37"/>
  <c r="O123" i="37"/>
  <c r="O129" i="37"/>
  <c r="O141" i="37"/>
  <c r="O149" i="37"/>
  <c r="O162" i="37"/>
  <c r="O171" i="37"/>
  <c r="O192" i="37"/>
  <c r="O200" i="37"/>
  <c r="O220" i="37"/>
  <c r="O226" i="37"/>
  <c r="O232" i="37"/>
  <c r="O238" i="37"/>
  <c r="O244" i="37"/>
  <c r="O372" i="37"/>
  <c r="O574" i="37"/>
  <c r="O243" i="37"/>
  <c r="O37" i="37"/>
  <c r="O57" i="37"/>
  <c r="O87" i="37"/>
  <c r="O108" i="37"/>
  <c r="O163" i="37"/>
  <c r="O300" i="37"/>
  <c r="O307" i="37"/>
  <c r="O315" i="37"/>
  <c r="O392" i="37"/>
  <c r="O424" i="37"/>
  <c r="O174" i="37"/>
  <c r="O309" i="37"/>
  <c r="O308" i="37" s="1"/>
  <c r="O318" i="37"/>
  <c r="O363" i="37"/>
  <c r="O376" i="37"/>
  <c r="O400" i="37"/>
  <c r="O473" i="37"/>
  <c r="O275" i="37"/>
  <c r="O401" i="37"/>
  <c r="O248" i="37"/>
  <c r="O283" i="37"/>
  <c r="O350" i="37"/>
  <c r="O460" i="37"/>
  <c r="N90" i="37"/>
  <c r="O184" i="37"/>
  <c r="O277" i="37"/>
  <c r="L344" i="37"/>
  <c r="O287" i="37"/>
  <c r="O485" i="37"/>
  <c r="O421" i="37"/>
  <c r="O580" i="37"/>
  <c r="O342" i="37"/>
  <c r="O117" i="37"/>
  <c r="O224" i="37"/>
  <c r="L245" i="37"/>
  <c r="O396" i="37"/>
  <c r="O422" i="37"/>
  <c r="O581" i="37"/>
  <c r="O254" i="37"/>
  <c r="L358" i="37"/>
  <c r="O454" i="37"/>
  <c r="O504" i="37"/>
  <c r="O36" i="37"/>
  <c r="O136" i="37"/>
  <c r="N344" i="37"/>
  <c r="O443" i="37"/>
  <c r="O46" i="37"/>
  <c r="O52" i="37"/>
  <c r="O79" i="37"/>
  <c r="O97" i="37"/>
  <c r="O126" i="37"/>
  <c r="O132" i="37"/>
  <c r="O138" i="37"/>
  <c r="O144" i="37"/>
  <c r="O286" i="37"/>
  <c r="N308" i="37"/>
  <c r="N358" i="37"/>
  <c r="O369" i="37"/>
  <c r="O439" i="37"/>
  <c r="O445" i="37"/>
  <c r="O451" i="37"/>
  <c r="O457" i="37"/>
  <c r="O463" i="37"/>
  <c r="O527" i="37"/>
  <c r="O222" i="37"/>
  <c r="O370" i="37"/>
  <c r="O429" i="37"/>
  <c r="O462" i="37"/>
  <c r="L531" i="37"/>
  <c r="O531" i="37" s="1"/>
  <c r="O450" i="37"/>
  <c r="N186" i="37"/>
  <c r="L364" i="37"/>
  <c r="O456" i="37"/>
  <c r="O160" i="37"/>
  <c r="O172" i="37"/>
  <c r="O255" i="37"/>
  <c r="O301" i="37"/>
  <c r="L302" i="37"/>
  <c r="N416" i="37"/>
  <c r="O502" i="37"/>
  <c r="O365" i="37"/>
  <c r="O43" i="37"/>
  <c r="O67" i="37"/>
  <c r="O80" i="37"/>
  <c r="O157" i="37"/>
  <c r="O269" i="37"/>
  <c r="O345" i="37"/>
  <c r="O428" i="37"/>
  <c r="O458" i="37"/>
  <c r="O479" i="37"/>
  <c r="O214" i="37"/>
  <c r="O338" i="37"/>
  <c r="O476" i="37"/>
  <c r="O406" i="37"/>
  <c r="O483" i="37"/>
  <c r="O50" i="37"/>
  <c r="O373" i="37"/>
  <c r="N76" i="37"/>
  <c r="O196" i="37"/>
  <c r="O219" i="37"/>
  <c r="O225" i="37"/>
  <c r="O390" i="37"/>
  <c r="O251" i="37"/>
  <c r="O441" i="37"/>
  <c r="O61" i="37"/>
  <c r="N302" i="37"/>
  <c r="O313" i="37"/>
  <c r="O325" i="37"/>
  <c r="O435" i="37"/>
  <c r="O119" i="37"/>
  <c r="O150" i="37"/>
  <c r="O169" i="37"/>
  <c r="O180" i="37"/>
  <c r="O273" i="37"/>
  <c r="O113" i="37"/>
  <c r="O257" i="37"/>
  <c r="O334" i="37"/>
  <c r="O452" i="37"/>
  <c r="O266" i="37"/>
  <c r="O284" i="37"/>
  <c r="N95" i="37"/>
  <c r="O154" i="37"/>
  <c r="O480" i="37"/>
  <c r="O335" i="37"/>
  <c r="O578" i="37"/>
  <c r="O135" i="37"/>
  <c r="O156" i="37"/>
  <c r="O176" i="37"/>
  <c r="O252" i="37"/>
  <c r="N279" i="37"/>
  <c r="O348" i="37"/>
  <c r="O427" i="37"/>
  <c r="O493" i="37"/>
  <c r="O303" i="37"/>
  <c r="O331" i="37"/>
  <c r="O402" i="37"/>
  <c r="O453" i="37"/>
  <c r="O576" i="37"/>
  <c r="L72" i="37"/>
  <c r="O240" i="37"/>
  <c r="O290" i="37"/>
  <c r="O314" i="37"/>
  <c r="O371" i="37"/>
  <c r="O442" i="37"/>
  <c r="O448" i="37"/>
  <c r="O503" i="37"/>
  <c r="L545" i="37"/>
  <c r="O48" i="37"/>
  <c r="N72" i="37"/>
  <c r="O118" i="37"/>
  <c r="O234" i="37"/>
  <c r="O282" i="37"/>
  <c r="O322" i="37"/>
  <c r="O394" i="37"/>
  <c r="O423" i="37"/>
  <c r="O472" i="37"/>
  <c r="L293" i="37"/>
  <c r="O497" i="37"/>
  <c r="O195" i="37"/>
  <c r="O202" i="37"/>
  <c r="O216" i="37"/>
  <c r="L264" i="37"/>
  <c r="O285" i="37"/>
  <c r="O295" i="37"/>
  <c r="N86" i="37"/>
  <c r="O103" i="37"/>
  <c r="O121" i="37"/>
  <c r="L152" i="37"/>
  <c r="O159" i="37"/>
  <c r="O210" i="37"/>
  <c r="O217" i="37"/>
  <c r="O464" i="37"/>
  <c r="O481" i="37"/>
  <c r="O521" i="37"/>
  <c r="O340" i="37"/>
  <c r="O377" i="37"/>
  <c r="O434" i="37"/>
  <c r="O466" i="37"/>
  <c r="O101" i="37"/>
  <c r="O107" i="37"/>
  <c r="O134" i="37"/>
  <c r="O140" i="37"/>
  <c r="O177" i="37"/>
  <c r="O181" i="37"/>
  <c r="O208" i="37"/>
  <c r="O288" i="37"/>
  <c r="L319" i="37"/>
  <c r="N327" i="37"/>
  <c r="N355" i="37"/>
  <c r="O425" i="37"/>
  <c r="O506" i="37"/>
  <c r="N556" i="37"/>
  <c r="O577" i="37"/>
  <c r="O258" i="37"/>
  <c r="O270" i="37"/>
  <c r="O274" i="37"/>
  <c r="O323" i="37"/>
  <c r="O343" i="37"/>
  <c r="O387" i="37"/>
  <c r="O398" i="37"/>
  <c r="O419" i="37"/>
  <c r="O440" i="37"/>
  <c r="O40" i="37"/>
  <c r="O78" i="37"/>
  <c r="O111" i="37"/>
  <c r="O120" i="37"/>
  <c r="O128" i="37"/>
  <c r="O155" i="37"/>
  <c r="O241" i="37"/>
  <c r="O256" i="37"/>
  <c r="N264" i="37"/>
  <c r="O353" i="37"/>
  <c r="O356" i="37"/>
  <c r="O360" i="37"/>
  <c r="O375" i="37"/>
  <c r="O430" i="37"/>
  <c r="O446" i="37"/>
  <c r="O487" i="37"/>
  <c r="O562" i="37"/>
  <c r="O382" i="37"/>
  <c r="O449" i="37"/>
  <c r="O280" i="37"/>
  <c r="O336" i="37"/>
  <c r="O362" i="37"/>
  <c r="O447" i="37"/>
  <c r="O33" i="37"/>
  <c r="O278" i="37"/>
  <c r="O509" i="37"/>
  <c r="N528" i="37"/>
  <c r="O538" i="37"/>
  <c r="O341" i="37"/>
  <c r="O305" i="37"/>
  <c r="O328" i="37"/>
  <c r="N164" i="37"/>
  <c r="N245" i="37"/>
  <c r="O84" i="37"/>
  <c r="O249" i="37"/>
  <c r="N293" i="37"/>
  <c r="O294" i="37"/>
  <c r="O92" i="37"/>
  <c r="L90" i="37"/>
  <c r="L279" i="37"/>
  <c r="O289" i="37"/>
  <c r="L76" i="37"/>
  <c r="O321" i="37"/>
  <c r="L95" i="37"/>
  <c r="O367" i="37"/>
  <c r="O573" i="37"/>
  <c r="O82" i="37"/>
  <c r="O81" i="37" s="1"/>
  <c r="L81" i="37"/>
  <c r="O267" i="37"/>
  <c r="O297" i="37"/>
  <c r="N319" i="37"/>
  <c r="O320" i="37"/>
  <c r="N514" i="37"/>
  <c r="O522" i="37"/>
  <c r="O44" i="37"/>
  <c r="O109" i="37"/>
  <c r="O133" i="37"/>
  <c r="O426" i="37"/>
  <c r="L471" i="37"/>
  <c r="O166" i="37"/>
  <c r="L164" i="37"/>
  <c r="O507" i="37"/>
  <c r="O161" i="37"/>
  <c r="O187" i="37"/>
  <c r="L186" i="37"/>
  <c r="O299" i="37"/>
  <c r="N311" i="37"/>
  <c r="O374" i="37"/>
  <c r="O492" i="37"/>
  <c r="L556" i="37"/>
  <c r="O558" i="37"/>
  <c r="O233" i="37"/>
  <c r="O239" i="37"/>
  <c r="O461" i="37"/>
  <c r="O474" i="37"/>
  <c r="N471" i="37"/>
  <c r="L311" i="37"/>
  <c r="O393" i="37"/>
  <c r="O148" i="37"/>
  <c r="O165" i="37"/>
  <c r="O265" i="37"/>
  <c r="O306" i="37"/>
  <c r="O312" i="37"/>
  <c r="O359" i="37"/>
  <c r="O508" i="37"/>
  <c r="L261" i="37"/>
  <c r="O262" i="37"/>
  <c r="O276" i="37"/>
  <c r="N364" i="37"/>
  <c r="O378" i="37"/>
  <c r="O395" i="37"/>
  <c r="L500" i="37"/>
  <c r="O517" i="37"/>
  <c r="L514" i="37"/>
  <c r="L86" i="37"/>
  <c r="O175" i="37"/>
  <c r="O215" i="37"/>
  <c r="O501" i="37"/>
  <c r="N500" i="37"/>
  <c r="O229" i="37"/>
  <c r="O253" i="37"/>
  <c r="O298" i="37"/>
  <c r="O477" i="37"/>
  <c r="O482" i="37"/>
  <c r="O223" i="37"/>
  <c r="O247" i="37"/>
  <c r="O330" i="37"/>
  <c r="O337" i="37"/>
  <c r="O346" i="37"/>
  <c r="N351" i="37"/>
  <c r="O304" i="37"/>
  <c r="O349" i="37"/>
  <c r="O352" i="37"/>
  <c r="O486" i="37"/>
  <c r="O326" i="37"/>
  <c r="O436" i="37"/>
  <c r="O455" i="37"/>
  <c r="O484" i="37"/>
  <c r="L490" i="37"/>
  <c r="O530" i="37"/>
  <c r="O478" i="37"/>
  <c r="O491" i="37"/>
  <c r="O496" i="37"/>
  <c r="O433" i="37"/>
  <c r="N490" i="37"/>
  <c r="O582" i="37"/>
  <c r="O459" i="37"/>
  <c r="O399" i="37"/>
  <c r="T495" i="37" l="1"/>
  <c r="L542" i="37"/>
  <c r="L528" i="37" s="1"/>
  <c r="I490" i="37"/>
  <c r="U347" i="37"/>
  <c r="I495" i="37"/>
  <c r="I293" i="37"/>
  <c r="R74" i="37"/>
  <c r="U277" i="37"/>
  <c r="I327" i="37"/>
  <c r="U475" i="37"/>
  <c r="I358" i="37"/>
  <c r="U269" i="37"/>
  <c r="I344" i="37"/>
  <c r="I71" i="37"/>
  <c r="F514" i="37"/>
  <c r="I90" i="37"/>
  <c r="I319" i="37"/>
  <c r="U479" i="37"/>
  <c r="U459" i="37"/>
  <c r="I86" i="37"/>
  <c r="U294" i="37"/>
  <c r="U293" i="37" s="1"/>
  <c r="I164" i="37"/>
  <c r="R355" i="37"/>
  <c r="I500" i="37"/>
  <c r="U212" i="37"/>
  <c r="I556" i="37"/>
  <c r="I542" i="37" s="1"/>
  <c r="I528" i="37" s="1"/>
  <c r="I245" i="37"/>
  <c r="U289" i="37"/>
  <c r="I261" i="37"/>
  <c r="U520" i="37"/>
  <c r="U514" i="37" s="1"/>
  <c r="I514" i="37"/>
  <c r="R264" i="37"/>
  <c r="I471" i="37"/>
  <c r="R556" i="37"/>
  <c r="R542" i="37" s="1"/>
  <c r="R528" i="37" s="1"/>
  <c r="I311" i="37"/>
  <c r="I264" i="37"/>
  <c r="R261" i="37"/>
  <c r="U102" i="37"/>
  <c r="H570" i="37"/>
  <c r="H513" i="37" s="1"/>
  <c r="I364" i="37"/>
  <c r="U352" i="37"/>
  <c r="U351" i="37" s="1"/>
  <c r="T556" i="37"/>
  <c r="T542" i="37" s="1"/>
  <c r="T528" i="37" s="1"/>
  <c r="U141" i="37"/>
  <c r="T514" i="37"/>
  <c r="I302" i="37"/>
  <c r="U566" i="37"/>
  <c r="R279" i="37"/>
  <c r="I186" i="37"/>
  <c r="R471" i="37"/>
  <c r="I351" i="37"/>
  <c r="I45" i="37"/>
  <c r="U89" i="37"/>
  <c r="U86" i="37" s="1"/>
  <c r="U463" i="37"/>
  <c r="I416" i="37"/>
  <c r="R95" i="37"/>
  <c r="U496" i="37"/>
  <c r="U495" i="37" s="1"/>
  <c r="U49" i="37"/>
  <c r="I95" i="37"/>
  <c r="U59" i="37"/>
  <c r="R46" i="37"/>
  <c r="T46" i="37"/>
  <c r="R319" i="37"/>
  <c r="R344" i="37"/>
  <c r="U82" i="37"/>
  <c r="U81" i="37" s="1"/>
  <c r="F528" i="37"/>
  <c r="U356" i="37"/>
  <c r="U355" i="37" s="1"/>
  <c r="U262" i="37"/>
  <c r="U425" i="37"/>
  <c r="I46" i="37"/>
  <c r="U536" i="37"/>
  <c r="I76" i="37"/>
  <c r="I279" i="37"/>
  <c r="R245" i="37"/>
  <c r="U281" i="37"/>
  <c r="U493" i="37"/>
  <c r="U574" i="37"/>
  <c r="U309" i="37"/>
  <c r="U308" i="37" s="1"/>
  <c r="U444" i="37"/>
  <c r="U457" i="37"/>
  <c r="U177" i="37"/>
  <c r="U221" i="37"/>
  <c r="T76" i="37"/>
  <c r="T471" i="37"/>
  <c r="R311" i="37"/>
  <c r="U256" i="37"/>
  <c r="U550" i="37"/>
  <c r="N71" i="37"/>
  <c r="U322" i="37"/>
  <c r="U319" i="37" s="1"/>
  <c r="T279" i="37"/>
  <c r="U73" i="37"/>
  <c r="U349" i="37"/>
  <c r="U335" i="37"/>
  <c r="U438" i="37"/>
  <c r="T71" i="37"/>
  <c r="R416" i="37"/>
  <c r="R164" i="37"/>
  <c r="T90" i="37"/>
  <c r="U428" i="37"/>
  <c r="U184" i="37"/>
  <c r="U251" i="37"/>
  <c r="T490" i="37"/>
  <c r="U445" i="37"/>
  <c r="U173" i="37"/>
  <c r="U246" i="37"/>
  <c r="T245" i="37"/>
  <c r="R500" i="37"/>
  <c r="T164" i="37"/>
  <c r="T186" i="37"/>
  <c r="U382" i="37"/>
  <c r="U94" i="37"/>
  <c r="U232" i="37"/>
  <c r="U180" i="37"/>
  <c r="U132" i="37"/>
  <c r="R358" i="37"/>
  <c r="U253" i="37"/>
  <c r="T152" i="37"/>
  <c r="U209" i="37"/>
  <c r="T293" i="37"/>
  <c r="U302" i="37"/>
  <c r="U92" i="37"/>
  <c r="T500" i="37"/>
  <c r="U491" i="37"/>
  <c r="U223" i="37"/>
  <c r="R364" i="37"/>
  <c r="R302" i="37"/>
  <c r="R86" i="37"/>
  <c r="U79" i="37"/>
  <c r="U98" i="37"/>
  <c r="R90" i="37"/>
  <c r="T264" i="37"/>
  <c r="O152" i="37"/>
  <c r="U334" i="37"/>
  <c r="U501" i="37"/>
  <c r="U500" i="37" s="1"/>
  <c r="O355" i="37"/>
  <c r="U244" i="37"/>
  <c r="U226" i="37"/>
  <c r="R76" i="37"/>
  <c r="T45" i="37"/>
  <c r="R45" i="37"/>
  <c r="T319" i="37"/>
  <c r="T344" i="37"/>
  <c r="T95" i="37"/>
  <c r="U366" i="37"/>
  <c r="U72" i="37"/>
  <c r="R71" i="37"/>
  <c r="O351" i="37"/>
  <c r="U161" i="37"/>
  <c r="R514" i="37"/>
  <c r="U93" i="37"/>
  <c r="U330" i="37"/>
  <c r="R351" i="37"/>
  <c r="U187" i="37"/>
  <c r="R186" i="37"/>
  <c r="U275" i="37"/>
  <c r="O344" i="37"/>
  <c r="U563" i="37"/>
  <c r="U235" i="37"/>
  <c r="U365" i="37"/>
  <c r="T364" i="37"/>
  <c r="O90" i="37"/>
  <c r="U452" i="37"/>
  <c r="U422" i="37"/>
  <c r="U456" i="37"/>
  <c r="U217" i="37"/>
  <c r="U360" i="37"/>
  <c r="U358" i="37" s="1"/>
  <c r="T358" i="37"/>
  <c r="T327" i="37"/>
  <c r="U328" i="37"/>
  <c r="U419" i="37"/>
  <c r="T416" i="37"/>
  <c r="U573" i="37"/>
  <c r="O358" i="37"/>
  <c r="U229" i="37"/>
  <c r="U207" i="37"/>
  <c r="U191" i="37"/>
  <c r="U154" i="37"/>
  <c r="U312" i="37"/>
  <c r="U311" i="37" s="1"/>
  <c r="T311" i="37"/>
  <c r="O72" i="37"/>
  <c r="U77" i="37"/>
  <c r="U263" i="37"/>
  <c r="U238" i="37"/>
  <c r="U241" i="37"/>
  <c r="U434" i="37"/>
  <c r="U220" i="37"/>
  <c r="U250" i="37"/>
  <c r="U214" i="37"/>
  <c r="O514" i="37"/>
  <c r="U247" i="37"/>
  <c r="U266" i="37"/>
  <c r="U167" i="37"/>
  <c r="O293" i="37"/>
  <c r="O86" i="37"/>
  <c r="O261" i="37"/>
  <c r="O302" i="37"/>
  <c r="O76" i="37"/>
  <c r="O95" i="37"/>
  <c r="O416" i="37"/>
  <c r="O556" i="37"/>
  <c r="O545" i="37"/>
  <c r="O542" i="37" s="1"/>
  <c r="O364" i="37"/>
  <c r="O311" i="37"/>
  <c r="O245" i="37"/>
  <c r="O164" i="37"/>
  <c r="O471" i="37"/>
  <c r="O495" i="37"/>
  <c r="N570" i="37"/>
  <c r="N513" i="37" s="1"/>
  <c r="O279" i="37"/>
  <c r="O490" i="37"/>
  <c r="O327" i="37"/>
  <c r="O319" i="37"/>
  <c r="O186" i="37"/>
  <c r="O528" i="37"/>
  <c r="O264" i="37"/>
  <c r="O73" i="37"/>
  <c r="L71" i="37"/>
  <c r="O500" i="37"/>
  <c r="U471" i="37" l="1"/>
  <c r="U344" i="37"/>
  <c r="L570" i="37"/>
  <c r="L513" i="37" s="1"/>
  <c r="U264" i="37"/>
  <c r="F570" i="37"/>
  <c r="F513" i="37" s="1"/>
  <c r="I570" i="37"/>
  <c r="I513" i="37" s="1"/>
  <c r="U279" i="37"/>
  <c r="T570" i="37"/>
  <c r="T513" i="37" s="1"/>
  <c r="U556" i="37"/>
  <c r="U490" i="37"/>
  <c r="U261" i="37"/>
  <c r="U90" i="37"/>
  <c r="U76" i="37"/>
  <c r="U46" i="37"/>
  <c r="R570" i="37"/>
  <c r="R513" i="37" s="1"/>
  <c r="U95" i="37"/>
  <c r="U71" i="37"/>
  <c r="U164" i="37"/>
  <c r="U364" i="37"/>
  <c r="U416" i="37"/>
  <c r="O71" i="37"/>
  <c r="U327" i="37"/>
  <c r="U152" i="37"/>
  <c r="U245" i="37"/>
  <c r="U186" i="37"/>
  <c r="U45" i="37"/>
  <c r="O570" i="37"/>
  <c r="O513" i="37" s="1"/>
  <c r="L572" i="37" l="1"/>
  <c r="F572" i="37"/>
  <c r="N572" i="37"/>
  <c r="H572" i="37"/>
  <c r="U542" i="37"/>
  <c r="U528" i="37" s="1"/>
  <c r="U570" i="37" l="1"/>
  <c r="U513" i="37" s="1"/>
  <c r="R572" i="37"/>
  <c r="T572" i="37"/>
  <c r="L432" i="37"/>
  <c r="L381" i="37" s="1"/>
  <c r="L332" i="37" s="1"/>
  <c r="L296" i="37" s="1"/>
  <c r="L292" i="37" s="1"/>
  <c r="L272" i="37" s="1"/>
  <c r="L147" i="37" s="1"/>
  <c r="L83" i="37" s="1"/>
  <c r="L70" i="37" s="1"/>
  <c r="I572" i="37"/>
  <c r="H432" i="37"/>
  <c r="H381" i="37" s="1"/>
  <c r="H332" i="37" s="1"/>
  <c r="H296" i="37" s="1"/>
  <c r="H292" i="37" s="1"/>
  <c r="H272" i="37" s="1"/>
  <c r="H147" i="37" s="1"/>
  <c r="H83" i="37" s="1"/>
  <c r="H70" i="37" s="1"/>
  <c r="H29" i="37" s="1"/>
  <c r="N432" i="37"/>
  <c r="N381" i="37" s="1"/>
  <c r="N332" i="37" s="1"/>
  <c r="N296" i="37" s="1"/>
  <c r="N292" i="37" s="1"/>
  <c r="N272" i="37" s="1"/>
  <c r="N147" i="37" s="1"/>
  <c r="N83" i="37" s="1"/>
  <c r="N70" i="37" s="1"/>
  <c r="N29" i="37" s="1"/>
  <c r="F432" i="37"/>
  <c r="O432" i="37"/>
  <c r="O381" i="37" s="1"/>
  <c r="O332" i="37" s="1"/>
  <c r="O296" i="37" s="1"/>
  <c r="O292" i="37" s="1"/>
  <c r="O272" i="37" s="1"/>
  <c r="O147" i="37" s="1"/>
  <c r="O83" i="37" s="1"/>
  <c r="O70" i="37" s="1"/>
  <c r="O29" i="37" s="1"/>
  <c r="F381" i="37" l="1"/>
  <c r="F332" i="37" s="1"/>
  <c r="F296" i="37" s="1"/>
  <c r="F292" i="37" s="1"/>
  <c r="F272" i="37" s="1"/>
  <c r="F147" i="37" s="1"/>
  <c r="F83" i="37" s="1"/>
  <c r="F70" i="37" s="1"/>
  <c r="F29" i="37" s="1"/>
  <c r="H587" i="37"/>
  <c r="H588" i="37" s="1"/>
  <c r="L587" i="37"/>
  <c r="L588" i="37" s="1"/>
  <c r="N587" i="37"/>
  <c r="N588" i="37" s="1"/>
  <c r="T432" i="37"/>
  <c r="T381" i="37" s="1"/>
  <c r="T332" i="37" s="1"/>
  <c r="T296" i="37" s="1"/>
  <c r="T292" i="37" s="1"/>
  <c r="T272" i="37" s="1"/>
  <c r="T147" i="37" s="1"/>
  <c r="T83" i="37" s="1"/>
  <c r="T70" i="37" s="1"/>
  <c r="T29" i="37" s="1"/>
  <c r="U572" i="37"/>
  <c r="R432" i="37"/>
  <c r="R381" i="37" s="1"/>
  <c r="R332" i="37" s="1"/>
  <c r="R296" i="37" s="1"/>
  <c r="R292" i="37" s="1"/>
  <c r="R272" i="37" s="1"/>
  <c r="R147" i="37" s="1"/>
  <c r="R83" i="37" s="1"/>
  <c r="R70" i="37" s="1"/>
  <c r="R29" i="37" s="1"/>
  <c r="I432" i="37"/>
  <c r="I381" i="37" s="1"/>
  <c r="I332" i="37" s="1"/>
  <c r="I296" i="37" s="1"/>
  <c r="I292" i="37" s="1"/>
  <c r="I272" i="37" s="1"/>
  <c r="I147" i="37" s="1"/>
  <c r="I83" i="37" s="1"/>
  <c r="I70" i="37" s="1"/>
  <c r="I29" i="37" s="1"/>
  <c r="R587" i="37" l="1"/>
  <c r="R588" i="37" s="1"/>
  <c r="T587" i="37"/>
  <c r="T588" i="37" s="1"/>
  <c r="I587" i="37"/>
  <c r="I588" i="37" s="1"/>
  <c r="F587" i="37"/>
  <c r="F588" i="37" s="1"/>
  <c r="U432" i="37"/>
  <c r="U381" i="37" s="1"/>
  <c r="U332" i="37" s="1"/>
  <c r="U296" i="37" s="1"/>
  <c r="U292" i="37" s="1"/>
  <c r="U272" i="37" s="1"/>
  <c r="U147" i="37" s="1"/>
  <c r="U83" i="37" s="1"/>
  <c r="U70" i="37" s="1"/>
  <c r="U29" i="37" s="1"/>
  <c r="U587" i="37" l="1"/>
  <c r="U588" i="37" s="1"/>
  <c r="H41" i="16" l="1"/>
  <c r="G41" i="16" s="1"/>
  <c r="F41" i="16" s="1"/>
  <c r="H38" i="16"/>
  <c r="G38" i="16" s="1"/>
  <c r="H37" i="16"/>
  <c r="G37" i="16" s="1"/>
  <c r="F37" i="16" s="1"/>
  <c r="H26" i="16"/>
  <c r="F38" i="16" l="1"/>
  <c r="M21" i="37" l="1"/>
  <c r="O572" i="37"/>
  <c r="O587" i="37" s="1"/>
  <c r="O588" i="37" l="1"/>
  <c r="O522" i="40" l="1"/>
  <c r="O536" i="40"/>
  <c r="O550" i="40"/>
  <c r="O378" i="40"/>
  <c r="O292" i="40"/>
  <c r="O272" i="40"/>
  <c r="O264" i="40"/>
  <c r="O149" i="40"/>
  <c r="O85" i="40"/>
  <c r="O72" i="40" s="1"/>
  <c r="O31" i="40"/>
  <c r="O507" i="40" l="1"/>
  <c r="O580" i="40" l="1"/>
  <c r="O581" i="40" l="1"/>
  <c r="L83" i="16" l="1"/>
  <c r="L85" i="16" s="1"/>
  <c r="H36" i="16"/>
  <c r="K83" i="16"/>
  <c r="H35" i="16" l="1"/>
  <c r="H42" i="16" s="1"/>
  <c r="G36" i="16"/>
  <c r="H43" i="16" l="1"/>
  <c r="H44" i="16" s="1"/>
  <c r="F36" i="16"/>
  <c r="F35" i="16" s="1"/>
  <c r="O83" i="16" s="1"/>
  <c r="G35" i="16"/>
  <c r="H81" i="16" l="1"/>
  <c r="H82" i="16" s="1"/>
  <c r="H83" i="16" s="1"/>
</calcChain>
</file>

<file path=xl/sharedStrings.xml><?xml version="1.0" encoding="utf-8"?>
<sst xmlns="http://schemas.openxmlformats.org/spreadsheetml/2006/main" count="4618" uniqueCount="1145">
  <si>
    <t>Код</t>
  </si>
  <si>
    <t>Форма по ОКУД</t>
  </si>
  <si>
    <t>0322005</t>
  </si>
  <si>
    <t>Инвестор</t>
  </si>
  <si>
    <t>по ОКПО</t>
  </si>
  <si>
    <t/>
  </si>
  <si>
    <t>(организация, адрес, телефон, факс)</t>
  </si>
  <si>
    <t>Заказчик (Генподрядчик)</t>
  </si>
  <si>
    <t>Подрядчик (Субподрядчик)</t>
  </si>
  <si>
    <t>Стройка</t>
  </si>
  <si>
    <t>(наименование, адрес)</t>
  </si>
  <si>
    <t>Объект</t>
  </si>
  <si>
    <t>(наименование)</t>
  </si>
  <si>
    <t>Вид деятельности по ОКДП</t>
  </si>
  <si>
    <t>Договор подряда (контракт)</t>
  </si>
  <si>
    <t>номер</t>
  </si>
  <si>
    <t>дата</t>
  </si>
  <si>
    <t>Вид операции</t>
  </si>
  <si>
    <t>Номер документа</t>
  </si>
  <si>
    <t>Дата составления</t>
  </si>
  <si>
    <t>Отчетный период</t>
  </si>
  <si>
    <t>с</t>
  </si>
  <si>
    <t>по</t>
  </si>
  <si>
    <t>АКТ</t>
  </si>
  <si>
    <t>2</t>
  </si>
  <si>
    <t xml:space="preserve">О ПРИЕМКЕ ВЫПОЛНЕННЫХ РАБОТ </t>
  </si>
  <si>
    <t>Номер</t>
  </si>
  <si>
    <t>1</t>
  </si>
  <si>
    <t>3</t>
  </si>
  <si>
    <t>4</t>
  </si>
  <si>
    <t>5</t>
  </si>
  <si>
    <t>шт</t>
  </si>
  <si>
    <t>м</t>
  </si>
  <si>
    <t>т</t>
  </si>
  <si>
    <t>25</t>
  </si>
  <si>
    <t xml:space="preserve">  ВСЕГО по акту</t>
  </si>
  <si>
    <t>АО «МЕТРОВАГОНМАШ»; 141009, Московская обл., г. о. Мытищи, г. Мытищи,  ул. Колонцова, 4, 8 (498) 687-45-55</t>
  </si>
  <si>
    <t>ООО «КиКГЕОСТРОЙ»; 109004, г. Москва, ул. Земляной Вал, д.65, кв.59; +7 (495) 915-24-71</t>
  </si>
  <si>
    <t>Сдал:</t>
  </si>
  <si>
    <t>()</t>
  </si>
  <si>
    <t>[должность, подпись (инициалы, фамилия)]</t>
  </si>
  <si>
    <t>Принял:</t>
  </si>
  <si>
    <t>05804803</t>
  </si>
  <si>
    <t>16673706</t>
  </si>
  <si>
    <t>Генеральный директор ООО «КиКГЕОСТРОЙ»</t>
  </si>
  <si>
    <t>(Ю.Ф. Кесслер)</t>
  </si>
  <si>
    <t xml:space="preserve">Генеральный директор АО «МЕТРОВАГОНМАШ» </t>
  </si>
  <si>
    <t>(А.Б. Степнов)</t>
  </si>
  <si>
    <t>№</t>
  </si>
  <si>
    <t>ИТОГО</t>
  </si>
  <si>
    <t>Уницированная форма № КС - 3</t>
  </si>
  <si>
    <t>Утверждена постановлением Госкомстата России</t>
  </si>
  <si>
    <t>от 11.11.99г. № 100</t>
  </si>
  <si>
    <t>0322001</t>
  </si>
  <si>
    <t>Заказчик</t>
  </si>
  <si>
    <t>Генподрядчик</t>
  </si>
  <si>
    <t>Объект:</t>
  </si>
  <si>
    <t>Строительство 2КЛ-0,4 кВ от ТП-10/0,4 кВ № 11223 до стены фасада здания в направлении нового ВРЩ-0,4 кВ, в т.ч. ПИР: г.Москва, ул. 5-я Парковая, д.51</t>
  </si>
  <si>
    <t>Стройка :</t>
  </si>
  <si>
    <t xml:space="preserve"> </t>
  </si>
  <si>
    <t>Доп. соглашение.</t>
  </si>
  <si>
    <t>Вид деятельности</t>
  </si>
  <si>
    <t>по ОКДП</t>
  </si>
  <si>
    <t xml:space="preserve">Договор подряда   </t>
  </si>
  <si>
    <t xml:space="preserve">Номер документа   </t>
  </si>
  <si>
    <t xml:space="preserve">Дата составления   </t>
  </si>
  <si>
    <t>СПРАВКА</t>
  </si>
  <si>
    <t>О СТОИМОСТИ ВЫПОЛНЕННЫХ РАБОТ И ЗАТРАТ</t>
  </si>
  <si>
    <t>Наименование пусковых комплексов, объектов,</t>
  </si>
  <si>
    <t xml:space="preserve">  Код</t>
  </si>
  <si>
    <t xml:space="preserve">    Стоимость выполненных работ и затрат,руб.</t>
  </si>
  <si>
    <t xml:space="preserve">   по</t>
  </si>
  <si>
    <t>видов работ, оборудования, затрат</t>
  </si>
  <si>
    <t xml:space="preserve">    с начала</t>
  </si>
  <si>
    <t>в том числе</t>
  </si>
  <si>
    <t>порядку</t>
  </si>
  <si>
    <t xml:space="preserve">  проведения</t>
  </si>
  <si>
    <t>с начала года</t>
  </si>
  <si>
    <t>за отчетный</t>
  </si>
  <si>
    <t xml:space="preserve">      работ</t>
  </si>
  <si>
    <t>период</t>
  </si>
  <si>
    <t>Всего работ и затрат, включаемых в стоимость работ в том числе:</t>
  </si>
  <si>
    <t>х</t>
  </si>
  <si>
    <t>СМР</t>
  </si>
  <si>
    <t>Оборудование</t>
  </si>
  <si>
    <t>Оборудование ТБ</t>
  </si>
  <si>
    <t>ПНР</t>
  </si>
  <si>
    <t>Прочие затраты</t>
  </si>
  <si>
    <t>Итого:</t>
  </si>
  <si>
    <t>Налог на добавленную стоимость 20%:</t>
  </si>
  <si>
    <t>Всего,с учетом налогов:</t>
  </si>
  <si>
    <t>08</t>
  </si>
  <si>
    <t>НДС 18%</t>
  </si>
  <si>
    <t>Оборудование с НДС 18%</t>
  </si>
  <si>
    <t>Авторский надзор 2,65%</t>
  </si>
  <si>
    <t>Авторский надзор 2,65% с НДС 18%</t>
  </si>
  <si>
    <t>02</t>
  </si>
  <si>
    <t>03</t>
  </si>
  <si>
    <t>Поставка продукции</t>
  </si>
  <si>
    <t>в т.ч. оборудование</t>
  </si>
  <si>
    <t>04</t>
  </si>
  <si>
    <t>Прочие</t>
  </si>
  <si>
    <t>Охрана</t>
  </si>
  <si>
    <t>Охрана с НДС 18%</t>
  </si>
  <si>
    <t>Прочие от СМР</t>
  </si>
  <si>
    <t>Прочие с НДС 18%</t>
  </si>
  <si>
    <t>Страхование 0,8%</t>
  </si>
  <si>
    <t>Страхование 0,8% с НДС 18%</t>
  </si>
  <si>
    <t>Согласование и услуги 0,15%</t>
  </si>
  <si>
    <t>Согласование и услуги 0,15% с НДС</t>
  </si>
  <si>
    <t>Всего с НДС 18%:</t>
  </si>
  <si>
    <t>Итого</t>
  </si>
  <si>
    <t xml:space="preserve">      Сумма НДС</t>
  </si>
  <si>
    <t xml:space="preserve">                  Всего с учетом НДС</t>
  </si>
  <si>
    <t>Зачет аванса 50%</t>
  </si>
  <si>
    <t>К оплате, с учетом авансового платежа 50%</t>
  </si>
  <si>
    <t>В т.ч. НДС 20%</t>
  </si>
  <si>
    <t xml:space="preserve">Генеральный директор
АО «МЕТРОВАГОНМАШ» </t>
  </si>
  <si>
    <t>А.Б. Степнов</t>
  </si>
  <si>
    <t>должность</t>
  </si>
  <si>
    <t>подпись</t>
  </si>
  <si>
    <t>расшифровка подписи</t>
  </si>
  <si>
    <t>М.П.</t>
  </si>
  <si>
    <t>Генеральный директор
ООО «КиКГЕОСТРОЙ»</t>
  </si>
  <si>
    <t>Ю.Ф. Кесслер</t>
  </si>
  <si>
    <t xml:space="preserve">        </t>
  </si>
  <si>
    <t>сумма с ндс</t>
  </si>
  <si>
    <t>без НДС</t>
  </si>
  <si>
    <t>с НДС</t>
  </si>
  <si>
    <t xml:space="preserve">КС-3 №                   </t>
  </si>
  <si>
    <t xml:space="preserve">КС-2 №                         </t>
  </si>
  <si>
    <t>остаток по Договору</t>
  </si>
  <si>
    <t>проверка</t>
  </si>
  <si>
    <t>Демонтажные работы</t>
  </si>
  <si>
    <t>кг</t>
  </si>
  <si>
    <t>март 24г</t>
  </si>
  <si>
    <t>МВМ/19-07</t>
  </si>
  <si>
    <t>Ремонт цеха №8, расположенного по адресу: Московская область, г.о. Мытищи, ул.Колонцова, д.4</t>
  </si>
  <si>
    <t>Цех №8, расположенный по адресу: Московская область, г.о. Мытищи, ул.Колонцова, д.4</t>
  </si>
  <si>
    <t>Наименовение</t>
  </si>
  <si>
    <t>Ед.изм</t>
  </si>
  <si>
    <t>Кол-во</t>
  </si>
  <si>
    <t>Стоимость работ, руб. с НДС</t>
  </si>
  <si>
    <t>Стоимость материалов, руб. с НДС</t>
  </si>
  <si>
    <t>Итого, руб. с НДС</t>
  </si>
  <si>
    <t>за ед.</t>
  </si>
  <si>
    <t>итого</t>
  </si>
  <si>
    <t>за ед</t>
  </si>
  <si>
    <t>Основные объекты строительства, реконструкции, капитального ремонта, в том числе:</t>
  </si>
  <si>
    <t>1.1</t>
  </si>
  <si>
    <t>130-23-АС3 Архитектурно-строительные решения</t>
  </si>
  <si>
    <t>Частичный демонтаж крестовых связей</t>
  </si>
  <si>
    <t>Демонтаж сэндвич панелей</t>
  </si>
  <si>
    <t>м²</t>
  </si>
  <si>
    <t>Устройство фахверка</t>
  </si>
  <si>
    <t>Устройство сэндвич панелей</t>
  </si>
  <si>
    <t>Устройство перегородок</t>
  </si>
  <si>
    <t>Перегородки гипсокартонные типа С112 к-тлексной системы КНАУФ толщиной 100 мм с облицовкой 2мя листами ГКЛ (толщиной 12,5мм) со звукоизолирующим слоем из минераловатых плит Лайт Баттс толщиной 50 мм</t>
  </si>
  <si>
    <t>Устройство отверстий под воздуховоды</t>
  </si>
  <si>
    <t>Отделка потолков помещений</t>
  </si>
  <si>
    <t>Подвесной потолок системы "Армстронг"</t>
  </si>
  <si>
    <t>Подвесной потолок системы "Кнауф-акустика"</t>
  </si>
  <si>
    <t>Реечный алюминиевый потолок</t>
  </si>
  <si>
    <t>Затирка бетонной поверхности перекрытия перед устройством потолка</t>
  </si>
  <si>
    <t>Устроиство базового слоя шпаклевки</t>
  </si>
  <si>
    <t>Устроиство финишного слоя шпаклевки</t>
  </si>
  <si>
    <t>Окраска потолка силикатой краской за 2 раза</t>
  </si>
  <si>
    <t>Грунтовка поверхностей перед окрашиванием</t>
  </si>
  <si>
    <t>Полы помещений</t>
  </si>
  <si>
    <t>Очистка поверхности от грязи и мусора</t>
  </si>
  <si>
    <t>Устройство пола из бетона кл. В25 толщиной до 100 мм</t>
  </si>
  <si>
    <t>м³</t>
  </si>
  <si>
    <t>Керамогранитая плитка</t>
  </si>
  <si>
    <t>Напольная керамическая плитка</t>
  </si>
  <si>
    <t>Коммерческий линолеум (33-34 кл.)</t>
  </si>
  <si>
    <t>Гидроизоляция Гидроизол</t>
  </si>
  <si>
    <t>Наливной пол толщиной до 50мм</t>
  </si>
  <si>
    <t>Керамогранитая плитка с шероховатой поверхностью</t>
  </si>
  <si>
    <t>Наливной пол толщиной до 45мм армированный сеткой d4 В500 100х100</t>
  </si>
  <si>
    <t>Грунтовка поверхностей перед финишным покрытием</t>
  </si>
  <si>
    <t>Отделка стен помещений</t>
  </si>
  <si>
    <t>Установка потивопожарных окон</t>
  </si>
  <si>
    <t>Установка внутренних окон</t>
  </si>
  <si>
    <t>Установка потивопожарных дверей</t>
  </si>
  <si>
    <t>Лестичная клетка</t>
  </si>
  <si>
    <t>Устройство перекрытия</t>
  </si>
  <si>
    <t>Пол АБК</t>
  </si>
  <si>
    <t>Прорезка проёмов дверных и оконных</t>
  </si>
  <si>
    <t>Устройство отверстия на кровле в осях В/32-34</t>
  </si>
  <si>
    <t>Проходка воздуховодов сквозь кровлю АБК</t>
  </si>
  <si>
    <t>Устройство мк отверстий диам. 400 мм в покрытии здания</t>
  </si>
  <si>
    <t>Устройство дверного проёма в стене цеха (пож.выход)</t>
  </si>
  <si>
    <t>1.2</t>
  </si>
  <si>
    <t>130-23-АС1 Архитектурно-строительные решения</t>
  </si>
  <si>
    <t xml:space="preserve">Металлоконструкции огрунтованные </t>
  </si>
  <si>
    <t>Монтаж фахверковых стоек массой до 1,0 т</t>
  </si>
  <si>
    <t>Монтаж распорок, ригелей, в том числе: 
Профили стальные гнутые замкнутые квадратые 100х4</t>
  </si>
  <si>
    <t>Окраска металлоконструкций</t>
  </si>
  <si>
    <t xml:space="preserve">Устройство огнезащитой краски по металлу </t>
  </si>
  <si>
    <t>Крепление металлоконструкций</t>
  </si>
  <si>
    <t>Химический анкер, шпилька М16х190</t>
  </si>
  <si>
    <t>Распорный анкер типа Hilti HSA M12х115</t>
  </si>
  <si>
    <t>Распорный анкер типа Hilti HSA M10х83</t>
  </si>
  <si>
    <t>Распорный анкер типа Hilti HSA M6х50</t>
  </si>
  <si>
    <t>Демонтаж металлоконструкций</t>
  </si>
  <si>
    <t>Демонтаж элементов тормозных ферм и связей с последующей приваркой к фахверку и окраской</t>
  </si>
  <si>
    <t>Устройство перегородки</t>
  </si>
  <si>
    <t>Стеновые сэндвич-панели «Металл Профиль» МП ТСП-Z-100-1000-Г-Г-МВ</t>
  </si>
  <si>
    <t>Устройство противопожарной перегородки «Knauf» С112 с двухслойной обшивкой с каждой стороны</t>
  </si>
  <si>
    <t>Устройство бетонного плинтуса</t>
  </si>
  <si>
    <t>Устройство плинтуса из бетона кл. В25</t>
  </si>
  <si>
    <t>Шлифовка бетонной поверхности</t>
  </si>
  <si>
    <t>Арматура Ш10А500С</t>
  </si>
  <si>
    <t>п/м</t>
  </si>
  <si>
    <t>1.3</t>
  </si>
  <si>
    <t>130-23-ВК Внутренние трубопроводы</t>
  </si>
  <si>
    <t>Хозяйственно-питьевой водопровод В1.</t>
  </si>
  <si>
    <t>сис</t>
  </si>
  <si>
    <t>Горячее водоснабжение (Т3, Т4)</t>
  </si>
  <si>
    <t>Противопожарный водопровод, В2</t>
  </si>
  <si>
    <t>Бытовая канализация К1</t>
  </si>
  <si>
    <t>1.4</t>
  </si>
  <si>
    <t>130-23-ПС Пожарная сигнализация</t>
  </si>
  <si>
    <t>Сервер "Орион Про"</t>
  </si>
  <si>
    <t>к-т</t>
  </si>
  <si>
    <t>Шкаф пожарной сигнализации</t>
  </si>
  <si>
    <t>Монтажный к-тлект</t>
  </si>
  <si>
    <t>Шкаф металлический с монтажной платой</t>
  </si>
  <si>
    <t>Прибор приемно-контрольный и управления пожарный</t>
  </si>
  <si>
    <t>Аккумулятор 12 В, 17 А/ч</t>
  </si>
  <si>
    <t>Пульт контроля и управления</t>
  </si>
  <si>
    <t>Контроллер двухпроводной линиии связи</t>
  </si>
  <si>
    <t>Блок контрольно-пусковой</t>
  </si>
  <si>
    <t>Извещатель пожарный дымовой оптико-электронный аналого-адресный</t>
  </si>
  <si>
    <t>Извещатель пожарный линейный однопозиционный адресный</t>
  </si>
  <si>
    <t>Извещатель пожарный ручной адресный</t>
  </si>
  <si>
    <t>Блок разветвительно-изолирующий</t>
  </si>
  <si>
    <t>Преобразователь интерфейсов</t>
  </si>
  <si>
    <t>Патч-корд волоконно-оптический LC/UPC-LC/UPC 50 м</t>
  </si>
  <si>
    <t>Патч-корд волоконно-оптический LC/UPC-LC/UPC 1 м</t>
  </si>
  <si>
    <t>Устройство коммутационное</t>
  </si>
  <si>
    <t>Оповещатель охранно-пожарный световой (табло)</t>
  </si>
  <si>
    <t>Оповещатель охранно-пожарный звуковой</t>
  </si>
  <si>
    <t>Полка 19" перфорированная консольная 1U</t>
  </si>
  <si>
    <t>Модуль подключения нагрузки</t>
  </si>
  <si>
    <t>Расширитель адресный</t>
  </si>
  <si>
    <t>Преобразователь интерфейса</t>
  </si>
  <si>
    <t>Коммутатор сетевой гигабитый 6 портовый</t>
  </si>
  <si>
    <t>Блок питания</t>
  </si>
  <si>
    <t>Лоток перфорированный 100х50х3000</t>
  </si>
  <si>
    <t>Перегородка для лотка</t>
  </si>
  <si>
    <t>Крышка с заземлением на лоток основание 100 L3000</t>
  </si>
  <si>
    <t>Угол CPO 90 горизонтальный 90° 100х50</t>
  </si>
  <si>
    <t>Угол CS 90 вертикальный внутренний 90° 100х50</t>
  </si>
  <si>
    <t>Легкая консоль потолочная DS основание 100</t>
  </si>
  <si>
    <t>Легкая консоль DW основание 100</t>
  </si>
  <si>
    <t>Пластина крепежная GTO H50</t>
  </si>
  <si>
    <t xml:space="preserve">Пластина для заземления PTCE </t>
  </si>
  <si>
    <t>Стандартый анкер с болтом М8</t>
  </si>
  <si>
    <t>Винт для электрического соединения М5х8</t>
  </si>
  <si>
    <t>Миниканал 25х17 TMC</t>
  </si>
  <si>
    <t>Кабель огнестойкий</t>
  </si>
  <si>
    <t xml:space="preserve">Металлорукав МПГ20 в оболочке </t>
  </si>
  <si>
    <t>Труба гофрированная ПВХ легкая серая D20</t>
  </si>
  <si>
    <t>Скоба металлическая однолапковая Д20</t>
  </si>
  <si>
    <t>Скоба металлическая однолапковая Д25</t>
  </si>
  <si>
    <t>Металлический дюбель для газобетона 6х32</t>
  </si>
  <si>
    <t>Саморез с пресс-шайбой 4.2х32</t>
  </si>
  <si>
    <t>Аксессуары (расходные материалы, крепеж)</t>
  </si>
  <si>
    <t>Пуско-наладочные работы, приемо-сдаточные работы</t>
  </si>
  <si>
    <t>1.5</t>
  </si>
  <si>
    <t>130-23-ОВ2 Отопление и вентиляция</t>
  </si>
  <si>
    <t>Монтаж приточной системы</t>
  </si>
  <si>
    <t>Монтаж вытяжных и приточно-вытяжных систем</t>
  </si>
  <si>
    <t>Монтаж к-тлектов автоматики</t>
  </si>
  <si>
    <t>Монтаж воздухораспределителей</t>
  </si>
  <si>
    <t>Прокладка воздуховодов из оцинкованой стали</t>
  </si>
  <si>
    <t>Монтаж клапанов огнезадерживающих</t>
  </si>
  <si>
    <t>Монтаж фильтрационных агрегатов</t>
  </si>
  <si>
    <t>Монтаж шумоглушителей</t>
  </si>
  <si>
    <t>Монтаж воздушно-тепловых завес</t>
  </si>
  <si>
    <t>Теплоснабжение</t>
  </si>
  <si>
    <t>Завеса воздушная У5-У8</t>
  </si>
  <si>
    <t>Завеса воздушная У1-У4,У9-У16</t>
  </si>
  <si>
    <t>Прокладка трубопроводов теплоснабжения</t>
  </si>
  <si>
    <t>Прокладка кабелей системы автоматизации вентиляции</t>
  </si>
  <si>
    <t xml:space="preserve">Пуско-наладочные работы </t>
  </si>
  <si>
    <t>1.6</t>
  </si>
  <si>
    <t>130-23-ОВ1 Отопление, вентиляция и кондиционирование</t>
  </si>
  <si>
    <t>Монтаж отопительных приборов в к-тлекте с запорно-регулирующей арматурой</t>
  </si>
  <si>
    <t>Прокладка трубопроводов отопления в изоляции</t>
  </si>
  <si>
    <t xml:space="preserve">Насос циркуляционный </t>
  </si>
  <si>
    <t>Теплоснабжение установки П1</t>
  </si>
  <si>
    <t>Прокладка трубопроводов теплоснабжения в изоляции</t>
  </si>
  <si>
    <t>Вентиляция</t>
  </si>
  <si>
    <t>Монтаж узла терморегулирования</t>
  </si>
  <si>
    <t>Монтаж вытяжных систем</t>
  </si>
  <si>
    <t>Монтаж воздухораспределителей, дроссель-клапанов, зонтов</t>
  </si>
  <si>
    <t>Монтаж противодымных систем ПД1, ДУ1</t>
  </si>
  <si>
    <t>Монтаж клапанов противопожарных</t>
  </si>
  <si>
    <t>Прокладка воздуховодов из чёрной и оцинкованой стали</t>
  </si>
  <si>
    <t>Кондиционирование воздуха</t>
  </si>
  <si>
    <t>Монтаж наружных блоков сиситем кондиционирования воздуха</t>
  </si>
  <si>
    <t>Монтаж внутренних блоков сиситем кондиционирования воздуха</t>
  </si>
  <si>
    <t>Прокладка медных трубопроводов с изоляцией</t>
  </si>
  <si>
    <t>Прокладка дренажных трубопроводов</t>
  </si>
  <si>
    <t>Установка дренажных насосов</t>
  </si>
  <si>
    <t>1.7</t>
  </si>
  <si>
    <t>130-23-СКС Структурированная кабельная сеть</t>
  </si>
  <si>
    <t>Шкаф настенный 19", 15U, 600х775x600 мм, стеклянная дверь с перфорацией, цвет черный. IP20</t>
  </si>
  <si>
    <t>Шкаф настенный 19", 42U, 600х2055x800 мм, передняя стеклянная дверь с  перфорацией по бокам</t>
  </si>
  <si>
    <t>Панель с щеточным кабельным вводом в пол/потолок, 65х293 мм, цвет черный</t>
  </si>
  <si>
    <t>Полка/ящик для документов с замком, 2U, 483х88х460 мм, цвет черный</t>
  </si>
  <si>
    <t xml:space="preserve">Оптический кросс-бокс стационарный 19", 1U, 32 порта, адаптеры SC/2xLC. </t>
  </si>
  <si>
    <t>Пигтейл с коннектором LC/UPC, 9/125 (SM), LSZH, 1,5 м</t>
  </si>
  <si>
    <t>Оптический адаптер (проходной соединитель) LC-LC duplex, SM</t>
  </si>
  <si>
    <t>Патч-панель 19", 1U, 24 порта RJ-45, категория 5e, Dual IDC, RоHS, цвет черный</t>
  </si>
  <si>
    <t>Коммутатор управляемый, уровень L3, 48 портов 1 Гбит/с, 4 порта SFP+, питание по Ethernet (PoE)</t>
  </si>
  <si>
    <t>Источник бесперебойного питания однофазный вход/выход, 2200 ВА/1980 Вт</t>
  </si>
  <si>
    <t>Источник бесперебойного питания однофазный вход/выход, 1000 ВА/800 Вт</t>
  </si>
  <si>
    <t>Вертикальный кабельный органайзер для шкафов 42U, с крышками</t>
  </si>
  <si>
    <t>Кабельный органайзер пластиковый с крышкой, глубина 53 мм, 19", 1U</t>
  </si>
  <si>
    <t>Блок розеток горизонтальный  8 розеток C13, с LED выключателем, 1U, IP20,</t>
  </si>
  <si>
    <t xml:space="preserve">Автоматический выключатель 2Р, Iном 10 А, хар. С </t>
  </si>
  <si>
    <t xml:space="preserve">Автоматический выключатель 2Р, Iном 16 А, хар. С </t>
  </si>
  <si>
    <t>Розетка к-тьютерная RJ-45 серии "Viva", установка в кабель-каналы, кат 5е</t>
  </si>
  <si>
    <t xml:space="preserve">Розетка к-тьютерная RJ-45 настенная, IP66, с откидной крышкой </t>
  </si>
  <si>
    <t xml:space="preserve">Корпус настенной розетки к-тьютерной для 1 вставки </t>
  </si>
  <si>
    <t>Вставка RJ-45 (8P8C), кат 5e, 110 IDC, монтаж инструментом NE-TOOL, белая</t>
  </si>
  <si>
    <t>Розетка с заземлением на DIN-рейку, Iном 16А, Uном 250 В, IP20</t>
  </si>
  <si>
    <t xml:space="preserve">Точка доступа (радиомодуль беспроводной), мощность передатчика до 20 дБм, </t>
  </si>
  <si>
    <t>Шнур (патч-корд) оптический, SM 9/125 мкм, дуплекс, LC-LC, 3 м</t>
  </si>
  <si>
    <t>Патч-корд U/UTP cat. 5e, внешняя оболочка LSZH, 4 пары, RJ45-RJ45, длина 1 м, серый</t>
  </si>
  <si>
    <t>Патч-корд U/UTP cat. 5e, внешняя оболочка LSZH, 4 пары, RJ45-RJ45, длина 3 м, серый</t>
  </si>
  <si>
    <t>Шнур (патч-корд) оптический, SM 9/125 мкм, дуплекс, LC-ST, 3 м</t>
  </si>
  <si>
    <t>Кабель-канал 80x40 белый TA-G IN-Liner 01781 DKC</t>
  </si>
  <si>
    <t>Разделитель SEP-N 40 09514 DKC</t>
  </si>
  <si>
    <t>Угол внутренний изменяемый 80x40 70-120 градусов NIAV IN-Liner 01724 DKC</t>
  </si>
  <si>
    <t>Угол 80x40мм внешний изменяемый 70-120 градусов 01708 DKC</t>
  </si>
  <si>
    <t>Рамка-суппорт под 2 модуля PDA-DN 80 10043 DKC</t>
  </si>
  <si>
    <t>Накладка SGAN 40 на стык профиля 00823 DKC</t>
  </si>
  <si>
    <t>Накладка на стык 80 GAN In-liner 00886 DKC</t>
  </si>
  <si>
    <t>Угол плоский Т-образный 80x40 NTAN IN-Liner 01756 DKC</t>
  </si>
  <si>
    <t>Заглушка для кабель-канала 80x40 торцевая LАN In-liner 00871 DKC</t>
  </si>
  <si>
    <t>Саморез 3.5х50мм с дюбелем F6 CM06541 DKC</t>
  </si>
  <si>
    <t>Лоток перфорированный 300х50х3000</t>
  </si>
  <si>
    <t>Перегородка SEP для лотка, высота 50 мм, L=3 м</t>
  </si>
  <si>
    <t>Крышка на лоток с заземлением, основание 100 мм, L=3 м, толщина 0,6 мм</t>
  </si>
  <si>
    <t>Угол CS 90 вертикальный внутренний 90° 300х50</t>
  </si>
  <si>
    <t>Угол горизонтальный 90° 100х50 мм в к-тлекте с крепежными элементами</t>
  </si>
  <si>
    <t>Ответвитель DPT T-образный горизонтальный 300х50</t>
  </si>
  <si>
    <t>Легкая консоль потолочная DS основание 300 мм</t>
  </si>
  <si>
    <t>Консоль легкая осн. 100 мм</t>
  </si>
  <si>
    <t>Винт для соединения крышек лотков</t>
  </si>
  <si>
    <t xml:space="preserve">Кабель оптический внутриобъектовый огнестойкий, наружная оболочка </t>
  </si>
  <si>
    <t>Кабель витая пара неэкранированный U/UTP 4x2x0,51 категория 5е, материал оболочки LSZH (нг(А)-HF)</t>
  </si>
  <si>
    <t>Труба ПЛЛ гибкая гофрированная с протяжкой, не поддерживает горение</t>
  </si>
  <si>
    <t>Держатель с защелкой и дюбелем d=20 мм</t>
  </si>
  <si>
    <t>Пуско-наладочные работы</t>
  </si>
  <si>
    <t>1.8</t>
  </si>
  <si>
    <t>130-23-СОТ Система охранного телевидения</t>
  </si>
  <si>
    <t xml:space="preserve">IP-камера уличная цилиндрическая. Разрешение 2 Мп, 1/2.8" Progressive   </t>
  </si>
  <si>
    <t>IP-камера уличая купольная. Разрешение 2 Мп, 1/2.8" Progressive Scan CMOS</t>
  </si>
  <si>
    <t>Кронштейн угловой</t>
  </si>
  <si>
    <t>Монтажная коробка для IP-камер</t>
  </si>
  <si>
    <t>Коммутатор управляемый, уровень L3, 16 портов PoE 10/100M RJ45</t>
  </si>
  <si>
    <t>ПО видеонаблюдения Интеллект для интеграции IP-камеры - лицензия на подключение 1 в/к и 1 а/к</t>
  </si>
  <si>
    <t>Удлинитель пассивный на 1 канал. Вход: 1 10/100BaseT(X)/IEEE 802.3at</t>
  </si>
  <si>
    <t>Шнур ШОС-2SM/2.0 желтый 130202-02793 ССД</t>
  </si>
  <si>
    <t>Муфта вводная dвн=20,4 мм, dнар=20,6 мм, исполнение прямолинейное, вводная резьба 1/2"</t>
  </si>
  <si>
    <t>Коннектор RJ-45 CAT5E не экранированный</t>
  </si>
  <si>
    <t>Кабель витая пара неэкранированный U/UTP 4x2x0,51 кат 5е, материал оболочки LSZH (нг(А)-HF)</t>
  </si>
  <si>
    <t>1.9</t>
  </si>
  <si>
    <t>130-23-УА1 Устройства автоматики</t>
  </si>
  <si>
    <t>1.10</t>
  </si>
  <si>
    <t>130-23-ЭО1 Электрическое освещение</t>
  </si>
  <si>
    <t>Панель противопожарных устройств</t>
  </si>
  <si>
    <t>Кабель силовой, не поддерживающий горение, безгалогенный 5х6</t>
  </si>
  <si>
    <t>м.</t>
  </si>
  <si>
    <t>Кабель силовой, не поддерживающий горение, безгалогенный 3х2,5</t>
  </si>
  <si>
    <t>Светильник светодиодный Olymp 2.0 60град. 250Вт 5000К IP65 промышленный VARTON</t>
  </si>
  <si>
    <t>Блок аварийного питания EM-Recovery 300Вт IP65</t>
  </si>
  <si>
    <t>Аксессуары (расходные материалы, крепеж, гофра, прочее) на 1 м кабеля</t>
  </si>
  <si>
    <t>1.11</t>
  </si>
  <si>
    <t>130-23-АС4 Архитектурно-строительные решения</t>
  </si>
  <si>
    <t>Устройство металлического каркаса помещения к-трессорной</t>
  </si>
  <si>
    <t>Устройство стен потолков к-трессорной(Монтаж стеновых, кровельных сэндвич-панелей)</t>
  </si>
  <si>
    <t>Оконный проем в осях А/32-33 на отм. +7,600</t>
  </si>
  <si>
    <t>Отделка оконного проема</t>
  </si>
  <si>
    <t>Фундаментая плита наружной установки под воздухосборник и к-трессоры</t>
  </si>
  <si>
    <t>Ограждение</t>
  </si>
  <si>
    <t>1.12</t>
  </si>
  <si>
    <t>130-23-ЭО2 Электрическое освещение</t>
  </si>
  <si>
    <t>Щит распределительный</t>
  </si>
  <si>
    <t>Щит рабочего освещения</t>
  </si>
  <si>
    <t>Кабель силовой, не поддерживающий горение, безгалогенный, огнестойкий 3х2,5</t>
  </si>
  <si>
    <t>Светодиодный светильник VARTON A070 2.0 20 Вт 4000 K IP40 с рассеивателем опал</t>
  </si>
  <si>
    <t>Светодиодный светильник 20 Вт 4000 K IP40 с БАП</t>
  </si>
  <si>
    <t>Светодиодный светильник VARTON DL-01 круглый встраиваемый 190x70 мм 25 W 4000 K IP54</t>
  </si>
  <si>
    <t>Светодиодный светильник VARTON ЖКХ круг 10 W IP65 185х70 мм антивандальный 4000 K</t>
  </si>
  <si>
    <t>Лоток 50х100 L=3000 перфорированный</t>
  </si>
  <si>
    <t>Монтаж прочих материалов в тч.</t>
  </si>
  <si>
    <t>1.13</t>
  </si>
  <si>
    <t>130-23-АС2 Полы. Архитектурно-строительные решения</t>
  </si>
  <si>
    <t>Модульные здания</t>
  </si>
  <si>
    <t>Модульный офис 2МД5</t>
  </si>
  <si>
    <t>Модульный офис 4МД-6</t>
  </si>
  <si>
    <t>Заполнение проемов</t>
  </si>
  <si>
    <t>Дверь противопожарная 2100х1500 EI-30 двупольная, внутренняя глухая, с доводчиком</t>
  </si>
  <si>
    <t>Дверь противопожарная 2100х1200 EI-30 правая, внутренняя глухая, с доводчиком</t>
  </si>
  <si>
    <t>Ворота откатые противопожарные 8000х5000h EI-30</t>
  </si>
  <si>
    <t>Ворота распашные стальные утепленные 4000х5000h с калиткой</t>
  </si>
  <si>
    <t>Ворота распашные стальные утепленные 4500х5000h с калиткой</t>
  </si>
  <si>
    <t>Устройство перемычек</t>
  </si>
  <si>
    <t>Устройство монолитых железобетонных перемычек из бетона кл. В25, W4, F100</t>
  </si>
  <si>
    <t>Арматура А500</t>
  </si>
  <si>
    <t>Арматура А240</t>
  </si>
  <si>
    <t>Кладка из кирпича на растворе М150 КР-р-по 250х120х65/1НФ/150/2,0/100/ГОСТ 530-2012</t>
  </si>
  <si>
    <t>Штукатурка улучшенная цементая</t>
  </si>
  <si>
    <t>Подстилающий слой пола вокруг ж/д путей</t>
  </si>
  <si>
    <t>Устройство монолитого железобетонного подстилающего слоя пола из бетона кл. В25, W4, F50 толщиной 150 мм</t>
  </si>
  <si>
    <t>Арматура ⌀8 А500</t>
  </si>
  <si>
    <t xml:space="preserve">Полы сборочного цеха </t>
  </si>
  <si>
    <t>Очищение поверхности пола</t>
  </si>
  <si>
    <t>Грунтовка праймером Технониколь 01</t>
  </si>
  <si>
    <t>Монтаж гидроизоляции Техноэласт Мост в 1 слой</t>
  </si>
  <si>
    <t>Устройство монолитого железобетонного пола из бетона кл. В25 толщиной 80 мм</t>
  </si>
  <si>
    <t>Затирка поверхности с использованием порошкового упрочнителя по типу Duracor</t>
  </si>
  <si>
    <t>Устройство швов</t>
  </si>
  <si>
    <t>Полы сварочного цеха и к-трессорной</t>
  </si>
  <si>
    <t>Устройство монолитого железобетонного пола из жаропрочного бетона (на высокоглиноземистом цементе с шамотым заполнителем) кл. В25 толщиной 80 мм</t>
  </si>
  <si>
    <t>Фундаменты под домкраты 20 шт</t>
  </si>
  <si>
    <t>Демонтаж существующего слоя пола толщиной 400 мм</t>
  </si>
  <si>
    <t>Забивка свай 200х200 длинной 3 метра под домкраты</t>
  </si>
  <si>
    <t>Устройство монолитых ЖБ фундаментов из бетон кл. В25, W4, F 50 под домкраты</t>
  </si>
  <si>
    <t>Анкеры</t>
  </si>
  <si>
    <t>Кабельные лотки</t>
  </si>
  <si>
    <t>Устройство бетонной подготовки из бетона В7,5 100 мм</t>
  </si>
  <si>
    <t>Устройство монолитых железобетонных лотков из бетона кл. В25, W4, F50</t>
  </si>
  <si>
    <t>Монтаж стальных крышек каналов:</t>
  </si>
  <si>
    <t>Чечевица 6 мм</t>
  </si>
  <si>
    <t>Полоса 60х6</t>
  </si>
  <si>
    <t>Покрытие крышек грунтовкой ГФ-021 (2 слоя) и эмалью ПФ-115 (2 слоя). Общая толщина не менее 80 мкм</t>
  </si>
  <si>
    <t>Ремонт примыкания кровли к проходкам труб</t>
  </si>
  <si>
    <t>Техноэласт ЭПП</t>
  </si>
  <si>
    <t>Цементый раствор М150</t>
  </si>
  <si>
    <t>Обжимной хомут</t>
  </si>
  <si>
    <t>Юбка из металла</t>
  </si>
  <si>
    <t>Герметик</t>
  </si>
  <si>
    <t>Ремонт примыкания кровли к фонарю</t>
  </si>
  <si>
    <t>Прижимная рейка</t>
  </si>
  <si>
    <t>Ремонт кровли</t>
  </si>
  <si>
    <t>Отделка сварочного цеха (стен, колонн, ферм, стен покрытия)</t>
  </si>
  <si>
    <t>Зачистка поверхности</t>
  </si>
  <si>
    <t>Грунтовка</t>
  </si>
  <si>
    <t>штукатурка  цементая</t>
  </si>
  <si>
    <t xml:space="preserve">грунтовка </t>
  </si>
  <si>
    <t>акриловая краска в 2 слоя</t>
  </si>
  <si>
    <t>1.14</t>
  </si>
  <si>
    <t>130-23-ЭМ1 Силовое электрооборудование</t>
  </si>
  <si>
    <t>Кабель силовой, не поддерживающий горение, безгалогенный</t>
  </si>
  <si>
    <t>Кабель силовой</t>
  </si>
  <si>
    <t>Кабель монтажный</t>
  </si>
  <si>
    <t>Труба D=32 гибкая гофрированная не распространяющая горение, с зондом</t>
  </si>
  <si>
    <t>Заземляющий проводник гибкий</t>
  </si>
  <si>
    <t>Металлорукав в ПВХ-изоляции</t>
  </si>
  <si>
    <t>Скоба металлическая</t>
  </si>
  <si>
    <t>Шина заземления ГЗШ 20 подключений</t>
  </si>
  <si>
    <t>Коробка распределительная 70х70х40 мм IP55</t>
  </si>
  <si>
    <t>Полоса стальная 40х5</t>
  </si>
  <si>
    <t>1.15</t>
  </si>
  <si>
    <t>130-23-ВС Воздухоснабжение</t>
  </si>
  <si>
    <t xml:space="preserve">Установка к-трессора винт ДЭН-75Ш ТВЖ «Плюс» </t>
  </si>
  <si>
    <t>(13,5 м³/мин, 8 атм.) в к-т с пакетом зимнего запуска.</t>
  </si>
  <si>
    <t xml:space="preserve">75 кВт / 380В/50 Гц. </t>
  </si>
  <si>
    <t>Габаритые размеры: 1700 мм х 1200 мм х 1580 мм.</t>
  </si>
  <si>
    <t>Сепартатор влагоотделитель СЦ-1200Р</t>
  </si>
  <si>
    <t>Установка осушителя воздуха адсорбционного ОВА – 0870 14,5 м³/мин. 220В/50Гц. Габаритые размеры: 1175 мм х 640 мм х 2260 мм.</t>
  </si>
  <si>
    <t>Установка воздухосборника ВВ-0,9-1,0-УХЛ1, V=0,9 м³; Р=1,0 Мпа. Габаритые размеры: Ф900 мм х 2100 мм.</t>
  </si>
  <si>
    <t xml:space="preserve"> шт</t>
  </si>
  <si>
    <t>Установка к-тенсатора сильфонного осевого: КСО ARM 100-16-30 Фланцевый</t>
  </si>
  <si>
    <t>Устройство труб стальных горячедеформированных, по ГОСТ 9940-81, сталь 12Х18Н10Т Ø114×3,0 мм.</t>
  </si>
  <si>
    <t xml:space="preserve"> п/м</t>
  </si>
  <si>
    <t>Устройство труб стальных горячедеформированных, по ГОСТ 9940-81, сталь 12Х18Н10Т Ø21,5×2,5 мм.</t>
  </si>
  <si>
    <t>Установка крана шарового  G1/2" Ру10 нерж.</t>
  </si>
  <si>
    <t>Установка крана шарового фланцевого LD КШ. Ц. Ф.100.025                                                                                                                  "под задвижку", L=230 П/П Ру-10 Ду-100</t>
  </si>
  <si>
    <t xml:space="preserve">  шт</t>
  </si>
  <si>
    <t>Установка быстросъемного соединения типа "елочка" проход 7 мм  G 1/2" Ру10</t>
  </si>
  <si>
    <t xml:space="preserve">Установка фильтра/редуктора/лубрикатора Nordberg NP8414 </t>
  </si>
  <si>
    <t>Установка отвода стального приварного крутоизогнутого 90гр. 20×2,5</t>
  </si>
  <si>
    <t>Установка отвода стального приварного крутоизогнутого 90гр. 114×3,0</t>
  </si>
  <si>
    <t>Установка тройника стального бесшовного приварного 12Х18Н10Т ГОСТ 17376-2001 20×2,5</t>
  </si>
  <si>
    <t>Установка тройника стального бесшовного приварного 12Х18Н10Т ГОСТ 17376-2001 114×3,0</t>
  </si>
  <si>
    <t>Установка фланца стального плоского приварного 12Х18Н10Т ГОСТ 33259-2015 DN 100мм, PN10 кгс/см².</t>
  </si>
  <si>
    <t>Установка фланца стального плоского приварного 12Х18Н10Т ГОСТ 33259-2015 DN 20мм, PN10 кгс/см².</t>
  </si>
  <si>
    <t>Установка фланца стального плоского приварного 12Х18Н10Т ГОСТ 33259-2015 DN 200мм, PN10 кгс/см².</t>
  </si>
  <si>
    <t>Установка перехода 12Х18Н10Т 219×4,0 - 114×3,0 ГОСТ 17378-2001</t>
  </si>
  <si>
    <t>Устройство металлических конструкций для установки трубопровода на эстакаде и крепления к существующим конструкциям</t>
  </si>
  <si>
    <t>Установка гильз через стены труба стальная сварная 133×4,0</t>
  </si>
  <si>
    <t>Установка вентиляционной решетки фасадной РЖН , 1500х2000</t>
  </si>
  <si>
    <t>Установка клапана воздушного прямоугольного АВК 2070х1562 ШхВ</t>
  </si>
  <si>
    <t>Гидростатические испытания трубопроводов</t>
  </si>
  <si>
    <t>Демонтаж стены (проём 1550 на 4100 для установки воздушного клапана</t>
  </si>
  <si>
    <t>Демонтаж металлоконструкций фермы</t>
  </si>
  <si>
    <t>Демонтаж труб стальных электросварных Ø159×6,0 мм.</t>
  </si>
  <si>
    <t>Демонтаж труб стальных электросварных Ø108×5,0 мм.</t>
  </si>
  <si>
    <t>Демонтаж металлических опор</t>
  </si>
  <si>
    <t>Отвозка демонтированного оборудования самосвалами на расстояние до 1 км.</t>
  </si>
  <si>
    <t>1.16</t>
  </si>
  <si>
    <t>130-23-ОВ3 Вентиляция и кондиционирование</t>
  </si>
  <si>
    <t>ОТОПЛЕНИЕ</t>
  </si>
  <si>
    <t>1.17</t>
  </si>
  <si>
    <t>130-23-ЭМ Силовое электрооборудование</t>
  </si>
  <si>
    <t>Ящик силовой с рубильником ЯВЗШ 100А IP54</t>
  </si>
  <si>
    <t>Щит силовой</t>
  </si>
  <si>
    <t>Щит управления воротами</t>
  </si>
  <si>
    <t>Щит управления к-трессорами</t>
  </si>
  <si>
    <t>Шкаф питания вентиляции</t>
  </si>
  <si>
    <t>Щит питания оборудования СКС</t>
  </si>
  <si>
    <t>Ящик 12В понижающий 220В/12В 250ВА IP30 2 автомата</t>
  </si>
  <si>
    <t>Кабель силовой 5х95</t>
  </si>
  <si>
    <t>Кабель силовой 5х35</t>
  </si>
  <si>
    <t>Кабель силовой 5х16</t>
  </si>
  <si>
    <t>Кабель силовой 5х10</t>
  </si>
  <si>
    <t>Кабель силовой 5х6</t>
  </si>
  <si>
    <t>Кабель силовой 5х4</t>
  </si>
  <si>
    <t>Кабель силовой 5х2,5</t>
  </si>
  <si>
    <t>Кабель силовой 3х2,5</t>
  </si>
  <si>
    <t>Наконечник медный</t>
  </si>
  <si>
    <t>Светильник светодиодный 1000Лм 12в 10м переносной</t>
  </si>
  <si>
    <t>Лоток 50х100</t>
  </si>
  <si>
    <t>Коробка ответвительная У2033 250А</t>
  </si>
  <si>
    <t>Муфта вводная ВМ-32 (Fortisflex) 61372 КВТ</t>
  </si>
  <si>
    <t>Труба гофрированная ПА безгалогенная (HF) стойкая к ультрафиолету черная с/з д50</t>
  </si>
  <si>
    <t>Круг д.18 стальной горячекатанный ГОСТ 2590-2006 д. 20 Ст3</t>
  </si>
  <si>
    <t>Труба стальная водогазопроводная оцинкованная Ду80</t>
  </si>
  <si>
    <t>Труба стальная водогазопроводная оцинкованная Ду50</t>
  </si>
  <si>
    <t>Разработка грунта вручную</t>
  </si>
  <si>
    <t>Устройство песчаной подушки</t>
  </si>
  <si>
    <t>Обратая засыпка вручную</t>
  </si>
  <si>
    <t>Вывоз лишнего грунта</t>
  </si>
  <si>
    <t>1.18</t>
  </si>
  <si>
    <t>130-23-ЭМ3 Силовое электрооборудование</t>
  </si>
  <si>
    <t>Труба гофрированная ПВХ 50 мм с протяжкой</t>
  </si>
  <si>
    <t>Дюбель гвоздь</t>
  </si>
  <si>
    <t>1.19</t>
  </si>
  <si>
    <t>130-23-УА2 Устройства автоматики</t>
  </si>
  <si>
    <t>1.20</t>
  </si>
  <si>
    <t>130-23-УА3 Устройства автоматики</t>
  </si>
  <si>
    <t>Объекты энергетического хозяйства</t>
  </si>
  <si>
    <t>2.1</t>
  </si>
  <si>
    <t>130-23-ЭН Наружное освещение</t>
  </si>
  <si>
    <t>Ящик управления освещением</t>
  </si>
  <si>
    <t>Светильник светодиодный промышленный FL-Pro 60° 50 Вт 5000К Вартон</t>
  </si>
  <si>
    <t xml:space="preserve">Металлорукав МПГ25 в оболочке </t>
  </si>
  <si>
    <t>Коробка распределительная T25 влагозащищенная IP 65 80x51</t>
  </si>
  <si>
    <t>Анкер клиновой</t>
  </si>
  <si>
    <t>Дюбель-гвоздь</t>
  </si>
  <si>
    <t>Объекты транспортого хозяйства и связи</t>
  </si>
  <si>
    <t>3.1</t>
  </si>
  <si>
    <t>130-23-ПЖ Пути железнодорожные</t>
  </si>
  <si>
    <t>Железнодорожный путь №1</t>
  </si>
  <si>
    <t>Сооружение земляного полота</t>
  </si>
  <si>
    <t>Вырезка существующего дорожного покрытия</t>
  </si>
  <si>
    <t>Вырезка существующего бетонного покрытия пола</t>
  </si>
  <si>
    <t>Выемка техногенного грунта с перевозкой на 30 км и утилизацией</t>
  </si>
  <si>
    <t>Устройство балластого слоя ж/д пути под подошвой шпалы (h)20см</t>
  </si>
  <si>
    <t xml:space="preserve"> - из щебня балластого фр.25-60 </t>
  </si>
  <si>
    <t xml:space="preserve"> - гравийно-песчаная подушка</t>
  </si>
  <si>
    <t xml:space="preserve"> - геотекстиль, 3м</t>
  </si>
  <si>
    <t>Верхнее строение пути №1</t>
  </si>
  <si>
    <t xml:space="preserve">Укладка звеньевого пути в прямых и кривых новыми рельсами (рельсы типа Р65, длиной 12,5м на ж/б шпалах с эпюрой шпал 1840шт/км с разделанным промежуточным скреплением типа Р65 </t>
  </si>
  <si>
    <t>Выправка пути в плане и в профиле (Р65, шпалы ж/б)</t>
  </si>
  <si>
    <t>Послеосадочный ремонт (Р65, шпалы ж/б)</t>
  </si>
  <si>
    <t>Устройство тупикового рельсового упора колесных пар РУ-1</t>
  </si>
  <si>
    <t>Железнодорожный путь №2</t>
  </si>
  <si>
    <t>Верхнее строение пути №2</t>
  </si>
  <si>
    <t>Устройство тупикового рельсового упора колесных пар</t>
  </si>
  <si>
    <t>Железнодорожный путь №3</t>
  </si>
  <si>
    <t>Верхнее строение пути №3</t>
  </si>
  <si>
    <t>Железнодорожный путь №4</t>
  </si>
  <si>
    <t>Верхнее строение пути №4</t>
  </si>
  <si>
    <t>Укладка звеньевого пути в прямых и кривых новыми рельсами (рельсы типа Р65, длиной 12,5м на ж/б шпалах с эпюрой шпал 1840шт/км с разделанным промежуточным скреплением типа Р65</t>
  </si>
  <si>
    <t>Итого по разделу 130-23-ПЖ. Железнодорожные пути</t>
  </si>
  <si>
    <t>Наружные сети и сооружения водоснабжения, водоотведения, теплоснабжения и газоснабжения</t>
  </si>
  <si>
    <t>4.1</t>
  </si>
  <si>
    <t>130-23-НВК Наружные сети канализации</t>
  </si>
  <si>
    <t>Прокладка труб гофрированных 2-слойных раструбных канализационных ø160 мм</t>
  </si>
  <si>
    <t>Прокладка труб стальных электросварных прямошовных ø325х6,0  (футляр)  с весьма усил. Гидроизол</t>
  </si>
  <si>
    <t>Устройство колодца канализационного из сборных ж/б элементов ∅1000</t>
  </si>
  <si>
    <t>Монтаж тройника НПВХ Т 160/160</t>
  </si>
  <si>
    <t>Монтаж отвода НПВХ О 45° 160</t>
  </si>
  <si>
    <t>Монтаж муфты защитой (для прохода через стенку ж.б. колодца) для НПВХ трубы ∅160</t>
  </si>
  <si>
    <t xml:space="preserve">Затирка поверхности лотка в колодце (железнение) цементом </t>
  </si>
  <si>
    <t>Заполнение межтрубного пространства в футляре цементо-песчаной смесью (цемент М100)</t>
  </si>
  <si>
    <t>Отсыпка песка крупнозернистого фракции 1-2 мм</t>
  </si>
  <si>
    <t>Отсыпка щебня с трамбованием</t>
  </si>
  <si>
    <t>Обмазка сборных ж.б. элементов праймером Технониколь №1</t>
  </si>
  <si>
    <t>Обмазка сборных ж.б. элементов колодцев битумной мастикой Технониколь №24 (2 раза)</t>
  </si>
  <si>
    <t>Восстановление асфальтобетонного покрытия</t>
  </si>
  <si>
    <t>Восстановление бордюрного камня</t>
  </si>
  <si>
    <t>в т.ч. НДС 20%</t>
  </si>
  <si>
    <t>за МАРТ 2024 г.</t>
  </si>
  <si>
    <t>19.07.2023</t>
  </si>
  <si>
    <r>
      <rPr>
        <b/>
        <sz val="8"/>
        <color rgb="FF000000"/>
        <rFont val="Arial"/>
        <family val="2"/>
        <charset val="204"/>
      </rPr>
      <t>АО «МЕТРОВАГОНМАШ»</t>
    </r>
    <r>
      <rPr>
        <sz val="8"/>
        <color rgb="FF000000"/>
        <rFont val="Arial"/>
        <family val="2"/>
        <charset val="204"/>
      </rPr>
      <t>, 141009, Московская обл., г. о. Мытищи, г. Мытищи,  ул. Колонцова, 4, 8 (498) 687-45-55</t>
    </r>
  </si>
  <si>
    <r>
      <rPr>
        <b/>
        <sz val="8"/>
        <color rgb="FF000000"/>
        <rFont val="Arial"/>
        <family val="2"/>
        <charset val="204"/>
      </rPr>
      <t>ООО «КиКГЕОСТРОЙ»</t>
    </r>
    <r>
      <rPr>
        <sz val="8"/>
        <color rgb="FF000000"/>
        <rFont val="Arial"/>
        <family val="2"/>
        <charset val="204"/>
      </rPr>
      <t>, 109004, г. Москва, ул. Земляной Вал, д.65, кв.59; +7 (495) 915-24-71</t>
    </r>
  </si>
  <si>
    <t>Договор №МВМ/19-07</t>
  </si>
  <si>
    <t>1.1.1.</t>
  </si>
  <si>
    <t>1.1.2.</t>
  </si>
  <si>
    <t>1.1.4.</t>
  </si>
  <si>
    <t>1.1.3.</t>
  </si>
  <si>
    <t>1.1.6.</t>
  </si>
  <si>
    <t>1.1.5.</t>
  </si>
  <si>
    <t>1.1.1.1.</t>
  </si>
  <si>
    <t>1.1.1.2.</t>
  </si>
  <si>
    <t>1.1.4.1.</t>
  </si>
  <si>
    <t>1.</t>
  </si>
  <si>
    <t>1.1.4.2.</t>
  </si>
  <si>
    <t>1.1.5.1.</t>
  </si>
  <si>
    <t>1.1.5.2.</t>
  </si>
  <si>
    <t>1.1.5.3.</t>
  </si>
  <si>
    <t>1.1.5.4.</t>
  </si>
  <si>
    <t>1.1.5.5.</t>
  </si>
  <si>
    <t>1.1.5.6.</t>
  </si>
  <si>
    <t>1.1.5.7.</t>
  </si>
  <si>
    <t>1.1.5.8.</t>
  </si>
  <si>
    <t>1.1.6.1.</t>
  </si>
  <si>
    <t>1.1.6.2.</t>
  </si>
  <si>
    <t>1.1.6.3</t>
  </si>
  <si>
    <t>1.1.6.4</t>
  </si>
  <si>
    <t>1.1.6.5</t>
  </si>
  <si>
    <t>1.1.6.6</t>
  </si>
  <si>
    <t>1.1.6.7</t>
  </si>
  <si>
    <t>1.1.6.8</t>
  </si>
  <si>
    <t>1.1.6.9</t>
  </si>
  <si>
    <t>1.1.6.10</t>
  </si>
  <si>
    <t>1.1.7.</t>
  </si>
  <si>
    <t>1.1.8.</t>
  </si>
  <si>
    <t>1.1.9.</t>
  </si>
  <si>
    <t>1.1.10.</t>
  </si>
  <si>
    <t>1.1.11.</t>
  </si>
  <si>
    <t>1.1.12.</t>
  </si>
  <si>
    <t>1.1.13.</t>
  </si>
  <si>
    <t>1.1.14.</t>
  </si>
  <si>
    <t>1.1.15.</t>
  </si>
  <si>
    <t>1.1.16.</t>
  </si>
  <si>
    <t>1.1.17.</t>
  </si>
  <si>
    <t>1.1.18.</t>
  </si>
  <si>
    <t>1.2.</t>
  </si>
  <si>
    <t>1.2.1.</t>
  </si>
  <si>
    <t>1.2.1.1.</t>
  </si>
  <si>
    <t>1.2.1.2.</t>
  </si>
  <si>
    <t>1.2.2.</t>
  </si>
  <si>
    <t>1.2.2.1.</t>
  </si>
  <si>
    <t>1.2.3.</t>
  </si>
  <si>
    <t>1.2.3.1.</t>
  </si>
  <si>
    <t>1.2.3.2.</t>
  </si>
  <si>
    <t>1.2.3.3.</t>
  </si>
  <si>
    <t>1.2.3.4.</t>
  </si>
  <si>
    <t>1.2.4.</t>
  </si>
  <si>
    <t>1.2.4.1.</t>
  </si>
  <si>
    <t>1.2.5.</t>
  </si>
  <si>
    <t>1.2.5.1.</t>
  </si>
  <si>
    <t>1.2.5.2.</t>
  </si>
  <si>
    <t>1.2.6.</t>
  </si>
  <si>
    <t>1.2.6.1.</t>
  </si>
  <si>
    <t>1.2.6.2.</t>
  </si>
  <si>
    <t>1.2.6.3.</t>
  </si>
  <si>
    <t>1.3.1.</t>
  </si>
  <si>
    <t>1.3.2.</t>
  </si>
  <si>
    <t>1.3.4.</t>
  </si>
  <si>
    <t>1.3.3.</t>
  </si>
  <si>
    <t>1.4.1.</t>
  </si>
  <si>
    <t>1.4.2</t>
  </si>
  <si>
    <t>1.4.3</t>
  </si>
  <si>
    <t>1.4.4</t>
  </si>
  <si>
    <t>1.4.5</t>
  </si>
  <si>
    <t>1.4.6</t>
  </si>
  <si>
    <t>1.4.7</t>
  </si>
  <si>
    <t>1.4.8</t>
  </si>
  <si>
    <t>1.4.9</t>
  </si>
  <si>
    <t>1.4.10</t>
  </si>
  <si>
    <t>1.4.11</t>
  </si>
  <si>
    <t>1.4.12</t>
  </si>
  <si>
    <t>1.4.13</t>
  </si>
  <si>
    <t>1.4.14</t>
  </si>
  <si>
    <t>1.4.15</t>
  </si>
  <si>
    <t>1.4.16</t>
  </si>
  <si>
    <t>1.4.17</t>
  </si>
  <si>
    <t>1.4.18</t>
  </si>
  <si>
    <t>1.4.19</t>
  </si>
  <si>
    <t>1.4.20</t>
  </si>
  <si>
    <t>1.4.21</t>
  </si>
  <si>
    <t>1.4.22</t>
  </si>
  <si>
    <t>1.4.23</t>
  </si>
  <si>
    <t>1.4.24</t>
  </si>
  <si>
    <t>1.4.25</t>
  </si>
  <si>
    <t>1.4.26</t>
  </si>
  <si>
    <t>1.4.27</t>
  </si>
  <si>
    <t>1.4.28</t>
  </si>
  <si>
    <t>1.4.29</t>
  </si>
  <si>
    <t>1.4.30</t>
  </si>
  <si>
    <t>1.4.31</t>
  </si>
  <si>
    <t>1.4.32</t>
  </si>
  <si>
    <t>1.4.33</t>
  </si>
  <si>
    <t>1.4.34</t>
  </si>
  <si>
    <t>1.4.35</t>
  </si>
  <si>
    <t>1.4.36</t>
  </si>
  <si>
    <t>1.4.37</t>
  </si>
  <si>
    <t>1.4.38</t>
  </si>
  <si>
    <t>1.4.39</t>
  </si>
  <si>
    <t>1.4.40</t>
  </si>
  <si>
    <t>1.4.41</t>
  </si>
  <si>
    <t>1.4.42</t>
  </si>
  <si>
    <t>1.4.43</t>
  </si>
  <si>
    <t>1.4.44</t>
  </si>
  <si>
    <t>1.4.45</t>
  </si>
  <si>
    <t>1.4.46</t>
  </si>
  <si>
    <t>1.4.47</t>
  </si>
  <si>
    <t>1.4.48</t>
  </si>
  <si>
    <t>1.4.49</t>
  </si>
  <si>
    <t>1.4.50</t>
  </si>
  <si>
    <t>1.4.51</t>
  </si>
  <si>
    <t>1.5.1</t>
  </si>
  <si>
    <t>3.1.3</t>
  </si>
  <si>
    <t>1.5.2</t>
  </si>
  <si>
    <t>1.5.3</t>
  </si>
  <si>
    <t>1.5.4</t>
  </si>
  <si>
    <t>1.5.5</t>
  </si>
  <si>
    <t>1.5.6</t>
  </si>
  <si>
    <t>1.5.7</t>
  </si>
  <si>
    <t>1.5.8</t>
  </si>
  <si>
    <t>1.5.9</t>
  </si>
  <si>
    <t>1.5.10</t>
  </si>
  <si>
    <t>1.5.11</t>
  </si>
  <si>
    <t>1.5.12</t>
  </si>
  <si>
    <t>1.5.13</t>
  </si>
  <si>
    <t>1.6.1</t>
  </si>
  <si>
    <t>1.6.2</t>
  </si>
  <si>
    <t>1.6.5</t>
  </si>
  <si>
    <t>1.6.4</t>
  </si>
  <si>
    <t>1.6.3</t>
  </si>
  <si>
    <t>1.6.4.1</t>
  </si>
  <si>
    <t>1.6.6</t>
  </si>
  <si>
    <t>1.6.5.1</t>
  </si>
  <si>
    <t>1.6.5.2</t>
  </si>
  <si>
    <t>1.6.5.3</t>
  </si>
  <si>
    <t>1.6.5.4</t>
  </si>
  <si>
    <t>1.6.5.5</t>
  </si>
  <si>
    <t>1.6.5.6</t>
  </si>
  <si>
    <t>1.6.5.7</t>
  </si>
  <si>
    <t>1.6.5.8</t>
  </si>
  <si>
    <t>1.6.6.1</t>
  </si>
  <si>
    <t>1.6.6.2</t>
  </si>
  <si>
    <t>1.6.6.3</t>
  </si>
  <si>
    <t>1.6.6.4</t>
  </si>
  <si>
    <t>1.6.6.5</t>
  </si>
  <si>
    <t>1.6.6.6</t>
  </si>
  <si>
    <t>1.7.1</t>
  </si>
  <si>
    <t>1.7.2</t>
  </si>
  <si>
    <t>1.7.3</t>
  </si>
  <si>
    <t>1.7.4</t>
  </si>
  <si>
    <t>1.7.5</t>
  </si>
  <si>
    <t>1.7.6</t>
  </si>
  <si>
    <t>1.7.7</t>
  </si>
  <si>
    <t>1.7.8</t>
  </si>
  <si>
    <t>1.7.9</t>
  </si>
  <si>
    <t>1.7.10</t>
  </si>
  <si>
    <t>1.7.11</t>
  </si>
  <si>
    <t>1.7.12</t>
  </si>
  <si>
    <t>1.7.13</t>
  </si>
  <si>
    <t>1.7.14</t>
  </si>
  <si>
    <t>1.7.15</t>
  </si>
  <si>
    <t>1.7.16</t>
  </si>
  <si>
    <t>1.7.17</t>
  </si>
  <si>
    <t>1.7.18</t>
  </si>
  <si>
    <t>1.7.19</t>
  </si>
  <si>
    <t>1.7.20</t>
  </si>
  <si>
    <t>1.7.21</t>
  </si>
  <si>
    <t>1.7.22</t>
  </si>
  <si>
    <t>1.7.23</t>
  </si>
  <si>
    <t>1.7.24</t>
  </si>
  <si>
    <t>1.7.25</t>
  </si>
  <si>
    <t>1.7.26</t>
  </si>
  <si>
    <t>1.7.27</t>
  </si>
  <si>
    <t>1.7.28</t>
  </si>
  <si>
    <t>1.7.29</t>
  </si>
  <si>
    <t>1.7.30</t>
  </si>
  <si>
    <t>1.7.31</t>
  </si>
  <si>
    <t>1.7.32</t>
  </si>
  <si>
    <t>1.7.33</t>
  </si>
  <si>
    <t>1.7.34</t>
  </si>
  <si>
    <t>1.7.35</t>
  </si>
  <si>
    <t>1.7.36</t>
  </si>
  <si>
    <t>1.7.37</t>
  </si>
  <si>
    <t>1.7.38</t>
  </si>
  <si>
    <t>1.7.39</t>
  </si>
  <si>
    <t>1.7.40</t>
  </si>
  <si>
    <t>1.7.41</t>
  </si>
  <si>
    <t>1.7.42</t>
  </si>
  <si>
    <t>1.7.43</t>
  </si>
  <si>
    <t>1.7.44</t>
  </si>
  <si>
    <t>1.7.45</t>
  </si>
  <si>
    <t>1.7.46</t>
  </si>
  <si>
    <t>1.7.47</t>
  </si>
  <si>
    <t>1.7.48</t>
  </si>
  <si>
    <t>1.7.49</t>
  </si>
  <si>
    <t>1.7.50</t>
  </si>
  <si>
    <t>1.7.51</t>
  </si>
  <si>
    <t>1.7.52</t>
  </si>
  <si>
    <t>1.7.53</t>
  </si>
  <si>
    <t>1.7.54</t>
  </si>
  <si>
    <t>1.7.55</t>
  </si>
  <si>
    <t>1.7.56</t>
  </si>
  <si>
    <t>1.7.57</t>
  </si>
  <si>
    <t>1.7.58</t>
  </si>
  <si>
    <t>1.8.1</t>
  </si>
  <si>
    <t>1.8.2</t>
  </si>
  <si>
    <t>1.8.3</t>
  </si>
  <si>
    <t>1.8.4</t>
  </si>
  <si>
    <t>1.8.5</t>
  </si>
  <si>
    <t>1.8.6</t>
  </si>
  <si>
    <t>1.8.7</t>
  </si>
  <si>
    <t>1.8.8</t>
  </si>
  <si>
    <t>1.8.9</t>
  </si>
  <si>
    <t>1.8.10</t>
  </si>
  <si>
    <t>1.8.11</t>
  </si>
  <si>
    <t>1.8.12</t>
  </si>
  <si>
    <t>1.8.13</t>
  </si>
  <si>
    <t>1.8.14</t>
  </si>
  <si>
    <t>1.9.1</t>
  </si>
  <si>
    <t>1.9.2</t>
  </si>
  <si>
    <t>1.10.1</t>
  </si>
  <si>
    <t>1.10.2</t>
  </si>
  <si>
    <t>1.10.3</t>
  </si>
  <si>
    <t>1.10.5</t>
  </si>
  <si>
    <t>1.10.6</t>
  </si>
  <si>
    <t>1.10.7</t>
  </si>
  <si>
    <t>1.11.1</t>
  </si>
  <si>
    <t>1.16.1</t>
  </si>
  <si>
    <t>1.18.1</t>
  </si>
  <si>
    <t>1.19.1</t>
  </si>
  <si>
    <t>1.11.2</t>
  </si>
  <si>
    <t>1.11.3</t>
  </si>
  <si>
    <t>1.11.4</t>
  </si>
  <si>
    <t>1.11.5</t>
  </si>
  <si>
    <t>1.11.6</t>
  </si>
  <si>
    <t>1.12.1</t>
  </si>
  <si>
    <t>1.12.2</t>
  </si>
  <si>
    <t>1.12.3</t>
  </si>
  <si>
    <t>1.12.4</t>
  </si>
  <si>
    <t>1.12.5</t>
  </si>
  <si>
    <t>1.12.6</t>
  </si>
  <si>
    <t>1.12.7</t>
  </si>
  <si>
    <t>1.12.8</t>
  </si>
  <si>
    <t>1.12.9</t>
  </si>
  <si>
    <t>1.12.10</t>
  </si>
  <si>
    <t>1.12.11</t>
  </si>
  <si>
    <t>1.12.12</t>
  </si>
  <si>
    <t>1.13.1</t>
  </si>
  <si>
    <t>1.13.1.1</t>
  </si>
  <si>
    <t>1.13.1.2</t>
  </si>
  <si>
    <t>1.13.2</t>
  </si>
  <si>
    <t>1.13.2.1</t>
  </si>
  <si>
    <t>1.13.2.2</t>
  </si>
  <si>
    <t>1.13.2.3</t>
  </si>
  <si>
    <t>1.13.2.4</t>
  </si>
  <si>
    <t>1.13.2.5</t>
  </si>
  <si>
    <t>1.13.3</t>
  </si>
  <si>
    <t>1.13.3.1</t>
  </si>
  <si>
    <t>1.13.3.2</t>
  </si>
  <si>
    <t>1.13.3.3</t>
  </si>
  <si>
    <t>1.13.3.4</t>
  </si>
  <si>
    <t>1.13.3.5</t>
  </si>
  <si>
    <t>1.13.4</t>
  </si>
  <si>
    <t>1.13.4.1</t>
  </si>
  <si>
    <t>1.13.4.2</t>
  </si>
  <si>
    <t>1.13.5</t>
  </si>
  <si>
    <t>1.13.5.1</t>
  </si>
  <si>
    <t>1.13.5.2</t>
  </si>
  <si>
    <t>1.13.5.3</t>
  </si>
  <si>
    <t>1.13.5.4</t>
  </si>
  <si>
    <t>1.13.5.5</t>
  </si>
  <si>
    <t>1.13.5.6</t>
  </si>
  <si>
    <t>1.13.6</t>
  </si>
  <si>
    <t>1.13.6.1</t>
  </si>
  <si>
    <t>1.13.6.2</t>
  </si>
  <si>
    <t>1.13.6.3</t>
  </si>
  <si>
    <t>1.13.6.4</t>
  </si>
  <si>
    <t>1.13.6.5</t>
  </si>
  <si>
    <t>1.13.6.6</t>
  </si>
  <si>
    <t>1.13.7</t>
  </si>
  <si>
    <t>1.13.7.1</t>
  </si>
  <si>
    <t>1.13.7.2</t>
  </si>
  <si>
    <t>1.13.7.3</t>
  </si>
  <si>
    <t>1.13.7.4</t>
  </si>
  <si>
    <t>1.13.8</t>
  </si>
  <si>
    <t>1.13.8.1</t>
  </si>
  <si>
    <t>1.13.8.2</t>
  </si>
  <si>
    <t>1.13.8.3</t>
  </si>
  <si>
    <t>1.13.8.4</t>
  </si>
  <si>
    <t>1.13.8.5</t>
  </si>
  <si>
    <t>1.13.8.6</t>
  </si>
  <si>
    <t>1.13.8.7</t>
  </si>
  <si>
    <t>1.13.8.8</t>
  </si>
  <si>
    <t>1.13.8.9</t>
  </si>
  <si>
    <t>1.13.8.10</t>
  </si>
  <si>
    <t>1.13.9</t>
  </si>
  <si>
    <t>1.13.9.1</t>
  </si>
  <si>
    <t>1.13.9.3</t>
  </si>
  <si>
    <t>1.13.9.5</t>
  </si>
  <si>
    <t>1.13.9.2</t>
  </si>
  <si>
    <t>1.13.9.4</t>
  </si>
  <si>
    <t>1.13.9.6</t>
  </si>
  <si>
    <t>1.13.10</t>
  </si>
  <si>
    <t>1.13.10.1</t>
  </si>
  <si>
    <t>1.13.10.2</t>
  </si>
  <si>
    <t>1.13.10.3</t>
  </si>
  <si>
    <t>1.13.11</t>
  </si>
  <si>
    <t>1.13.11.1</t>
  </si>
  <si>
    <t>1.13.11.2</t>
  </si>
  <si>
    <t>1.13.12</t>
  </si>
  <si>
    <t>1.13.12.1</t>
  </si>
  <si>
    <t>1.13.12.2</t>
  </si>
  <si>
    <t>1.13.12.3</t>
  </si>
  <si>
    <t>1.13.12.4</t>
  </si>
  <si>
    <t>1.13.12.5</t>
  </si>
  <si>
    <t>1.14.1</t>
  </si>
  <si>
    <t>1.14.2</t>
  </si>
  <si>
    <t>1.14.3</t>
  </si>
  <si>
    <t>1.14.4</t>
  </si>
  <si>
    <t>1.14.5</t>
  </si>
  <si>
    <t>1.14.6</t>
  </si>
  <si>
    <t>1.14.7</t>
  </si>
  <si>
    <t>1.14.8</t>
  </si>
  <si>
    <t>1.14.9</t>
  </si>
  <si>
    <t>1.14.10</t>
  </si>
  <si>
    <t>1.14.11</t>
  </si>
  <si>
    <t>1.14.12</t>
  </si>
  <si>
    <t>1.14.13</t>
  </si>
  <si>
    <t>1.14.14</t>
  </si>
  <si>
    <t>1.14.15</t>
  </si>
  <si>
    <t>1.14.16</t>
  </si>
  <si>
    <t>1.15.1</t>
  </si>
  <si>
    <t>1.15.2</t>
  </si>
  <si>
    <t>1.15.3</t>
  </si>
  <si>
    <t>1.15.4</t>
  </si>
  <si>
    <t>1.15.5</t>
  </si>
  <si>
    <t>1.15.6</t>
  </si>
  <si>
    <t>1.15.7</t>
  </si>
  <si>
    <t>1.15.8</t>
  </si>
  <si>
    <t>1.15.9</t>
  </si>
  <si>
    <t>1.15.10</t>
  </si>
  <si>
    <t>1.15.11</t>
  </si>
  <si>
    <t>1.15.12</t>
  </si>
  <si>
    <t>1.15.13</t>
  </si>
  <si>
    <t>1.15.14</t>
  </si>
  <si>
    <t>1.15.15</t>
  </si>
  <si>
    <t>1.15.16</t>
  </si>
  <si>
    <t>1.15.17</t>
  </si>
  <si>
    <t>1.15.18</t>
  </si>
  <si>
    <t>1.15.19</t>
  </si>
  <si>
    <t>1.15.20</t>
  </si>
  <si>
    <t>1.15.21</t>
  </si>
  <si>
    <t>1.15.22</t>
  </si>
  <si>
    <t>1.15.23</t>
  </si>
  <si>
    <t>1.15.24</t>
  </si>
  <si>
    <t>1.15.25</t>
  </si>
  <si>
    <t>1.15.26</t>
  </si>
  <si>
    <t>1.15.27</t>
  </si>
  <si>
    <t>1.15.28</t>
  </si>
  <si>
    <t>1.15.29</t>
  </si>
  <si>
    <t>1.15.30</t>
  </si>
  <si>
    <t>1.15.31</t>
  </si>
  <si>
    <t>1.15.32</t>
  </si>
  <si>
    <t>1.15.33</t>
  </si>
  <si>
    <t>1.15.34</t>
  </si>
  <si>
    <t>1.16.2</t>
  </si>
  <si>
    <t>1.16.3</t>
  </si>
  <si>
    <t>1.16.4</t>
  </si>
  <si>
    <t>1.16.5</t>
  </si>
  <si>
    <t>1.16.6</t>
  </si>
  <si>
    <t>1.16.7</t>
  </si>
  <si>
    <t>1.16.8</t>
  </si>
  <si>
    <t>1.16.9</t>
  </si>
  <si>
    <t>1.16.10</t>
  </si>
  <si>
    <t>1.16.11</t>
  </si>
  <si>
    <t>1.16.12</t>
  </si>
  <si>
    <t>1.17.1</t>
  </si>
  <si>
    <t>1.17.2</t>
  </si>
  <si>
    <t>1.17.3</t>
  </si>
  <si>
    <t>1.17.4</t>
  </si>
  <si>
    <t>1.17.5</t>
  </si>
  <si>
    <t>1.17.6</t>
  </si>
  <si>
    <t>1.17.7</t>
  </si>
  <si>
    <t>1.17.8</t>
  </si>
  <si>
    <t>1.17.9</t>
  </si>
  <si>
    <t>1.17.10</t>
  </si>
  <si>
    <t>1.17.11</t>
  </si>
  <si>
    <t>1.17.12</t>
  </si>
  <si>
    <t>1.17.13</t>
  </si>
  <si>
    <t>1.17.14</t>
  </si>
  <si>
    <t>1.17.15</t>
  </si>
  <si>
    <t>1.17.16</t>
  </si>
  <si>
    <t>1.17.17</t>
  </si>
  <si>
    <t>1.17.18</t>
  </si>
  <si>
    <t>1.17.19</t>
  </si>
  <si>
    <t>1.17.20</t>
  </si>
  <si>
    <t>1.17.21</t>
  </si>
  <si>
    <t>1.17.22</t>
  </si>
  <si>
    <t>1.17.23</t>
  </si>
  <si>
    <t>1.17.24</t>
  </si>
  <si>
    <t>1.17.25</t>
  </si>
  <si>
    <t>1.17.26</t>
  </si>
  <si>
    <t>1.17.27</t>
  </si>
  <si>
    <t>1.17.28</t>
  </si>
  <si>
    <t>1.17.29</t>
  </si>
  <si>
    <t>1.17.30</t>
  </si>
  <si>
    <t>1.17.31</t>
  </si>
  <si>
    <t>1.17.32</t>
  </si>
  <si>
    <t>1.17.33</t>
  </si>
  <si>
    <t>1.17.34</t>
  </si>
  <si>
    <t>1.17.35</t>
  </si>
  <si>
    <t>1.17.36</t>
  </si>
  <si>
    <t>1.17.37</t>
  </si>
  <si>
    <t>1.17.38</t>
  </si>
  <si>
    <t>1.18.18</t>
  </si>
  <si>
    <t>1.18.2</t>
  </si>
  <si>
    <t>1.18.3</t>
  </si>
  <si>
    <t>1.18.4</t>
  </si>
  <si>
    <t>1.18.5</t>
  </si>
  <si>
    <t>1.18.6</t>
  </si>
  <si>
    <t>1.18.7</t>
  </si>
  <si>
    <t>1.18.8</t>
  </si>
  <si>
    <t>1.18.9</t>
  </si>
  <si>
    <t>1.18.10</t>
  </si>
  <si>
    <t>1.18.11</t>
  </si>
  <si>
    <t>1.18.12</t>
  </si>
  <si>
    <t>1.18.13</t>
  </si>
  <si>
    <t>1.18.14</t>
  </si>
  <si>
    <t>1.18.15</t>
  </si>
  <si>
    <t>1.18.16</t>
  </si>
  <si>
    <t>1.18.17</t>
  </si>
  <si>
    <t>1.19.2</t>
  </si>
  <si>
    <t>1.19.3</t>
  </si>
  <si>
    <t>1.19.4</t>
  </si>
  <si>
    <t>1.20.1</t>
  </si>
  <si>
    <t>1.20.2</t>
  </si>
  <si>
    <t>1.20.3</t>
  </si>
  <si>
    <t>2.1.1</t>
  </si>
  <si>
    <t>2.1.2</t>
  </si>
  <si>
    <t>2.1.3</t>
  </si>
  <si>
    <t>2.1.4</t>
  </si>
  <si>
    <t>2.1.5</t>
  </si>
  <si>
    <t>2.1.6</t>
  </si>
  <si>
    <t>2.1.7</t>
  </si>
  <si>
    <t>2.1.8</t>
  </si>
  <si>
    <t>2.1.9</t>
  </si>
  <si>
    <t>2.1.10</t>
  </si>
  <si>
    <t>2.1.11</t>
  </si>
  <si>
    <t>3.1.1</t>
  </si>
  <si>
    <t>3.1.2</t>
  </si>
  <si>
    <t>3.1.1.1</t>
  </si>
  <si>
    <t>3.1.1.2</t>
  </si>
  <si>
    <t>3.1.1.1.1</t>
  </si>
  <si>
    <t>3.1.1.1.2</t>
  </si>
  <si>
    <t>3.1.1.1.3</t>
  </si>
  <si>
    <t>3.1.1.1.4</t>
  </si>
  <si>
    <t>3.1.1.1.4.1</t>
  </si>
  <si>
    <t>3.1.1.1.4.2</t>
  </si>
  <si>
    <t>3.1.1.1.4.3</t>
  </si>
  <si>
    <t>3.1.1.2.1</t>
  </si>
  <si>
    <t>3.1.1.2.2</t>
  </si>
  <si>
    <t>3.1.1.2.3</t>
  </si>
  <si>
    <t>3.1.1.2.4</t>
  </si>
  <si>
    <t>3.1.2.1</t>
  </si>
  <si>
    <t>3.1.2.1.1</t>
  </si>
  <si>
    <t>3.1.2.1.2</t>
  </si>
  <si>
    <t>3.1.2.1.3</t>
  </si>
  <si>
    <t>3.1.2.1.4</t>
  </si>
  <si>
    <t>3.1.2.1.4.1</t>
  </si>
  <si>
    <t>3.1.3.1.4.1</t>
  </si>
  <si>
    <t>3.1.2.1.4.2</t>
  </si>
  <si>
    <t>3.1.2.1.4.3</t>
  </si>
  <si>
    <t>3.1.2.2</t>
  </si>
  <si>
    <t>3.1.2.2.1</t>
  </si>
  <si>
    <t>3.1.2.2.2</t>
  </si>
  <si>
    <t>3.1.2.2.3</t>
  </si>
  <si>
    <t>3.1.2.2.4</t>
  </si>
  <si>
    <t>3.1.3.1</t>
  </si>
  <si>
    <t>3.1.3.2</t>
  </si>
  <si>
    <t>3.1.3.1.1</t>
  </si>
  <si>
    <t>3.1.3.1.2</t>
  </si>
  <si>
    <t>3.1.3.1.3</t>
  </si>
  <si>
    <t>3.1.3.1.4</t>
  </si>
  <si>
    <t>3.1.3.1.4.2</t>
  </si>
  <si>
    <t>3.1.3.1.4.3</t>
  </si>
  <si>
    <t>3.1.3.2.1</t>
  </si>
  <si>
    <t>3.1.3.2.2</t>
  </si>
  <si>
    <t>3.1.3.2.3</t>
  </si>
  <si>
    <t>3.1.3.2.4</t>
  </si>
  <si>
    <t>3.1.4</t>
  </si>
  <si>
    <t>3.1.4.1</t>
  </si>
  <si>
    <t>3.1.4.1.1</t>
  </si>
  <si>
    <t>3.1.4.3.2</t>
  </si>
  <si>
    <t>3.1.4.3.3</t>
  </si>
  <si>
    <t>3.1.4.3.4</t>
  </si>
  <si>
    <t>3.1.4.3.4.1</t>
  </si>
  <si>
    <t>3.1.4.3.4.2</t>
  </si>
  <si>
    <t>3.1.4.3.4.3</t>
  </si>
  <si>
    <t>3.1.4.2.1</t>
  </si>
  <si>
    <t>3.1.4.2</t>
  </si>
  <si>
    <t>3.1.4.2.2</t>
  </si>
  <si>
    <t>3.1.4.2.3</t>
  </si>
  <si>
    <t>3.1.4.2.4</t>
  </si>
  <si>
    <t>4.1.1</t>
  </si>
  <si>
    <t>4.1.2</t>
  </si>
  <si>
    <t>4.1.3</t>
  </si>
  <si>
    <t>4.1.4</t>
  </si>
  <si>
    <t>4.1.5</t>
  </si>
  <si>
    <t>4.1.6</t>
  </si>
  <si>
    <t>4.1.7</t>
  </si>
  <si>
    <t>4.1.8</t>
  </si>
  <si>
    <t>4.1.9</t>
  </si>
  <si>
    <t>4.1.10</t>
  </si>
  <si>
    <t>4.1.11</t>
  </si>
  <si>
    <t>4.1.12</t>
  </si>
  <si>
    <t>4.1.13</t>
  </si>
  <si>
    <t>4.1.14</t>
  </si>
  <si>
    <r>
      <rPr>
        <b/>
        <sz val="8"/>
        <rFont val="Arial"/>
        <family val="2"/>
        <charset val="204"/>
      </rPr>
      <t>АО «МЕТРОВАГОНМАШ»</t>
    </r>
    <r>
      <rPr>
        <sz val="8"/>
        <rFont val="Arial"/>
        <family val="2"/>
        <charset val="204"/>
      </rPr>
      <t>, 141009, Московская обл., г. о. Мытищи, г. Мытищи,  ул. Колонцова, 4, 8 (498) 687-45-55</t>
    </r>
  </si>
  <si>
    <r>
      <rPr>
        <b/>
        <sz val="8"/>
        <rFont val="Arial"/>
        <family val="2"/>
        <charset val="204"/>
      </rPr>
      <t>ООО «КиКГЕОСТРОЙ»</t>
    </r>
    <r>
      <rPr>
        <sz val="8"/>
        <rFont val="Arial"/>
        <family val="2"/>
        <charset val="204"/>
      </rPr>
      <t>, 109004, г. Москва, ул. Земляной Вал, д.65, кв.59; +7 (495) 915-24-71</t>
    </r>
  </si>
  <si>
    <t>Дополнительное соглашение</t>
  </si>
  <si>
    <t>08.02.2024</t>
  </si>
  <si>
    <t>всего</t>
  </si>
  <si>
    <t>СМР ед.</t>
  </si>
  <si>
    <t>МТР ед.</t>
  </si>
  <si>
    <t>аналитика</t>
  </si>
  <si>
    <t>за АПРЕЛЬ 2024 г.</t>
  </si>
  <si>
    <t>ОСТАТОК</t>
  </si>
  <si>
    <t>МАРТ</t>
  </si>
  <si>
    <t>апрель</t>
  </si>
  <si>
    <t>Центрис</t>
  </si>
  <si>
    <t>Инжсолюшн</t>
  </si>
  <si>
    <t>Термостат</t>
  </si>
  <si>
    <t>ЭЭ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</si>
</sst>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-* #,##0.00_-;\-* #,##0.00_-;_-* &quot;-&quot;??_-;_-@_-"/>
    <numFmt numFmtId="164" formatCode="_-* #,##0.00_р_._-;\-* #,##0.00_р_._-;_-* &quot;-&quot;??_р_._-;_-@_-"/>
    <numFmt numFmtId="165" formatCode="#,##0.00_ ;\-#,##0.00\ "/>
    <numFmt numFmtId="166" formatCode="#,##0.00&quot;р.&quot;;\-#,##0.00&quot;р.&quot;"/>
    <numFmt numFmtId="167" formatCode="[$-F800]dddd\,\ mmmm\ dd\,\ yyyy"/>
    <numFmt numFmtId="168" formatCode="#,##0.00_р_."/>
    <numFmt numFmtId="169" formatCode="#,##0_р_."/>
    <numFmt numFmtId="170" formatCode="_-* #,##0.00\ _₽_-;\-* #,##0.00\ _₽_-;_-* &quot;-&quot;??\ _₽_-;_-@_-"/>
  </numFmts>
  <fonts count="95" x14ac:knownFonts="1">
    <font>
      <sz val="11"/>
      <color rgb="FF000000"/>
      <name val="Calibri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name val="Calibri"/>
      <family val="2"/>
      <charset val="204"/>
    </font>
    <font>
      <sz val="8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i/>
      <sz val="7"/>
      <color rgb="FF000000"/>
      <name val="Arial"/>
      <family val="2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7"/>
      <name val="Arial"/>
      <family val="2"/>
      <charset val="204"/>
    </font>
    <font>
      <u/>
      <sz val="10"/>
      <name val="Arial"/>
      <family val="2"/>
      <charset val="204"/>
    </font>
    <font>
      <sz val="11"/>
      <name val="Arial"/>
      <family val="2"/>
      <charset val="204"/>
    </font>
    <font>
      <b/>
      <sz val="7"/>
      <name val="Arial"/>
      <family val="2"/>
      <charset val="204"/>
    </font>
    <font>
      <sz val="9"/>
      <name val="Arial"/>
      <family val="2"/>
      <charset val="204"/>
    </font>
    <font>
      <sz val="10"/>
      <color rgb="FFFF0000"/>
      <name val="Arial"/>
      <family val="2"/>
      <charset val="204"/>
    </font>
    <font>
      <b/>
      <sz val="10"/>
      <color rgb="FF0070C0"/>
      <name val="Arial"/>
      <family val="2"/>
      <charset val="204"/>
    </font>
    <font>
      <b/>
      <sz val="9"/>
      <name val="Arial"/>
      <family val="2"/>
      <charset val="204"/>
    </font>
    <font>
      <b/>
      <sz val="10"/>
      <color rgb="FFFF0000"/>
      <name val="Arial"/>
      <family val="2"/>
      <charset val="204"/>
    </font>
    <font>
      <b/>
      <sz val="6"/>
      <name val="Arial"/>
      <family val="2"/>
      <charset val="204"/>
    </font>
    <font>
      <sz val="11"/>
      <color rgb="FFFF0000"/>
      <name val="Arial"/>
      <family val="2"/>
      <charset val="204"/>
    </font>
    <font>
      <sz val="16"/>
      <color indexed="12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i/>
      <sz val="9"/>
      <color rgb="FFC00000"/>
      <name val="Arial Cyr"/>
      <charset val="204"/>
    </font>
    <font>
      <b/>
      <sz val="12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8"/>
      <name val="Calibri"/>
      <family val="2"/>
      <charset val="204"/>
    </font>
    <font>
      <i/>
      <sz val="10"/>
      <color rgb="FF0070C0"/>
      <name val="Calibri"/>
      <family val="2"/>
      <charset val="204"/>
      <scheme val="minor"/>
    </font>
    <font>
      <i/>
      <sz val="10"/>
      <color rgb="FF0070C0"/>
      <name val="Arial"/>
      <family val="2"/>
      <charset val="204"/>
    </font>
    <font>
      <sz val="8"/>
      <color rgb="FF000000"/>
      <name val="Arial"/>
      <family val="2"/>
      <charset val="204"/>
    </font>
    <font>
      <i/>
      <sz val="10"/>
      <color theme="1"/>
      <name val="Calibri"/>
      <family val="2"/>
      <charset val="204"/>
      <scheme val="minor"/>
    </font>
    <font>
      <i/>
      <sz val="10"/>
      <color theme="1"/>
      <name val="Arial Cyr"/>
      <charset val="204"/>
    </font>
    <font>
      <i/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i/>
      <sz val="10"/>
      <name val="Calibri"/>
      <family val="2"/>
      <charset val="204"/>
      <scheme val="minor"/>
    </font>
    <font>
      <i/>
      <sz val="10"/>
      <name val="Arial Cyr"/>
      <charset val="204"/>
    </font>
    <font>
      <i/>
      <sz val="10"/>
      <name val="Arial"/>
      <family val="2"/>
      <charset val="204"/>
    </font>
    <font>
      <i/>
      <sz val="10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2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  <font>
      <b/>
      <i/>
      <sz val="10"/>
      <color theme="1"/>
      <name val="Arial"/>
      <family val="2"/>
      <charset val="204"/>
    </font>
    <font>
      <b/>
      <i/>
      <sz val="12"/>
      <color theme="1"/>
      <name val="Calibri"/>
      <family val="2"/>
      <charset val="204"/>
      <scheme val="minor"/>
    </font>
    <font>
      <sz val="10"/>
      <name val="Arial Cyr"/>
      <family val="2"/>
      <charset val="204"/>
    </font>
    <font>
      <sz val="10"/>
      <color rgb="FF000000"/>
      <name val="Arial"/>
      <family val="2"/>
      <charset val="204"/>
    </font>
    <font>
      <sz val="12"/>
      <name val="Calibri"/>
      <family val="2"/>
      <charset val="204"/>
      <scheme val="minor"/>
    </font>
    <font>
      <sz val="12"/>
      <color rgb="FFFF0000"/>
      <name val="Calibri"/>
      <family val="2"/>
      <charset val="204"/>
      <scheme val="minor"/>
    </font>
    <font>
      <sz val="9"/>
      <color rgb="FF000000"/>
      <name val="Calibri"/>
      <family val="2"/>
      <charset val="204"/>
    </font>
    <font>
      <i/>
      <sz val="9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2"/>
      <color theme="1"/>
      <name val="Calibri"/>
      <family val="2"/>
      <charset val="204"/>
      <scheme val="minor"/>
    </font>
    <font>
      <i/>
      <sz val="9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8"/>
      <color rgb="FFFF0000"/>
      <name val="Arial"/>
      <family val="2"/>
      <charset val="204"/>
    </font>
    <font>
      <i/>
      <sz val="7"/>
      <color rgb="FFFF0000"/>
      <name val="Arial"/>
      <family val="2"/>
      <charset val="204"/>
    </font>
    <font>
      <b/>
      <sz val="12"/>
      <color rgb="FFFF0000"/>
      <name val="Calibri"/>
      <family val="2"/>
      <charset val="204"/>
      <scheme val="minor"/>
    </font>
    <font>
      <b/>
      <i/>
      <sz val="12"/>
      <color rgb="FFFF0000"/>
      <name val="Calibri"/>
      <family val="2"/>
      <charset val="204"/>
      <scheme val="minor"/>
    </font>
    <font>
      <b/>
      <sz val="8"/>
      <name val="Arial"/>
      <family val="2"/>
      <charset val="204"/>
    </font>
    <font>
      <i/>
      <sz val="7"/>
      <name val="Arial"/>
      <family val="2"/>
      <charset val="204"/>
    </font>
    <font>
      <b/>
      <i/>
      <sz val="10"/>
      <name val="Arial"/>
      <family val="2"/>
      <charset val="204"/>
    </font>
    <font>
      <b/>
      <i/>
      <sz val="12"/>
      <name val="Calibri"/>
      <family val="2"/>
      <charset val="204"/>
      <scheme val="minor"/>
    </font>
    <font>
      <i/>
      <sz val="12"/>
      <name val="Calibri"/>
      <family val="2"/>
      <charset val="204"/>
      <scheme val="minor"/>
    </font>
    <font>
      <i/>
      <sz val="9"/>
      <name val="Calibri"/>
      <family val="2"/>
      <charset val="204"/>
      <scheme val="minor"/>
    </font>
    <font>
      <sz val="9"/>
      <name val="Calibri"/>
      <family val="2"/>
      <charset val="204"/>
    </font>
    <font>
      <sz val="10"/>
      <color rgb="FFFF0000"/>
      <name val="Arial Cyr"/>
      <family val="2"/>
      <charset val="204"/>
    </font>
    <font>
      <b/>
      <sz val="11"/>
      <color rgb="FFFF0000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u/>
      <sz val="10"/>
      <color rgb="FFFF0000"/>
      <name val="Arial Cyr"/>
      <charset val="204"/>
    </font>
    <font>
      <u/>
      <sz val="10"/>
      <color rgb="FFFF0000"/>
      <name val="Arial"/>
      <family val="2"/>
      <charset val="204"/>
    </font>
    <font>
      <u/>
      <sz val="10"/>
      <color rgb="FFFF0000"/>
      <name val="Arial Cyr"/>
      <family val="2"/>
      <charset val="204"/>
    </font>
    <font>
      <sz val="11"/>
      <color rgb="FF000000"/>
      <name val="Calibri"/>
      <family val="2"/>
      <charset val="204"/>
    </font>
    <font>
      <b/>
      <sz val="16"/>
      <name val="Calibri"/>
      <family val="2"/>
      <charset val="204"/>
      <scheme val="minor"/>
    </font>
    <font>
      <b/>
      <sz val="12"/>
      <color theme="2"/>
      <name val="Calibri"/>
      <family val="2"/>
      <charset val="204"/>
      <scheme val="minor"/>
    </font>
    <font>
      <sz val="12"/>
      <color theme="2"/>
      <name val="Calibri"/>
      <family val="2"/>
      <charset val="204"/>
      <scheme val="minor"/>
    </font>
    <font>
      <b/>
      <i/>
      <sz val="12"/>
      <color theme="2"/>
      <name val="Calibri"/>
      <family val="2"/>
      <charset val="204"/>
      <scheme val="minor"/>
    </font>
    <font>
      <i/>
      <sz val="12"/>
      <color theme="2"/>
      <name val="Calibri"/>
      <family val="2"/>
      <charset val="204"/>
      <scheme val="minor"/>
    </font>
    <font>
      <b/>
      <sz val="11"/>
      <color theme="2"/>
      <name val="Calibri"/>
      <family val="2"/>
      <charset val="204"/>
      <scheme val="minor"/>
    </font>
    <font>
      <sz val="20"/>
      <name val="Arial"/>
      <family val="2"/>
      <charset val="204"/>
    </font>
  </fonts>
  <fills count="1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rgb="FF1E4E79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59999389629810485"/>
        <bgColor rgb="FF1E4E79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79998168889431442"/>
        <bgColor rgb="FF1E4E79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rgb="FF1E4E79"/>
      </patternFill>
    </fill>
    <fill>
      <patternFill patternType="solid">
        <fgColor theme="2"/>
        <bgColor rgb="FF1E4E79"/>
      </patternFill>
    </fill>
    <fill>
      <patternFill patternType="solid">
        <fgColor rgb="FFFFC0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7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/>
      <top style="thin">
        <color auto="1"/>
      </top>
      <bottom style="thin">
        <color rgb="FF000000"/>
      </bottom>
      <diagonal/>
    </border>
    <border>
      <left/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/>
      <diagonal/>
    </border>
    <border>
      <left style="thin">
        <color auto="1"/>
      </left>
      <right style="thin">
        <color rgb="FF000000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double">
        <color indexed="64"/>
      </bottom>
      <diagonal/>
    </border>
    <border>
      <left/>
      <right style="thin">
        <color rgb="FF000000"/>
      </right>
      <top style="thin">
        <color rgb="FF000000"/>
      </top>
      <bottom style="double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double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double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double">
        <color indexed="64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double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</borders>
  <cellStyleXfs count="25">
    <xf numFmtId="0" fontId="0" fillId="0" borderId="0"/>
    <xf numFmtId="0" fontId="4" fillId="0" borderId="0"/>
    <xf numFmtId="0" fontId="9" fillId="0" borderId="0"/>
    <xf numFmtId="0" fontId="10" fillId="0" borderId="0"/>
    <xf numFmtId="0" fontId="10" fillId="0" borderId="0"/>
    <xf numFmtId="43" fontId="11" fillId="0" borderId="0" applyFont="0" applyFill="0" applyBorder="0" applyAlignment="0" applyProtection="0"/>
    <xf numFmtId="0" fontId="8" fillId="0" borderId="0"/>
    <xf numFmtId="0" fontId="13" fillId="0" borderId="0"/>
    <xf numFmtId="0" fontId="3" fillId="0" borderId="0"/>
    <xf numFmtId="0" fontId="18" fillId="0" borderId="0"/>
    <xf numFmtId="43" fontId="9" fillId="0" borderId="0" applyFont="0" applyFill="0" applyBorder="0" applyAlignment="0" applyProtection="0"/>
    <xf numFmtId="0" fontId="22" fillId="0" borderId="0"/>
    <xf numFmtId="164" fontId="22" fillId="0" borderId="0" applyFont="0" applyFill="0" applyBorder="0" applyAlignment="0" applyProtection="0"/>
    <xf numFmtId="0" fontId="23" fillId="0" borderId="0"/>
    <xf numFmtId="0" fontId="23" fillId="0" borderId="0"/>
    <xf numFmtId="0" fontId="26" fillId="0" borderId="0"/>
    <xf numFmtId="0" fontId="36" fillId="0" borderId="0"/>
    <xf numFmtId="0" fontId="22" fillId="0" borderId="0"/>
    <xf numFmtId="0" fontId="26" fillId="0" borderId="0"/>
    <xf numFmtId="0" fontId="2" fillId="0" borderId="0"/>
    <xf numFmtId="0" fontId="57" fillId="0" borderId="0"/>
    <xf numFmtId="43" fontId="2" fillId="0" borderId="0" applyFont="0" applyFill="0" applyBorder="0" applyAlignment="0" applyProtection="0"/>
    <xf numFmtId="0" fontId="22" fillId="0" borderId="0"/>
    <xf numFmtId="0" fontId="2" fillId="0" borderId="0"/>
    <xf numFmtId="43" fontId="87" fillId="0" borderId="0" applyFont="0" applyFill="0" applyBorder="0" applyAlignment="0" applyProtection="0"/>
  </cellStyleXfs>
  <cellXfs count="1004">
    <xf numFmtId="0" fontId="0" fillId="0" borderId="0" xfId="0"/>
    <xf numFmtId="49" fontId="12" fillId="0" borderId="0" xfId="0" applyNumberFormat="1" applyFont="1"/>
    <xf numFmtId="0" fontId="13" fillId="0" borderId="0" xfId="0" applyFont="1"/>
    <xf numFmtId="49" fontId="12" fillId="0" borderId="0" xfId="0" applyNumberFormat="1" applyFont="1" applyAlignment="1">
      <alignment horizontal="right"/>
    </xf>
    <xf numFmtId="0" fontId="12" fillId="0" borderId="0" xfId="0" applyFont="1" applyAlignment="1">
      <alignment wrapText="1"/>
    </xf>
    <xf numFmtId="49" fontId="14" fillId="0" borderId="5" xfId="0" applyNumberFormat="1" applyFont="1" applyBorder="1" applyAlignment="1">
      <alignment horizontal="center"/>
    </xf>
    <xf numFmtId="49" fontId="12" fillId="0" borderId="9" xfId="0" applyNumberFormat="1" applyFont="1" applyBorder="1" applyAlignment="1">
      <alignment horizontal="center"/>
    </xf>
    <xf numFmtId="49" fontId="15" fillId="0" borderId="0" xfId="0" applyNumberFormat="1" applyFont="1"/>
    <xf numFmtId="49" fontId="15" fillId="0" borderId="0" xfId="0" applyNumberFormat="1" applyFont="1" applyAlignment="1">
      <alignment horizontal="right"/>
    </xf>
    <xf numFmtId="49" fontId="12" fillId="2" borderId="0" xfId="0" applyNumberFormat="1" applyFont="1" applyFill="1"/>
    <xf numFmtId="49" fontId="15" fillId="2" borderId="0" xfId="0" applyNumberFormat="1" applyFont="1" applyFill="1"/>
    <xf numFmtId="49" fontId="16" fillId="2" borderId="0" xfId="0" applyNumberFormat="1" applyFont="1" applyFill="1" applyAlignment="1">
      <alignment horizontal="center"/>
    </xf>
    <xf numFmtId="49" fontId="5" fillId="0" borderId="9" xfId="0" applyNumberFormat="1" applyFont="1" applyBorder="1" applyAlignment="1">
      <alignment horizontal="center"/>
    </xf>
    <xf numFmtId="0" fontId="23" fillId="0" borderId="0" xfId="11" applyFont="1"/>
    <xf numFmtId="0" fontId="24" fillId="0" borderId="0" xfId="11" applyFont="1"/>
    <xf numFmtId="0" fontId="24" fillId="0" borderId="0" xfId="11" applyFont="1" applyAlignment="1">
      <alignment horizontal="right"/>
    </xf>
    <xf numFmtId="164" fontId="23" fillId="0" borderId="0" xfId="12" applyFont="1"/>
    <xf numFmtId="0" fontId="7" fillId="0" borderId="0" xfId="11" applyFont="1" applyAlignment="1">
      <alignment horizontal="center"/>
    </xf>
    <xf numFmtId="0" fontId="23" fillId="0" borderId="9" xfId="11" applyFont="1" applyBorder="1" applyAlignment="1">
      <alignment horizontal="center"/>
    </xf>
    <xf numFmtId="0" fontId="6" fillId="0" borderId="0" xfId="11" applyFont="1" applyAlignment="1">
      <alignment horizontal="center"/>
    </xf>
    <xf numFmtId="49" fontId="23" fillId="0" borderId="9" xfId="11" applyNumberFormat="1" applyFont="1" applyBorder="1" applyAlignment="1">
      <alignment horizontal="center"/>
    </xf>
    <xf numFmtId="0" fontId="23" fillId="0" borderId="9" xfId="11" applyFont="1" applyBorder="1"/>
    <xf numFmtId="0" fontId="25" fillId="0" borderId="0" xfId="11" applyFont="1"/>
    <xf numFmtId="164" fontId="24" fillId="0" borderId="0" xfId="12" applyFont="1"/>
    <xf numFmtId="0" fontId="23" fillId="0" borderId="0" xfId="11" applyFont="1" applyAlignment="1">
      <alignment vertical="top"/>
    </xf>
    <xf numFmtId="0" fontId="6" fillId="0" borderId="0" xfId="13" applyFont="1" applyAlignment="1">
      <alignment horizontal="center"/>
    </xf>
    <xf numFmtId="0" fontId="23" fillId="0" borderId="9" xfId="13" applyBorder="1" applyAlignment="1">
      <alignment horizontal="center"/>
    </xf>
    <xf numFmtId="164" fontId="24" fillId="0" borderId="0" xfId="12" applyFont="1" applyBorder="1"/>
    <xf numFmtId="0" fontId="23" fillId="0" borderId="0" xfId="11" applyFont="1" applyAlignment="1">
      <alignment vertical="center" wrapText="1"/>
    </xf>
    <xf numFmtId="165" fontId="23" fillId="0" borderId="0" xfId="11" applyNumberFormat="1" applyFont="1"/>
    <xf numFmtId="0" fontId="25" fillId="0" borderId="0" xfId="11" applyFont="1" applyAlignment="1">
      <alignment vertical="center" wrapText="1"/>
    </xf>
    <xf numFmtId="0" fontId="6" fillId="0" borderId="9" xfId="11" applyFont="1" applyBorder="1" applyAlignment="1">
      <alignment horizontal="center"/>
    </xf>
    <xf numFmtId="0" fontId="6" fillId="0" borderId="0" xfId="11" applyFont="1" applyAlignment="1">
      <alignment horizontal="right"/>
    </xf>
    <xf numFmtId="49" fontId="22" fillId="0" borderId="16" xfId="11" applyNumberFormat="1" applyBorder="1" applyAlignment="1">
      <alignment horizontal="center"/>
    </xf>
    <xf numFmtId="0" fontId="27" fillId="0" borderId="0" xfId="14" applyFont="1"/>
    <xf numFmtId="166" fontId="27" fillId="0" borderId="0" xfId="12" applyNumberFormat="1" applyFont="1" applyBorder="1" applyAlignment="1">
      <alignment horizontal="center" wrapText="1"/>
    </xf>
    <xf numFmtId="14" fontId="22" fillId="0" borderId="16" xfId="11" applyNumberFormat="1" applyBorder="1" applyAlignment="1">
      <alignment horizontal="center"/>
    </xf>
    <xf numFmtId="10" fontId="27" fillId="0" borderId="0" xfId="14" applyNumberFormat="1" applyFont="1" applyAlignment="1">
      <alignment horizontal="center"/>
    </xf>
    <xf numFmtId="167" fontId="27" fillId="0" borderId="0" xfId="14" applyNumberFormat="1" applyFont="1" applyAlignment="1">
      <alignment horizontal="center"/>
    </xf>
    <xf numFmtId="0" fontId="27" fillId="0" borderId="0" xfId="11" applyFont="1"/>
    <xf numFmtId="167" fontId="27" fillId="0" borderId="0" xfId="11" applyNumberFormat="1" applyFont="1" applyAlignment="1">
      <alignment horizontal="center"/>
    </xf>
    <xf numFmtId="14" fontId="24" fillId="0" borderId="0" xfId="11" applyNumberFormat="1" applyFont="1" applyAlignment="1">
      <alignment horizontal="center"/>
    </xf>
    <xf numFmtId="0" fontId="24" fillId="0" borderId="17" xfId="11" applyFont="1" applyBorder="1" applyAlignment="1">
      <alignment horizontal="center"/>
    </xf>
    <xf numFmtId="0" fontId="24" fillId="0" borderId="18" xfId="11" applyFont="1" applyBorder="1" applyAlignment="1">
      <alignment horizontal="center"/>
    </xf>
    <xf numFmtId="0" fontId="24" fillId="0" borderId="0" xfId="11" applyFont="1" applyAlignment="1">
      <alignment horizontal="center"/>
    </xf>
    <xf numFmtId="0" fontId="24" fillId="0" borderId="21" xfId="11" applyFont="1" applyBorder="1" applyAlignment="1">
      <alignment horizontal="right"/>
    </xf>
    <xf numFmtId="0" fontId="23" fillId="0" borderId="7" xfId="11" applyFont="1" applyBorder="1"/>
    <xf numFmtId="0" fontId="24" fillId="0" borderId="16" xfId="11" applyFont="1" applyBorder="1" applyAlignment="1">
      <alignment horizontal="center"/>
    </xf>
    <xf numFmtId="0" fontId="23" fillId="0" borderId="19" xfId="11" applyFont="1" applyBorder="1" applyAlignment="1">
      <alignment horizontal="center"/>
    </xf>
    <xf numFmtId="165" fontId="24" fillId="0" borderId="0" xfId="11" applyNumberFormat="1" applyFont="1"/>
    <xf numFmtId="0" fontId="6" fillId="0" borderId="0" xfId="11" applyFont="1"/>
    <xf numFmtId="164" fontId="6" fillId="0" borderId="0" xfId="12" applyFont="1" applyBorder="1"/>
    <xf numFmtId="0" fontId="28" fillId="0" borderId="0" xfId="11" applyFont="1"/>
    <xf numFmtId="0" fontId="6" fillId="0" borderId="6" xfId="11" applyFont="1" applyBorder="1" applyAlignment="1">
      <alignment horizontal="center"/>
    </xf>
    <xf numFmtId="0" fontId="6" fillId="0" borderId="2" xfId="11" applyFont="1" applyBorder="1"/>
    <xf numFmtId="0" fontId="23" fillId="0" borderId="2" xfId="11" applyFont="1" applyBorder="1"/>
    <xf numFmtId="0" fontId="23" fillId="0" borderId="3" xfId="11" applyFont="1" applyBorder="1"/>
    <xf numFmtId="0" fontId="6" fillId="0" borderId="23" xfId="11" applyFont="1" applyBorder="1" applyAlignment="1">
      <alignment horizontal="center"/>
    </xf>
    <xf numFmtId="0" fontId="23" fillId="0" borderId="8" xfId="11" applyFont="1" applyBorder="1"/>
    <xf numFmtId="0" fontId="6" fillId="0" borderId="8" xfId="11" applyFont="1" applyBorder="1" applyAlignment="1">
      <alignment horizontal="center"/>
    </xf>
    <xf numFmtId="0" fontId="23" fillId="0" borderId="11" xfId="11" applyFont="1" applyBorder="1"/>
    <xf numFmtId="0" fontId="23" fillId="0" borderId="13" xfId="11" applyFont="1" applyBorder="1"/>
    <xf numFmtId="0" fontId="23" fillId="0" borderId="15" xfId="11" applyFont="1" applyBorder="1"/>
    <xf numFmtId="0" fontId="6" fillId="0" borderId="15" xfId="11" applyFont="1" applyBorder="1" applyAlignment="1">
      <alignment horizontal="center"/>
    </xf>
    <xf numFmtId="0" fontId="6" fillId="0" borderId="13" xfId="11" applyFont="1" applyBorder="1"/>
    <xf numFmtId="0" fontId="23" fillId="0" borderId="24" xfId="11" applyFont="1" applyBorder="1" applyAlignment="1">
      <alignment horizontal="center"/>
    </xf>
    <xf numFmtId="49" fontId="23" fillId="0" borderId="16" xfId="11" applyNumberFormat="1" applyFont="1" applyBorder="1" applyAlignment="1">
      <alignment horizontal="center"/>
    </xf>
    <xf numFmtId="0" fontId="23" fillId="0" borderId="16" xfId="11" applyFont="1" applyBorder="1" applyAlignment="1">
      <alignment horizontal="center"/>
    </xf>
    <xf numFmtId="168" fontId="23" fillId="0" borderId="16" xfId="11" applyNumberFormat="1" applyFont="1" applyBorder="1" applyAlignment="1">
      <alignment horizontal="center"/>
    </xf>
    <xf numFmtId="49" fontId="23" fillId="0" borderId="13" xfId="11" applyNumberFormat="1" applyFont="1" applyBorder="1" applyAlignment="1">
      <alignment horizontal="center"/>
    </xf>
    <xf numFmtId="168" fontId="22" fillId="0" borderId="9" xfId="11" applyNumberFormat="1" applyBorder="1" applyAlignment="1">
      <alignment horizontal="center"/>
    </xf>
    <xf numFmtId="168" fontId="23" fillId="0" borderId="1" xfId="11" applyNumberFormat="1" applyFont="1" applyBorder="1" applyAlignment="1">
      <alignment horizontal="center"/>
    </xf>
    <xf numFmtId="168" fontId="23" fillId="0" borderId="9" xfId="11" applyNumberFormat="1" applyFont="1" applyBorder="1" applyAlignment="1">
      <alignment horizontal="center"/>
    </xf>
    <xf numFmtId="164" fontId="23" fillId="0" borderId="0" xfId="11" applyNumberFormat="1" applyFont="1"/>
    <xf numFmtId="0" fontId="30" fillId="0" borderId="0" xfId="11" applyFont="1"/>
    <xf numFmtId="49" fontId="7" fillId="0" borderId="0" xfId="11" applyNumberFormat="1" applyFont="1" applyAlignment="1">
      <alignment horizontal="center"/>
    </xf>
    <xf numFmtId="164" fontId="7" fillId="0" borderId="9" xfId="12" applyFont="1" applyBorder="1" applyAlignment="1">
      <alignment horizontal="center"/>
    </xf>
    <xf numFmtId="164" fontId="29" fillId="0" borderId="0" xfId="12" applyFont="1"/>
    <xf numFmtId="49" fontId="23" fillId="0" borderId="28" xfId="11" applyNumberFormat="1" applyFont="1" applyBorder="1" applyAlignment="1">
      <alignment horizontal="center"/>
    </xf>
    <xf numFmtId="49" fontId="23" fillId="0" borderId="10" xfId="11" applyNumberFormat="1" applyFont="1" applyBorder="1" applyAlignment="1">
      <alignment horizontal="center"/>
    </xf>
    <xf numFmtId="0" fontId="28" fillId="0" borderId="14" xfId="11" applyFont="1" applyBorder="1"/>
    <xf numFmtId="168" fontId="23" fillId="0" borderId="13" xfId="11" applyNumberFormat="1" applyFont="1" applyBorder="1" applyAlignment="1">
      <alignment horizontal="center"/>
    </xf>
    <xf numFmtId="168" fontId="23" fillId="0" borderId="10" xfId="11" applyNumberFormat="1" applyFont="1" applyBorder="1" applyAlignment="1">
      <alignment horizontal="center"/>
    </xf>
    <xf numFmtId="168" fontId="23" fillId="0" borderId="29" xfId="11" applyNumberFormat="1" applyFont="1" applyBorder="1" applyAlignment="1">
      <alignment horizontal="center"/>
    </xf>
    <xf numFmtId="49" fontId="23" fillId="0" borderId="0" xfId="11" applyNumberFormat="1" applyFont="1" applyAlignment="1">
      <alignment horizontal="center"/>
    </xf>
    <xf numFmtId="0" fontId="28" fillId="0" borderId="4" xfId="11" applyFont="1" applyBorder="1"/>
    <xf numFmtId="168" fontId="23" fillId="0" borderId="30" xfId="11" applyNumberFormat="1" applyFont="1" applyBorder="1" applyAlignment="1">
      <alignment horizontal="center"/>
    </xf>
    <xf numFmtId="49" fontId="23" fillId="0" borderId="2" xfId="11" applyNumberFormat="1" applyFont="1" applyBorder="1" applyAlignment="1">
      <alignment horizontal="center"/>
    </xf>
    <xf numFmtId="0" fontId="28" fillId="0" borderId="2" xfId="11" applyFont="1" applyBorder="1"/>
    <xf numFmtId="168" fontId="23" fillId="0" borderId="11" xfId="11" applyNumberFormat="1" applyFont="1" applyBorder="1" applyAlignment="1">
      <alignment horizontal="center"/>
    </xf>
    <xf numFmtId="168" fontId="23" fillId="0" borderId="31" xfId="11" applyNumberFormat="1" applyFont="1" applyBorder="1" applyAlignment="1">
      <alignment horizontal="center"/>
    </xf>
    <xf numFmtId="49" fontId="23" fillId="0" borderId="14" xfId="11" applyNumberFormat="1" applyFont="1" applyBorder="1" applyAlignment="1">
      <alignment horizontal="center"/>
    </xf>
    <xf numFmtId="168" fontId="23" fillId="0" borderId="15" xfId="11" applyNumberFormat="1" applyFont="1" applyBorder="1" applyAlignment="1">
      <alignment horizontal="center"/>
    </xf>
    <xf numFmtId="168" fontId="23" fillId="0" borderId="14" xfId="11" applyNumberFormat="1" applyFont="1" applyBorder="1" applyAlignment="1">
      <alignment horizontal="center"/>
    </xf>
    <xf numFmtId="168" fontId="23" fillId="0" borderId="3" xfId="11" applyNumberFormat="1" applyFont="1" applyBorder="1" applyAlignment="1">
      <alignment horizontal="center"/>
    </xf>
    <xf numFmtId="168" fontId="23" fillId="0" borderId="29" xfId="11" applyNumberFormat="1" applyFont="1" applyBorder="1" applyAlignment="1">
      <alignment horizontal="right"/>
    </xf>
    <xf numFmtId="0" fontId="23" fillId="0" borderId="3" xfId="11" applyFont="1" applyBorder="1" applyAlignment="1">
      <alignment horizontal="center"/>
    </xf>
    <xf numFmtId="0" fontId="23" fillId="0" borderId="10" xfId="11" applyFont="1" applyBorder="1" applyAlignment="1">
      <alignment horizontal="center"/>
    </xf>
    <xf numFmtId="169" fontId="23" fillId="0" borderId="29" xfId="11" applyNumberFormat="1" applyFont="1" applyBorder="1" applyAlignment="1">
      <alignment horizontal="right"/>
    </xf>
    <xf numFmtId="49" fontId="23" fillId="0" borderId="1" xfId="11" applyNumberFormat="1" applyFont="1" applyBorder="1" applyAlignment="1">
      <alignment horizontal="center"/>
    </xf>
    <xf numFmtId="0" fontId="28" fillId="0" borderId="1" xfId="11" applyFont="1" applyBorder="1"/>
    <xf numFmtId="0" fontId="23" fillId="0" borderId="1" xfId="11" applyFont="1" applyBorder="1" applyAlignment="1">
      <alignment horizontal="center"/>
    </xf>
    <xf numFmtId="169" fontId="23" fillId="0" borderId="30" xfId="11" applyNumberFormat="1" applyFont="1" applyBorder="1" applyAlignment="1">
      <alignment horizontal="center"/>
    </xf>
    <xf numFmtId="0" fontId="23" fillId="0" borderId="1" xfId="11" applyFont="1" applyBorder="1"/>
    <xf numFmtId="49" fontId="23" fillId="0" borderId="4" xfId="11" applyNumberFormat="1" applyFont="1" applyBorder="1" applyAlignment="1">
      <alignment horizontal="center"/>
    </xf>
    <xf numFmtId="49" fontId="23" fillId="0" borderId="5" xfId="11" applyNumberFormat="1" applyFont="1" applyBorder="1" applyAlignment="1">
      <alignment horizontal="center"/>
    </xf>
    <xf numFmtId="0" fontId="28" fillId="0" borderId="5" xfId="11" applyFont="1" applyBorder="1"/>
    <xf numFmtId="0" fontId="23" fillId="0" borderId="5" xfId="11" applyFont="1" applyBorder="1"/>
    <xf numFmtId="169" fontId="23" fillId="0" borderId="31" xfId="11" applyNumberFormat="1" applyFont="1" applyBorder="1" applyAlignment="1">
      <alignment horizontal="center"/>
    </xf>
    <xf numFmtId="4" fontId="23" fillId="0" borderId="11" xfId="11" applyNumberFormat="1" applyFont="1" applyBorder="1" applyAlignment="1">
      <alignment horizontal="center"/>
    </xf>
    <xf numFmtId="4" fontId="23" fillId="0" borderId="4" xfId="11" applyNumberFormat="1" applyFont="1" applyBorder="1" applyAlignment="1">
      <alignment horizontal="center"/>
    </xf>
    <xf numFmtId="4" fontId="23" fillId="0" borderId="31" xfId="11" applyNumberFormat="1" applyFont="1" applyBorder="1" applyAlignment="1">
      <alignment horizontal="center"/>
    </xf>
    <xf numFmtId="4" fontId="23" fillId="0" borderId="3" xfId="11" applyNumberFormat="1" applyFont="1" applyBorder="1" applyAlignment="1">
      <alignment horizontal="center"/>
    </xf>
    <xf numFmtId="4" fontId="23" fillId="0" borderId="1" xfId="11" applyNumberFormat="1" applyFont="1" applyBorder="1" applyAlignment="1">
      <alignment horizontal="center"/>
    </xf>
    <xf numFmtId="4" fontId="23" fillId="0" borderId="30" xfId="11" applyNumberFormat="1" applyFont="1" applyBorder="1" applyAlignment="1">
      <alignment horizontal="center"/>
    </xf>
    <xf numFmtId="4" fontId="23" fillId="0" borderId="9" xfId="11" applyNumberFormat="1" applyFont="1" applyBorder="1" applyAlignment="1">
      <alignment horizontal="center"/>
    </xf>
    <xf numFmtId="4" fontId="23" fillId="0" borderId="0" xfId="11" applyNumberFormat="1" applyFont="1" applyAlignment="1">
      <alignment horizontal="center"/>
    </xf>
    <xf numFmtId="4" fontId="23" fillId="0" borderId="32" xfId="11" applyNumberFormat="1" applyFont="1" applyBorder="1" applyAlignment="1">
      <alignment horizontal="center"/>
    </xf>
    <xf numFmtId="49" fontId="23" fillId="0" borderId="11" xfId="11" applyNumberFormat="1" applyFont="1" applyBorder="1" applyAlignment="1">
      <alignment horizontal="center"/>
    </xf>
    <xf numFmtId="4" fontId="23" fillId="0" borderId="6" xfId="11" applyNumberFormat="1" applyFont="1" applyBorder="1" applyAlignment="1">
      <alignment horizontal="center"/>
    </xf>
    <xf numFmtId="49" fontId="23" fillId="0" borderId="24" xfId="11" applyNumberFormat="1" applyFont="1" applyBorder="1" applyAlignment="1">
      <alignment horizontal="center"/>
    </xf>
    <xf numFmtId="49" fontId="23" fillId="0" borderId="26" xfId="11" applyNumberFormat="1" applyFont="1" applyBorder="1" applyAlignment="1">
      <alignment horizontal="center"/>
    </xf>
    <xf numFmtId="0" fontId="28" fillId="0" borderId="26" xfId="11" applyFont="1" applyBorder="1"/>
    <xf numFmtId="0" fontId="23" fillId="0" borderId="24" xfId="11" applyFont="1" applyBorder="1"/>
    <xf numFmtId="4" fontId="23" fillId="0" borderId="27" xfId="11" applyNumberFormat="1" applyFont="1" applyBorder="1" applyAlignment="1">
      <alignment horizontal="center"/>
    </xf>
    <xf numFmtId="4" fontId="23" fillId="0" borderId="25" xfId="11" applyNumberFormat="1" applyFont="1" applyBorder="1" applyAlignment="1">
      <alignment horizontal="center"/>
    </xf>
    <xf numFmtId="4" fontId="23" fillId="0" borderId="33" xfId="11" applyNumberFormat="1" applyFont="1" applyBorder="1"/>
    <xf numFmtId="168" fontId="23" fillId="0" borderId="16" xfId="11" applyNumberFormat="1" applyFont="1" applyBorder="1" applyAlignment="1">
      <alignment horizontal="right"/>
    </xf>
    <xf numFmtId="169" fontId="23" fillId="0" borderId="0" xfId="11" applyNumberFormat="1" applyFont="1"/>
    <xf numFmtId="0" fontId="7" fillId="0" borderId="0" xfId="11" applyFont="1" applyAlignment="1">
      <alignment horizontal="left" vertical="top"/>
    </xf>
    <xf numFmtId="0" fontId="7" fillId="0" borderId="0" xfId="11" applyFont="1"/>
    <xf numFmtId="0" fontId="29" fillId="0" borderId="0" xfId="11" applyFont="1"/>
    <xf numFmtId="164" fontId="32" fillId="0" borderId="0" xfId="12" applyFont="1"/>
    <xf numFmtId="164" fontId="7" fillId="0" borderId="0" xfId="12" applyFont="1"/>
    <xf numFmtId="0" fontId="33" fillId="0" borderId="0" xfId="11" applyFont="1"/>
    <xf numFmtId="0" fontId="34" fillId="0" borderId="0" xfId="11" applyFont="1"/>
    <xf numFmtId="164" fontId="33" fillId="0" borderId="0" xfId="12" applyFont="1"/>
    <xf numFmtId="0" fontId="7" fillId="0" borderId="0" xfId="13" applyFont="1"/>
    <xf numFmtId="0" fontId="33" fillId="0" borderId="0" xfId="11" applyFont="1" applyAlignment="1">
      <alignment horizontal="right"/>
    </xf>
    <xf numFmtId="0" fontId="33" fillId="0" borderId="0" xfId="11" applyFont="1" applyAlignment="1">
      <alignment horizontal="left"/>
    </xf>
    <xf numFmtId="0" fontId="37" fillId="0" borderId="0" xfId="16" applyFont="1"/>
    <xf numFmtId="0" fontId="22" fillId="0" borderId="0" xfId="17"/>
    <xf numFmtId="0" fontId="38" fillId="0" borderId="0" xfId="17" applyFont="1" applyAlignment="1">
      <alignment horizontal="center" vertical="center"/>
    </xf>
    <xf numFmtId="0" fontId="36" fillId="0" borderId="0" xfId="16"/>
    <xf numFmtId="4" fontId="39" fillId="3" borderId="0" xfId="16" applyNumberFormat="1" applyFont="1" applyFill="1"/>
    <xf numFmtId="0" fontId="37" fillId="0" borderId="0" xfId="16" applyFont="1" applyAlignment="1">
      <alignment horizontal="center" vertical="center"/>
    </xf>
    <xf numFmtId="4" fontId="38" fillId="0" borderId="0" xfId="17" applyNumberFormat="1" applyFont="1" applyAlignment="1">
      <alignment horizontal="center" vertical="center"/>
    </xf>
    <xf numFmtId="0" fontId="42" fillId="0" borderId="13" xfId="16" applyFont="1" applyBorder="1"/>
    <xf numFmtId="164" fontId="43" fillId="0" borderId="13" xfId="12" applyFont="1" applyBorder="1" applyAlignment="1">
      <alignment horizontal="center" vertical="center"/>
    </xf>
    <xf numFmtId="164" fontId="43" fillId="0" borderId="13" xfId="11" applyNumberFormat="1" applyFont="1" applyBorder="1" applyAlignment="1">
      <alignment horizontal="center" vertical="center"/>
    </xf>
    <xf numFmtId="168" fontId="23" fillId="4" borderId="9" xfId="11" applyNumberFormat="1" applyFont="1" applyFill="1" applyBorder="1" applyAlignment="1">
      <alignment horizontal="center"/>
    </xf>
    <xf numFmtId="4" fontId="42" fillId="0" borderId="13" xfId="16" applyNumberFormat="1" applyFont="1" applyBorder="1"/>
    <xf numFmtId="3" fontId="40" fillId="0" borderId="0" xfId="18" applyNumberFormat="1" applyFont="1" applyAlignment="1">
      <alignment horizontal="center" vertical="center" wrapText="1"/>
    </xf>
    <xf numFmtId="4" fontId="39" fillId="3" borderId="0" xfId="16" applyNumberFormat="1" applyFont="1" applyFill="1" applyAlignment="1">
      <alignment vertical="center"/>
    </xf>
    <xf numFmtId="0" fontId="6" fillId="0" borderId="11" xfId="11" applyFont="1" applyBorder="1" applyAlignment="1">
      <alignment horizontal="center" vertical="center"/>
    </xf>
    <xf numFmtId="0" fontId="6" fillId="0" borderId="23" xfId="11" applyFont="1" applyBorder="1" applyAlignment="1">
      <alignment horizontal="center" vertical="center"/>
    </xf>
    <xf numFmtId="14" fontId="12" fillId="0" borderId="9" xfId="0" applyNumberFormat="1" applyFont="1" applyBorder="1" applyAlignment="1">
      <alignment horizontal="center"/>
    </xf>
    <xf numFmtId="14" fontId="5" fillId="0" borderId="9" xfId="0" applyNumberFormat="1" applyFont="1" applyBorder="1" applyAlignment="1">
      <alignment horizontal="center"/>
    </xf>
    <xf numFmtId="14" fontId="23" fillId="2" borderId="16" xfId="11" applyNumberFormat="1" applyFont="1" applyFill="1" applyBorder="1" applyAlignment="1">
      <alignment horizontal="center"/>
    </xf>
    <xf numFmtId="170" fontId="23" fillId="0" borderId="0" xfId="11" applyNumberFormat="1" applyFont="1"/>
    <xf numFmtId="49" fontId="44" fillId="0" borderId="0" xfId="0" applyNumberFormat="1" applyFont="1"/>
    <xf numFmtId="170" fontId="38" fillId="0" borderId="0" xfId="17" applyNumberFormat="1" applyFont="1" applyAlignment="1">
      <alignment horizontal="center" vertical="center"/>
    </xf>
    <xf numFmtId="0" fontId="46" fillId="0" borderId="9" xfId="17" applyFont="1" applyBorder="1" applyAlignment="1">
      <alignment horizontal="center" vertical="center"/>
    </xf>
    <xf numFmtId="49" fontId="45" fillId="0" borderId="9" xfId="16" applyNumberFormat="1" applyFont="1" applyBorder="1"/>
    <xf numFmtId="164" fontId="47" fillId="0" borderId="9" xfId="12" applyFont="1" applyBorder="1"/>
    <xf numFmtId="164" fontId="47" fillId="0" borderId="9" xfId="12" applyFont="1" applyBorder="1" applyAlignment="1">
      <alignment horizontal="center" vertical="center"/>
    </xf>
    <xf numFmtId="164" fontId="47" fillId="0" borderId="9" xfId="11" applyNumberFormat="1" applyFont="1" applyBorder="1" applyAlignment="1">
      <alignment horizontal="center" vertical="center"/>
    </xf>
    <xf numFmtId="49" fontId="45" fillId="0" borderId="12" xfId="16" applyNumberFormat="1" applyFont="1" applyBorder="1"/>
    <xf numFmtId="164" fontId="47" fillId="0" borderId="12" xfId="12" applyFont="1" applyBorder="1"/>
    <xf numFmtId="164" fontId="47" fillId="0" borderId="12" xfId="12" applyFont="1" applyBorder="1" applyAlignment="1">
      <alignment horizontal="center" vertical="center"/>
    </xf>
    <xf numFmtId="164" fontId="47" fillId="0" borderId="12" xfId="11" applyNumberFormat="1" applyFont="1" applyBorder="1" applyAlignment="1">
      <alignment horizontal="center" vertical="center"/>
    </xf>
    <xf numFmtId="49" fontId="12" fillId="0" borderId="0" xfId="0" applyNumberFormat="1" applyFont="1" applyAlignment="1">
      <alignment horizontal="center"/>
    </xf>
    <xf numFmtId="49" fontId="12" fillId="0" borderId="9" xfId="0" applyNumberFormat="1" applyFont="1" applyBorder="1" applyAlignment="1">
      <alignment horizontal="center" vertical="center"/>
    </xf>
    <xf numFmtId="49" fontId="5" fillId="0" borderId="0" xfId="0" applyNumberFormat="1" applyFont="1" applyAlignment="1">
      <alignment horizontal="center"/>
    </xf>
    <xf numFmtId="49" fontId="49" fillId="0" borderId="9" xfId="16" applyNumberFormat="1" applyFont="1" applyBorder="1" applyAlignment="1">
      <alignment vertical="center"/>
    </xf>
    <xf numFmtId="168" fontId="49" fillId="0" borderId="9" xfId="16" applyNumberFormat="1" applyFont="1" applyBorder="1" applyAlignment="1">
      <alignment vertical="center"/>
    </xf>
    <xf numFmtId="0" fontId="49" fillId="0" borderId="9" xfId="16" applyFont="1" applyBorder="1" applyAlignment="1">
      <alignment horizontal="center" vertical="center"/>
    </xf>
    <xf numFmtId="0" fontId="50" fillId="0" borderId="9" xfId="17" applyFont="1" applyBorder="1" applyAlignment="1">
      <alignment horizontal="center" vertical="center"/>
    </xf>
    <xf numFmtId="4" fontId="49" fillId="0" borderId="9" xfId="16" applyNumberFormat="1" applyFont="1" applyBorder="1" applyAlignment="1">
      <alignment vertical="center"/>
    </xf>
    <xf numFmtId="49" fontId="49" fillId="0" borderId="24" xfId="16" applyNumberFormat="1" applyFont="1" applyBorder="1" applyAlignment="1">
      <alignment vertical="center"/>
    </xf>
    <xf numFmtId="164" fontId="51" fillId="0" borderId="24" xfId="12" applyFont="1" applyBorder="1" applyAlignment="1">
      <alignment vertical="center"/>
    </xf>
    <xf numFmtId="0" fontId="49" fillId="0" borderId="24" xfId="16" applyFont="1" applyBorder="1" applyAlignment="1">
      <alignment horizontal="center" vertical="center"/>
    </xf>
    <xf numFmtId="0" fontId="50" fillId="0" borderId="24" xfId="17" applyFont="1" applyBorder="1" applyAlignment="1">
      <alignment horizontal="center" vertical="center"/>
    </xf>
    <xf numFmtId="49" fontId="49" fillId="0" borderId="13" xfId="16" applyNumberFormat="1" applyFont="1" applyBorder="1"/>
    <xf numFmtId="164" fontId="51" fillId="0" borderId="13" xfId="12" applyFont="1" applyBorder="1"/>
    <xf numFmtId="0" fontId="49" fillId="0" borderId="13" xfId="16" applyFont="1" applyBorder="1" applyAlignment="1">
      <alignment horizontal="center" vertical="center"/>
    </xf>
    <xf numFmtId="3" fontId="52" fillId="0" borderId="13" xfId="18" applyNumberFormat="1" applyFont="1" applyBorder="1" applyAlignment="1">
      <alignment horizontal="center" vertical="center" wrapText="1"/>
    </xf>
    <xf numFmtId="49" fontId="49" fillId="0" borderId="9" xfId="16" applyNumberFormat="1" applyFont="1" applyBorder="1"/>
    <xf numFmtId="164" fontId="51" fillId="0" borderId="9" xfId="12" applyFont="1" applyBorder="1"/>
    <xf numFmtId="164" fontId="51" fillId="0" borderId="9" xfId="12" applyFont="1" applyBorder="1" applyAlignment="1">
      <alignment horizontal="center" vertical="center"/>
    </xf>
    <xf numFmtId="0" fontId="50" fillId="0" borderId="9" xfId="17" applyFont="1" applyBorder="1" applyAlignment="1">
      <alignment vertical="center"/>
    </xf>
    <xf numFmtId="0" fontId="2" fillId="0" borderId="0" xfId="19" applyAlignment="1">
      <alignment horizontal="center"/>
    </xf>
    <xf numFmtId="0" fontId="2" fillId="0" borderId="0" xfId="19" applyAlignment="1">
      <alignment horizontal="center" vertical="center"/>
    </xf>
    <xf numFmtId="0" fontId="53" fillId="0" borderId="0" xfId="19" applyFont="1" applyAlignment="1">
      <alignment horizontal="left" vertical="center" wrapText="1"/>
    </xf>
    <xf numFmtId="4" fontId="2" fillId="0" borderId="0" xfId="19" applyNumberFormat="1" applyAlignment="1">
      <alignment horizontal="center" vertical="center"/>
    </xf>
    <xf numFmtId="3" fontId="2" fillId="0" borderId="0" xfId="19" applyNumberFormat="1" applyAlignment="1">
      <alignment horizontal="center" vertical="center"/>
    </xf>
    <xf numFmtId="0" fontId="2" fillId="0" borderId="0" xfId="19"/>
    <xf numFmtId="0" fontId="55" fillId="0" borderId="0" xfId="19" applyFont="1"/>
    <xf numFmtId="3" fontId="54" fillId="9" borderId="35" xfId="19" applyNumberFormat="1" applyFont="1" applyFill="1" applyBorder="1" applyAlignment="1">
      <alignment horizontal="center" vertical="center" wrapText="1"/>
    </xf>
    <xf numFmtId="0" fontId="39" fillId="6" borderId="9" xfId="19" applyFont="1" applyFill="1" applyBorder="1" applyAlignment="1">
      <alignment horizontal="center" vertical="center"/>
    </xf>
    <xf numFmtId="4" fontId="39" fillId="6" borderId="9" xfId="19" applyNumberFormat="1" applyFont="1" applyFill="1" applyBorder="1" applyAlignment="1">
      <alignment horizontal="center" vertical="center"/>
    </xf>
    <xf numFmtId="3" fontId="39" fillId="6" borderId="9" xfId="19" applyNumberFormat="1" applyFont="1" applyFill="1" applyBorder="1" applyAlignment="1">
      <alignment horizontal="center" vertical="center"/>
    </xf>
    <xf numFmtId="4" fontId="39" fillId="8" borderId="9" xfId="19" applyNumberFormat="1" applyFont="1" applyFill="1" applyBorder="1" applyAlignment="1">
      <alignment horizontal="center" vertical="center"/>
    </xf>
    <xf numFmtId="3" fontId="39" fillId="8" borderId="9" xfId="19" applyNumberFormat="1" applyFont="1" applyFill="1" applyBorder="1" applyAlignment="1">
      <alignment horizontal="center" vertical="center"/>
    </xf>
    <xf numFmtId="4" fontId="39" fillId="10" borderId="9" xfId="19" applyNumberFormat="1" applyFont="1" applyFill="1" applyBorder="1" applyAlignment="1">
      <alignment horizontal="center" vertical="center"/>
    </xf>
    <xf numFmtId="3" fontId="39" fillId="10" borderId="9" xfId="19" applyNumberFormat="1" applyFont="1" applyFill="1" applyBorder="1" applyAlignment="1">
      <alignment horizontal="center" vertical="center"/>
    </xf>
    <xf numFmtId="0" fontId="36" fillId="6" borderId="9" xfId="19" applyFont="1" applyFill="1" applyBorder="1" applyAlignment="1">
      <alignment horizontal="center" vertical="center"/>
    </xf>
    <xf numFmtId="4" fontId="36" fillId="6" borderId="9" xfId="19" applyNumberFormat="1" applyFont="1" applyFill="1" applyBorder="1" applyAlignment="1">
      <alignment horizontal="center" vertical="center"/>
    </xf>
    <xf numFmtId="3" fontId="36" fillId="6" borderId="9" xfId="19" applyNumberFormat="1" applyFont="1" applyFill="1" applyBorder="1" applyAlignment="1">
      <alignment horizontal="center" vertical="center"/>
    </xf>
    <xf numFmtId="4" fontId="36" fillId="8" borderId="9" xfId="19" applyNumberFormat="1" applyFont="1" applyFill="1" applyBorder="1" applyAlignment="1">
      <alignment horizontal="center" vertical="center"/>
    </xf>
    <xf numFmtId="3" fontId="36" fillId="8" borderId="9" xfId="19" applyNumberFormat="1" applyFont="1" applyFill="1" applyBorder="1" applyAlignment="1">
      <alignment horizontal="center" vertical="center"/>
    </xf>
    <xf numFmtId="4" fontId="36" fillId="10" borderId="9" xfId="19" applyNumberFormat="1" applyFont="1" applyFill="1" applyBorder="1" applyAlignment="1">
      <alignment horizontal="center" vertical="center"/>
    </xf>
    <xf numFmtId="3" fontId="36" fillId="10" borderId="9" xfId="19" applyNumberFormat="1" applyFont="1" applyFill="1" applyBorder="1" applyAlignment="1">
      <alignment horizontal="center" vertical="center"/>
    </xf>
    <xf numFmtId="0" fontId="36" fillId="6" borderId="9" xfId="20" applyFont="1" applyFill="1" applyBorder="1" applyAlignment="1">
      <alignment horizontal="center" vertical="center"/>
    </xf>
    <xf numFmtId="0" fontId="39" fillId="6" borderId="9" xfId="20" applyFont="1" applyFill="1" applyBorder="1" applyAlignment="1">
      <alignment horizontal="center" vertical="center"/>
    </xf>
    <xf numFmtId="4" fontId="39" fillId="6" borderId="9" xfId="20" applyNumberFormat="1" applyFont="1" applyFill="1" applyBorder="1" applyAlignment="1">
      <alignment horizontal="center" vertical="center"/>
    </xf>
    <xf numFmtId="3" fontId="39" fillId="6" borderId="9" xfId="21" applyNumberFormat="1" applyFont="1" applyFill="1" applyBorder="1" applyAlignment="1">
      <alignment horizontal="center" vertical="center"/>
    </xf>
    <xf numFmtId="4" fontId="39" fillId="8" borderId="9" xfId="20" applyNumberFormat="1" applyFont="1" applyFill="1" applyBorder="1" applyAlignment="1">
      <alignment horizontal="center" vertical="center"/>
    </xf>
    <xf numFmtId="3" fontId="39" fillId="8" borderId="9" xfId="21" applyNumberFormat="1" applyFont="1" applyFill="1" applyBorder="1" applyAlignment="1">
      <alignment horizontal="center" vertical="center"/>
    </xf>
    <xf numFmtId="4" fontId="39" fillId="10" borderId="9" xfId="20" applyNumberFormat="1" applyFont="1" applyFill="1" applyBorder="1" applyAlignment="1">
      <alignment horizontal="center" vertical="center"/>
    </xf>
    <xf numFmtId="3" fontId="39" fillId="10" borderId="9" xfId="21" applyNumberFormat="1" applyFont="1" applyFill="1" applyBorder="1" applyAlignment="1">
      <alignment horizontal="center" vertical="center"/>
    </xf>
    <xf numFmtId="0" fontId="36" fillId="0" borderId="0" xfId="19" applyFont="1"/>
    <xf numFmtId="4" fontId="36" fillId="6" borderId="9" xfId="20" applyNumberFormat="1" applyFont="1" applyFill="1" applyBorder="1" applyAlignment="1">
      <alignment horizontal="center" vertical="center"/>
    </xf>
    <xf numFmtId="3" fontId="36" fillId="6" borderId="9" xfId="21" applyNumberFormat="1" applyFont="1" applyFill="1" applyBorder="1" applyAlignment="1">
      <alignment horizontal="center" vertical="center"/>
    </xf>
    <xf numFmtId="4" fontId="36" fillId="8" borderId="9" xfId="20" applyNumberFormat="1" applyFont="1" applyFill="1" applyBorder="1" applyAlignment="1">
      <alignment horizontal="center" vertical="center"/>
    </xf>
    <xf numFmtId="3" fontId="36" fillId="8" borderId="9" xfId="21" applyNumberFormat="1" applyFont="1" applyFill="1" applyBorder="1" applyAlignment="1">
      <alignment horizontal="center" vertical="center"/>
    </xf>
    <xf numFmtId="4" fontId="36" fillId="10" borderId="9" xfId="20" applyNumberFormat="1" applyFont="1" applyFill="1" applyBorder="1" applyAlignment="1">
      <alignment horizontal="center" vertical="center"/>
    </xf>
    <xf numFmtId="3" fontId="36" fillId="10" borderId="9" xfId="21" applyNumberFormat="1" applyFont="1" applyFill="1" applyBorder="1" applyAlignment="1">
      <alignment horizontal="center" vertical="center"/>
    </xf>
    <xf numFmtId="0" fontId="58" fillId="6" borderId="9" xfId="20" applyFont="1" applyFill="1" applyBorder="1" applyAlignment="1">
      <alignment horizontal="left" vertical="center" wrapText="1"/>
    </xf>
    <xf numFmtId="3" fontId="39" fillId="10" borderId="9" xfId="20" applyNumberFormat="1" applyFont="1" applyFill="1" applyBorder="1" applyAlignment="1">
      <alignment horizontal="center" vertical="center"/>
    </xf>
    <xf numFmtId="0" fontId="39" fillId="0" borderId="0" xfId="19" applyFont="1"/>
    <xf numFmtId="0" fontId="59" fillId="6" borderId="9" xfId="20" applyFont="1" applyFill="1" applyBorder="1" applyAlignment="1">
      <alignment horizontal="center" vertical="center"/>
    </xf>
    <xf numFmtId="4" fontId="59" fillId="6" borderId="9" xfId="20" applyNumberFormat="1" applyFont="1" applyFill="1" applyBorder="1" applyAlignment="1">
      <alignment horizontal="center" vertical="center"/>
    </xf>
    <xf numFmtId="3" fontId="59" fillId="6" borderId="9" xfId="21" applyNumberFormat="1" applyFont="1" applyFill="1" applyBorder="1" applyAlignment="1">
      <alignment horizontal="center" vertical="center"/>
    </xf>
    <xf numFmtId="3" fontId="59" fillId="6" borderId="9" xfId="19" applyNumberFormat="1" applyFont="1" applyFill="1" applyBorder="1" applyAlignment="1">
      <alignment horizontal="center" vertical="center"/>
    </xf>
    <xf numFmtId="4" fontId="59" fillId="8" borderId="9" xfId="20" applyNumberFormat="1" applyFont="1" applyFill="1" applyBorder="1" applyAlignment="1">
      <alignment horizontal="center" vertical="center"/>
    </xf>
    <xf numFmtId="3" fontId="59" fillId="8" borderId="9" xfId="21" applyNumberFormat="1" applyFont="1" applyFill="1" applyBorder="1" applyAlignment="1">
      <alignment horizontal="center" vertical="center"/>
    </xf>
    <xf numFmtId="3" fontId="59" fillId="8" borderId="9" xfId="19" applyNumberFormat="1" applyFont="1" applyFill="1" applyBorder="1" applyAlignment="1">
      <alignment horizontal="center" vertical="center"/>
    </xf>
    <xf numFmtId="3" fontId="59" fillId="10" borderId="9" xfId="21" applyNumberFormat="1" applyFont="1" applyFill="1" applyBorder="1" applyAlignment="1">
      <alignment horizontal="center" vertical="center"/>
    </xf>
    <xf numFmtId="3" fontId="59" fillId="10" borderId="9" xfId="19" applyNumberFormat="1" applyFont="1" applyFill="1" applyBorder="1" applyAlignment="1">
      <alignment horizontal="center" vertical="center"/>
    </xf>
    <xf numFmtId="0" fontId="58" fillId="6" borderId="9" xfId="20" applyFont="1" applyFill="1" applyBorder="1" applyAlignment="1">
      <alignment horizontal="center" vertical="center" wrapText="1"/>
    </xf>
    <xf numFmtId="3" fontId="59" fillId="10" borderId="1" xfId="19" applyNumberFormat="1" applyFont="1" applyFill="1" applyBorder="1" applyAlignment="1">
      <alignment horizontal="center" vertical="center"/>
    </xf>
    <xf numFmtId="0" fontId="48" fillId="0" borderId="0" xfId="19" applyFont="1"/>
    <xf numFmtId="4" fontId="36" fillId="6" borderId="9" xfId="20" applyNumberFormat="1" applyFont="1" applyFill="1" applyBorder="1" applyAlignment="1">
      <alignment horizontal="center" vertical="center" wrapText="1"/>
    </xf>
    <xf numFmtId="3" fontId="36" fillId="10" borderId="6" xfId="19" applyNumberFormat="1" applyFont="1" applyFill="1" applyBorder="1" applyAlignment="1">
      <alignment horizontal="center" vertical="center"/>
    </xf>
    <xf numFmtId="3" fontId="36" fillId="10" borderId="11" xfId="19" applyNumberFormat="1" applyFont="1" applyFill="1" applyBorder="1" applyAlignment="1">
      <alignment horizontal="center" vertical="center"/>
    </xf>
    <xf numFmtId="3" fontId="36" fillId="10" borderId="8" xfId="19" applyNumberFormat="1" applyFont="1" applyFill="1" applyBorder="1" applyAlignment="1">
      <alignment horizontal="center" vertical="center"/>
    </xf>
    <xf numFmtId="0" fontId="36" fillId="6" borderId="9" xfId="19" quotePrefix="1" applyFont="1" applyFill="1" applyBorder="1" applyAlignment="1">
      <alignment horizontal="center" vertical="center"/>
    </xf>
    <xf numFmtId="0" fontId="2" fillId="6" borderId="9" xfId="19" applyFill="1" applyBorder="1" applyAlignment="1">
      <alignment horizontal="center" vertical="center"/>
    </xf>
    <xf numFmtId="3" fontId="2" fillId="10" borderId="8" xfId="19" applyNumberFormat="1" applyFill="1" applyBorder="1" applyAlignment="1">
      <alignment horizontal="center" vertical="center"/>
    </xf>
    <xf numFmtId="0" fontId="22" fillId="6" borderId="9" xfId="22" applyFill="1" applyBorder="1" applyAlignment="1">
      <alignment horizontal="center" vertical="center"/>
    </xf>
    <xf numFmtId="0" fontId="60" fillId="6" borderId="9" xfId="22" applyFont="1" applyFill="1" applyBorder="1" applyAlignment="1">
      <alignment horizontal="center" vertical="center" wrapText="1"/>
    </xf>
    <xf numFmtId="4" fontId="60" fillId="6" borderId="9" xfId="22" applyNumberFormat="1" applyFont="1" applyFill="1" applyBorder="1" applyAlignment="1">
      <alignment horizontal="center" vertical="center" wrapText="1"/>
    </xf>
    <xf numFmtId="4" fontId="60" fillId="8" borderId="9" xfId="22" applyNumberFormat="1" applyFont="1" applyFill="1" applyBorder="1" applyAlignment="1">
      <alignment horizontal="center" vertical="center" wrapText="1"/>
    </xf>
    <xf numFmtId="0" fontId="36" fillId="6" borderId="9" xfId="19" applyFont="1" applyFill="1" applyBorder="1" applyAlignment="1">
      <alignment horizontal="center" vertical="center" wrapText="1"/>
    </xf>
    <xf numFmtId="0" fontId="2" fillId="0" borderId="0" xfId="19" applyAlignment="1">
      <alignment vertical="center"/>
    </xf>
    <xf numFmtId="0" fontId="2" fillId="6" borderId="9" xfId="23" applyFill="1" applyBorder="1" applyAlignment="1">
      <alignment horizontal="center" vertical="center"/>
    </xf>
    <xf numFmtId="3" fontId="39" fillId="10" borderId="36" xfId="19" applyNumberFormat="1" applyFont="1" applyFill="1" applyBorder="1" applyAlignment="1">
      <alignment horizontal="center" vertical="center"/>
    </xf>
    <xf numFmtId="3" fontId="39" fillId="10" borderId="37" xfId="19" applyNumberFormat="1" applyFont="1" applyFill="1" applyBorder="1" applyAlignment="1">
      <alignment horizontal="center" vertical="center"/>
    </xf>
    <xf numFmtId="4" fontId="36" fillId="6" borderId="9" xfId="19" applyNumberFormat="1" applyFont="1" applyFill="1" applyBorder="1" applyAlignment="1">
      <alignment horizontal="center" vertical="center" wrapText="1"/>
    </xf>
    <xf numFmtId="43" fontId="0" fillId="0" borderId="0" xfId="21" applyFont="1" applyFill="1"/>
    <xf numFmtId="0" fontId="20" fillId="6" borderId="9" xfId="19" applyFont="1" applyFill="1" applyBorder="1" applyAlignment="1">
      <alignment horizontal="center" vertical="center" wrapText="1"/>
    </xf>
    <xf numFmtId="0" fontId="17" fillId="6" borderId="9" xfId="19" applyFont="1" applyFill="1" applyBorder="1" applyAlignment="1">
      <alignment horizontal="center" vertical="center" wrapText="1"/>
    </xf>
    <xf numFmtId="3" fontId="36" fillId="10" borderId="36" xfId="19" applyNumberFormat="1" applyFont="1" applyFill="1" applyBorder="1" applyAlignment="1">
      <alignment horizontal="center" vertical="center" wrapText="1"/>
    </xf>
    <xf numFmtId="3" fontId="36" fillId="10" borderId="37" xfId="19" applyNumberFormat="1" applyFont="1" applyFill="1" applyBorder="1" applyAlignment="1">
      <alignment horizontal="center" vertical="center" wrapText="1"/>
    </xf>
    <xf numFmtId="4" fontId="36" fillId="8" borderId="9" xfId="19" applyNumberFormat="1" applyFont="1" applyFill="1" applyBorder="1" applyAlignment="1">
      <alignment horizontal="center" vertical="center" wrapText="1"/>
    </xf>
    <xf numFmtId="3" fontId="36" fillId="10" borderId="34" xfId="19" applyNumberFormat="1" applyFont="1" applyFill="1" applyBorder="1" applyAlignment="1">
      <alignment horizontal="center" vertical="center" wrapText="1"/>
    </xf>
    <xf numFmtId="3" fontId="39" fillId="10" borderId="8" xfId="19" applyNumberFormat="1" applyFont="1" applyFill="1" applyBorder="1" applyAlignment="1">
      <alignment horizontal="center" vertical="center"/>
    </xf>
    <xf numFmtId="49" fontId="12" fillId="0" borderId="10" xfId="0" applyNumberFormat="1" applyFont="1" applyBorder="1"/>
    <xf numFmtId="49" fontId="14" fillId="0" borderId="0" xfId="0" applyNumberFormat="1" applyFont="1" applyAlignment="1">
      <alignment horizontal="center"/>
    </xf>
    <xf numFmtId="49" fontId="5" fillId="0" borderId="0" xfId="0" applyNumberFormat="1" applyFont="1" applyAlignment="1">
      <alignment horizontal="center" vertical="center"/>
    </xf>
    <xf numFmtId="49" fontId="12" fillId="0" borderId="10" xfId="0" applyNumberFormat="1" applyFont="1" applyBorder="1" applyAlignment="1">
      <alignment horizontal="center"/>
    </xf>
    <xf numFmtId="49" fontId="5" fillId="0" borderId="10" xfId="0" applyNumberFormat="1" applyFont="1" applyBorder="1" applyAlignment="1">
      <alignment horizontal="left"/>
    </xf>
    <xf numFmtId="0" fontId="5" fillId="0" borderId="0" xfId="0" applyFont="1" applyAlignment="1">
      <alignment wrapText="1"/>
    </xf>
    <xf numFmtId="0" fontId="53" fillId="0" borderId="0" xfId="19" applyFont="1" applyAlignment="1">
      <alignment horizontal="center" vertical="center" wrapText="1"/>
    </xf>
    <xf numFmtId="0" fontId="56" fillId="0" borderId="0" xfId="19" applyFont="1" applyAlignment="1">
      <alignment horizontal="center" vertical="center" wrapText="1"/>
    </xf>
    <xf numFmtId="3" fontId="54" fillId="5" borderId="9" xfId="19" applyNumberFormat="1" applyFont="1" applyFill="1" applyBorder="1" applyAlignment="1">
      <alignment horizontal="center" vertical="center" wrapText="1"/>
    </xf>
    <xf numFmtId="3" fontId="54" fillId="7" borderId="9" xfId="19" applyNumberFormat="1" applyFont="1" applyFill="1" applyBorder="1" applyAlignment="1">
      <alignment horizontal="center" vertical="center" wrapText="1"/>
    </xf>
    <xf numFmtId="4" fontId="56" fillId="6" borderId="9" xfId="19" applyNumberFormat="1" applyFont="1" applyFill="1" applyBorder="1" applyAlignment="1">
      <alignment horizontal="left" vertical="center" wrapText="1"/>
    </xf>
    <xf numFmtId="4" fontId="53" fillId="6" borderId="9" xfId="19" applyNumberFormat="1" applyFont="1" applyFill="1" applyBorder="1" applyAlignment="1">
      <alignment horizontal="left" vertical="center" wrapText="1"/>
    </xf>
    <xf numFmtId="0" fontId="53" fillId="6" borderId="9" xfId="20" applyFont="1" applyFill="1" applyBorder="1" applyAlignment="1">
      <alignment horizontal="left" vertical="center" wrapText="1"/>
    </xf>
    <xf numFmtId="0" fontId="56" fillId="6" borderId="9" xfId="20" applyFont="1" applyFill="1" applyBorder="1" applyAlignment="1">
      <alignment horizontal="left" vertical="center" wrapText="1"/>
    </xf>
    <xf numFmtId="4" fontId="59" fillId="6" borderId="9" xfId="19" applyNumberFormat="1" applyFont="1" applyFill="1" applyBorder="1" applyAlignment="1">
      <alignment horizontal="center" vertical="center"/>
    </xf>
    <xf numFmtId="4" fontId="59" fillId="8" borderId="9" xfId="19" applyNumberFormat="1" applyFont="1" applyFill="1" applyBorder="1" applyAlignment="1">
      <alignment horizontal="center" vertical="center"/>
    </xf>
    <xf numFmtId="4" fontId="53" fillId="6" borderId="9" xfId="20" applyNumberFormat="1" applyFont="1" applyFill="1" applyBorder="1" applyAlignment="1">
      <alignment horizontal="left" vertical="center" wrapText="1"/>
    </xf>
    <xf numFmtId="0" fontId="23" fillId="6" borderId="9" xfId="22" applyFont="1" applyFill="1" applyBorder="1" applyAlignment="1">
      <alignment horizontal="left" vertical="center" wrapText="1"/>
    </xf>
    <xf numFmtId="4" fontId="2" fillId="6" borderId="9" xfId="19" applyNumberFormat="1" applyFill="1" applyBorder="1" applyAlignment="1">
      <alignment horizontal="center" vertical="center"/>
    </xf>
    <xf numFmtId="3" fontId="2" fillId="6" borderId="9" xfId="19" applyNumberFormat="1" applyFill="1" applyBorder="1" applyAlignment="1">
      <alignment horizontal="center" vertical="center"/>
    </xf>
    <xf numFmtId="4" fontId="2" fillId="8" borderId="9" xfId="19" applyNumberFormat="1" applyFill="1" applyBorder="1" applyAlignment="1">
      <alignment horizontal="center" vertical="center"/>
    </xf>
    <xf numFmtId="3" fontId="2" fillId="8" borderId="9" xfId="19" applyNumberFormat="1" applyFill="1" applyBorder="1" applyAlignment="1">
      <alignment horizontal="center" vertical="center"/>
    </xf>
    <xf numFmtId="3" fontId="47" fillId="6" borderId="9" xfId="19" applyNumberFormat="1" applyFont="1" applyFill="1" applyBorder="1" applyAlignment="1">
      <alignment horizontal="left" vertical="center" wrapText="1"/>
    </xf>
    <xf numFmtId="3" fontId="36" fillId="6" borderId="9" xfId="19" applyNumberFormat="1" applyFont="1" applyFill="1" applyBorder="1" applyAlignment="1">
      <alignment horizontal="center" vertical="center" wrapText="1"/>
    </xf>
    <xf numFmtId="0" fontId="53" fillId="6" borderId="9" xfId="19" applyFont="1" applyFill="1" applyBorder="1" applyAlignment="1">
      <alignment horizontal="left" vertical="center" wrapText="1"/>
    </xf>
    <xf numFmtId="4" fontId="53" fillId="6" borderId="9" xfId="19" applyNumberFormat="1" applyFont="1" applyFill="1" applyBorder="1" applyAlignment="1">
      <alignment horizontal="left" vertical="center" wrapText="1" indent="1"/>
    </xf>
    <xf numFmtId="4" fontId="47" fillId="6" borderId="9" xfId="19" quotePrefix="1" applyNumberFormat="1" applyFont="1" applyFill="1" applyBorder="1" applyAlignment="1">
      <alignment horizontal="left" vertical="center" wrapText="1"/>
    </xf>
    <xf numFmtId="0" fontId="51" fillId="6" borderId="9" xfId="22" applyFont="1" applyFill="1" applyBorder="1" applyAlignment="1">
      <alignment horizontal="left" vertical="center" wrapText="1"/>
    </xf>
    <xf numFmtId="4" fontId="61" fillId="6" borderId="9" xfId="19" applyNumberFormat="1" applyFont="1" applyFill="1" applyBorder="1" applyAlignment="1">
      <alignment horizontal="left" vertical="center" wrapText="1"/>
    </xf>
    <xf numFmtId="4" fontId="47" fillId="6" borderId="9" xfId="19" applyNumberFormat="1" applyFont="1" applyFill="1" applyBorder="1" applyAlignment="1">
      <alignment horizontal="left" vertical="center" wrapText="1"/>
    </xf>
    <xf numFmtId="3" fontId="36" fillId="8" borderId="9" xfId="19" applyNumberFormat="1" applyFont="1" applyFill="1" applyBorder="1" applyAlignment="1">
      <alignment horizontal="center" vertical="center" wrapText="1"/>
    </xf>
    <xf numFmtId="49" fontId="44" fillId="0" borderId="0" xfId="0" applyNumberFormat="1" applyFont="1" applyAlignment="1">
      <alignment horizontal="center" vertical="center"/>
    </xf>
    <xf numFmtId="0" fontId="28" fillId="0" borderId="10" xfId="0" applyFont="1" applyBorder="1" applyAlignment="1">
      <alignment horizontal="left" vertical="center"/>
    </xf>
    <xf numFmtId="0" fontId="64" fillId="0" borderId="0" xfId="0" applyFont="1"/>
    <xf numFmtId="0" fontId="28" fillId="0" borderId="0" xfId="0" applyFont="1" applyAlignment="1">
      <alignment wrapText="1"/>
    </xf>
    <xf numFmtId="0" fontId="28" fillId="0" borderId="0" xfId="0" applyFont="1"/>
    <xf numFmtId="0" fontId="28" fillId="0" borderId="0" xfId="0" applyFont="1" applyAlignment="1">
      <alignment vertical="top"/>
    </xf>
    <xf numFmtId="0" fontId="28" fillId="0" borderId="0" xfId="0" applyFont="1" applyAlignment="1">
      <alignment vertical="top" wrapText="1"/>
    </xf>
    <xf numFmtId="49" fontId="28" fillId="0" borderId="0" xfId="0" applyNumberFormat="1" applyFont="1" applyAlignment="1">
      <alignment vertical="top"/>
    </xf>
    <xf numFmtId="4" fontId="19" fillId="6" borderId="9" xfId="22" applyNumberFormat="1" applyFont="1" applyFill="1" applyBorder="1" applyAlignment="1">
      <alignment horizontal="center" vertical="center" wrapText="1"/>
    </xf>
    <xf numFmtId="4" fontId="36" fillId="3" borderId="9" xfId="20" applyNumberFormat="1" applyFont="1" applyFill="1" applyBorder="1" applyAlignment="1">
      <alignment horizontal="center" vertical="center"/>
    </xf>
    <xf numFmtId="3" fontId="36" fillId="3" borderId="9" xfId="21" applyNumberFormat="1" applyFont="1" applyFill="1" applyBorder="1" applyAlignment="1">
      <alignment horizontal="center" vertical="center"/>
    </xf>
    <xf numFmtId="3" fontId="36" fillId="3" borderId="9" xfId="19" applyNumberFormat="1" applyFont="1" applyFill="1" applyBorder="1" applyAlignment="1">
      <alignment horizontal="center" vertical="center"/>
    </xf>
    <xf numFmtId="3" fontId="39" fillId="3" borderId="9" xfId="21" applyNumberFormat="1" applyFont="1" applyFill="1" applyBorder="1" applyAlignment="1">
      <alignment horizontal="center" vertical="center"/>
    </xf>
    <xf numFmtId="3" fontId="39" fillId="3" borderId="9" xfId="19" applyNumberFormat="1" applyFont="1" applyFill="1" applyBorder="1" applyAlignment="1">
      <alignment horizontal="center" vertical="center"/>
    </xf>
    <xf numFmtId="4" fontId="39" fillId="3" borderId="9" xfId="20" applyNumberFormat="1" applyFont="1" applyFill="1" applyBorder="1" applyAlignment="1">
      <alignment horizontal="center" vertical="center"/>
    </xf>
    <xf numFmtId="3" fontId="59" fillId="3" borderId="9" xfId="19" applyNumberFormat="1" applyFont="1" applyFill="1" applyBorder="1" applyAlignment="1">
      <alignment horizontal="center" vertical="center"/>
    </xf>
    <xf numFmtId="4" fontId="59" fillId="3" borderId="9" xfId="19" applyNumberFormat="1" applyFont="1" applyFill="1" applyBorder="1" applyAlignment="1">
      <alignment horizontal="center" vertical="center"/>
    </xf>
    <xf numFmtId="4" fontId="36" fillId="3" borderId="9" xfId="19" applyNumberFormat="1" applyFont="1" applyFill="1" applyBorder="1" applyAlignment="1">
      <alignment horizontal="center" vertical="center"/>
    </xf>
    <xf numFmtId="4" fontId="39" fillId="3" borderId="9" xfId="19" applyNumberFormat="1" applyFont="1" applyFill="1" applyBorder="1" applyAlignment="1">
      <alignment horizontal="center" vertical="center"/>
    </xf>
    <xf numFmtId="3" fontId="39" fillId="3" borderId="9" xfId="20" applyNumberFormat="1" applyFont="1" applyFill="1" applyBorder="1" applyAlignment="1">
      <alignment horizontal="center" vertical="center"/>
    </xf>
    <xf numFmtId="4" fontId="19" fillId="10" borderId="0" xfId="22" applyNumberFormat="1" applyFont="1" applyFill="1" applyAlignment="1">
      <alignment horizontal="center" vertical="center" wrapText="1"/>
    </xf>
    <xf numFmtId="3" fontId="2" fillId="10" borderId="0" xfId="19" applyNumberFormat="1" applyFill="1" applyAlignment="1">
      <alignment horizontal="center" vertical="center"/>
    </xf>
    <xf numFmtId="3" fontId="39" fillId="10" borderId="0" xfId="19" applyNumberFormat="1" applyFont="1" applyFill="1" applyAlignment="1">
      <alignment horizontal="center" vertical="center"/>
    </xf>
    <xf numFmtId="4" fontId="56" fillId="2" borderId="9" xfId="19" applyNumberFormat="1" applyFont="1" applyFill="1" applyBorder="1" applyAlignment="1">
      <alignment horizontal="left" vertical="center" wrapText="1"/>
    </xf>
    <xf numFmtId="4" fontId="39" fillId="2" borderId="9" xfId="19" applyNumberFormat="1" applyFont="1" applyFill="1" applyBorder="1" applyAlignment="1">
      <alignment horizontal="center" vertical="center"/>
    </xf>
    <xf numFmtId="4" fontId="53" fillId="2" borderId="9" xfId="19" applyNumberFormat="1" applyFont="1" applyFill="1" applyBorder="1" applyAlignment="1">
      <alignment horizontal="left" vertical="center" wrapText="1"/>
    </xf>
    <xf numFmtId="4" fontId="36" fillId="2" borderId="9" xfId="19" applyNumberFormat="1" applyFont="1" applyFill="1" applyBorder="1" applyAlignment="1">
      <alignment horizontal="center" vertical="center"/>
    </xf>
    <xf numFmtId="0" fontId="36" fillId="2" borderId="9" xfId="20" applyFont="1" applyFill="1" applyBorder="1" applyAlignment="1">
      <alignment horizontal="center" vertical="center"/>
    </xf>
    <xf numFmtId="0" fontId="58" fillId="2" borderId="9" xfId="20" applyFont="1" applyFill="1" applyBorder="1" applyAlignment="1">
      <alignment horizontal="left" vertical="center" wrapText="1"/>
    </xf>
    <xf numFmtId="0" fontId="39" fillId="2" borderId="9" xfId="20" applyFont="1" applyFill="1" applyBorder="1" applyAlignment="1">
      <alignment horizontal="center" vertical="center"/>
    </xf>
    <xf numFmtId="0" fontId="53" fillId="2" borderId="9" xfId="20" applyFont="1" applyFill="1" applyBorder="1" applyAlignment="1">
      <alignment horizontal="left" vertical="center" wrapText="1" indent="1"/>
    </xf>
    <xf numFmtId="0" fontId="53" fillId="2" borderId="9" xfId="20" applyFont="1" applyFill="1" applyBorder="1" applyAlignment="1">
      <alignment horizontal="left" vertical="center" wrapText="1"/>
    </xf>
    <xf numFmtId="3" fontId="39" fillId="2" borderId="9" xfId="19" applyNumberFormat="1" applyFont="1" applyFill="1" applyBorder="1" applyAlignment="1">
      <alignment horizontal="center" vertical="center"/>
    </xf>
    <xf numFmtId="3" fontId="36" fillId="2" borderId="9" xfId="19" applyNumberFormat="1" applyFont="1" applyFill="1" applyBorder="1" applyAlignment="1">
      <alignment horizontal="center" vertical="center"/>
    </xf>
    <xf numFmtId="4" fontId="39" fillId="2" borderId="9" xfId="20" applyNumberFormat="1" applyFont="1" applyFill="1" applyBorder="1" applyAlignment="1">
      <alignment horizontal="center" vertical="center"/>
    </xf>
    <xf numFmtId="3" fontId="39" fillId="2" borderId="9" xfId="21" applyNumberFormat="1" applyFont="1" applyFill="1" applyBorder="1" applyAlignment="1">
      <alignment horizontal="center" vertical="center"/>
    </xf>
    <xf numFmtId="4" fontId="36" fillId="2" borderId="9" xfId="20" applyNumberFormat="1" applyFont="1" applyFill="1" applyBorder="1" applyAlignment="1">
      <alignment horizontal="center" vertical="center"/>
    </xf>
    <xf numFmtId="3" fontId="36" fillId="2" borderId="9" xfId="21" applyNumberFormat="1" applyFont="1" applyFill="1" applyBorder="1" applyAlignment="1">
      <alignment horizontal="center" vertical="center"/>
    </xf>
    <xf numFmtId="4" fontId="54" fillId="2" borderId="9" xfId="20" applyNumberFormat="1" applyFont="1" applyFill="1" applyBorder="1" applyAlignment="1">
      <alignment horizontal="center" vertical="center"/>
    </xf>
    <xf numFmtId="3" fontId="39" fillId="2" borderId="9" xfId="20" applyNumberFormat="1" applyFont="1" applyFill="1" applyBorder="1" applyAlignment="1">
      <alignment horizontal="center" vertical="center"/>
    </xf>
    <xf numFmtId="0" fontId="56" fillId="2" borderId="9" xfId="20" applyFont="1" applyFill="1" applyBorder="1" applyAlignment="1">
      <alignment horizontal="left" vertical="center" wrapText="1"/>
    </xf>
    <xf numFmtId="0" fontId="59" fillId="2" borderId="9" xfId="20" applyFont="1" applyFill="1" applyBorder="1" applyAlignment="1">
      <alignment horizontal="center" vertical="center"/>
    </xf>
    <xf numFmtId="4" fontId="59" fillId="2" borderId="9" xfId="20" applyNumberFormat="1" applyFont="1" applyFill="1" applyBorder="1" applyAlignment="1">
      <alignment horizontal="center" vertical="center"/>
    </xf>
    <xf numFmtId="3" fontId="59" fillId="2" borderId="9" xfId="21" applyNumberFormat="1" applyFont="1" applyFill="1" applyBorder="1" applyAlignment="1">
      <alignment horizontal="center" vertical="center"/>
    </xf>
    <xf numFmtId="3" fontId="59" fillId="2" borderId="9" xfId="19" applyNumberFormat="1" applyFont="1" applyFill="1" applyBorder="1" applyAlignment="1">
      <alignment horizontal="center" vertical="center"/>
    </xf>
    <xf numFmtId="0" fontId="58" fillId="2" borderId="9" xfId="20" applyFont="1" applyFill="1" applyBorder="1" applyAlignment="1">
      <alignment horizontal="center" vertical="center" wrapText="1"/>
    </xf>
    <xf numFmtId="4" fontId="59" fillId="2" borderId="9" xfId="19" applyNumberFormat="1" applyFont="1" applyFill="1" applyBorder="1" applyAlignment="1">
      <alignment horizontal="center" vertical="center"/>
    </xf>
    <xf numFmtId="4" fontId="53" fillId="2" borderId="9" xfId="20" applyNumberFormat="1" applyFont="1" applyFill="1" applyBorder="1" applyAlignment="1">
      <alignment horizontal="left" vertical="center" wrapText="1"/>
    </xf>
    <xf numFmtId="4" fontId="36" fillId="2" borderId="9" xfId="20" applyNumberFormat="1" applyFont="1" applyFill="1" applyBorder="1" applyAlignment="1">
      <alignment horizontal="center" vertical="center" wrapText="1"/>
    </xf>
    <xf numFmtId="4" fontId="67" fillId="2" borderId="9" xfId="19" applyNumberFormat="1" applyFont="1" applyFill="1" applyBorder="1" applyAlignment="1">
      <alignment horizontal="center" vertical="center"/>
    </xf>
    <xf numFmtId="4" fontId="36" fillId="2" borderId="9" xfId="19" applyNumberFormat="1" applyFont="1" applyFill="1" applyBorder="1" applyAlignment="1">
      <alignment horizontal="center" vertical="center" wrapText="1"/>
    </xf>
    <xf numFmtId="4" fontId="47" fillId="2" borderId="9" xfId="19" applyNumberFormat="1" applyFont="1" applyFill="1" applyBorder="1" applyAlignment="1">
      <alignment horizontal="left" vertical="center" wrapText="1"/>
    </xf>
    <xf numFmtId="0" fontId="23" fillId="2" borderId="9" xfId="22" applyFont="1" applyFill="1" applyBorder="1" applyAlignment="1">
      <alignment horizontal="left" vertical="center" wrapText="1"/>
    </xf>
    <xf numFmtId="0" fontId="17" fillId="2" borderId="9" xfId="19" applyFont="1" applyFill="1" applyBorder="1" applyAlignment="1">
      <alignment horizontal="center" vertical="center" wrapText="1"/>
    </xf>
    <xf numFmtId="4" fontId="62" fillId="2" borderId="9" xfId="19" applyNumberFormat="1" applyFont="1" applyFill="1" applyBorder="1" applyAlignment="1">
      <alignment horizontal="center" vertical="center"/>
    </xf>
    <xf numFmtId="3" fontId="36" fillId="2" borderId="9" xfId="19" applyNumberFormat="1" applyFont="1" applyFill="1" applyBorder="1" applyAlignment="1">
      <alignment horizontal="center" vertical="center" wrapText="1"/>
    </xf>
    <xf numFmtId="0" fontId="19" fillId="2" borderId="9" xfId="22" applyFont="1" applyFill="1" applyBorder="1" applyAlignment="1">
      <alignment horizontal="left" vertical="center" wrapText="1"/>
    </xf>
    <xf numFmtId="0" fontId="19" fillId="2" borderId="9" xfId="22" applyFont="1" applyFill="1" applyBorder="1" applyAlignment="1">
      <alignment horizontal="center" vertical="center" wrapText="1"/>
    </xf>
    <xf numFmtId="3" fontId="39" fillId="2" borderId="9" xfId="19" applyNumberFormat="1" applyFont="1" applyFill="1" applyBorder="1" applyAlignment="1">
      <alignment horizontal="right" vertical="center"/>
    </xf>
    <xf numFmtId="3" fontId="68" fillId="2" borderId="9" xfId="19" applyNumberFormat="1" applyFont="1" applyFill="1" applyBorder="1" applyAlignment="1">
      <alignment horizontal="center" vertical="center"/>
    </xf>
    <xf numFmtId="43" fontId="36" fillId="11" borderId="9" xfId="21" applyFont="1" applyFill="1" applyBorder="1" applyAlignment="1">
      <alignment horizontal="center" vertical="center"/>
    </xf>
    <xf numFmtId="43" fontId="53" fillId="11" borderId="9" xfId="21" applyFont="1" applyFill="1" applyBorder="1" applyAlignment="1">
      <alignment horizontal="left" vertical="center" wrapText="1"/>
    </xf>
    <xf numFmtId="4" fontId="36" fillId="11" borderId="9" xfId="21" applyNumberFormat="1" applyFont="1" applyFill="1" applyBorder="1" applyAlignment="1">
      <alignment horizontal="center" vertical="center"/>
    </xf>
    <xf numFmtId="3" fontId="36" fillId="11" borderId="9" xfId="21" applyNumberFormat="1" applyFont="1" applyFill="1" applyBorder="1" applyAlignment="1">
      <alignment horizontal="center" vertical="center"/>
    </xf>
    <xf numFmtId="0" fontId="36" fillId="11" borderId="9" xfId="19" applyFont="1" applyFill="1" applyBorder="1" applyAlignment="1">
      <alignment horizontal="center" vertical="center"/>
    </xf>
    <xf numFmtId="4" fontId="53" fillId="11" borderId="9" xfId="19" applyNumberFormat="1" applyFont="1" applyFill="1" applyBorder="1" applyAlignment="1">
      <alignment horizontal="left" vertical="center" wrapText="1"/>
    </xf>
    <xf numFmtId="4" fontId="36" fillId="11" borderId="9" xfId="19" applyNumberFormat="1" applyFont="1" applyFill="1" applyBorder="1" applyAlignment="1">
      <alignment horizontal="center" vertical="center" wrapText="1"/>
    </xf>
    <xf numFmtId="4" fontId="36" fillId="11" borderId="9" xfId="19" applyNumberFormat="1" applyFont="1" applyFill="1" applyBorder="1" applyAlignment="1">
      <alignment horizontal="center" vertical="center"/>
    </xf>
    <xf numFmtId="3" fontId="36" fillId="11" borderId="9" xfId="19" applyNumberFormat="1" applyFont="1" applyFill="1" applyBorder="1" applyAlignment="1">
      <alignment horizontal="center" vertical="center"/>
    </xf>
    <xf numFmtId="14" fontId="12" fillId="3" borderId="9" xfId="0" applyNumberFormat="1" applyFont="1" applyFill="1" applyBorder="1" applyAlignment="1">
      <alignment horizontal="center"/>
    </xf>
    <xf numFmtId="0" fontId="20" fillId="6" borderId="13" xfId="19" applyFont="1" applyFill="1" applyBorder="1" applyAlignment="1">
      <alignment horizontal="center" vertical="center" wrapText="1"/>
    </xf>
    <xf numFmtId="0" fontId="23" fillId="6" borderId="13" xfId="22" applyFont="1" applyFill="1" applyBorder="1" applyAlignment="1">
      <alignment horizontal="left" vertical="center" wrapText="1"/>
    </xf>
    <xf numFmtId="0" fontId="17" fillId="6" borderId="13" xfId="19" applyFont="1" applyFill="1" applyBorder="1" applyAlignment="1">
      <alignment horizontal="center" vertical="center" wrapText="1"/>
    </xf>
    <xf numFmtId="4" fontId="36" fillId="8" borderId="13" xfId="19" applyNumberFormat="1" applyFont="1" applyFill="1" applyBorder="1" applyAlignment="1">
      <alignment horizontal="center" vertical="center" wrapText="1"/>
    </xf>
    <xf numFmtId="3" fontId="36" fillId="8" borderId="13" xfId="19" applyNumberFormat="1" applyFont="1" applyFill="1" applyBorder="1" applyAlignment="1">
      <alignment horizontal="center" vertical="center" wrapText="1"/>
    </xf>
    <xf numFmtId="0" fontId="23" fillId="2" borderId="12" xfId="22" applyFont="1" applyFill="1" applyBorder="1" applyAlignment="1">
      <alignment horizontal="left" vertical="center" wrapText="1"/>
    </xf>
    <xf numFmtId="0" fontId="17" fillId="2" borderId="12" xfId="19" applyFont="1" applyFill="1" applyBorder="1" applyAlignment="1">
      <alignment horizontal="center" vertical="center" wrapText="1"/>
    </xf>
    <xf numFmtId="4" fontId="63" fillId="2" borderId="12" xfId="19" applyNumberFormat="1" applyFont="1" applyFill="1" applyBorder="1" applyAlignment="1">
      <alignment horizontal="center" vertical="center" wrapText="1"/>
    </xf>
    <xf numFmtId="3" fontId="36" fillId="2" borderId="12" xfId="19" applyNumberFormat="1" applyFont="1" applyFill="1" applyBorder="1" applyAlignment="1">
      <alignment horizontal="center" vertical="center" wrapText="1"/>
    </xf>
    <xf numFmtId="0" fontId="23" fillId="0" borderId="0" xfId="11" applyFont="1" applyAlignment="1">
      <alignment vertical="center"/>
    </xf>
    <xf numFmtId="0" fontId="23" fillId="0" borderId="0" xfId="11" applyFont="1" applyAlignment="1">
      <alignment horizontal="left" vertical="center"/>
    </xf>
    <xf numFmtId="3" fontId="36" fillId="2" borderId="9" xfId="2" applyNumberFormat="1" applyFont="1" applyFill="1" applyBorder="1" applyAlignment="1">
      <alignment horizontal="center" vertical="center"/>
    </xf>
    <xf numFmtId="3" fontId="36" fillId="2" borderId="36" xfId="2" applyNumberFormat="1" applyFont="1" applyFill="1" applyBorder="1" applyAlignment="1">
      <alignment horizontal="center" vertical="center" wrapText="1"/>
    </xf>
    <xf numFmtId="3" fontId="36" fillId="2" borderId="44" xfId="2" applyNumberFormat="1" applyFont="1" applyFill="1" applyBorder="1" applyAlignment="1">
      <alignment horizontal="center" vertical="center" wrapText="1"/>
    </xf>
    <xf numFmtId="4" fontId="68" fillId="2" borderId="9" xfId="19" applyNumberFormat="1" applyFont="1" applyFill="1" applyBorder="1" applyAlignment="1">
      <alignment horizontal="center" vertical="center"/>
    </xf>
    <xf numFmtId="49" fontId="20" fillId="2" borderId="9" xfId="19" applyNumberFormat="1" applyFont="1" applyFill="1" applyBorder="1" applyAlignment="1">
      <alignment horizontal="center" vertical="center" wrapText="1"/>
    </xf>
    <xf numFmtId="49" fontId="20" fillId="2" borderId="12" xfId="19" applyNumberFormat="1" applyFont="1" applyFill="1" applyBorder="1" applyAlignment="1">
      <alignment horizontal="center" vertical="center" wrapText="1"/>
    </xf>
    <xf numFmtId="2" fontId="36" fillId="2" borderId="9" xfId="20" applyNumberFormat="1" applyFont="1" applyFill="1" applyBorder="1" applyAlignment="1">
      <alignment horizontal="center" vertical="center"/>
    </xf>
    <xf numFmtId="2" fontId="12" fillId="0" borderId="0" xfId="0" applyNumberFormat="1" applyFont="1"/>
    <xf numFmtId="2" fontId="12" fillId="0" borderId="0" xfId="0" applyNumberFormat="1" applyFont="1" applyAlignment="1">
      <alignment vertical="top"/>
    </xf>
    <xf numFmtId="2" fontId="15" fillId="0" borderId="0" xfId="0" applyNumberFormat="1" applyFont="1"/>
    <xf numFmtId="2" fontId="2" fillId="0" borderId="0" xfId="19" applyNumberFormat="1" applyAlignment="1">
      <alignment horizontal="center" vertical="center"/>
    </xf>
    <xf numFmtId="2" fontId="39" fillId="2" borderId="9" xfId="19" applyNumberFormat="1" applyFont="1" applyFill="1" applyBorder="1" applyAlignment="1">
      <alignment horizontal="center" vertical="center"/>
    </xf>
    <xf numFmtId="2" fontId="36" fillId="2" borderId="9" xfId="19" applyNumberFormat="1" applyFont="1" applyFill="1" applyBorder="1" applyAlignment="1">
      <alignment horizontal="center" vertical="center"/>
    </xf>
    <xf numFmtId="2" fontId="39" fillId="2" borderId="9" xfId="20" applyNumberFormat="1" applyFont="1" applyFill="1" applyBorder="1" applyAlignment="1">
      <alignment horizontal="center" vertical="center"/>
    </xf>
    <xf numFmtId="2" fontId="59" fillId="2" borderId="9" xfId="20" applyNumberFormat="1" applyFont="1" applyFill="1" applyBorder="1" applyAlignment="1">
      <alignment horizontal="center" vertical="center"/>
    </xf>
    <xf numFmtId="2" fontId="58" fillId="2" borderId="9" xfId="20" applyNumberFormat="1" applyFont="1" applyFill="1" applyBorder="1" applyAlignment="1">
      <alignment horizontal="center" vertical="center" wrapText="1"/>
    </xf>
    <xf numFmtId="2" fontId="2" fillId="2" borderId="9" xfId="23" applyNumberFormat="1" applyFill="1" applyBorder="1" applyAlignment="1">
      <alignment horizontal="center" vertical="center"/>
    </xf>
    <xf numFmtId="2" fontId="36" fillId="2" borderId="9" xfId="19" quotePrefix="1" applyNumberFormat="1" applyFont="1" applyFill="1" applyBorder="1" applyAlignment="1">
      <alignment horizontal="center" vertical="center"/>
    </xf>
    <xf numFmtId="2" fontId="20" fillId="2" borderId="9" xfId="19" applyNumberFormat="1" applyFont="1" applyFill="1" applyBorder="1" applyAlignment="1">
      <alignment horizontal="center" vertical="center" wrapText="1"/>
    </xf>
    <xf numFmtId="2" fontId="20" fillId="2" borderId="12" xfId="19" applyNumberFormat="1" applyFont="1" applyFill="1" applyBorder="1" applyAlignment="1">
      <alignment horizontal="center" vertical="center" wrapText="1"/>
    </xf>
    <xf numFmtId="2" fontId="21" fillId="2" borderId="9" xfId="19" applyNumberFormat="1" applyFont="1" applyFill="1" applyBorder="1" applyAlignment="1">
      <alignment horizontal="center" vertical="center"/>
    </xf>
    <xf numFmtId="2" fontId="28" fillId="0" borderId="0" xfId="0" applyNumberFormat="1" applyFont="1" applyAlignment="1">
      <alignment horizontal="center" vertical="center"/>
    </xf>
    <xf numFmtId="2" fontId="44" fillId="0" borderId="0" xfId="0" applyNumberFormat="1" applyFont="1" applyAlignment="1">
      <alignment horizontal="center" vertical="center"/>
    </xf>
    <xf numFmtId="0" fontId="2" fillId="2" borderId="0" xfId="19" applyFill="1"/>
    <xf numFmtId="0" fontId="48" fillId="2" borderId="0" xfId="19" applyFont="1" applyFill="1"/>
    <xf numFmtId="0" fontId="2" fillId="3" borderId="0" xfId="19" applyFill="1"/>
    <xf numFmtId="0" fontId="2" fillId="2" borderId="0" xfId="19" applyFill="1" applyAlignment="1">
      <alignment vertical="center"/>
    </xf>
    <xf numFmtId="0" fontId="23" fillId="2" borderId="13" xfId="22" applyFont="1" applyFill="1" applyBorder="1" applyAlignment="1">
      <alignment horizontal="left" vertical="center" wrapText="1"/>
    </xf>
    <xf numFmtId="49" fontId="20" fillId="2" borderId="13" xfId="19" applyNumberFormat="1" applyFont="1" applyFill="1" applyBorder="1" applyAlignment="1">
      <alignment horizontal="center" vertical="center" wrapText="1"/>
    </xf>
    <xf numFmtId="0" fontId="39" fillId="2" borderId="0" xfId="19" applyFont="1" applyFill="1"/>
    <xf numFmtId="0" fontId="36" fillId="2" borderId="0" xfId="19" applyFont="1" applyFill="1"/>
    <xf numFmtId="49" fontId="70" fillId="0" borderId="0" xfId="0" applyNumberFormat="1" applyFont="1"/>
    <xf numFmtId="49" fontId="70" fillId="0" borderId="0" xfId="0" applyNumberFormat="1" applyFont="1" applyAlignment="1">
      <alignment horizontal="center" vertical="center"/>
    </xf>
    <xf numFmtId="49" fontId="71" fillId="0" borderId="0" xfId="0" applyNumberFormat="1" applyFont="1" applyAlignment="1">
      <alignment horizontal="center"/>
    </xf>
    <xf numFmtId="49" fontId="70" fillId="2" borderId="0" xfId="0" applyNumberFormat="1" applyFont="1" applyFill="1"/>
    <xf numFmtId="49" fontId="32" fillId="2" borderId="0" xfId="0" applyNumberFormat="1" applyFont="1" applyFill="1" applyAlignment="1">
      <alignment horizontal="center"/>
    </xf>
    <xf numFmtId="3" fontId="69" fillId="0" borderId="0" xfId="19" applyNumberFormat="1" applyFont="1" applyAlignment="1">
      <alignment horizontal="center" vertical="center"/>
    </xf>
    <xf numFmtId="0" fontId="32" fillId="0" borderId="0" xfId="19" applyFont="1" applyAlignment="1">
      <alignment horizontal="center" vertical="center" wrapText="1"/>
    </xf>
    <xf numFmtId="3" fontId="63" fillId="2" borderId="9" xfId="21" applyNumberFormat="1" applyFont="1" applyFill="1" applyBorder="1" applyAlignment="1">
      <alignment horizontal="center" vertical="center"/>
    </xf>
    <xf numFmtId="3" fontId="63" fillId="2" borderId="9" xfId="19" applyNumberFormat="1" applyFont="1" applyFill="1" applyBorder="1" applyAlignment="1">
      <alignment horizontal="center" vertical="center"/>
    </xf>
    <xf numFmtId="3" fontId="72" fillId="2" borderId="9" xfId="21" applyNumberFormat="1" applyFont="1" applyFill="1" applyBorder="1" applyAlignment="1">
      <alignment horizontal="center" vertical="center"/>
    </xf>
    <xf numFmtId="3" fontId="72" fillId="2" borderId="9" xfId="19" applyNumberFormat="1" applyFont="1" applyFill="1" applyBorder="1" applyAlignment="1">
      <alignment horizontal="center" vertical="center"/>
    </xf>
    <xf numFmtId="3" fontId="73" fillId="2" borderId="9" xfId="19" applyNumberFormat="1" applyFont="1" applyFill="1" applyBorder="1" applyAlignment="1">
      <alignment horizontal="center" vertical="center"/>
    </xf>
    <xf numFmtId="4" fontId="69" fillId="0" borderId="0" xfId="19" applyNumberFormat="1" applyFont="1" applyAlignment="1">
      <alignment horizontal="center" vertical="center"/>
    </xf>
    <xf numFmtId="2" fontId="6" fillId="0" borderId="0" xfId="0" applyNumberFormat="1" applyFont="1"/>
    <xf numFmtId="49" fontId="6" fillId="0" borderId="0" xfId="0" applyNumberFormat="1" applyFont="1"/>
    <xf numFmtId="2" fontId="6" fillId="0" borderId="0" xfId="0" applyNumberFormat="1" applyFont="1" applyAlignment="1">
      <alignment vertical="top"/>
    </xf>
    <xf numFmtId="49" fontId="6" fillId="0" borderId="10" xfId="0" applyNumberFormat="1" applyFont="1" applyBorder="1"/>
    <xf numFmtId="49" fontId="6" fillId="0" borderId="0" xfId="0" applyNumberFormat="1" applyFont="1" applyAlignment="1">
      <alignment horizontal="center" vertical="center"/>
    </xf>
    <xf numFmtId="2" fontId="55" fillId="0" borderId="0" xfId="19" applyNumberFormat="1" applyFont="1" applyAlignment="1">
      <alignment horizontal="center" vertical="center"/>
    </xf>
    <xf numFmtId="2" fontId="62" fillId="2" borderId="9" xfId="20" applyNumberFormat="1" applyFont="1" applyFill="1" applyBorder="1" applyAlignment="1">
      <alignment horizontal="center" vertical="center"/>
    </xf>
    <xf numFmtId="0" fontId="23" fillId="2" borderId="9" xfId="20" applyFont="1" applyFill="1" applyBorder="1" applyAlignment="1">
      <alignment horizontal="left" vertical="center" wrapText="1"/>
    </xf>
    <xf numFmtId="0" fontId="62" fillId="2" borderId="9" xfId="20" applyFont="1" applyFill="1" applyBorder="1" applyAlignment="1">
      <alignment horizontal="center" vertical="center"/>
    </xf>
    <xf numFmtId="0" fontId="76" fillId="2" borderId="9" xfId="20" applyFont="1" applyFill="1" applyBorder="1" applyAlignment="1">
      <alignment horizontal="left" vertical="center" wrapText="1"/>
    </xf>
    <xf numFmtId="0" fontId="76" fillId="2" borderId="9" xfId="20" applyFont="1" applyFill="1" applyBorder="1" applyAlignment="1">
      <alignment horizontal="center" vertical="center" wrapText="1"/>
    </xf>
    <xf numFmtId="4" fontId="23" fillId="2" borderId="9" xfId="20" applyNumberFormat="1" applyFont="1" applyFill="1" applyBorder="1" applyAlignment="1">
      <alignment horizontal="left" vertical="center" wrapText="1"/>
    </xf>
    <xf numFmtId="2" fontId="76" fillId="2" borderId="9" xfId="20" applyNumberFormat="1" applyFont="1" applyFill="1" applyBorder="1" applyAlignment="1">
      <alignment horizontal="center" vertical="center" wrapText="1"/>
    </xf>
    <xf numFmtId="49" fontId="23" fillId="2" borderId="9" xfId="20" applyNumberFormat="1" applyFont="1" applyFill="1" applyBorder="1" applyAlignment="1">
      <alignment horizontal="center" vertical="center" wrapText="1"/>
    </xf>
    <xf numFmtId="4" fontId="23" fillId="2" borderId="9" xfId="19" applyNumberFormat="1" applyFont="1" applyFill="1" applyBorder="1" applyAlignment="1">
      <alignment horizontal="left" vertical="center" wrapText="1"/>
    </xf>
    <xf numFmtId="49" fontId="62" fillId="2" borderId="9" xfId="19" applyNumberFormat="1" applyFont="1" applyFill="1" applyBorder="1" applyAlignment="1">
      <alignment horizontal="center" vertical="center"/>
    </xf>
    <xf numFmtId="3" fontId="51" fillId="2" borderId="9" xfId="19" applyNumberFormat="1" applyFont="1" applyFill="1" applyBorder="1" applyAlignment="1">
      <alignment horizontal="left" vertical="center" wrapText="1"/>
    </xf>
    <xf numFmtId="3" fontId="62" fillId="2" borderId="9" xfId="19" applyNumberFormat="1" applyFont="1" applyFill="1" applyBorder="1" applyAlignment="1">
      <alignment horizontal="center" vertical="center"/>
    </xf>
    <xf numFmtId="49" fontId="62" fillId="2" borderId="9" xfId="19" applyNumberFormat="1" applyFont="1" applyFill="1" applyBorder="1" applyAlignment="1">
      <alignment horizontal="center" vertical="center" wrapText="1"/>
    </xf>
    <xf numFmtId="49" fontId="76" fillId="2" borderId="9" xfId="20" applyNumberFormat="1" applyFont="1" applyFill="1" applyBorder="1" applyAlignment="1">
      <alignment horizontal="center" vertical="center" wrapText="1"/>
    </xf>
    <xf numFmtId="0" fontId="23" fillId="2" borderId="9" xfId="19" applyFont="1" applyFill="1" applyBorder="1" applyAlignment="1">
      <alignment horizontal="left" vertical="center" wrapText="1"/>
    </xf>
    <xf numFmtId="49" fontId="62" fillId="2" borderId="9" xfId="20" applyNumberFormat="1" applyFont="1" applyFill="1" applyBorder="1" applyAlignment="1">
      <alignment horizontal="center" vertical="center"/>
    </xf>
    <xf numFmtId="49" fontId="55" fillId="2" borderId="9" xfId="23" applyNumberFormat="1" applyFont="1" applyFill="1" applyBorder="1" applyAlignment="1">
      <alignment horizontal="center" vertical="center"/>
    </xf>
    <xf numFmtId="49" fontId="62" fillId="2" borderId="9" xfId="19" quotePrefix="1" applyNumberFormat="1" applyFont="1" applyFill="1" applyBorder="1" applyAlignment="1">
      <alignment horizontal="center" vertical="center"/>
    </xf>
    <xf numFmtId="4" fontId="51" fillId="2" borderId="9" xfId="19" applyNumberFormat="1" applyFont="1" applyFill="1" applyBorder="1" applyAlignment="1">
      <alignment horizontal="left" vertical="center" wrapText="1"/>
    </xf>
    <xf numFmtId="0" fontId="23" fillId="0" borderId="0" xfId="19" applyFont="1" applyAlignment="1">
      <alignment horizontal="left" vertical="center" wrapText="1"/>
    </xf>
    <xf numFmtId="0" fontId="55" fillId="0" borderId="0" xfId="19" applyFont="1" applyAlignment="1">
      <alignment horizontal="center" vertical="center"/>
    </xf>
    <xf numFmtId="2" fontId="6" fillId="0" borderId="0" xfId="0" applyNumberFormat="1" applyFont="1" applyAlignment="1">
      <alignment horizontal="center" vertical="center"/>
    </xf>
    <xf numFmtId="0" fontId="23" fillId="0" borderId="0" xfId="19" applyFont="1" applyAlignment="1">
      <alignment horizontal="center" vertical="center" wrapText="1"/>
    </xf>
    <xf numFmtId="14" fontId="6" fillId="0" borderId="9" xfId="0" applyNumberFormat="1" applyFont="1" applyBorder="1" applyAlignment="1">
      <alignment horizontal="center"/>
    </xf>
    <xf numFmtId="3" fontId="55" fillId="0" borderId="0" xfId="19" applyNumberFormat="1" applyFont="1" applyAlignment="1">
      <alignment horizontal="center" vertical="center"/>
    </xf>
    <xf numFmtId="3" fontId="54" fillId="2" borderId="9" xfId="21" applyNumberFormat="1" applyFont="1" applyFill="1" applyBorder="1" applyAlignment="1">
      <alignment horizontal="center" vertical="center"/>
    </xf>
    <xf numFmtId="3" fontId="54" fillId="2" borderId="9" xfId="19" applyNumberFormat="1" applyFont="1" applyFill="1" applyBorder="1" applyAlignment="1">
      <alignment horizontal="center" vertical="center"/>
    </xf>
    <xf numFmtId="3" fontId="77" fillId="2" borderId="9" xfId="19" applyNumberFormat="1" applyFont="1" applyFill="1" applyBorder="1" applyAlignment="1">
      <alignment horizontal="center" vertical="center"/>
    </xf>
    <xf numFmtId="3" fontId="62" fillId="2" borderId="36" xfId="2" applyNumberFormat="1" applyFont="1" applyFill="1" applyBorder="1" applyAlignment="1">
      <alignment horizontal="center" vertical="center" wrapText="1"/>
    </xf>
    <xf numFmtId="4" fontId="55" fillId="0" borderId="0" xfId="19" applyNumberFormat="1" applyFont="1" applyAlignment="1">
      <alignment horizontal="center" vertical="center"/>
    </xf>
    <xf numFmtId="0" fontId="80" fillId="0" borderId="0" xfId="0" applyFont="1"/>
    <xf numFmtId="3" fontId="39" fillId="2" borderId="9" xfId="2" applyNumberFormat="1" applyFont="1" applyFill="1" applyBorder="1" applyAlignment="1">
      <alignment horizontal="center" vertical="center"/>
    </xf>
    <xf numFmtId="3" fontId="72" fillId="2" borderId="9" xfId="20" applyNumberFormat="1" applyFont="1" applyFill="1" applyBorder="1" applyAlignment="1">
      <alignment horizontal="center" vertical="center"/>
    </xf>
    <xf numFmtId="3" fontId="72" fillId="2" borderId="9" xfId="5" applyNumberFormat="1" applyFont="1" applyFill="1" applyBorder="1" applyAlignment="1">
      <alignment horizontal="center" vertical="center"/>
    </xf>
    <xf numFmtId="0" fontId="7" fillId="0" borderId="0" xfId="19" applyFont="1" applyAlignment="1">
      <alignment horizontal="center" vertical="center" wrapText="1"/>
    </xf>
    <xf numFmtId="3" fontId="72" fillId="2" borderId="9" xfId="2" applyNumberFormat="1" applyFont="1" applyFill="1" applyBorder="1" applyAlignment="1">
      <alignment horizontal="center" vertical="center"/>
    </xf>
    <xf numFmtId="3" fontId="63" fillId="2" borderId="9" xfId="5" applyNumberFormat="1" applyFont="1" applyFill="1" applyBorder="1" applyAlignment="1">
      <alignment horizontal="center" vertical="center"/>
    </xf>
    <xf numFmtId="3" fontId="63" fillId="2" borderId="9" xfId="2" applyNumberFormat="1" applyFont="1" applyFill="1" applyBorder="1" applyAlignment="1">
      <alignment horizontal="center" vertical="center"/>
    </xf>
    <xf numFmtId="3" fontId="73" fillId="2" borderId="9" xfId="5" applyNumberFormat="1" applyFont="1" applyFill="1" applyBorder="1" applyAlignment="1">
      <alignment horizontal="center" vertical="center"/>
    </xf>
    <xf numFmtId="3" fontId="73" fillId="2" borderId="9" xfId="2" applyNumberFormat="1" applyFont="1" applyFill="1" applyBorder="1" applyAlignment="1">
      <alignment horizontal="center" vertical="center"/>
    </xf>
    <xf numFmtId="3" fontId="73" fillId="2" borderId="1" xfId="2" applyNumberFormat="1" applyFont="1" applyFill="1" applyBorder="1" applyAlignment="1">
      <alignment horizontal="center" vertical="center"/>
    </xf>
    <xf numFmtId="3" fontId="63" fillId="2" borderId="6" xfId="2" applyNumberFormat="1" applyFont="1" applyFill="1" applyBorder="1" applyAlignment="1">
      <alignment horizontal="center" vertical="center"/>
    </xf>
    <xf numFmtId="3" fontId="63" fillId="2" borderId="11" xfId="2" applyNumberFormat="1" applyFont="1" applyFill="1" applyBorder="1" applyAlignment="1">
      <alignment horizontal="center" vertical="center"/>
    </xf>
    <xf numFmtId="3" fontId="63" fillId="2" borderId="8" xfId="2" applyNumberFormat="1" applyFont="1" applyFill="1" applyBorder="1" applyAlignment="1">
      <alignment horizontal="center" vertical="center"/>
    </xf>
    <xf numFmtId="3" fontId="63" fillId="2" borderId="47" xfId="2" applyNumberFormat="1" applyFont="1" applyFill="1" applyBorder="1" applyAlignment="1">
      <alignment horizontal="center" vertical="center" wrapText="1"/>
    </xf>
    <xf numFmtId="3" fontId="63" fillId="2" borderId="36" xfId="2" applyNumberFormat="1" applyFont="1" applyFill="1" applyBorder="1" applyAlignment="1">
      <alignment horizontal="center" vertical="center" wrapText="1"/>
    </xf>
    <xf numFmtId="3" fontId="63" fillId="2" borderId="45" xfId="2" applyNumberFormat="1" applyFont="1" applyFill="1" applyBorder="1" applyAlignment="1">
      <alignment horizontal="center" vertical="center" wrapText="1"/>
    </xf>
    <xf numFmtId="3" fontId="63" fillId="2" borderId="46" xfId="2" applyNumberFormat="1" applyFont="1" applyFill="1" applyBorder="1" applyAlignment="1">
      <alignment horizontal="center" vertical="center" wrapText="1"/>
    </xf>
    <xf numFmtId="3" fontId="62" fillId="2" borderId="9" xfId="2" applyNumberFormat="1" applyFont="1" applyFill="1" applyBorder="1" applyAlignment="1">
      <alignment horizontal="center" vertical="center"/>
    </xf>
    <xf numFmtId="14" fontId="6" fillId="2" borderId="9" xfId="0" applyNumberFormat="1" applyFont="1" applyFill="1" applyBorder="1" applyAlignment="1">
      <alignment horizontal="center"/>
    </xf>
    <xf numFmtId="3" fontId="62" fillId="2" borderId="47" xfId="2" applyNumberFormat="1" applyFont="1" applyFill="1" applyBorder="1" applyAlignment="1">
      <alignment horizontal="center" vertical="center" wrapText="1"/>
    </xf>
    <xf numFmtId="4" fontId="54" fillId="2" borderId="13" xfId="19" applyNumberFormat="1" applyFont="1" applyFill="1" applyBorder="1" applyAlignment="1">
      <alignment horizontal="center" vertical="center"/>
    </xf>
    <xf numFmtId="49" fontId="62" fillId="2" borderId="12" xfId="19" applyNumberFormat="1" applyFont="1" applyFill="1" applyBorder="1" applyAlignment="1">
      <alignment horizontal="center" vertical="center"/>
    </xf>
    <xf numFmtId="4" fontId="23" fillId="2" borderId="12" xfId="19" applyNumberFormat="1" applyFont="1" applyFill="1" applyBorder="1" applyAlignment="1">
      <alignment horizontal="left" vertical="center" wrapText="1"/>
    </xf>
    <xf numFmtId="3" fontId="63" fillId="2" borderId="1" xfId="2" applyNumberFormat="1" applyFont="1" applyFill="1" applyBorder="1" applyAlignment="1">
      <alignment horizontal="center" vertical="center"/>
    </xf>
    <xf numFmtId="3" fontId="54" fillId="2" borderId="9" xfId="2" applyNumberFormat="1" applyFont="1" applyFill="1" applyBorder="1" applyAlignment="1">
      <alignment horizontal="center" vertical="center"/>
    </xf>
    <xf numFmtId="3" fontId="77" fillId="2" borderId="1" xfId="2" applyNumberFormat="1" applyFont="1" applyFill="1" applyBorder="1" applyAlignment="1">
      <alignment horizontal="center" vertical="center"/>
    </xf>
    <xf numFmtId="3" fontId="62" fillId="2" borderId="6" xfId="2" applyNumberFormat="1" applyFont="1" applyFill="1" applyBorder="1" applyAlignment="1">
      <alignment horizontal="center" vertical="center"/>
    </xf>
    <xf numFmtId="3" fontId="62" fillId="2" borderId="12" xfId="2" applyNumberFormat="1" applyFont="1" applyFill="1" applyBorder="1" applyAlignment="1">
      <alignment horizontal="center" vertical="center"/>
    </xf>
    <xf numFmtId="3" fontId="78" fillId="2" borderId="1" xfId="2" applyNumberFormat="1" applyFont="1" applyFill="1" applyBorder="1" applyAlignment="1">
      <alignment horizontal="center" vertical="center"/>
    </xf>
    <xf numFmtId="3" fontId="78" fillId="2" borderId="9" xfId="2" applyNumberFormat="1" applyFont="1" applyFill="1" applyBorder="1" applyAlignment="1">
      <alignment horizontal="center" vertical="center"/>
    </xf>
    <xf numFmtId="2" fontId="51" fillId="2" borderId="9" xfId="20" applyNumberFormat="1" applyFont="1" applyFill="1" applyBorder="1" applyAlignment="1">
      <alignment horizontal="center" vertical="center" wrapText="1"/>
    </xf>
    <xf numFmtId="14" fontId="62" fillId="2" borderId="9" xfId="20" applyNumberFormat="1" applyFont="1" applyFill="1" applyBorder="1" applyAlignment="1">
      <alignment horizontal="center" vertical="center"/>
    </xf>
    <xf numFmtId="2" fontId="54" fillId="2" borderId="9" xfId="20" applyNumberFormat="1" applyFont="1" applyFill="1" applyBorder="1" applyAlignment="1">
      <alignment horizontal="center" vertical="center"/>
    </xf>
    <xf numFmtId="0" fontId="51" fillId="2" borderId="9" xfId="20" applyFont="1" applyFill="1" applyBorder="1" applyAlignment="1">
      <alignment horizontal="left" vertical="center" wrapText="1"/>
    </xf>
    <xf numFmtId="14" fontId="23" fillId="2" borderId="22" xfId="11" applyNumberFormat="1" applyFont="1" applyFill="1" applyBorder="1" applyAlignment="1">
      <alignment horizontal="center"/>
    </xf>
    <xf numFmtId="0" fontId="1" fillId="2" borderId="0" xfId="19" applyFont="1" applyFill="1"/>
    <xf numFmtId="0" fontId="23" fillId="2" borderId="9" xfId="20" applyFont="1" applyFill="1" applyBorder="1" applyAlignment="1">
      <alignment horizontal="center" vertical="center" wrapText="1"/>
    </xf>
    <xf numFmtId="0" fontId="1" fillId="0" borderId="0" xfId="19" applyFont="1"/>
    <xf numFmtId="3" fontId="62" fillId="2" borderId="1" xfId="2" applyNumberFormat="1" applyFont="1" applyFill="1" applyBorder="1" applyAlignment="1">
      <alignment horizontal="center" vertical="center"/>
    </xf>
    <xf numFmtId="14" fontId="77" fillId="2" borderId="9" xfId="20" applyNumberFormat="1" applyFont="1" applyFill="1" applyBorder="1" applyAlignment="1">
      <alignment horizontal="center" vertical="center"/>
    </xf>
    <xf numFmtId="0" fontId="59" fillId="2" borderId="0" xfId="19" applyFont="1" applyFill="1"/>
    <xf numFmtId="0" fontId="67" fillId="2" borderId="0" xfId="19" applyFont="1" applyFill="1"/>
    <xf numFmtId="0" fontId="59" fillId="0" borderId="0" xfId="19" applyFont="1"/>
    <xf numFmtId="0" fontId="83" fillId="0" borderId="0" xfId="19" applyFont="1"/>
    <xf numFmtId="0" fontId="83" fillId="2" borderId="0" xfId="19" applyFont="1" applyFill="1"/>
    <xf numFmtId="0" fontId="1" fillId="2" borderId="0" xfId="19" applyFont="1" applyFill="1" applyAlignment="1">
      <alignment horizontal="center"/>
    </xf>
    <xf numFmtId="0" fontId="77" fillId="2" borderId="9" xfId="19" quotePrefix="1" applyFont="1" applyFill="1" applyBorder="1" applyAlignment="1">
      <alignment horizontal="center" vertical="center"/>
    </xf>
    <xf numFmtId="0" fontId="84" fillId="2" borderId="9" xfId="22" applyFont="1" applyFill="1" applyBorder="1" applyAlignment="1">
      <alignment horizontal="center" vertical="center"/>
    </xf>
    <xf numFmtId="0" fontId="85" fillId="2" borderId="3" xfId="22" applyFont="1" applyFill="1" applyBorder="1" applyAlignment="1">
      <alignment horizontal="left" vertical="center" wrapText="1"/>
    </xf>
    <xf numFmtId="0" fontId="53" fillId="2" borderId="3" xfId="20" applyFont="1" applyFill="1" applyBorder="1" applyAlignment="1">
      <alignment horizontal="left" vertical="center" wrapText="1"/>
    </xf>
    <xf numFmtId="43" fontId="13" fillId="0" borderId="0" xfId="24" applyFont="1"/>
    <xf numFmtId="43" fontId="5" fillId="0" borderId="0" xfId="24" applyFont="1" applyAlignment="1">
      <alignment wrapText="1"/>
    </xf>
    <xf numFmtId="43" fontId="2" fillId="0" borderId="0" xfId="24" applyFont="1"/>
    <xf numFmtId="43" fontId="62" fillId="2" borderId="9" xfId="24" applyFont="1" applyFill="1" applyBorder="1" applyAlignment="1">
      <alignment horizontal="center" vertical="center"/>
    </xf>
    <xf numFmtId="43" fontId="54" fillId="2" borderId="9" xfId="24" applyFont="1" applyFill="1" applyBorder="1" applyAlignment="1">
      <alignment horizontal="center" vertical="center"/>
    </xf>
    <xf numFmtId="43" fontId="78" fillId="2" borderId="9" xfId="24" applyFont="1" applyFill="1" applyBorder="1" applyAlignment="1">
      <alignment horizontal="center" vertical="center"/>
    </xf>
    <xf numFmtId="43" fontId="78" fillId="2" borderId="1" xfId="24" applyFont="1" applyFill="1" applyBorder="1" applyAlignment="1">
      <alignment horizontal="center" vertical="center"/>
    </xf>
    <xf numFmtId="43" fontId="28" fillId="0" borderId="0" xfId="24" applyFont="1" applyAlignment="1">
      <alignment vertical="top" wrapText="1"/>
    </xf>
    <xf numFmtId="43" fontId="0" fillId="0" borderId="0" xfId="24" applyFont="1"/>
    <xf numFmtId="43" fontId="72" fillId="2" borderId="9" xfId="24" applyFont="1" applyFill="1" applyBorder="1" applyAlignment="1">
      <alignment horizontal="center" vertical="center"/>
    </xf>
    <xf numFmtId="43" fontId="63" fillId="2" borderId="9" xfId="24" applyFont="1" applyFill="1" applyBorder="1" applyAlignment="1">
      <alignment horizontal="center" vertical="center"/>
    </xf>
    <xf numFmtId="43" fontId="77" fillId="2" borderId="9" xfId="24" applyFont="1" applyFill="1" applyBorder="1" applyAlignment="1">
      <alignment horizontal="center" vertical="center"/>
    </xf>
    <xf numFmtId="43" fontId="73" fillId="2" borderId="9" xfId="24" applyFont="1" applyFill="1" applyBorder="1" applyAlignment="1">
      <alignment horizontal="center" vertical="center"/>
    </xf>
    <xf numFmtId="43" fontId="73" fillId="2" borderId="1" xfId="24" applyFont="1" applyFill="1" applyBorder="1" applyAlignment="1">
      <alignment horizontal="center" vertical="center"/>
    </xf>
    <xf numFmtId="43" fontId="77" fillId="2" borderId="1" xfId="24" applyFont="1" applyFill="1" applyBorder="1" applyAlignment="1">
      <alignment horizontal="center" vertical="center"/>
    </xf>
    <xf numFmtId="43" fontId="63" fillId="2" borderId="11" xfId="24" applyFont="1" applyFill="1" applyBorder="1" applyAlignment="1">
      <alignment horizontal="center" vertical="center"/>
    </xf>
    <xf numFmtId="43" fontId="62" fillId="2" borderId="1" xfId="24" applyFont="1" applyFill="1" applyBorder="1" applyAlignment="1">
      <alignment horizontal="center" vertical="center"/>
    </xf>
    <xf numFmtId="43" fontId="63" fillId="2" borderId="1" xfId="24" applyFont="1" applyFill="1" applyBorder="1" applyAlignment="1">
      <alignment horizontal="center" vertical="center"/>
    </xf>
    <xf numFmtId="43" fontId="62" fillId="2" borderId="12" xfId="24" applyFont="1" applyFill="1" applyBorder="1" applyAlignment="1">
      <alignment horizontal="center" vertical="center"/>
    </xf>
    <xf numFmtId="43" fontId="62" fillId="2" borderId="47" xfId="24" applyFont="1" applyFill="1" applyBorder="1" applyAlignment="1">
      <alignment horizontal="center" vertical="center" wrapText="1"/>
    </xf>
    <xf numFmtId="43" fontId="62" fillId="2" borderId="36" xfId="24" applyFont="1" applyFill="1" applyBorder="1" applyAlignment="1">
      <alignment horizontal="center" vertical="center" wrapText="1"/>
    </xf>
    <xf numFmtId="43" fontId="63" fillId="2" borderId="36" xfId="24" applyFont="1" applyFill="1" applyBorder="1" applyAlignment="1">
      <alignment horizontal="center" vertical="center" wrapText="1"/>
    </xf>
    <xf numFmtId="43" fontId="63" fillId="2" borderId="45" xfId="24" applyFont="1" applyFill="1" applyBorder="1" applyAlignment="1">
      <alignment horizontal="center" vertical="center" wrapText="1"/>
    </xf>
    <xf numFmtId="43" fontId="63" fillId="2" borderId="46" xfId="24" applyFont="1" applyFill="1" applyBorder="1" applyAlignment="1">
      <alignment horizontal="center" vertical="center" wrapText="1"/>
    </xf>
    <xf numFmtId="43" fontId="54" fillId="2" borderId="13" xfId="24" applyFont="1" applyFill="1" applyBorder="1" applyAlignment="1">
      <alignment horizontal="center" vertical="center"/>
    </xf>
    <xf numFmtId="49" fontId="6" fillId="0" borderId="0" xfId="0" applyNumberFormat="1" applyFont="1" applyAlignment="1">
      <alignment wrapText="1"/>
    </xf>
    <xf numFmtId="49" fontId="6" fillId="0" borderId="0" xfId="0" applyNumberFormat="1" applyFont="1" applyAlignment="1">
      <alignment horizontal="center" wrapText="1"/>
    </xf>
    <xf numFmtId="49" fontId="6" fillId="0" borderId="10" xfId="0" applyNumberFormat="1" applyFont="1" applyBorder="1" applyAlignment="1">
      <alignment horizontal="center" wrapText="1"/>
    </xf>
    <xf numFmtId="49" fontId="6" fillId="0" borderId="10" xfId="0" applyNumberFormat="1" applyFont="1" applyBorder="1" applyAlignment="1">
      <alignment horizontal="left" wrapText="1"/>
    </xf>
    <xf numFmtId="49" fontId="75" fillId="0" borderId="5" xfId="0" applyNumberFormat="1" applyFont="1" applyBorder="1" applyAlignment="1">
      <alignment horizontal="center" wrapText="1"/>
    </xf>
    <xf numFmtId="49" fontId="6" fillId="0" borderId="0" xfId="0" applyNumberFormat="1" applyFont="1" applyAlignment="1">
      <alignment horizontal="center" vertical="center" wrapText="1"/>
    </xf>
    <xf numFmtId="3" fontId="39" fillId="2" borderId="9" xfId="2" applyNumberFormat="1" applyFont="1" applyFill="1" applyBorder="1" applyAlignment="1">
      <alignment horizontal="center" vertical="center" wrapText="1"/>
    </xf>
    <xf numFmtId="0" fontId="28" fillId="0" borderId="10" xfId="0" applyFont="1" applyBorder="1" applyAlignment="1">
      <alignment horizontal="left" vertical="center" wrapText="1"/>
    </xf>
    <xf numFmtId="43" fontId="7" fillId="0" borderId="0" xfId="24" applyFont="1" applyAlignment="1">
      <alignment horizontal="center" vertical="center" wrapText="1"/>
    </xf>
    <xf numFmtId="43" fontId="55" fillId="0" borderId="0" xfId="24" applyFont="1" applyAlignment="1">
      <alignment horizontal="center" vertical="center"/>
    </xf>
    <xf numFmtId="43" fontId="6" fillId="0" borderId="0" xfId="24" applyFont="1" applyAlignment="1">
      <alignment horizontal="center" vertical="center"/>
    </xf>
    <xf numFmtId="43" fontId="6" fillId="2" borderId="0" xfId="24" applyFont="1" applyFill="1"/>
    <xf numFmtId="0" fontId="13" fillId="2" borderId="0" xfId="0" applyFont="1" applyFill="1"/>
    <xf numFmtId="43" fontId="6" fillId="2" borderId="0" xfId="24" applyFont="1" applyFill="1" applyBorder="1" applyAlignment="1">
      <alignment horizontal="center"/>
    </xf>
    <xf numFmtId="0" fontId="5" fillId="2" borderId="0" xfId="0" applyFont="1" applyFill="1" applyAlignment="1">
      <alignment wrapText="1"/>
    </xf>
    <xf numFmtId="43" fontId="74" fillId="2" borderId="0" xfId="24" applyFont="1" applyFill="1" applyBorder="1" applyAlignment="1">
      <alignment horizontal="center" wrapText="1"/>
    </xf>
    <xf numFmtId="43" fontId="6" fillId="2" borderId="0" xfId="24" applyFont="1" applyFill="1" applyBorder="1" applyAlignment="1">
      <alignment horizontal="center" wrapText="1"/>
    </xf>
    <xf numFmtId="43" fontId="6" fillId="2" borderId="0" xfId="24" applyFont="1" applyFill="1" applyBorder="1" applyAlignment="1">
      <alignment horizontal="center" vertical="center"/>
    </xf>
    <xf numFmtId="43" fontId="55" fillId="2" borderId="0" xfId="24" applyFont="1" applyFill="1" applyAlignment="1">
      <alignment horizontal="center" vertical="center"/>
    </xf>
    <xf numFmtId="4" fontId="54" fillId="2" borderId="9" xfId="19" applyNumberFormat="1" applyFont="1" applyFill="1" applyBorder="1" applyAlignment="1">
      <alignment horizontal="center" vertical="center"/>
    </xf>
    <xf numFmtId="43" fontId="72" fillId="2" borderId="11" xfId="24" applyFont="1" applyFill="1" applyBorder="1" applyAlignment="1">
      <alignment horizontal="center" vertical="center"/>
    </xf>
    <xf numFmtId="43" fontId="62" fillId="2" borderId="8" xfId="24" applyFont="1" applyFill="1" applyBorder="1" applyAlignment="1">
      <alignment horizontal="center" vertical="center" wrapText="1"/>
    </xf>
    <xf numFmtId="43" fontId="63" fillId="2" borderId="8" xfId="24" applyFont="1" applyFill="1" applyBorder="1" applyAlignment="1">
      <alignment horizontal="center" vertical="center" wrapText="1"/>
    </xf>
    <xf numFmtId="43" fontId="80" fillId="2" borderId="0" xfId="24" applyFont="1" applyFill="1"/>
    <xf numFmtId="0" fontId="28" fillId="2" borderId="0" xfId="0" applyFont="1" applyFill="1" applyAlignment="1">
      <alignment wrapText="1"/>
    </xf>
    <xf numFmtId="43" fontId="28" fillId="2" borderId="0" xfId="24" applyFont="1" applyFill="1" applyAlignment="1">
      <alignment vertical="top"/>
    </xf>
    <xf numFmtId="0" fontId="28" fillId="2" borderId="0" xfId="0" applyFont="1" applyFill="1" applyAlignment="1">
      <alignment vertical="top" wrapText="1"/>
    </xf>
    <xf numFmtId="0" fontId="0" fillId="2" borderId="0" xfId="0" applyFill="1"/>
    <xf numFmtId="0" fontId="54" fillId="2" borderId="1" xfId="20" applyFont="1" applyFill="1" applyBorder="1" applyAlignment="1">
      <alignment horizontal="center" vertical="center"/>
    </xf>
    <xf numFmtId="0" fontId="62" fillId="2" borderId="1" xfId="20" applyFont="1" applyFill="1" applyBorder="1" applyAlignment="1">
      <alignment horizontal="center" vertical="center"/>
    </xf>
    <xf numFmtId="0" fontId="76" fillId="2" borderId="1" xfId="20" applyFont="1" applyFill="1" applyBorder="1" applyAlignment="1">
      <alignment horizontal="left" vertical="center" wrapText="1"/>
    </xf>
    <xf numFmtId="0" fontId="77" fillId="2" borderId="1" xfId="20" applyFont="1" applyFill="1" applyBorder="1" applyAlignment="1">
      <alignment horizontal="center" vertical="center"/>
    </xf>
    <xf numFmtId="0" fontId="78" fillId="2" borderId="1" xfId="20" applyFont="1" applyFill="1" applyBorder="1" applyAlignment="1">
      <alignment horizontal="center" vertical="center"/>
    </xf>
    <xf numFmtId="0" fontId="76" fillId="2" borderId="1" xfId="20" applyFont="1" applyFill="1" applyBorder="1" applyAlignment="1">
      <alignment horizontal="center" vertical="center" wrapText="1"/>
    </xf>
    <xf numFmtId="0" fontId="51" fillId="2" borderId="1" xfId="20" applyFont="1" applyFill="1" applyBorder="1" applyAlignment="1">
      <alignment horizontal="center" vertical="center" wrapText="1"/>
    </xf>
    <xf numFmtId="4" fontId="62" fillId="2" borderId="1" xfId="20" applyNumberFormat="1" applyFont="1" applyFill="1" applyBorder="1" applyAlignment="1">
      <alignment horizontal="center" vertical="center"/>
    </xf>
    <xf numFmtId="4" fontId="62" fillId="2" borderId="1" xfId="20" applyNumberFormat="1" applyFont="1" applyFill="1" applyBorder="1" applyAlignment="1">
      <alignment horizontal="center" vertical="center" wrapText="1"/>
    </xf>
    <xf numFmtId="4" fontId="62" fillId="2" borderId="1" xfId="19" applyNumberFormat="1" applyFont="1" applyFill="1" applyBorder="1" applyAlignment="1">
      <alignment horizontal="center" vertical="center" wrapText="1"/>
    </xf>
    <xf numFmtId="0" fontId="53" fillId="2" borderId="1" xfId="20" applyFont="1" applyFill="1" applyBorder="1" applyAlignment="1">
      <alignment horizontal="center" vertical="center" wrapText="1"/>
    </xf>
    <xf numFmtId="0" fontId="86" fillId="2" borderId="1" xfId="22" applyFont="1" applyFill="1" applyBorder="1" applyAlignment="1">
      <alignment horizontal="center" vertical="center" wrapText="1"/>
    </xf>
    <xf numFmtId="0" fontId="23" fillId="2" borderId="1" xfId="20" applyFont="1" applyFill="1" applyBorder="1" applyAlignment="1">
      <alignment horizontal="center" vertical="center" wrapText="1"/>
    </xf>
    <xf numFmtId="3" fontId="62" fillId="2" borderId="1" xfId="19" applyNumberFormat="1" applyFont="1" applyFill="1" applyBorder="1" applyAlignment="1">
      <alignment horizontal="center" vertical="center"/>
    </xf>
    <xf numFmtId="4" fontId="62" fillId="2" borderId="1" xfId="19" applyNumberFormat="1" applyFont="1" applyFill="1" applyBorder="1" applyAlignment="1">
      <alignment horizontal="center" vertical="center"/>
    </xf>
    <xf numFmtId="3" fontId="62" fillId="2" borderId="1" xfId="19" applyNumberFormat="1" applyFont="1" applyFill="1" applyBorder="1" applyAlignment="1">
      <alignment horizontal="center" vertical="center" wrapText="1"/>
    </xf>
    <xf numFmtId="4" fontId="62" fillId="2" borderId="48" xfId="19" applyNumberFormat="1" applyFont="1" applyFill="1" applyBorder="1" applyAlignment="1">
      <alignment horizontal="center" vertical="center" wrapText="1"/>
    </xf>
    <xf numFmtId="0" fontId="20" fillId="2" borderId="14" xfId="19" applyFont="1" applyFill="1" applyBorder="1" applyAlignment="1">
      <alignment horizontal="center" vertical="center" wrapText="1"/>
    </xf>
    <xf numFmtId="0" fontId="20" fillId="2" borderId="1" xfId="19" applyFont="1" applyFill="1" applyBorder="1" applyAlignment="1">
      <alignment horizontal="center" vertical="center" wrapText="1"/>
    </xf>
    <xf numFmtId="0" fontId="20" fillId="2" borderId="48" xfId="19" applyFont="1" applyFill="1" applyBorder="1" applyAlignment="1">
      <alignment horizontal="center" vertical="center" wrapText="1"/>
    </xf>
    <xf numFmtId="3" fontId="39" fillId="2" borderId="1" xfId="2" applyNumberFormat="1" applyFont="1" applyFill="1" applyBorder="1" applyAlignment="1">
      <alignment horizontal="center" vertical="center"/>
    </xf>
    <xf numFmtId="4" fontId="72" fillId="2" borderId="53" xfId="20" applyNumberFormat="1" applyFont="1" applyFill="1" applyBorder="1" applyAlignment="1">
      <alignment horizontal="center" vertical="center"/>
    </xf>
    <xf numFmtId="3" fontId="72" fillId="2" borderId="30" xfId="19" applyNumberFormat="1" applyFont="1" applyFill="1" applyBorder="1" applyAlignment="1">
      <alignment horizontal="center" vertical="center"/>
    </xf>
    <xf numFmtId="4" fontId="63" fillId="2" borderId="53" xfId="20" applyNumberFormat="1" applyFont="1" applyFill="1" applyBorder="1" applyAlignment="1">
      <alignment horizontal="center" vertical="center"/>
    </xf>
    <xf numFmtId="3" fontId="63" fillId="2" borderId="30" xfId="19" applyNumberFormat="1" applyFont="1" applyFill="1" applyBorder="1" applyAlignment="1">
      <alignment horizontal="center" vertical="center"/>
    </xf>
    <xf numFmtId="3" fontId="63" fillId="2" borderId="30" xfId="2" applyNumberFormat="1" applyFont="1" applyFill="1" applyBorder="1" applyAlignment="1">
      <alignment horizontal="center" vertical="center"/>
    </xf>
    <xf numFmtId="3" fontId="72" fillId="2" borderId="30" xfId="2" applyNumberFormat="1" applyFont="1" applyFill="1" applyBorder="1" applyAlignment="1">
      <alignment horizontal="center" vertical="center"/>
    </xf>
    <xf numFmtId="4" fontId="73" fillId="2" borderId="53" xfId="20" applyNumberFormat="1" applyFont="1" applyFill="1" applyBorder="1" applyAlignment="1">
      <alignment horizontal="center" vertical="center"/>
    </xf>
    <xf numFmtId="3" fontId="73" fillId="2" borderId="30" xfId="2" applyNumberFormat="1" applyFont="1" applyFill="1" applyBorder="1" applyAlignment="1">
      <alignment horizontal="center" vertical="center"/>
    </xf>
    <xf numFmtId="4" fontId="73" fillId="2" borderId="54" xfId="2" applyNumberFormat="1" applyFont="1" applyFill="1" applyBorder="1" applyAlignment="1">
      <alignment horizontal="center" vertical="center"/>
    </xf>
    <xf numFmtId="4" fontId="63" fillId="2" borderId="53" xfId="20" applyNumberFormat="1" applyFont="1" applyFill="1" applyBorder="1" applyAlignment="1">
      <alignment horizontal="center" vertical="center" wrapText="1"/>
    </xf>
    <xf numFmtId="3" fontId="63" fillId="2" borderId="31" xfId="2" applyNumberFormat="1" applyFont="1" applyFill="1" applyBorder="1" applyAlignment="1">
      <alignment horizontal="center" vertical="center"/>
    </xf>
    <xf numFmtId="4" fontId="73" fillId="2" borderId="53" xfId="19" applyNumberFormat="1" applyFont="1" applyFill="1" applyBorder="1" applyAlignment="1">
      <alignment horizontal="center" vertical="center"/>
    </xf>
    <xf numFmtId="3" fontId="73" fillId="2" borderId="30" xfId="19" applyNumberFormat="1" applyFont="1" applyFill="1" applyBorder="1" applyAlignment="1">
      <alignment horizontal="center" vertical="center"/>
    </xf>
    <xf numFmtId="4" fontId="63" fillId="2" borderId="55" xfId="2" applyNumberFormat="1" applyFont="1" applyFill="1" applyBorder="1" applyAlignment="1">
      <alignment horizontal="center" vertical="center" wrapText="1"/>
    </xf>
    <xf numFmtId="4" fontId="63" fillId="2" borderId="54" xfId="2" applyNumberFormat="1" applyFont="1" applyFill="1" applyBorder="1" applyAlignment="1">
      <alignment horizontal="center" vertical="center"/>
    </xf>
    <xf numFmtId="4" fontId="63" fillId="2" borderId="53" xfId="2" applyNumberFormat="1" applyFont="1" applyFill="1" applyBorder="1" applyAlignment="1">
      <alignment horizontal="center" vertical="center"/>
    </xf>
    <xf numFmtId="4" fontId="63" fillId="2" borderId="55" xfId="2" applyNumberFormat="1" applyFont="1" applyFill="1" applyBorder="1" applyAlignment="1">
      <alignment horizontal="center" vertical="center"/>
    </xf>
    <xf numFmtId="4" fontId="63" fillId="2" borderId="56" xfId="2" applyNumberFormat="1" applyFont="1" applyFill="1" applyBorder="1" applyAlignment="1">
      <alignment horizontal="center" vertical="center" wrapText="1"/>
    </xf>
    <xf numFmtId="4" fontId="63" fillId="2" borderId="59" xfId="2" applyNumberFormat="1" applyFont="1" applyFill="1" applyBorder="1" applyAlignment="1">
      <alignment horizontal="center" vertical="center" wrapText="1"/>
    </xf>
    <xf numFmtId="3" fontId="63" fillId="2" borderId="60" xfId="2" applyNumberFormat="1" applyFont="1" applyFill="1" applyBorder="1" applyAlignment="1">
      <alignment horizontal="center" vertical="center" wrapText="1"/>
    </xf>
    <xf numFmtId="3" fontId="63" fillId="2" borderId="61" xfId="2" applyNumberFormat="1" applyFont="1" applyFill="1" applyBorder="1" applyAlignment="1">
      <alignment horizontal="center" vertical="center" wrapText="1"/>
    </xf>
    <xf numFmtId="4" fontId="63" fillId="2" borderId="57" xfId="2" applyNumberFormat="1" applyFont="1" applyFill="1" applyBorder="1" applyAlignment="1">
      <alignment horizontal="center" vertical="center" wrapText="1"/>
    </xf>
    <xf numFmtId="3" fontId="63" fillId="2" borderId="62" xfId="2" applyNumberFormat="1" applyFont="1" applyFill="1" applyBorder="1" applyAlignment="1">
      <alignment horizontal="center" vertical="center" wrapText="1"/>
    </xf>
    <xf numFmtId="4" fontId="54" fillId="2" borderId="53" xfId="20" applyNumberFormat="1" applyFont="1" applyFill="1" applyBorder="1" applyAlignment="1">
      <alignment horizontal="center" vertical="center"/>
    </xf>
    <xf numFmtId="3" fontId="54" fillId="2" borderId="30" xfId="19" applyNumberFormat="1" applyFont="1" applyFill="1" applyBorder="1" applyAlignment="1">
      <alignment horizontal="center" vertical="center"/>
    </xf>
    <xf numFmtId="4" fontId="62" fillId="2" borderId="53" xfId="20" applyNumberFormat="1" applyFont="1" applyFill="1" applyBorder="1" applyAlignment="1">
      <alignment horizontal="center" vertical="center"/>
    </xf>
    <xf numFmtId="3" fontId="62" fillId="2" borderId="30" xfId="19" applyNumberFormat="1" applyFont="1" applyFill="1" applyBorder="1" applyAlignment="1">
      <alignment horizontal="center" vertical="center"/>
    </xf>
    <xf numFmtId="3" fontId="62" fillId="2" borderId="30" xfId="2" applyNumberFormat="1" applyFont="1" applyFill="1" applyBorder="1" applyAlignment="1">
      <alignment horizontal="center" vertical="center"/>
    </xf>
    <xf numFmtId="4" fontId="77" fillId="2" borderId="53" xfId="20" applyNumberFormat="1" applyFont="1" applyFill="1" applyBorder="1" applyAlignment="1">
      <alignment horizontal="center" vertical="center"/>
    </xf>
    <xf numFmtId="4" fontId="78" fillId="2" borderId="53" xfId="20" applyNumberFormat="1" applyFont="1" applyFill="1" applyBorder="1" applyAlignment="1">
      <alignment horizontal="center" vertical="center"/>
    </xf>
    <xf numFmtId="3" fontId="78" fillId="2" borderId="30" xfId="2" applyNumberFormat="1" applyFont="1" applyFill="1" applyBorder="1" applyAlignment="1">
      <alignment horizontal="center" vertical="center"/>
    </xf>
    <xf numFmtId="4" fontId="77" fillId="2" borderId="53" xfId="19" applyNumberFormat="1" applyFont="1" applyFill="1" applyBorder="1" applyAlignment="1">
      <alignment horizontal="center" vertical="center"/>
    </xf>
    <xf numFmtId="4" fontId="78" fillId="2" borderId="53" xfId="19" applyNumberFormat="1" applyFont="1" applyFill="1" applyBorder="1" applyAlignment="1">
      <alignment horizontal="center" vertical="center"/>
    </xf>
    <xf numFmtId="3" fontId="77" fillId="2" borderId="30" xfId="2" applyNumberFormat="1" applyFont="1" applyFill="1" applyBorder="1" applyAlignment="1">
      <alignment horizontal="center" vertical="center"/>
    </xf>
    <xf numFmtId="4" fontId="62" fillId="2" borderId="53" xfId="20" applyNumberFormat="1" applyFont="1" applyFill="1" applyBorder="1" applyAlignment="1">
      <alignment horizontal="center" vertical="center" wrapText="1"/>
    </xf>
    <xf numFmtId="3" fontId="62" fillId="2" borderId="31" xfId="2" applyNumberFormat="1" applyFont="1" applyFill="1" applyBorder="1" applyAlignment="1">
      <alignment horizontal="center" vertical="center"/>
    </xf>
    <xf numFmtId="4" fontId="62" fillId="2" borderId="53" xfId="19" applyNumberFormat="1" applyFont="1" applyFill="1" applyBorder="1" applyAlignment="1">
      <alignment horizontal="center" vertical="center" wrapText="1"/>
    </xf>
    <xf numFmtId="4" fontId="62" fillId="2" borderId="53" xfId="19" applyNumberFormat="1" applyFont="1" applyFill="1" applyBorder="1" applyAlignment="1">
      <alignment horizontal="center" vertical="center"/>
    </xf>
    <xf numFmtId="3" fontId="77" fillId="2" borderId="30" xfId="19" applyNumberFormat="1" applyFont="1" applyFill="1" applyBorder="1" applyAlignment="1">
      <alignment horizontal="center" vertical="center"/>
    </xf>
    <xf numFmtId="4" fontId="62" fillId="2" borderId="57" xfId="19" applyNumberFormat="1" applyFont="1" applyFill="1" applyBorder="1" applyAlignment="1">
      <alignment horizontal="center" vertical="center"/>
    </xf>
    <xf numFmtId="3" fontId="62" fillId="2" borderId="58" xfId="2" applyNumberFormat="1" applyFont="1" applyFill="1" applyBorder="1" applyAlignment="1">
      <alignment horizontal="center" vertical="center"/>
    </xf>
    <xf numFmtId="4" fontId="62" fillId="2" borderId="28" xfId="19" applyNumberFormat="1" applyFont="1" applyFill="1" applyBorder="1" applyAlignment="1">
      <alignment horizontal="center" vertical="center" wrapText="1"/>
    </xf>
    <xf numFmtId="3" fontId="62" fillId="2" borderId="60" xfId="2" applyNumberFormat="1" applyFont="1" applyFill="1" applyBorder="1" applyAlignment="1">
      <alignment horizontal="center" vertical="center" wrapText="1"/>
    </xf>
    <xf numFmtId="3" fontId="62" fillId="2" borderId="61" xfId="2" applyNumberFormat="1" applyFont="1" applyFill="1" applyBorder="1" applyAlignment="1">
      <alignment horizontal="center" vertical="center" wrapText="1"/>
    </xf>
    <xf numFmtId="4" fontId="62" fillId="2" borderId="57" xfId="19" applyNumberFormat="1" applyFont="1" applyFill="1" applyBorder="1" applyAlignment="1">
      <alignment horizontal="center" vertical="center" wrapText="1"/>
    </xf>
    <xf numFmtId="3" fontId="54" fillId="2" borderId="28" xfId="19" applyNumberFormat="1" applyFont="1" applyFill="1" applyBorder="1" applyAlignment="1">
      <alignment horizontal="right" vertical="center"/>
    </xf>
    <xf numFmtId="4" fontId="54" fillId="2" borderId="29" xfId="19" applyNumberFormat="1" applyFont="1" applyFill="1" applyBorder="1" applyAlignment="1">
      <alignment horizontal="center" vertical="center"/>
    </xf>
    <xf numFmtId="3" fontId="79" fillId="2" borderId="63" xfId="19" applyNumberFormat="1" applyFont="1" applyFill="1" applyBorder="1" applyAlignment="1">
      <alignment horizontal="center" vertical="center"/>
    </xf>
    <xf numFmtId="43" fontId="79" fillId="2" borderId="24" xfId="24" applyFont="1" applyFill="1" applyBorder="1" applyAlignment="1">
      <alignment horizontal="center" vertical="center"/>
    </xf>
    <xf numFmtId="4" fontId="79" fillId="2" borderId="24" xfId="19" applyNumberFormat="1" applyFont="1" applyFill="1" applyBorder="1" applyAlignment="1">
      <alignment horizontal="center" vertical="center"/>
    </xf>
    <xf numFmtId="4" fontId="79" fillId="2" borderId="33" xfId="19" applyNumberFormat="1" applyFont="1" applyFill="1" applyBorder="1" applyAlignment="1">
      <alignment horizontal="center" vertical="center"/>
    </xf>
    <xf numFmtId="43" fontId="54" fillId="2" borderId="53" xfId="24" applyFont="1" applyFill="1" applyBorder="1" applyAlignment="1">
      <alignment horizontal="center" vertical="center"/>
    </xf>
    <xf numFmtId="4" fontId="54" fillId="2" borderId="53" xfId="19" applyNumberFormat="1" applyFont="1" applyFill="1" applyBorder="1" applyAlignment="1">
      <alignment horizontal="center" vertical="center"/>
    </xf>
    <xf numFmtId="4" fontId="54" fillId="2" borderId="30" xfId="19" applyNumberFormat="1" applyFont="1" applyFill="1" applyBorder="1" applyAlignment="1">
      <alignment horizontal="center" vertical="center"/>
    </xf>
    <xf numFmtId="170" fontId="48" fillId="2" borderId="30" xfId="19" applyNumberFormat="1" applyFont="1" applyFill="1" applyBorder="1"/>
    <xf numFmtId="170" fontId="2" fillId="2" borderId="30" xfId="19" applyNumberFormat="1" applyFill="1" applyBorder="1"/>
    <xf numFmtId="43" fontId="62" fillId="2" borderId="53" xfId="24" applyFont="1" applyFill="1" applyBorder="1" applyAlignment="1">
      <alignment horizontal="center" vertical="center"/>
    </xf>
    <xf numFmtId="3" fontId="54" fillId="2" borderId="53" xfId="19" applyNumberFormat="1" applyFont="1" applyFill="1" applyBorder="1" applyAlignment="1">
      <alignment horizontal="center" vertical="center"/>
    </xf>
    <xf numFmtId="43" fontId="54" fillId="2" borderId="28" xfId="24" applyFont="1" applyFill="1" applyBorder="1" applyAlignment="1">
      <alignment horizontal="center" vertical="center"/>
    </xf>
    <xf numFmtId="43" fontId="72" fillId="2" borderId="65" xfId="24" applyFont="1" applyFill="1" applyBorder="1" applyAlignment="1">
      <alignment horizontal="center" vertical="center"/>
    </xf>
    <xf numFmtId="43" fontId="62" fillId="2" borderId="66" xfId="24" applyFont="1" applyFill="1" applyBorder="1" applyAlignment="1">
      <alignment horizontal="center" vertical="center" wrapText="1"/>
    </xf>
    <xf numFmtId="43" fontId="63" fillId="2" borderId="66" xfId="24" applyFont="1" applyFill="1" applyBorder="1" applyAlignment="1">
      <alignment horizontal="center" vertical="center" wrapText="1"/>
    </xf>
    <xf numFmtId="43" fontId="79" fillId="2" borderId="67" xfId="24" applyFont="1" applyFill="1" applyBorder="1" applyAlignment="1">
      <alignment horizontal="center" vertical="center"/>
    </xf>
    <xf numFmtId="43" fontId="79" fillId="2" borderId="68" xfId="24" applyFont="1" applyFill="1" applyBorder="1" applyAlignment="1">
      <alignment horizontal="center" vertical="center"/>
    </xf>
    <xf numFmtId="170" fontId="2" fillId="2" borderId="69" xfId="19" applyNumberFormat="1" applyFill="1" applyBorder="1"/>
    <xf numFmtId="43" fontId="77" fillId="2" borderId="53" xfId="24" applyFont="1" applyFill="1" applyBorder="1" applyAlignment="1">
      <alignment horizontal="center" vertical="center"/>
    </xf>
    <xf numFmtId="43" fontId="78" fillId="2" borderId="53" xfId="24" applyFont="1" applyFill="1" applyBorder="1" applyAlignment="1">
      <alignment horizontal="center" vertical="center"/>
    </xf>
    <xf numFmtId="43" fontId="62" fillId="2" borderId="53" xfId="24" applyFont="1" applyFill="1" applyBorder="1" applyAlignment="1">
      <alignment horizontal="center" vertical="center" wrapText="1"/>
    </xf>
    <xf numFmtId="43" fontId="62" fillId="2" borderId="57" xfId="24" applyFont="1" applyFill="1" applyBorder="1" applyAlignment="1">
      <alignment horizontal="center" vertical="center"/>
    </xf>
    <xf numFmtId="43" fontId="62" fillId="2" borderId="28" xfId="24" applyFont="1" applyFill="1" applyBorder="1" applyAlignment="1">
      <alignment horizontal="center" vertical="center" wrapText="1"/>
    </xf>
    <xf numFmtId="43" fontId="62" fillId="2" borderId="57" xfId="24" applyFont="1" applyFill="1" applyBorder="1" applyAlignment="1">
      <alignment horizontal="center" vertical="center" wrapText="1"/>
    </xf>
    <xf numFmtId="43" fontId="54" fillId="2" borderId="28" xfId="24" applyFont="1" applyFill="1" applyBorder="1" applyAlignment="1">
      <alignment horizontal="right" vertical="center"/>
    </xf>
    <xf numFmtId="43" fontId="79" fillId="2" borderId="63" xfId="24" applyFont="1" applyFill="1" applyBorder="1" applyAlignment="1">
      <alignment horizontal="center" vertical="center"/>
    </xf>
    <xf numFmtId="4" fontId="54" fillId="2" borderId="28" xfId="19" applyNumberFormat="1" applyFont="1" applyFill="1" applyBorder="1" applyAlignment="1">
      <alignment horizontal="center" vertical="center"/>
    </xf>
    <xf numFmtId="43" fontId="54" fillId="2" borderId="63" xfId="24" applyFont="1" applyFill="1" applyBorder="1" applyAlignment="1">
      <alignment horizontal="center" vertical="center"/>
    </xf>
    <xf numFmtId="43" fontId="54" fillId="2" borderId="24" xfId="24" applyFont="1" applyFill="1" applyBorder="1" applyAlignment="1">
      <alignment horizontal="center" vertical="center"/>
    </xf>
    <xf numFmtId="43" fontId="54" fillId="2" borderId="33" xfId="24" applyFont="1" applyFill="1" applyBorder="1" applyAlignment="1">
      <alignment horizontal="center" vertical="center"/>
    </xf>
    <xf numFmtId="43" fontId="6" fillId="0" borderId="0" xfId="24" applyFont="1"/>
    <xf numFmtId="43" fontId="6" fillId="0" borderId="0" xfId="0" applyNumberFormat="1" applyFont="1"/>
    <xf numFmtId="43" fontId="6" fillId="0" borderId="0" xfId="0" applyNumberFormat="1" applyFont="1" applyAlignment="1">
      <alignment horizontal="right"/>
    </xf>
    <xf numFmtId="43" fontId="6" fillId="0" borderId="0" xfId="24" applyFont="1" applyAlignment="1">
      <alignment horizontal="right"/>
    </xf>
    <xf numFmtId="43" fontId="6" fillId="0" borderId="9" xfId="0" applyNumberFormat="1" applyFont="1" applyBorder="1" applyAlignment="1">
      <alignment horizontal="center"/>
    </xf>
    <xf numFmtId="43" fontId="6" fillId="0" borderId="9" xfId="0" applyNumberFormat="1" applyFont="1" applyBorder="1" applyAlignment="1">
      <alignment horizontal="center" vertical="center"/>
    </xf>
    <xf numFmtId="43" fontId="6" fillId="0" borderId="0" xfId="0" applyNumberFormat="1" applyFont="1" applyAlignment="1">
      <alignment horizontal="center"/>
    </xf>
    <xf numFmtId="43" fontId="6" fillId="0" borderId="0" xfId="24" applyFont="1" applyAlignment="1">
      <alignment horizontal="center"/>
    </xf>
    <xf numFmtId="43" fontId="54" fillId="2" borderId="30" xfId="24" applyFont="1" applyFill="1" applyBorder="1" applyAlignment="1">
      <alignment horizontal="center" vertical="center"/>
    </xf>
    <xf numFmtId="43" fontId="62" fillId="2" borderId="30" xfId="24" applyFont="1" applyFill="1" applyBorder="1" applyAlignment="1">
      <alignment horizontal="center" vertical="center"/>
    </xf>
    <xf numFmtId="43" fontId="72" fillId="2" borderId="30" xfId="24" applyFont="1" applyFill="1" applyBorder="1" applyAlignment="1">
      <alignment horizontal="center" vertical="center"/>
    </xf>
    <xf numFmtId="43" fontId="63" fillId="2" borderId="30" xfId="24" applyFont="1" applyFill="1" applyBorder="1" applyAlignment="1">
      <alignment horizontal="center" vertical="center"/>
    </xf>
    <xf numFmtId="43" fontId="73" fillId="2" borderId="30" xfId="24" applyFont="1" applyFill="1" applyBorder="1" applyAlignment="1">
      <alignment horizontal="center" vertical="center"/>
    </xf>
    <xf numFmtId="43" fontId="78" fillId="2" borderId="30" xfId="24" applyFont="1" applyFill="1" applyBorder="1" applyAlignment="1">
      <alignment horizontal="center" vertical="center"/>
    </xf>
    <xf numFmtId="43" fontId="77" fillId="2" borderId="30" xfId="24" applyFont="1" applyFill="1" applyBorder="1" applyAlignment="1">
      <alignment horizontal="center" vertical="center"/>
    </xf>
    <xf numFmtId="43" fontId="62" fillId="2" borderId="6" xfId="24" applyFont="1" applyFill="1" applyBorder="1" applyAlignment="1">
      <alignment horizontal="center" vertical="center"/>
    </xf>
    <xf numFmtId="43" fontId="62" fillId="2" borderId="31" xfId="24" applyFont="1" applyFill="1" applyBorder="1" applyAlignment="1">
      <alignment horizontal="center" vertical="center"/>
    </xf>
    <xf numFmtId="43" fontId="63" fillId="2" borderId="8" xfId="24" applyFont="1" applyFill="1" applyBorder="1" applyAlignment="1">
      <alignment horizontal="center" vertical="center"/>
    </xf>
    <xf numFmtId="43" fontId="63" fillId="2" borderId="31" xfId="24" applyFont="1" applyFill="1" applyBorder="1" applyAlignment="1">
      <alignment horizontal="center" vertical="center"/>
    </xf>
    <xf numFmtId="43" fontId="62" fillId="2" borderId="58" xfId="24" applyFont="1" applyFill="1" applyBorder="1" applyAlignment="1">
      <alignment horizontal="center" vertical="center"/>
    </xf>
    <xf numFmtId="43" fontId="62" fillId="2" borderId="60" xfId="24" applyFont="1" applyFill="1" applyBorder="1" applyAlignment="1">
      <alignment horizontal="center" vertical="center" wrapText="1"/>
    </xf>
    <xf numFmtId="43" fontId="62" fillId="2" borderId="61" xfId="24" applyFont="1" applyFill="1" applyBorder="1" applyAlignment="1">
      <alignment horizontal="center" vertical="center" wrapText="1"/>
    </xf>
    <xf numFmtId="43" fontId="63" fillId="2" borderId="61" xfId="24" applyFont="1" applyFill="1" applyBorder="1" applyAlignment="1">
      <alignment horizontal="center" vertical="center" wrapText="1"/>
    </xf>
    <xf numFmtId="43" fontId="63" fillId="2" borderId="62" xfId="24" applyFont="1" applyFill="1" applyBorder="1" applyAlignment="1">
      <alignment horizontal="center" vertical="center" wrapText="1"/>
    </xf>
    <xf numFmtId="43" fontId="54" fillId="2" borderId="29" xfId="24" applyFont="1" applyFill="1" applyBorder="1" applyAlignment="1">
      <alignment horizontal="center" vertical="center"/>
    </xf>
    <xf numFmtId="43" fontId="79" fillId="2" borderId="33" xfId="24" applyFont="1" applyFill="1" applyBorder="1" applyAlignment="1">
      <alignment horizontal="center" vertical="center"/>
    </xf>
    <xf numFmtId="14" fontId="6" fillId="0" borderId="9" xfId="24" applyNumberFormat="1" applyFont="1" applyBorder="1" applyAlignment="1">
      <alignment horizontal="center"/>
    </xf>
    <xf numFmtId="3" fontId="72" fillId="12" borderId="24" xfId="19" applyNumberFormat="1" applyFont="1" applyFill="1" applyBorder="1" applyAlignment="1">
      <alignment horizontal="center" vertical="center" wrapText="1"/>
    </xf>
    <xf numFmtId="43" fontId="54" fillId="12" borderId="24" xfId="24" applyFont="1" applyFill="1" applyBorder="1" applyAlignment="1">
      <alignment horizontal="center" vertical="center" wrapText="1"/>
    </xf>
    <xf numFmtId="3" fontId="54" fillId="12" borderId="24" xfId="19" applyNumberFormat="1" applyFont="1" applyFill="1" applyBorder="1" applyAlignment="1">
      <alignment horizontal="center" vertical="center" wrapText="1"/>
    </xf>
    <xf numFmtId="2" fontId="54" fillId="2" borderId="13" xfId="19" applyNumberFormat="1" applyFont="1" applyFill="1" applyBorder="1" applyAlignment="1">
      <alignment horizontal="center" vertical="center"/>
    </xf>
    <xf numFmtId="4" fontId="7" fillId="2" borderId="13" xfId="19" applyNumberFormat="1" applyFont="1" applyFill="1" applyBorder="1" applyAlignment="1">
      <alignment horizontal="left" vertical="center" wrapText="1"/>
    </xf>
    <xf numFmtId="4" fontId="54" fillId="2" borderId="14" xfId="19" applyNumberFormat="1" applyFont="1" applyFill="1" applyBorder="1" applyAlignment="1">
      <alignment horizontal="center" vertical="center"/>
    </xf>
    <xf numFmtId="43" fontId="54" fillId="2" borderId="13" xfId="19" applyNumberFormat="1" applyFont="1" applyFill="1" applyBorder="1" applyAlignment="1">
      <alignment horizontal="center" vertical="center"/>
    </xf>
    <xf numFmtId="43" fontId="54" fillId="2" borderId="29" xfId="19" applyNumberFormat="1" applyFont="1" applyFill="1" applyBorder="1" applyAlignment="1">
      <alignment horizontal="center" vertical="center"/>
    </xf>
    <xf numFmtId="2" fontId="54" fillId="2" borderId="9" xfId="19" applyNumberFormat="1" applyFont="1" applyFill="1" applyBorder="1" applyAlignment="1">
      <alignment horizontal="center" vertical="center"/>
    </xf>
    <xf numFmtId="4" fontId="7" fillId="2" borderId="9" xfId="19" applyNumberFormat="1" applyFont="1" applyFill="1" applyBorder="1" applyAlignment="1">
      <alignment horizontal="left" vertical="center" wrapText="1"/>
    </xf>
    <xf numFmtId="4" fontId="54" fillId="2" borderId="1" xfId="19" applyNumberFormat="1" applyFont="1" applyFill="1" applyBorder="1" applyAlignment="1">
      <alignment horizontal="center" vertical="center"/>
    </xf>
    <xf numFmtId="4" fontId="72" fillId="2" borderId="53" xfId="2" applyNumberFormat="1" applyFont="1" applyFill="1" applyBorder="1" applyAlignment="1">
      <alignment horizontal="center" vertical="center"/>
    </xf>
    <xf numFmtId="14" fontId="54" fillId="2" borderId="9" xfId="20" applyNumberFormat="1" applyFont="1" applyFill="1" applyBorder="1" applyAlignment="1">
      <alignment horizontal="center" vertical="center"/>
    </xf>
    <xf numFmtId="0" fontId="54" fillId="2" borderId="9" xfId="19" quotePrefix="1" applyFont="1" applyFill="1" applyBorder="1" applyAlignment="1">
      <alignment horizontal="center" vertical="center"/>
    </xf>
    <xf numFmtId="4" fontId="72" fillId="2" borderId="53" xfId="19" applyNumberFormat="1" applyFont="1" applyFill="1" applyBorder="1" applyAlignment="1">
      <alignment horizontal="center" vertical="center"/>
    </xf>
    <xf numFmtId="0" fontId="54" fillId="2" borderId="9" xfId="19" applyFont="1" applyFill="1" applyBorder="1" applyAlignment="1">
      <alignment horizontal="center" vertical="center"/>
    </xf>
    <xf numFmtId="4" fontId="81" fillId="2" borderId="53" xfId="22" applyNumberFormat="1" applyFont="1" applyFill="1" applyBorder="1" applyAlignment="1">
      <alignment horizontal="center" vertical="center" wrapText="1"/>
    </xf>
    <xf numFmtId="49" fontId="54" fillId="2" borderId="9" xfId="19" applyNumberFormat="1" applyFont="1" applyFill="1" applyBorder="1" applyAlignment="1">
      <alignment horizontal="center" vertical="center"/>
    </xf>
    <xf numFmtId="0" fontId="82" fillId="2" borderId="53" xfId="19" applyFont="1" applyFill="1" applyBorder="1"/>
    <xf numFmtId="0" fontId="82" fillId="2" borderId="9" xfId="19" applyFont="1" applyFill="1" applyBorder="1"/>
    <xf numFmtId="43" fontId="82" fillId="2" borderId="9" xfId="24" applyFont="1" applyFill="1" applyBorder="1"/>
    <xf numFmtId="3" fontId="54" fillId="2" borderId="30" xfId="2" applyNumberFormat="1" applyFont="1" applyFill="1" applyBorder="1" applyAlignment="1">
      <alignment horizontal="center" vertical="center"/>
    </xf>
    <xf numFmtId="49" fontId="54" fillId="2" borderId="9" xfId="19" quotePrefix="1" applyNumberFormat="1" applyFont="1" applyFill="1" applyBorder="1" applyAlignment="1">
      <alignment horizontal="center" vertical="center"/>
    </xf>
    <xf numFmtId="49" fontId="54" fillId="2" borderId="13" xfId="19" applyNumberFormat="1" applyFont="1" applyFill="1" applyBorder="1" applyAlignment="1">
      <alignment horizontal="center" vertical="center"/>
    </xf>
    <xf numFmtId="3" fontId="54" fillId="2" borderId="13" xfId="5" applyNumberFormat="1" applyFont="1" applyFill="1" applyBorder="1" applyAlignment="1">
      <alignment horizontal="center" vertical="center"/>
    </xf>
    <xf numFmtId="3" fontId="54" fillId="2" borderId="29" xfId="5" applyNumberFormat="1" applyFont="1" applyFill="1" applyBorder="1" applyAlignment="1">
      <alignment horizontal="center" vertical="center"/>
    </xf>
    <xf numFmtId="49" fontId="54" fillId="2" borderId="12" xfId="19" applyNumberFormat="1" applyFont="1" applyFill="1" applyBorder="1" applyAlignment="1">
      <alignment horizontal="center" vertical="center"/>
    </xf>
    <xf numFmtId="4" fontId="7" fillId="2" borderId="12" xfId="19" applyNumberFormat="1" applyFont="1" applyFill="1" applyBorder="1" applyAlignment="1">
      <alignment horizontal="left" vertical="center" wrapText="1"/>
    </xf>
    <xf numFmtId="3" fontId="54" fillId="2" borderId="48" xfId="19" applyNumberFormat="1" applyFont="1" applyFill="1" applyBorder="1" applyAlignment="1">
      <alignment horizontal="center" vertical="center"/>
    </xf>
    <xf numFmtId="4" fontId="72" fillId="2" borderId="57" xfId="2" applyNumberFormat="1" applyFont="1" applyFill="1" applyBorder="1" applyAlignment="1">
      <alignment horizontal="center" vertical="center"/>
    </xf>
    <xf numFmtId="3" fontId="72" fillId="2" borderId="12" xfId="2" applyNumberFormat="1" applyFont="1" applyFill="1" applyBorder="1" applyAlignment="1">
      <alignment horizontal="center" vertical="center"/>
    </xf>
    <xf numFmtId="3" fontId="72" fillId="2" borderId="58" xfId="2" applyNumberFormat="1" applyFont="1" applyFill="1" applyBorder="1" applyAlignment="1">
      <alignment horizontal="center" vertical="center"/>
    </xf>
    <xf numFmtId="43" fontId="72" fillId="2" borderId="12" xfId="24" applyFont="1" applyFill="1" applyBorder="1" applyAlignment="1">
      <alignment horizontal="center" vertical="center"/>
    </xf>
    <xf numFmtId="43" fontId="72" fillId="2" borderId="58" xfId="24" applyFont="1" applyFill="1" applyBorder="1" applyAlignment="1">
      <alignment horizontal="center" vertical="center"/>
    </xf>
    <xf numFmtId="3" fontId="72" fillId="2" borderId="53" xfId="2" applyNumberFormat="1" applyFont="1" applyFill="1" applyBorder="1" applyAlignment="1">
      <alignment horizontal="center" vertical="center"/>
    </xf>
    <xf numFmtId="3" fontId="72" fillId="2" borderId="63" xfId="2" applyNumberFormat="1" applyFont="1" applyFill="1" applyBorder="1" applyAlignment="1">
      <alignment horizontal="center" vertical="center"/>
    </xf>
    <xf numFmtId="3" fontId="72" fillId="2" borderId="24" xfId="2" applyNumberFormat="1" applyFont="1" applyFill="1" applyBorder="1" applyAlignment="1">
      <alignment horizontal="center" vertical="center"/>
    </xf>
    <xf numFmtId="3" fontId="72" fillId="2" borderId="33" xfId="2" applyNumberFormat="1" applyFont="1" applyFill="1" applyBorder="1" applyAlignment="1">
      <alignment horizontal="center" vertical="center"/>
    </xf>
    <xf numFmtId="164" fontId="7" fillId="2" borderId="9" xfId="12" applyFont="1" applyFill="1" applyBorder="1" applyAlignment="1">
      <alignment horizontal="center"/>
    </xf>
    <xf numFmtId="0" fontId="7" fillId="0" borderId="0" xfId="19" applyFont="1" applyAlignment="1">
      <alignment horizontal="center" vertical="center" wrapText="1"/>
    </xf>
    <xf numFmtId="4" fontId="72" fillId="2" borderId="28" xfId="5" applyNumberFormat="1" applyFont="1" applyFill="1" applyBorder="1" applyAlignment="1">
      <alignment horizontal="center" vertical="center"/>
    </xf>
    <xf numFmtId="3" fontId="72" fillId="2" borderId="13" xfId="5" applyNumberFormat="1" applyFont="1" applyFill="1" applyBorder="1" applyAlignment="1">
      <alignment horizontal="center" vertical="center"/>
    </xf>
    <xf numFmtId="3" fontId="72" fillId="2" borderId="29" xfId="5" applyNumberFormat="1" applyFont="1" applyFill="1" applyBorder="1" applyAlignment="1">
      <alignment horizontal="center" vertical="center"/>
    </xf>
    <xf numFmtId="170" fontId="2" fillId="2" borderId="29" xfId="19" applyNumberFormat="1" applyFill="1" applyBorder="1"/>
    <xf numFmtId="4" fontId="63" fillId="2" borderId="57" xfId="2" applyNumberFormat="1" applyFont="1" applyFill="1" applyBorder="1" applyAlignment="1">
      <alignment horizontal="center" vertical="center"/>
    </xf>
    <xf numFmtId="3" fontId="63" fillId="2" borderId="12" xfId="2" applyNumberFormat="1" applyFont="1" applyFill="1" applyBorder="1" applyAlignment="1">
      <alignment horizontal="center" vertical="center"/>
    </xf>
    <xf numFmtId="3" fontId="63" fillId="2" borderId="58" xfId="2" applyNumberFormat="1" applyFont="1" applyFill="1" applyBorder="1" applyAlignment="1">
      <alignment horizontal="center" vertical="center"/>
    </xf>
    <xf numFmtId="170" fontId="2" fillId="2" borderId="58" xfId="19" applyNumberFormat="1" applyFill="1" applyBorder="1"/>
    <xf numFmtId="0" fontId="55" fillId="11" borderId="0" xfId="19" applyFont="1" applyFill="1"/>
    <xf numFmtId="43" fontId="13" fillId="11" borderId="0" xfId="24" applyFont="1" applyFill="1"/>
    <xf numFmtId="43" fontId="2" fillId="11" borderId="0" xfId="24" applyFont="1" applyFill="1"/>
    <xf numFmtId="43" fontId="54" fillId="13" borderId="24" xfId="24" applyFont="1" applyFill="1" applyBorder="1" applyAlignment="1">
      <alignment horizontal="center" vertical="center" wrapText="1"/>
    </xf>
    <xf numFmtId="4" fontId="54" fillId="11" borderId="28" xfId="19" applyNumberFormat="1" applyFont="1" applyFill="1" applyBorder="1" applyAlignment="1">
      <alignment horizontal="center" vertical="center"/>
    </xf>
    <xf numFmtId="43" fontId="54" fillId="11" borderId="13" xfId="19" applyNumberFormat="1" applyFont="1" applyFill="1" applyBorder="1" applyAlignment="1">
      <alignment horizontal="center" vertical="center"/>
    </xf>
    <xf numFmtId="43" fontId="54" fillId="11" borderId="29" xfId="19" applyNumberFormat="1" applyFont="1" applyFill="1" applyBorder="1" applyAlignment="1">
      <alignment horizontal="center" vertical="center"/>
    </xf>
    <xf numFmtId="43" fontId="62" fillId="11" borderId="53" xfId="24" applyFont="1" applyFill="1" applyBorder="1" applyAlignment="1">
      <alignment horizontal="center" vertical="center"/>
    </xf>
    <xf numFmtId="43" fontId="54" fillId="11" borderId="9" xfId="24" applyFont="1" applyFill="1" applyBorder="1" applyAlignment="1">
      <alignment horizontal="center" vertical="center"/>
    </xf>
    <xf numFmtId="43" fontId="54" fillId="11" borderId="30" xfId="24" applyFont="1" applyFill="1" applyBorder="1" applyAlignment="1">
      <alignment horizontal="center" vertical="center"/>
    </xf>
    <xf numFmtId="43" fontId="62" fillId="11" borderId="9" xfId="24" applyFont="1" applyFill="1" applyBorder="1" applyAlignment="1">
      <alignment horizontal="center" vertical="center"/>
    </xf>
    <xf numFmtId="43" fontId="62" fillId="11" borderId="30" xfId="24" applyFont="1" applyFill="1" applyBorder="1" applyAlignment="1">
      <alignment horizontal="center" vertical="center"/>
    </xf>
    <xf numFmtId="43" fontId="72" fillId="11" borderId="9" xfId="24" applyFont="1" applyFill="1" applyBorder="1" applyAlignment="1">
      <alignment horizontal="center" vertical="center"/>
    </xf>
    <xf numFmtId="43" fontId="72" fillId="11" borderId="30" xfId="24" applyFont="1" applyFill="1" applyBorder="1" applyAlignment="1">
      <alignment horizontal="center" vertical="center"/>
    </xf>
    <xf numFmtId="43" fontId="63" fillId="11" borderId="9" xfId="24" applyFont="1" applyFill="1" applyBorder="1" applyAlignment="1">
      <alignment horizontal="center" vertical="center"/>
    </xf>
    <xf numFmtId="43" fontId="63" fillId="11" borderId="30" xfId="24" applyFont="1" applyFill="1" applyBorder="1" applyAlignment="1">
      <alignment horizontal="center" vertical="center"/>
    </xf>
    <xf numFmtId="43" fontId="73" fillId="11" borderId="9" xfId="24" applyFont="1" applyFill="1" applyBorder="1" applyAlignment="1">
      <alignment horizontal="center" vertical="center"/>
    </xf>
    <xf numFmtId="43" fontId="73" fillId="11" borderId="30" xfId="24" applyFont="1" applyFill="1" applyBorder="1" applyAlignment="1">
      <alignment horizontal="center" vertical="center"/>
    </xf>
    <xf numFmtId="43" fontId="78" fillId="11" borderId="9" xfId="24" applyFont="1" applyFill="1" applyBorder="1" applyAlignment="1">
      <alignment horizontal="center" vertical="center"/>
    </xf>
    <xf numFmtId="43" fontId="78" fillId="11" borderId="30" xfId="24" applyFont="1" applyFill="1" applyBorder="1" applyAlignment="1">
      <alignment horizontal="center" vertical="center"/>
    </xf>
    <xf numFmtId="43" fontId="73" fillId="11" borderId="1" xfId="24" applyFont="1" applyFill="1" applyBorder="1" applyAlignment="1">
      <alignment horizontal="center" vertical="center"/>
    </xf>
    <xf numFmtId="43" fontId="78" fillId="11" borderId="1" xfId="24" applyFont="1" applyFill="1" applyBorder="1" applyAlignment="1">
      <alignment horizontal="center" vertical="center"/>
    </xf>
    <xf numFmtId="43" fontId="77" fillId="11" borderId="1" xfId="24" applyFont="1" applyFill="1" applyBorder="1" applyAlignment="1">
      <alignment horizontal="center" vertical="center"/>
    </xf>
    <xf numFmtId="43" fontId="77" fillId="11" borderId="30" xfId="24" applyFont="1" applyFill="1" applyBorder="1" applyAlignment="1">
      <alignment horizontal="center" vertical="center"/>
    </xf>
    <xf numFmtId="43" fontId="62" fillId="11" borderId="53" xfId="24" applyFont="1" applyFill="1" applyBorder="1" applyAlignment="1">
      <alignment horizontal="center" vertical="center" wrapText="1"/>
    </xf>
    <xf numFmtId="43" fontId="62" fillId="11" borderId="6" xfId="24" applyFont="1" applyFill="1" applyBorder="1" applyAlignment="1">
      <alignment horizontal="center" vertical="center"/>
    </xf>
    <xf numFmtId="43" fontId="62" fillId="11" borderId="31" xfId="24" applyFont="1" applyFill="1" applyBorder="1" applyAlignment="1">
      <alignment horizontal="center" vertical="center"/>
    </xf>
    <xf numFmtId="43" fontId="63" fillId="11" borderId="8" xfId="24" applyFont="1" applyFill="1" applyBorder="1" applyAlignment="1">
      <alignment horizontal="center" vertical="center"/>
    </xf>
    <xf numFmtId="43" fontId="63" fillId="11" borderId="31" xfId="24" applyFont="1" applyFill="1" applyBorder="1" applyAlignment="1">
      <alignment horizontal="center" vertical="center"/>
    </xf>
    <xf numFmtId="43" fontId="62" fillId="11" borderId="1" xfId="24" applyFont="1" applyFill="1" applyBorder="1" applyAlignment="1">
      <alignment horizontal="center" vertical="center"/>
    </xf>
    <xf numFmtId="43" fontId="63" fillId="11" borderId="1" xfId="24" applyFont="1" applyFill="1" applyBorder="1" applyAlignment="1">
      <alignment horizontal="center" vertical="center"/>
    </xf>
    <xf numFmtId="43" fontId="63" fillId="11" borderId="11" xfId="24" applyFont="1" applyFill="1" applyBorder="1" applyAlignment="1">
      <alignment horizontal="center" vertical="center"/>
    </xf>
    <xf numFmtId="43" fontId="82" fillId="11" borderId="9" xfId="24" applyFont="1" applyFill="1" applyBorder="1"/>
    <xf numFmtId="43" fontId="77" fillId="11" borderId="9" xfId="24" applyFont="1" applyFill="1" applyBorder="1" applyAlignment="1">
      <alignment horizontal="center" vertical="center"/>
    </xf>
    <xf numFmtId="43" fontId="62" fillId="11" borderId="57" xfId="24" applyFont="1" applyFill="1" applyBorder="1" applyAlignment="1">
      <alignment horizontal="center" vertical="center"/>
    </xf>
    <xf numFmtId="43" fontId="62" fillId="11" borderId="12" xfId="24" applyFont="1" applyFill="1" applyBorder="1" applyAlignment="1">
      <alignment horizontal="center" vertical="center"/>
    </xf>
    <xf numFmtId="43" fontId="62" fillId="11" borderId="58" xfId="24" applyFont="1" applyFill="1" applyBorder="1" applyAlignment="1">
      <alignment horizontal="center" vertical="center"/>
    </xf>
    <xf numFmtId="43" fontId="54" fillId="11" borderId="28" xfId="24" applyFont="1" applyFill="1" applyBorder="1" applyAlignment="1">
      <alignment horizontal="center" vertical="center"/>
    </xf>
    <xf numFmtId="43" fontId="54" fillId="11" borderId="13" xfId="24" applyFont="1" applyFill="1" applyBorder="1" applyAlignment="1">
      <alignment horizontal="center" vertical="center"/>
    </xf>
    <xf numFmtId="43" fontId="54" fillId="11" borderId="29" xfId="24" applyFont="1" applyFill="1" applyBorder="1" applyAlignment="1">
      <alignment horizontal="center" vertical="center"/>
    </xf>
    <xf numFmtId="43" fontId="72" fillId="11" borderId="12" xfId="24" applyFont="1" applyFill="1" applyBorder="1" applyAlignment="1">
      <alignment horizontal="center" vertical="center"/>
    </xf>
    <xf numFmtId="43" fontId="72" fillId="11" borderId="58" xfId="24" applyFont="1" applyFill="1" applyBorder="1" applyAlignment="1">
      <alignment horizontal="center" vertical="center"/>
    </xf>
    <xf numFmtId="43" fontId="62" fillId="11" borderId="28" xfId="24" applyFont="1" applyFill="1" applyBorder="1" applyAlignment="1">
      <alignment horizontal="center" vertical="center" wrapText="1"/>
    </xf>
    <xf numFmtId="43" fontId="62" fillId="11" borderId="47" xfId="24" applyFont="1" applyFill="1" applyBorder="1" applyAlignment="1">
      <alignment horizontal="center" vertical="center" wrapText="1"/>
    </xf>
    <xf numFmtId="43" fontId="62" fillId="11" borderId="60" xfId="24" applyFont="1" applyFill="1" applyBorder="1" applyAlignment="1">
      <alignment horizontal="center" vertical="center" wrapText="1"/>
    </xf>
    <xf numFmtId="43" fontId="62" fillId="11" borderId="36" xfId="24" applyFont="1" applyFill="1" applyBorder="1" applyAlignment="1">
      <alignment horizontal="center" vertical="center" wrapText="1"/>
    </xf>
    <xf numFmtId="43" fontId="62" fillId="11" borderId="61" xfId="24" applyFont="1" applyFill="1" applyBorder="1" applyAlignment="1">
      <alignment horizontal="center" vertical="center" wrapText="1"/>
    </xf>
    <xf numFmtId="43" fontId="63" fillId="11" borderId="36" xfId="24" applyFont="1" applyFill="1" applyBorder="1" applyAlignment="1">
      <alignment horizontal="center" vertical="center" wrapText="1"/>
    </xf>
    <xf numFmtId="43" fontId="63" fillId="11" borderId="61" xfId="24" applyFont="1" applyFill="1" applyBorder="1" applyAlignment="1">
      <alignment horizontal="center" vertical="center" wrapText="1"/>
    </xf>
    <xf numFmtId="43" fontId="62" fillId="11" borderId="57" xfId="24" applyFont="1" applyFill="1" applyBorder="1" applyAlignment="1">
      <alignment horizontal="center" vertical="center" wrapText="1"/>
    </xf>
    <xf numFmtId="43" fontId="63" fillId="11" borderId="45" xfId="24" applyFont="1" applyFill="1" applyBorder="1" applyAlignment="1">
      <alignment horizontal="center" vertical="center" wrapText="1"/>
    </xf>
    <xf numFmtId="43" fontId="63" fillId="11" borderId="46" xfId="24" applyFont="1" applyFill="1" applyBorder="1" applyAlignment="1">
      <alignment horizontal="center" vertical="center" wrapText="1"/>
    </xf>
    <xf numFmtId="43" fontId="63" fillId="11" borderId="62" xfId="24" applyFont="1" applyFill="1" applyBorder="1" applyAlignment="1">
      <alignment horizontal="center" vertical="center" wrapText="1"/>
    </xf>
    <xf numFmtId="43" fontId="54" fillId="11" borderId="28" xfId="24" applyFont="1" applyFill="1" applyBorder="1" applyAlignment="1">
      <alignment horizontal="right" vertical="center"/>
    </xf>
    <xf numFmtId="43" fontId="79" fillId="11" borderId="63" xfId="24" applyFont="1" applyFill="1" applyBorder="1" applyAlignment="1">
      <alignment horizontal="center" vertical="center"/>
    </xf>
    <xf numFmtId="43" fontId="79" fillId="11" borderId="24" xfId="24" applyFont="1" applyFill="1" applyBorder="1" applyAlignment="1">
      <alignment horizontal="center" vertical="center"/>
    </xf>
    <xf numFmtId="43" fontId="79" fillId="11" borderId="33" xfId="24" applyFont="1" applyFill="1" applyBorder="1" applyAlignment="1">
      <alignment horizontal="center" vertical="center"/>
    </xf>
    <xf numFmtId="43" fontId="28" fillId="11" borderId="0" xfId="24" applyFont="1" applyFill="1" applyAlignment="1">
      <alignment vertical="top" wrapText="1"/>
    </xf>
    <xf numFmtId="43" fontId="0" fillId="11" borderId="0" xfId="24" applyFont="1" applyFill="1"/>
    <xf numFmtId="43" fontId="89" fillId="0" borderId="24" xfId="24" applyFont="1" applyFill="1" applyBorder="1" applyAlignment="1">
      <alignment horizontal="center" vertical="center" wrapText="1"/>
    </xf>
    <xf numFmtId="3" fontId="89" fillId="0" borderId="24" xfId="19" applyNumberFormat="1" applyFont="1" applyFill="1" applyBorder="1" applyAlignment="1">
      <alignment horizontal="center" vertical="center" wrapText="1"/>
    </xf>
    <xf numFmtId="4" fontId="89" fillId="0" borderId="28" xfId="19" applyNumberFormat="1" applyFont="1" applyFill="1" applyBorder="1" applyAlignment="1">
      <alignment horizontal="center" vertical="center"/>
    </xf>
    <xf numFmtId="4" fontId="89" fillId="0" borderId="13" xfId="19" applyNumberFormat="1" applyFont="1" applyFill="1" applyBorder="1" applyAlignment="1">
      <alignment horizontal="center" vertical="center"/>
    </xf>
    <xf numFmtId="4" fontId="89" fillId="0" borderId="29" xfId="19" applyNumberFormat="1" applyFont="1" applyFill="1" applyBorder="1" applyAlignment="1">
      <alignment horizontal="center" vertical="center"/>
    </xf>
    <xf numFmtId="4" fontId="90" fillId="0" borderId="53" xfId="19" applyNumberFormat="1" applyFont="1" applyFill="1" applyBorder="1" applyAlignment="1">
      <alignment horizontal="center" vertical="center"/>
    </xf>
    <xf numFmtId="43" fontId="89" fillId="0" borderId="9" xfId="24" applyFont="1" applyFill="1" applyBorder="1" applyAlignment="1">
      <alignment horizontal="center" vertical="center"/>
    </xf>
    <xf numFmtId="3" fontId="89" fillId="0" borderId="9" xfId="2" applyNumberFormat="1" applyFont="1" applyFill="1" applyBorder="1" applyAlignment="1">
      <alignment horizontal="center" vertical="center"/>
    </xf>
    <xf numFmtId="3" fontId="89" fillId="0" borderId="30" xfId="19" applyNumberFormat="1" applyFont="1" applyFill="1" applyBorder="1" applyAlignment="1">
      <alignment horizontal="center" vertical="center"/>
    </xf>
    <xf numFmtId="4" fontId="89" fillId="0" borderId="53" xfId="20" applyNumberFormat="1" applyFont="1" applyFill="1" applyBorder="1" applyAlignment="1">
      <alignment horizontal="center" vertical="center"/>
    </xf>
    <xf numFmtId="4" fontId="90" fillId="0" borderId="53" xfId="20" applyNumberFormat="1" applyFont="1" applyFill="1" applyBorder="1" applyAlignment="1">
      <alignment horizontal="center" vertical="center"/>
    </xf>
    <xf numFmtId="43" fontId="90" fillId="0" borderId="9" xfId="24" applyFont="1" applyFill="1" applyBorder="1" applyAlignment="1">
      <alignment horizontal="center" vertical="center"/>
    </xf>
    <xf numFmtId="3" fontId="90" fillId="0" borderId="9" xfId="2" applyNumberFormat="1" applyFont="1" applyFill="1" applyBorder="1" applyAlignment="1">
      <alignment horizontal="center" vertical="center"/>
    </xf>
    <xf numFmtId="3" fontId="90" fillId="0" borderId="30" xfId="19" applyNumberFormat="1" applyFont="1" applyFill="1" applyBorder="1" applyAlignment="1">
      <alignment horizontal="center" vertical="center"/>
    </xf>
    <xf numFmtId="3" fontId="89" fillId="0" borderId="9" xfId="21" applyNumberFormat="1" applyFont="1" applyFill="1" applyBorder="1" applyAlignment="1">
      <alignment horizontal="center" vertical="center"/>
    </xf>
    <xf numFmtId="3" fontId="89" fillId="0" borderId="9" xfId="19" applyNumberFormat="1" applyFont="1" applyFill="1" applyBorder="1" applyAlignment="1">
      <alignment horizontal="center" vertical="center"/>
    </xf>
    <xf numFmtId="3" fontId="90" fillId="0" borderId="30" xfId="2" applyNumberFormat="1" applyFont="1" applyFill="1" applyBorder="1" applyAlignment="1">
      <alignment horizontal="center" vertical="center"/>
    </xf>
    <xf numFmtId="3" fontId="89" fillId="0" borderId="30" xfId="2" applyNumberFormat="1" applyFont="1" applyFill="1" applyBorder="1" applyAlignment="1">
      <alignment horizontal="center" vertical="center"/>
    </xf>
    <xf numFmtId="3" fontId="90" fillId="0" borderId="9" xfId="19" applyNumberFormat="1" applyFont="1" applyFill="1" applyBorder="1" applyAlignment="1">
      <alignment horizontal="center" vertical="center"/>
    </xf>
    <xf numFmtId="4" fontId="91" fillId="0" borderId="53" xfId="20" applyNumberFormat="1" applyFont="1" applyFill="1" applyBorder="1" applyAlignment="1">
      <alignment horizontal="center" vertical="center"/>
    </xf>
    <xf numFmtId="43" fontId="91" fillId="0" borderId="9" xfId="24" applyFont="1" applyFill="1" applyBorder="1" applyAlignment="1">
      <alignment horizontal="center" vertical="center"/>
    </xf>
    <xf numFmtId="3" fontId="91" fillId="0" borderId="9" xfId="2" applyNumberFormat="1" applyFont="1" applyFill="1" applyBorder="1" applyAlignment="1">
      <alignment horizontal="center" vertical="center"/>
    </xf>
    <xf numFmtId="3" fontId="91" fillId="0" borderId="30" xfId="2" applyNumberFormat="1" applyFont="1" applyFill="1" applyBorder="1" applyAlignment="1">
      <alignment horizontal="center" vertical="center"/>
    </xf>
    <xf numFmtId="4" fontId="92" fillId="0" borderId="53" xfId="20" applyNumberFormat="1" applyFont="1" applyFill="1" applyBorder="1" applyAlignment="1">
      <alignment horizontal="center" vertical="center"/>
    </xf>
    <xf numFmtId="43" fontId="92" fillId="0" borderId="9" xfId="24" applyFont="1" applyFill="1" applyBorder="1" applyAlignment="1">
      <alignment horizontal="center" vertical="center"/>
    </xf>
    <xf numFmtId="3" fontId="92" fillId="0" borderId="9" xfId="2" applyNumberFormat="1" applyFont="1" applyFill="1" applyBorder="1" applyAlignment="1">
      <alignment horizontal="center" vertical="center"/>
    </xf>
    <xf numFmtId="3" fontId="92" fillId="0" borderId="30" xfId="2" applyNumberFormat="1" applyFont="1" applyFill="1" applyBorder="1" applyAlignment="1">
      <alignment horizontal="center" vertical="center"/>
    </xf>
    <xf numFmtId="4" fontId="91" fillId="0" borderId="53" xfId="19" applyNumberFormat="1" applyFont="1" applyFill="1" applyBorder="1" applyAlignment="1">
      <alignment horizontal="center" vertical="center"/>
    </xf>
    <xf numFmtId="43" fontId="91" fillId="0" borderId="1" xfId="24" applyFont="1" applyFill="1" applyBorder="1" applyAlignment="1">
      <alignment horizontal="center" vertical="center"/>
    </xf>
    <xf numFmtId="3" fontId="91" fillId="0" borderId="1" xfId="2" applyNumberFormat="1" applyFont="1" applyFill="1" applyBorder="1" applyAlignment="1">
      <alignment horizontal="center" vertical="center"/>
    </xf>
    <xf numFmtId="4" fontId="92" fillId="0" borderId="53" xfId="19" applyNumberFormat="1" applyFont="1" applyFill="1" applyBorder="1" applyAlignment="1">
      <alignment horizontal="center" vertical="center"/>
    </xf>
    <xf numFmtId="43" fontId="92" fillId="0" borderId="1" xfId="24" applyFont="1" applyFill="1" applyBorder="1" applyAlignment="1">
      <alignment horizontal="center" vertical="center"/>
    </xf>
    <xf numFmtId="3" fontId="92" fillId="0" borderId="1" xfId="2" applyNumberFormat="1" applyFont="1" applyFill="1" applyBorder="1" applyAlignment="1">
      <alignment horizontal="center" vertical="center"/>
    </xf>
    <xf numFmtId="4" fontId="90" fillId="0" borderId="53" xfId="20" applyNumberFormat="1" applyFont="1" applyFill="1" applyBorder="1" applyAlignment="1">
      <alignment horizontal="center" vertical="center" wrapText="1"/>
    </xf>
    <xf numFmtId="3" fontId="90" fillId="0" borderId="6" xfId="2" applyNumberFormat="1" applyFont="1" applyFill="1" applyBorder="1" applyAlignment="1">
      <alignment horizontal="center" vertical="center"/>
    </xf>
    <xf numFmtId="3" fontId="90" fillId="0" borderId="31" xfId="2" applyNumberFormat="1" applyFont="1" applyFill="1" applyBorder="1" applyAlignment="1">
      <alignment horizontal="center" vertical="center"/>
    </xf>
    <xf numFmtId="3" fontId="90" fillId="0" borderId="8" xfId="2" applyNumberFormat="1" applyFont="1" applyFill="1" applyBorder="1" applyAlignment="1">
      <alignment horizontal="center" vertical="center"/>
    </xf>
    <xf numFmtId="4" fontId="89" fillId="0" borderId="53" xfId="19" applyNumberFormat="1" applyFont="1" applyFill="1" applyBorder="1" applyAlignment="1">
      <alignment horizontal="center" vertical="center"/>
    </xf>
    <xf numFmtId="3" fontId="91" fillId="0" borderId="9" xfId="19" applyNumberFormat="1" applyFont="1" applyFill="1" applyBorder="1" applyAlignment="1">
      <alignment horizontal="center" vertical="center"/>
    </xf>
    <xf numFmtId="3" fontId="91" fillId="0" borderId="30" xfId="19" applyNumberFormat="1" applyFont="1" applyFill="1" applyBorder="1" applyAlignment="1">
      <alignment horizontal="center" vertical="center"/>
    </xf>
    <xf numFmtId="4" fontId="90" fillId="0" borderId="53" xfId="19" applyNumberFormat="1" applyFont="1" applyFill="1" applyBorder="1" applyAlignment="1">
      <alignment horizontal="center" vertical="center" wrapText="1"/>
    </xf>
    <xf numFmtId="43" fontId="90" fillId="0" borderId="1" xfId="24" applyFont="1" applyFill="1" applyBorder="1" applyAlignment="1">
      <alignment horizontal="center" vertical="center"/>
    </xf>
    <xf numFmtId="3" fontId="90" fillId="0" borderId="1" xfId="2" applyNumberFormat="1" applyFont="1" applyFill="1" applyBorder="1" applyAlignment="1">
      <alignment horizontal="center" vertical="center"/>
    </xf>
    <xf numFmtId="43" fontId="90" fillId="0" borderId="11" xfId="24" applyFont="1" applyFill="1" applyBorder="1" applyAlignment="1">
      <alignment horizontal="center" vertical="center"/>
    </xf>
    <xf numFmtId="3" fontId="90" fillId="0" borderId="11" xfId="2" applyNumberFormat="1" applyFont="1" applyFill="1" applyBorder="1" applyAlignment="1">
      <alignment horizontal="center" vertical="center"/>
    </xf>
    <xf numFmtId="43" fontId="93" fillId="0" borderId="9" xfId="24" applyFont="1" applyFill="1" applyBorder="1"/>
    <xf numFmtId="4" fontId="90" fillId="0" borderId="57" xfId="19" applyNumberFormat="1" applyFont="1" applyFill="1" applyBorder="1" applyAlignment="1">
      <alignment horizontal="center" vertical="center"/>
    </xf>
    <xf numFmtId="43" fontId="90" fillId="0" borderId="12" xfId="24" applyFont="1" applyFill="1" applyBorder="1" applyAlignment="1">
      <alignment horizontal="center" vertical="center"/>
    </xf>
    <xf numFmtId="3" fontId="90" fillId="0" borderId="12" xfId="2" applyNumberFormat="1" applyFont="1" applyFill="1" applyBorder="1" applyAlignment="1">
      <alignment horizontal="center" vertical="center"/>
    </xf>
    <xf numFmtId="3" fontId="90" fillId="0" borderId="58" xfId="2" applyNumberFormat="1" applyFont="1" applyFill="1" applyBorder="1" applyAlignment="1">
      <alignment horizontal="center" vertical="center"/>
    </xf>
    <xf numFmtId="170" fontId="2" fillId="0" borderId="0" xfId="19" applyNumberFormat="1"/>
    <xf numFmtId="49" fontId="7" fillId="0" borderId="0" xfId="0" applyNumberFormat="1" applyFont="1" applyAlignment="1"/>
    <xf numFmtId="0" fontId="7" fillId="0" borderId="0" xfId="19" applyFont="1" applyAlignment="1">
      <alignment vertical="center" wrapText="1"/>
    </xf>
    <xf numFmtId="0" fontId="7" fillId="0" borderId="0" xfId="19" applyFont="1" applyBorder="1" applyAlignment="1">
      <alignment horizontal="center" vertical="center" wrapText="1"/>
    </xf>
    <xf numFmtId="43" fontId="82" fillId="11" borderId="0" xfId="24" applyFont="1" applyFill="1" applyBorder="1" applyAlignment="1">
      <alignment horizontal="center"/>
    </xf>
    <xf numFmtId="43" fontId="62" fillId="14" borderId="53" xfId="24" applyFont="1" applyFill="1" applyBorder="1" applyAlignment="1">
      <alignment horizontal="center" vertical="center"/>
    </xf>
    <xf numFmtId="43" fontId="78" fillId="14" borderId="53" xfId="24" applyFont="1" applyFill="1" applyBorder="1" applyAlignment="1">
      <alignment horizontal="center" vertical="center"/>
    </xf>
    <xf numFmtId="43" fontId="62" fillId="15" borderId="53" xfId="24" applyFont="1" applyFill="1" applyBorder="1" applyAlignment="1">
      <alignment horizontal="center" vertical="center"/>
    </xf>
    <xf numFmtId="43" fontId="62" fillId="16" borderId="53" xfId="24" applyFont="1" applyFill="1" applyBorder="1" applyAlignment="1">
      <alignment horizontal="center" vertical="center"/>
    </xf>
    <xf numFmtId="43" fontId="62" fillId="0" borderId="0" xfId="24" applyFont="1" applyAlignment="1">
      <alignment horizontal="right"/>
    </xf>
    <xf numFmtId="43" fontId="6" fillId="14" borderId="9" xfId="24" applyFont="1" applyFill="1" applyBorder="1" applyAlignment="1">
      <alignment horizontal="right"/>
    </xf>
    <xf numFmtId="43" fontId="6" fillId="15" borderId="9" xfId="24" applyFont="1" applyFill="1" applyBorder="1" applyAlignment="1">
      <alignment horizontal="right"/>
    </xf>
    <xf numFmtId="43" fontId="6" fillId="16" borderId="9" xfId="24" applyFont="1" applyFill="1" applyBorder="1" applyAlignment="1">
      <alignment horizontal="right"/>
    </xf>
    <xf numFmtId="43" fontId="94" fillId="3" borderId="9" xfId="24" applyFont="1" applyFill="1" applyBorder="1" applyAlignment="1">
      <alignment horizontal="right"/>
    </xf>
    <xf numFmtId="43" fontId="62" fillId="3" borderId="53" xfId="24" applyFont="1" applyFill="1" applyBorder="1" applyAlignment="1">
      <alignment horizontal="center" vertical="center" wrapText="1"/>
    </xf>
    <xf numFmtId="43" fontId="62" fillId="3" borderId="53" xfId="24" applyFont="1" applyFill="1" applyBorder="1" applyAlignment="1">
      <alignment horizontal="center" vertical="center"/>
    </xf>
    <xf numFmtId="43" fontId="62" fillId="3" borderId="57" xfId="24" applyFont="1" applyFill="1" applyBorder="1" applyAlignment="1">
      <alignment horizontal="center" vertical="center"/>
    </xf>
    <xf numFmtId="0" fontId="23" fillId="0" borderId="10" xfId="11" applyFont="1" applyBorder="1" applyAlignment="1">
      <alignment horizontal="left" wrapText="1"/>
    </xf>
    <xf numFmtId="0" fontId="23" fillId="0" borderId="10" xfId="11" applyFont="1" applyBorder="1" applyAlignment="1">
      <alignment vertical="top" wrapText="1"/>
    </xf>
    <xf numFmtId="0" fontId="23" fillId="0" borderId="10" xfId="13" applyBorder="1" applyAlignment="1">
      <alignment vertical="top" wrapText="1"/>
    </xf>
    <xf numFmtId="0" fontId="28" fillId="0" borderId="1" xfId="11" applyFont="1" applyBorder="1"/>
    <xf numFmtId="0" fontId="28" fillId="0" borderId="2" xfId="11" applyFont="1" applyBorder="1"/>
    <xf numFmtId="0" fontId="28" fillId="0" borderId="3" xfId="11" applyFont="1" applyBorder="1"/>
    <xf numFmtId="0" fontId="24" fillId="0" borderId="19" xfId="11" applyFont="1" applyBorder="1" applyAlignment="1">
      <alignment horizontal="center"/>
    </xf>
    <xf numFmtId="0" fontId="24" fillId="0" borderId="20" xfId="11" applyFont="1" applyBorder="1" applyAlignment="1">
      <alignment horizontal="center"/>
    </xf>
    <xf numFmtId="0" fontId="6" fillId="0" borderId="4" xfId="11" applyFont="1" applyBorder="1" applyAlignment="1">
      <alignment horizontal="center"/>
    </xf>
    <xf numFmtId="0" fontId="6" fillId="0" borderId="5" xfId="11" applyFont="1" applyBorder="1" applyAlignment="1">
      <alignment horizontal="center"/>
    </xf>
    <xf numFmtId="0" fontId="6" fillId="0" borderId="6" xfId="11" applyFont="1" applyBorder="1" applyAlignment="1">
      <alignment horizontal="center"/>
    </xf>
    <xf numFmtId="0" fontId="6" fillId="0" borderId="7" xfId="11" applyFont="1" applyBorder="1" applyAlignment="1">
      <alignment horizontal="center"/>
    </xf>
    <xf numFmtId="0" fontId="6" fillId="0" borderId="0" xfId="11" applyFont="1" applyAlignment="1">
      <alignment horizontal="center"/>
    </xf>
    <xf numFmtId="0" fontId="6" fillId="0" borderId="8" xfId="11" applyFont="1" applyBorder="1" applyAlignment="1">
      <alignment horizontal="center"/>
    </xf>
    <xf numFmtId="0" fontId="23" fillId="0" borderId="14" xfId="11" applyFont="1" applyBorder="1" applyAlignment="1">
      <alignment horizontal="center"/>
    </xf>
    <xf numFmtId="0" fontId="23" fillId="0" borderId="10" xfId="11" applyFont="1" applyBorder="1" applyAlignment="1">
      <alignment horizontal="center"/>
    </xf>
    <xf numFmtId="0" fontId="23" fillId="0" borderId="15" xfId="11" applyFont="1" applyBorder="1" applyAlignment="1">
      <alignment horizontal="center"/>
    </xf>
    <xf numFmtId="0" fontId="33" fillId="0" borderId="5" xfId="11" applyFont="1" applyBorder="1" applyAlignment="1">
      <alignment horizontal="center"/>
    </xf>
    <xf numFmtId="0" fontId="7" fillId="0" borderId="0" xfId="11" applyFont="1" applyAlignment="1">
      <alignment horizontal="center"/>
    </xf>
    <xf numFmtId="0" fontId="7" fillId="0" borderId="0" xfId="11" applyFont="1" applyAlignment="1">
      <alignment horizontal="left" vertical="top" wrapText="1"/>
    </xf>
    <xf numFmtId="0" fontId="7" fillId="0" borderId="10" xfId="11" applyFont="1" applyBorder="1" applyAlignment="1">
      <alignment horizontal="left"/>
    </xf>
    <xf numFmtId="0" fontId="33" fillId="0" borderId="0" xfId="11" applyFont="1" applyAlignment="1">
      <alignment horizontal="center"/>
    </xf>
    <xf numFmtId="0" fontId="7" fillId="0" borderId="0" xfId="13" applyFont="1" applyAlignment="1">
      <alignment horizontal="left" wrapText="1"/>
    </xf>
    <xf numFmtId="0" fontId="7" fillId="0" borderId="0" xfId="13" applyFont="1" applyAlignment="1">
      <alignment horizontal="left"/>
    </xf>
    <xf numFmtId="0" fontId="38" fillId="0" borderId="0" xfId="17" applyFont="1" applyAlignment="1">
      <alignment horizontal="center" vertical="center"/>
    </xf>
    <xf numFmtId="4" fontId="35" fillId="0" borderId="0" xfId="15" applyNumberFormat="1" applyFont="1" applyAlignment="1">
      <alignment horizontal="center" vertical="top" wrapText="1"/>
    </xf>
    <xf numFmtId="0" fontId="36" fillId="0" borderId="0" xfId="16" applyAlignment="1">
      <alignment horizontal="center" vertical="center" wrapText="1"/>
    </xf>
    <xf numFmtId="0" fontId="7" fillId="0" borderId="10" xfId="13" applyFont="1" applyBorder="1" applyAlignment="1">
      <alignment horizontal="left"/>
    </xf>
    <xf numFmtId="0" fontId="31" fillId="0" borderId="0" xfId="11" applyFont="1"/>
    <xf numFmtId="0" fontId="6" fillId="0" borderId="0" xfId="11" applyFont="1" applyAlignment="1">
      <alignment horizontal="right"/>
    </xf>
    <xf numFmtId="0" fontId="23" fillId="0" borderId="25" xfId="11" applyFont="1" applyBorder="1" applyAlignment="1">
      <alignment horizontal="center"/>
    </xf>
    <xf numFmtId="0" fontId="23" fillId="0" borderId="26" xfId="11" applyFont="1" applyBorder="1" applyAlignment="1">
      <alignment horizontal="center"/>
    </xf>
    <xf numFmtId="0" fontId="23" fillId="0" borderId="27" xfId="11" applyFont="1" applyBorder="1" applyAlignment="1">
      <alignment horizontal="center"/>
    </xf>
    <xf numFmtId="2" fontId="28" fillId="0" borderId="19" xfId="11" applyNumberFormat="1" applyFont="1" applyBorder="1" applyAlignment="1">
      <alignment wrapText="1"/>
    </xf>
    <xf numFmtId="2" fontId="28" fillId="0" borderId="22" xfId="11" applyNumberFormat="1" applyFont="1" applyBorder="1" applyAlignment="1">
      <alignment wrapText="1"/>
    </xf>
    <xf numFmtId="2" fontId="28" fillId="0" borderId="20" xfId="11" applyNumberFormat="1" applyFont="1" applyBorder="1" applyAlignment="1">
      <alignment wrapText="1"/>
    </xf>
    <xf numFmtId="43" fontId="6" fillId="0" borderId="14" xfId="0" applyNumberFormat="1" applyFont="1" applyBorder="1" applyAlignment="1">
      <alignment horizontal="center"/>
    </xf>
    <xf numFmtId="43" fontId="6" fillId="0" borderId="10" xfId="0" applyNumberFormat="1" applyFont="1" applyBorder="1" applyAlignment="1">
      <alignment horizontal="center"/>
    </xf>
    <xf numFmtId="43" fontId="6" fillId="0" borderId="15" xfId="0" applyNumberFormat="1" applyFont="1" applyBorder="1" applyAlignment="1">
      <alignment horizontal="center"/>
    </xf>
    <xf numFmtId="43" fontId="6" fillId="0" borderId="1" xfId="0" applyNumberFormat="1" applyFont="1" applyBorder="1" applyAlignment="1">
      <alignment horizontal="center"/>
    </xf>
    <xf numFmtId="43" fontId="6" fillId="0" borderId="2" xfId="0" applyNumberFormat="1" applyFont="1" applyBorder="1" applyAlignment="1">
      <alignment horizontal="center"/>
    </xf>
    <xf numFmtId="43" fontId="6" fillId="0" borderId="3" xfId="0" applyNumberFormat="1" applyFont="1" applyBorder="1" applyAlignment="1">
      <alignment horizontal="center"/>
    </xf>
    <xf numFmtId="43" fontId="6" fillId="0" borderId="4" xfId="0" applyNumberFormat="1" applyFont="1" applyBorder="1" applyAlignment="1">
      <alignment horizontal="center"/>
    </xf>
    <xf numFmtId="43" fontId="6" fillId="0" borderId="5" xfId="0" applyNumberFormat="1" applyFont="1" applyBorder="1" applyAlignment="1">
      <alignment horizontal="center"/>
    </xf>
    <xf numFmtId="43" fontId="6" fillId="0" borderId="6" xfId="0" applyNumberFormat="1" applyFont="1" applyBorder="1" applyAlignment="1">
      <alignment horizontal="center"/>
    </xf>
    <xf numFmtId="43" fontId="74" fillId="0" borderId="1" xfId="0" applyNumberFormat="1" applyFont="1" applyBorder="1" applyAlignment="1">
      <alignment horizontal="center" wrapText="1"/>
    </xf>
    <xf numFmtId="43" fontId="74" fillId="0" borderId="2" xfId="0" applyNumberFormat="1" applyFont="1" applyBorder="1" applyAlignment="1">
      <alignment horizontal="center" wrapText="1"/>
    </xf>
    <xf numFmtId="43" fontId="74" fillId="0" borderId="3" xfId="0" applyNumberFormat="1" applyFont="1" applyBorder="1" applyAlignment="1">
      <alignment horizontal="center" wrapText="1"/>
    </xf>
    <xf numFmtId="43" fontId="6" fillId="0" borderId="1" xfId="0" applyNumberFormat="1" applyFont="1" applyBorder="1" applyAlignment="1">
      <alignment horizontal="center" wrapText="1"/>
    </xf>
    <xf numFmtId="43" fontId="6" fillId="0" borderId="2" xfId="0" applyNumberFormat="1" applyFont="1" applyBorder="1" applyAlignment="1">
      <alignment horizontal="center" wrapText="1"/>
    </xf>
    <xf numFmtId="43" fontId="6" fillId="0" borderId="3" xfId="0" applyNumberFormat="1" applyFont="1" applyBorder="1" applyAlignment="1">
      <alignment horizontal="center" wrapText="1"/>
    </xf>
    <xf numFmtId="43" fontId="6" fillId="0" borderId="11" xfId="0" applyNumberFormat="1" applyFont="1" applyBorder="1" applyAlignment="1">
      <alignment horizontal="center" vertical="center" wrapText="1"/>
    </xf>
    <xf numFmtId="43" fontId="6" fillId="0" borderId="13" xfId="0" applyNumberFormat="1" applyFont="1" applyBorder="1" applyAlignment="1">
      <alignment horizontal="center" vertical="center" wrapText="1"/>
    </xf>
    <xf numFmtId="43" fontId="6" fillId="0" borderId="11" xfId="24" applyFont="1" applyBorder="1" applyAlignment="1">
      <alignment horizontal="center" vertical="center" wrapText="1"/>
    </xf>
    <xf numFmtId="43" fontId="6" fillId="0" borderId="13" xfId="24" applyFont="1" applyBorder="1" applyAlignment="1">
      <alignment horizontal="center" vertical="center" wrapText="1"/>
    </xf>
    <xf numFmtId="43" fontId="6" fillId="0" borderId="1" xfId="0" applyNumberFormat="1" applyFont="1" applyBorder="1" applyAlignment="1">
      <alignment horizontal="center" vertical="center"/>
    </xf>
    <xf numFmtId="43" fontId="6" fillId="0" borderId="3" xfId="0" applyNumberFormat="1" applyFont="1" applyBorder="1" applyAlignment="1">
      <alignment horizontal="center" vertical="center"/>
    </xf>
    <xf numFmtId="2" fontId="54" fillId="12" borderId="64" xfId="19" applyNumberFormat="1" applyFont="1" applyFill="1" applyBorder="1" applyAlignment="1">
      <alignment horizontal="center" vertical="center" wrapText="1"/>
    </xf>
    <xf numFmtId="0" fontId="54" fillId="2" borderId="63" xfId="19" applyFont="1" applyFill="1" applyBorder="1" applyAlignment="1">
      <alignment horizontal="center" vertical="center" wrapText="1"/>
    </xf>
    <xf numFmtId="4" fontId="7" fillId="12" borderId="70" xfId="19" applyNumberFormat="1" applyFont="1" applyFill="1" applyBorder="1" applyAlignment="1">
      <alignment horizontal="center" vertical="center" wrapText="1"/>
    </xf>
    <xf numFmtId="4" fontId="7" fillId="12" borderId="71" xfId="19" applyNumberFormat="1" applyFont="1" applyFill="1" applyBorder="1" applyAlignment="1">
      <alignment horizontal="center" vertical="center" wrapText="1"/>
    </xf>
    <xf numFmtId="4" fontId="54" fillId="12" borderId="18" xfId="19" applyNumberFormat="1" applyFont="1" applyFill="1" applyBorder="1" applyAlignment="1">
      <alignment horizontal="center" vertical="center" wrapText="1"/>
    </xf>
    <xf numFmtId="4" fontId="54" fillId="12" borderId="72" xfId="19" applyNumberFormat="1" applyFont="1" applyFill="1" applyBorder="1" applyAlignment="1">
      <alignment horizontal="center" vertical="center" wrapText="1"/>
    </xf>
    <xf numFmtId="4" fontId="72" fillId="12" borderId="49" xfId="19" applyNumberFormat="1" applyFont="1" applyFill="1" applyBorder="1" applyAlignment="1">
      <alignment horizontal="center" vertical="center" wrapText="1"/>
    </xf>
    <xf numFmtId="4" fontId="72" fillId="12" borderId="73" xfId="19" applyNumberFormat="1" applyFont="1" applyFill="1" applyBorder="1" applyAlignment="1">
      <alignment horizontal="center" vertical="center" wrapText="1"/>
    </xf>
    <xf numFmtId="3" fontId="72" fillId="12" borderId="50" xfId="19" applyNumberFormat="1" applyFont="1" applyFill="1" applyBorder="1" applyAlignment="1">
      <alignment horizontal="center" vertical="center" wrapText="1"/>
    </xf>
    <xf numFmtId="3" fontId="72" fillId="12" borderId="51" xfId="19" applyNumberFormat="1" applyFont="1" applyFill="1" applyBorder="1" applyAlignment="1">
      <alignment horizontal="center" vertical="center" wrapText="1"/>
    </xf>
    <xf numFmtId="49" fontId="65" fillId="0" borderId="5" xfId="0" applyNumberFormat="1" applyFont="1" applyBorder="1" applyAlignment="1">
      <alignment horizontal="center" vertical="top"/>
    </xf>
    <xf numFmtId="49" fontId="28" fillId="0" borderId="10" xfId="0" applyNumberFormat="1" applyFont="1" applyBorder="1" applyAlignment="1">
      <alignment horizontal="center" vertical="center" wrapText="1"/>
    </xf>
    <xf numFmtId="49" fontId="28" fillId="0" borderId="10" xfId="0" applyNumberFormat="1" applyFont="1" applyBorder="1" applyAlignment="1">
      <alignment horizontal="right" vertical="center" wrapText="1"/>
    </xf>
    <xf numFmtId="43" fontId="54" fillId="12" borderId="52" xfId="24" applyFont="1" applyFill="1" applyBorder="1" applyAlignment="1">
      <alignment horizontal="center" vertical="center" wrapText="1"/>
    </xf>
    <xf numFmtId="43" fontId="54" fillId="12" borderId="74" xfId="24" applyFont="1" applyFill="1" applyBorder="1" applyAlignment="1">
      <alignment horizontal="center" vertical="center" wrapText="1"/>
    </xf>
    <xf numFmtId="43" fontId="88" fillId="12" borderId="75" xfId="24" applyFont="1" applyFill="1" applyBorder="1" applyAlignment="1">
      <alignment horizontal="center" vertical="center" wrapText="1"/>
    </xf>
    <xf numFmtId="43" fontId="88" fillId="12" borderId="76" xfId="24" applyFont="1" applyFill="1" applyBorder="1" applyAlignment="1">
      <alignment horizontal="center" vertical="center" wrapText="1"/>
    </xf>
    <xf numFmtId="43" fontId="88" fillId="12" borderId="77" xfId="24" applyFont="1" applyFill="1" applyBorder="1" applyAlignment="1">
      <alignment horizontal="center" vertical="center" wrapText="1"/>
    </xf>
    <xf numFmtId="49" fontId="7" fillId="0" borderId="0" xfId="0" applyNumberFormat="1" applyFont="1" applyAlignment="1">
      <alignment horizontal="center"/>
    </xf>
    <xf numFmtId="0" fontId="7" fillId="0" borderId="0" xfId="19" applyFont="1" applyAlignment="1">
      <alignment horizontal="center" vertical="center" wrapText="1"/>
    </xf>
    <xf numFmtId="43" fontId="54" fillId="12" borderId="50" xfId="24" applyFont="1" applyFill="1" applyBorder="1" applyAlignment="1">
      <alignment horizontal="center" vertical="center" wrapText="1"/>
    </xf>
    <xf numFmtId="43" fontId="54" fillId="12" borderId="51" xfId="24" applyFont="1" applyFill="1" applyBorder="1" applyAlignment="1">
      <alignment horizontal="center" vertical="center" wrapText="1"/>
    </xf>
    <xf numFmtId="43" fontId="54" fillId="12" borderId="49" xfId="24" applyFont="1" applyFill="1" applyBorder="1" applyAlignment="1">
      <alignment horizontal="center" vertical="center" wrapText="1"/>
    </xf>
    <xf numFmtId="43" fontId="54" fillId="12" borderId="73" xfId="24" applyFont="1" applyFill="1" applyBorder="1" applyAlignment="1">
      <alignment horizontal="center" vertical="center" wrapText="1"/>
    </xf>
    <xf numFmtId="4" fontId="54" fillId="12" borderId="49" xfId="19" applyNumberFormat="1" applyFont="1" applyFill="1" applyBorder="1" applyAlignment="1">
      <alignment horizontal="center" vertical="center" wrapText="1"/>
    </xf>
    <xf numFmtId="4" fontId="54" fillId="12" borderId="73" xfId="19" applyNumberFormat="1" applyFont="1" applyFill="1" applyBorder="1" applyAlignment="1">
      <alignment horizontal="center" vertical="center" wrapText="1"/>
    </xf>
    <xf numFmtId="3" fontId="54" fillId="12" borderId="50" xfId="19" applyNumberFormat="1" applyFont="1" applyFill="1" applyBorder="1" applyAlignment="1">
      <alignment horizontal="center" vertical="center" wrapText="1"/>
    </xf>
    <xf numFmtId="3" fontId="54" fillId="12" borderId="51" xfId="19" applyNumberFormat="1" applyFont="1" applyFill="1" applyBorder="1" applyAlignment="1">
      <alignment horizontal="center" vertical="center" wrapText="1"/>
    </xf>
    <xf numFmtId="3" fontId="54" fillId="12" borderId="52" xfId="19" applyNumberFormat="1" applyFont="1" applyFill="1" applyBorder="1" applyAlignment="1">
      <alignment horizontal="center" vertical="center" wrapText="1"/>
    </xf>
    <xf numFmtId="3" fontId="54" fillId="12" borderId="74" xfId="19" applyNumberFormat="1" applyFont="1" applyFill="1" applyBorder="1" applyAlignment="1">
      <alignment horizontal="center" vertical="center" wrapText="1"/>
    </xf>
    <xf numFmtId="3" fontId="72" fillId="12" borderId="52" xfId="19" applyNumberFormat="1" applyFont="1" applyFill="1" applyBorder="1" applyAlignment="1">
      <alignment horizontal="center" vertical="center" wrapText="1"/>
    </xf>
    <xf numFmtId="3" fontId="72" fillId="12" borderId="74" xfId="19" applyNumberFormat="1" applyFont="1" applyFill="1" applyBorder="1" applyAlignment="1">
      <alignment horizontal="center" vertical="center" wrapText="1"/>
    </xf>
    <xf numFmtId="4" fontId="89" fillId="0" borderId="49" xfId="19" applyNumberFormat="1" applyFont="1" applyFill="1" applyBorder="1" applyAlignment="1">
      <alignment horizontal="center" vertical="center" wrapText="1"/>
    </xf>
    <xf numFmtId="4" fontId="89" fillId="0" borderId="73" xfId="19" applyNumberFormat="1" applyFont="1" applyFill="1" applyBorder="1" applyAlignment="1">
      <alignment horizontal="center" vertical="center" wrapText="1"/>
    </xf>
    <xf numFmtId="3" fontId="89" fillId="0" borderId="50" xfId="19" applyNumberFormat="1" applyFont="1" applyFill="1" applyBorder="1" applyAlignment="1">
      <alignment horizontal="center" vertical="center" wrapText="1"/>
    </xf>
    <xf numFmtId="3" fontId="89" fillId="0" borderId="51" xfId="19" applyNumberFormat="1" applyFont="1" applyFill="1" applyBorder="1" applyAlignment="1">
      <alignment horizontal="center" vertical="center" wrapText="1"/>
    </xf>
    <xf numFmtId="3" fontId="89" fillId="0" borderId="52" xfId="19" applyNumberFormat="1" applyFont="1" applyFill="1" applyBorder="1" applyAlignment="1">
      <alignment horizontal="center" vertical="center" wrapText="1"/>
    </xf>
    <xf numFmtId="3" fontId="89" fillId="0" borderId="74" xfId="19" applyNumberFormat="1" applyFont="1" applyFill="1" applyBorder="1" applyAlignment="1">
      <alignment horizontal="center" vertical="center" wrapText="1"/>
    </xf>
    <xf numFmtId="0" fontId="7" fillId="0" borderId="0" xfId="19" applyFont="1" applyBorder="1" applyAlignment="1">
      <alignment horizontal="center" vertical="center" wrapText="1"/>
    </xf>
    <xf numFmtId="43" fontId="82" fillId="11" borderId="68" xfId="24" applyFont="1" applyFill="1" applyBorder="1" applyAlignment="1">
      <alignment horizontal="center"/>
    </xf>
    <xf numFmtId="43" fontId="48" fillId="3" borderId="68" xfId="24" applyFont="1" applyFill="1" applyBorder="1" applyAlignment="1">
      <alignment horizontal="center"/>
    </xf>
    <xf numFmtId="49" fontId="28" fillId="11" borderId="10" xfId="0" applyNumberFormat="1" applyFont="1" applyFill="1" applyBorder="1" applyAlignment="1">
      <alignment horizontal="right" vertical="center" wrapText="1"/>
    </xf>
    <xf numFmtId="43" fontId="54" fillId="13" borderId="49" xfId="24" applyFont="1" applyFill="1" applyBorder="1" applyAlignment="1">
      <alignment horizontal="center" vertical="center" wrapText="1"/>
    </xf>
    <xf numFmtId="43" fontId="54" fillId="13" borderId="73" xfId="24" applyFont="1" applyFill="1" applyBorder="1" applyAlignment="1">
      <alignment horizontal="center" vertical="center" wrapText="1"/>
    </xf>
    <xf numFmtId="43" fontId="54" fillId="13" borderId="50" xfId="24" applyFont="1" applyFill="1" applyBorder="1" applyAlignment="1">
      <alignment horizontal="center" vertical="center" wrapText="1"/>
    </xf>
    <xf numFmtId="43" fontId="54" fillId="13" borderId="51" xfId="24" applyFont="1" applyFill="1" applyBorder="1" applyAlignment="1">
      <alignment horizontal="center" vertical="center" wrapText="1"/>
    </xf>
    <xf numFmtId="43" fontId="54" fillId="13" borderId="52" xfId="24" applyFont="1" applyFill="1" applyBorder="1" applyAlignment="1">
      <alignment horizontal="center" vertical="center" wrapText="1"/>
    </xf>
    <xf numFmtId="43" fontId="54" fillId="13" borderId="74" xfId="24" applyFont="1" applyFill="1" applyBorder="1" applyAlignment="1">
      <alignment horizontal="center" vertical="center" wrapText="1"/>
    </xf>
    <xf numFmtId="4" fontId="54" fillId="7" borderId="9" xfId="19" applyNumberFormat="1" applyFont="1" applyFill="1" applyBorder="1" applyAlignment="1">
      <alignment horizontal="center" vertical="center" wrapText="1"/>
    </xf>
    <xf numFmtId="4" fontId="54" fillId="8" borderId="9" xfId="19" applyNumberFormat="1" applyFont="1" applyFill="1" applyBorder="1" applyAlignment="1">
      <alignment horizontal="center" vertical="center" wrapText="1"/>
    </xf>
    <xf numFmtId="3" fontId="54" fillId="7" borderId="9" xfId="19" applyNumberFormat="1" applyFont="1" applyFill="1" applyBorder="1" applyAlignment="1">
      <alignment horizontal="center" vertical="center" wrapText="1"/>
    </xf>
    <xf numFmtId="3" fontId="54" fillId="8" borderId="9" xfId="19" applyNumberFormat="1" applyFont="1" applyFill="1" applyBorder="1" applyAlignment="1">
      <alignment horizontal="center" vertical="center" wrapText="1"/>
    </xf>
    <xf numFmtId="2" fontId="54" fillId="5" borderId="9" xfId="19" applyNumberFormat="1" applyFont="1" applyFill="1" applyBorder="1" applyAlignment="1">
      <alignment horizontal="center" vertical="center" wrapText="1"/>
    </xf>
    <xf numFmtId="0" fontId="54" fillId="6" borderId="9" xfId="19" applyFont="1" applyFill="1" applyBorder="1" applyAlignment="1">
      <alignment horizontal="center" vertical="center" wrapText="1"/>
    </xf>
    <xf numFmtId="4" fontId="7" fillId="5" borderId="9" xfId="19" applyNumberFormat="1" applyFont="1" applyFill="1" applyBorder="1" applyAlignment="1">
      <alignment horizontal="center" vertical="center" wrapText="1"/>
    </xf>
    <xf numFmtId="4" fontId="7" fillId="6" borderId="9" xfId="19" applyNumberFormat="1" applyFont="1" applyFill="1" applyBorder="1" applyAlignment="1">
      <alignment horizontal="center" vertical="center" wrapText="1"/>
    </xf>
    <xf numFmtId="4" fontId="54" fillId="5" borderId="9" xfId="19" applyNumberFormat="1" applyFont="1" applyFill="1" applyBorder="1" applyAlignment="1">
      <alignment horizontal="center" vertical="center" wrapText="1"/>
    </xf>
    <xf numFmtId="4" fontId="54" fillId="6" borderId="9" xfId="19" applyNumberFormat="1" applyFont="1" applyFill="1" applyBorder="1" applyAlignment="1">
      <alignment horizontal="center" vertical="center" wrapText="1"/>
    </xf>
    <xf numFmtId="3" fontId="54" fillId="5" borderId="9" xfId="19" applyNumberFormat="1" applyFont="1" applyFill="1" applyBorder="1" applyAlignment="1">
      <alignment horizontal="center" vertical="center" wrapText="1"/>
    </xf>
    <xf numFmtId="3" fontId="54" fillId="9" borderId="40" xfId="19" applyNumberFormat="1" applyFont="1" applyFill="1" applyBorder="1" applyAlignment="1">
      <alignment horizontal="center" vertical="center" wrapText="1"/>
    </xf>
    <xf numFmtId="3" fontId="54" fillId="9" borderId="41" xfId="19" applyNumberFormat="1" applyFont="1" applyFill="1" applyBorder="1" applyAlignment="1">
      <alignment horizontal="center" vertical="center" wrapText="1"/>
    </xf>
    <xf numFmtId="3" fontId="54" fillId="9" borderId="38" xfId="19" applyNumberFormat="1" applyFont="1" applyFill="1" applyBorder="1" applyAlignment="1">
      <alignment horizontal="center" vertical="center" wrapText="1"/>
    </xf>
    <xf numFmtId="3" fontId="54" fillId="9" borderId="39" xfId="19" applyNumberFormat="1" applyFont="1" applyFill="1" applyBorder="1" applyAlignment="1">
      <alignment horizontal="center" vertical="center" wrapText="1"/>
    </xf>
    <xf numFmtId="4" fontId="54" fillId="9" borderId="42" xfId="19" applyNumberFormat="1" applyFont="1" applyFill="1" applyBorder="1" applyAlignment="1">
      <alignment horizontal="center" vertical="center" wrapText="1"/>
    </xf>
    <xf numFmtId="4" fontId="54" fillId="9" borderId="43" xfId="19" applyNumberFormat="1" applyFont="1" applyFill="1" applyBorder="1" applyAlignment="1">
      <alignment horizontal="center" vertical="center" wrapText="1"/>
    </xf>
    <xf numFmtId="49" fontId="12" fillId="0" borderId="1" xfId="0" applyNumberFormat="1" applyFont="1" applyBorder="1" applyAlignment="1">
      <alignment horizontal="center"/>
    </xf>
    <xf numFmtId="49" fontId="12" fillId="0" borderId="2" xfId="0" applyNumberFormat="1" applyFont="1" applyBorder="1" applyAlignment="1">
      <alignment horizontal="center"/>
    </xf>
    <xf numFmtId="49" fontId="12" fillId="0" borderId="3" xfId="0" applyNumberFormat="1" applyFont="1" applyBorder="1" applyAlignment="1">
      <alignment horizontal="center"/>
    </xf>
    <xf numFmtId="49" fontId="12" fillId="0" borderId="4" xfId="0" applyNumberFormat="1" applyFont="1" applyBorder="1" applyAlignment="1">
      <alignment horizontal="center"/>
    </xf>
    <xf numFmtId="49" fontId="12" fillId="0" borderId="5" xfId="0" applyNumberFormat="1" applyFont="1" applyBorder="1" applyAlignment="1">
      <alignment horizontal="center"/>
    </xf>
    <xf numFmtId="49" fontId="12" fillId="0" borderId="6" xfId="0" applyNumberFormat="1" applyFont="1" applyBorder="1" applyAlignment="1">
      <alignment horizontal="center"/>
    </xf>
    <xf numFmtId="49" fontId="5" fillId="0" borderId="7" xfId="0" applyNumberFormat="1" applyFont="1" applyBorder="1" applyAlignment="1">
      <alignment horizontal="center"/>
    </xf>
    <xf numFmtId="49" fontId="12" fillId="0" borderId="0" xfId="0" applyNumberFormat="1" applyFont="1" applyAlignment="1">
      <alignment horizontal="center"/>
    </xf>
    <xf numFmtId="49" fontId="12" fillId="0" borderId="8" xfId="0" applyNumberFormat="1" applyFont="1" applyBorder="1" applyAlignment="1">
      <alignment horizontal="center"/>
    </xf>
    <xf numFmtId="49" fontId="12" fillId="0" borderId="7" xfId="0" applyNumberFormat="1" applyFont="1" applyBorder="1" applyAlignment="1">
      <alignment horizontal="center"/>
    </xf>
    <xf numFmtId="0" fontId="56" fillId="0" borderId="0" xfId="19" applyFont="1" applyAlignment="1">
      <alignment horizontal="center" vertical="center" wrapText="1"/>
    </xf>
    <xf numFmtId="49" fontId="66" fillId="0" borderId="1" xfId="0" applyNumberFormat="1" applyFont="1" applyBorder="1" applyAlignment="1">
      <alignment horizontal="center" wrapText="1"/>
    </xf>
    <xf numFmtId="49" fontId="66" fillId="0" borderId="2" xfId="0" applyNumberFormat="1" applyFont="1" applyBorder="1" applyAlignment="1">
      <alignment horizontal="center" wrapText="1"/>
    </xf>
    <xf numFmtId="49" fontId="66" fillId="0" borderId="3" xfId="0" applyNumberFormat="1" applyFont="1" applyBorder="1" applyAlignment="1">
      <alignment horizontal="center" wrapText="1"/>
    </xf>
    <xf numFmtId="49" fontId="5" fillId="0" borderId="1" xfId="0" applyNumberFormat="1" applyFont="1" applyBorder="1" applyAlignment="1">
      <alignment horizontal="center" wrapText="1"/>
    </xf>
    <xf numFmtId="49" fontId="12" fillId="0" borderId="2" xfId="0" applyNumberFormat="1" applyFont="1" applyBorder="1" applyAlignment="1">
      <alignment horizontal="center" wrapText="1"/>
    </xf>
    <xf numFmtId="49" fontId="12" fillId="0" borderId="3" xfId="0" applyNumberFormat="1" applyFont="1" applyBorder="1" applyAlignment="1">
      <alignment horizontal="center" wrapText="1"/>
    </xf>
    <xf numFmtId="49" fontId="12" fillId="0" borderId="9" xfId="0" applyNumberFormat="1" applyFont="1" applyBorder="1" applyAlignment="1">
      <alignment horizontal="center" vertical="center" wrapText="1"/>
    </xf>
    <xf numFmtId="49" fontId="12" fillId="0" borderId="9" xfId="0" applyNumberFormat="1" applyFont="1" applyBorder="1" applyAlignment="1">
      <alignment horizontal="center" vertical="center"/>
    </xf>
  </cellXfs>
  <cellStyles count="25">
    <cellStyle name="Обычный" xfId="0" builtinId="0"/>
    <cellStyle name="Обычный 10 2" xfId="11" xr:uid="{BFAA3FFF-2296-4590-B955-188497FC2025}"/>
    <cellStyle name="Обычный 11" xfId="13" xr:uid="{14B5CC23-FB9A-4C84-961C-29C42898E553}"/>
    <cellStyle name="Обычный 2" xfId="2" xr:uid="{62A15F38-63DC-47CA-B36E-741631DCCCB8}"/>
    <cellStyle name="Обычный 2 2" xfId="3" xr:uid="{F40BE532-2B99-4B1F-B4EC-4F855715937B}"/>
    <cellStyle name="Обычный 2 2 2" xfId="23" xr:uid="{49CCD830-E849-4538-807A-77AF81CACC0E}"/>
    <cellStyle name="Обычный 2 2 2 2 3 2" xfId="17" xr:uid="{0EC492BF-3715-41FD-B705-5DEFDFC1DD21}"/>
    <cellStyle name="Обычный 2 3" xfId="6" xr:uid="{A0A155CA-9BF4-46BD-AFDD-776AE8B50369}"/>
    <cellStyle name="Обычный 2 3 2" xfId="22" xr:uid="{8590B0B8-6548-4225-985A-6257A514FE07}"/>
    <cellStyle name="Обычный 2 4" xfId="9" xr:uid="{3BC6DA60-14ED-408B-B2FF-5048B7FFC822}"/>
    <cellStyle name="Обычный 2 5" xfId="14" xr:uid="{CC97A5BC-E1EB-4C82-9AD2-D35B11B2BFA3}"/>
    <cellStyle name="Обычный 2 6" xfId="19" xr:uid="{C63FB8AB-220B-49C3-B892-897CC09CF810}"/>
    <cellStyle name="Обычный 3" xfId="1" xr:uid="{08ACDCEE-055C-41EF-984C-678182560D78}"/>
    <cellStyle name="Обычный 3 2" xfId="4" xr:uid="{A537C9F2-7F8C-470B-8CF6-9DD4AC6C5802}"/>
    <cellStyle name="Обычный 3 3" xfId="8" xr:uid="{DD4D2999-61E9-43CC-B0C6-8D2F3F02B209}"/>
    <cellStyle name="Обычный 3 4" xfId="20" xr:uid="{D21EAFC9-4353-4115-8089-2D3FF3A964C5}"/>
    <cellStyle name="Обычный 4" xfId="7" xr:uid="{5BA10DD0-80BA-47DB-BD80-4F248FCECAA4}"/>
    <cellStyle name="Обычный 9" xfId="16" xr:uid="{7C7C097E-4DCA-4861-B231-19FD5CAC6F21}"/>
    <cellStyle name="Обычный_КС-3_Крюково.06.09" xfId="15" xr:uid="{F648FB4E-80C0-4B5D-965E-272935CD96F9}"/>
    <cellStyle name="Обычный_КС-3_Крюково.xls1" xfId="18" xr:uid="{16AA2C6D-3F62-4857-8965-77C75543E445}"/>
    <cellStyle name="Финансовый" xfId="24" builtinId="3"/>
    <cellStyle name="Финансовый 2" xfId="5" xr:uid="{7E82F9C9-E8E3-4E76-8675-9685F18AE437}"/>
    <cellStyle name="Финансовый 2 2" xfId="10" xr:uid="{DC610EB6-E022-4D3F-AFDB-1A291431E1AA}"/>
    <cellStyle name="Финансовый 2 3" xfId="12" xr:uid="{4809F8CF-86FB-400B-A886-F11F580E014B}"/>
    <cellStyle name="Финансовый 2 4" xfId="21" xr:uid="{31A5F671-9C96-48E0-B0C1-E80DBB258435}"/>
  </cellStyles>
  <dxfs count="3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fgColor rgb="FFFFFF00"/>
          <bgColor rgb="FF00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13" Type="http://schemas.openxmlformats.org/officeDocument/2006/relationships/externalLink" Target="externalLinks/externalLink9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12" Type="http://schemas.openxmlformats.org/officeDocument/2006/relationships/externalLink" Target="externalLinks/externalLink8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externalLink" Target="externalLinks/externalLink7.xml"/><Relationship Id="rId5" Type="http://schemas.openxmlformats.org/officeDocument/2006/relationships/externalLink" Target="externalLinks/externalLink1.xml"/><Relationship Id="rId15" Type="http://schemas.openxmlformats.org/officeDocument/2006/relationships/theme" Target="theme/theme1.xml"/><Relationship Id="rId10" Type="http://schemas.openxmlformats.org/officeDocument/2006/relationships/externalLink" Target="externalLinks/externalLink6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5.xml"/><Relationship Id="rId14" Type="http://schemas.openxmlformats.org/officeDocument/2006/relationships/externalLink" Target="externalLinks/externalLink10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\Docs\WINDOWS\TEMP\Rar$DI0d.v5n\LIFE%20&#1089;&#1090;&#1088;&#1072;&#1093;&#1086;&#1074;&#1082;&#1072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W_ELCOM\SYS\BUFFER\KOSTA\price%20&#1076;&#1083;&#1103;%20&#1057;&#1084;&#1086;&#1083;&#1077;&#1085;&#1089;&#1082;&#1072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\userdoc$\Prices\&#1082;&#1086;&#1087;&#1080;&#1103;%20&#1087;&#1088;&#1072;&#1081;&#1089;&#1072;\15.09.05%20prises\ISH_DANNYE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server\work\Birykova\&#1055;&#1056;&#1054;&#1063;&#1048;&#1045;-2008\5103-08_&#1055;&#1072;&#1088;&#1082;_&#1061;&#1091;&#1072;&#1084;&#1080;&#1085;_&#1042;&#1099;&#1085;&#1086;&#1089;_&#1080;&#1082;_3_&#1091;&#1095;_&#1050;&#1080;&#1090;&#1072;&#1081;&#1089;&#1082;&#1080;&#1081;_&#1076;&#1077;&#1083;&#1086;&#1074;&#1086;&#1081;_&#1094;&#1077;&#1085;&#1090;&#1088;\5103-08_&#1054;&#1044;&#1044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90;%20&#1074;%20&#1041;&#1083;&#1072;&#1075;&#1086;&#1091;&#1089;&#1090;&#1088;&#1086;&#1081;&#1089;&#1090;&#1074;&#1086;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\userdoc$\Prices\&#1082;&#1086;&#1087;&#1080;&#1103;%20&#1087;&#1088;&#1072;&#1081;&#1089;&#1072;\15.09.05%20prises\price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222\&#1089;&#1084;&#1077;&#1090;&#1085;&#1099;&#1081;%20&#1086;&#1090;&#1076;&#1077;&#1083;\&#1054;&#1041;&#1065;&#1048;&#1049;%20&#1056;&#1045;&#1045;&#1057;&#1058;&#1056;%20&#1055;&#1056;&#1054;&#1062;&#1045;&#1053;&#1058;&#1054;&#1042;&#1054;&#1050;\2012\5%20&#1052;&#1072;&#1081;\&#1051;&#1077;&#1089;&#1086;&#1087;&#1072;&#1088;&#1082;&#1086;&#1074;&#1072;&#1103;\&#1050;&#1072;&#1073;&#1077;&#1083;&#1103;\&#1042;&#1099;&#1093;&#1080;&#1085;&#1086;%20&#1055;&#1054;&#1057;%20&#1082;&#1086;&#1088;%20&#1055;&#1044;&#1060;%20&#1095;&#1072;&#1089;&#1090;&#1100;1\&#1042;&#1099;&#1093;&#1080;&#1085;&#1086;-&#1082;&#1074;%20128&#1072;%20&#1082;&#1086;&#1088;&#1087;3\_15-21_&#1055;&#1077;&#1088;&#1077;&#1095;&#1077;&#1090;&#1085;&#1072;&#1103;%20&#1074;&#1077;&#1076;&#1086;&#1084;&#1086;&#1089;&#1090;&#1100;_&#1042;&#1099;&#1093;&#1080;&#1085;&#1086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\userdoc$\Prices\&#1082;&#1086;&#1087;&#1080;&#1103;%20&#1087;&#1088;&#1072;&#1081;&#1089;&#1072;\15.09.05%20prises\price_electrika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istrib\Prices\new_price\price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&#1055;&#1088;&#1086;&#1077;&#1082;&#1090;%20&#1050;&#1072;&#1083;&#1080;&#1085;&#1080;&#1085;&#1075;&#1088;&#1072;&#1076;\&#1055;&#1088;&#1077;&#1075;&#1086;&#1083;&#1100;&#1089;&#1082;&#1072;&#1103;%20&#1058;&#1069;&#1057;\&#1055;&#1069;&#1054;\&#1042;&#1099;&#1087;&#1086;&#1083;&#1085;&#1077;&#1085;&#1080;&#1077;\&#1055;&#1088;&#1080;&#1084;&#1086;&#1088;&#1089;&#1082;&#1072;&#1103;%20&#1058;&#1069;&#1057;\&#1050;&#1042;&#1040;&#1056;&#1062;%20&#1043;&#1088;&#1091;&#1087;&#1087;\10.10%20&#1055;&#1088;&#1080;&#1084;&#1086;&#1088;&#1082;&#1072;\&#1050;&#1057;-3%20&#8470;14%20&#1086;&#1090;%20%2015.10.201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айс_БРОНЯ"/>
      <sheetName val="Прейскурант_БРОНЯ"/>
      <sheetName val="Соотношения_БРОНЯ"/>
      <sheetName val="К_БРОНЯ"/>
      <sheetName val="Динамика_БРОНЯ"/>
      <sheetName val="Привязка_БРОНЯ"/>
      <sheetName val="Привязка_БРОНЯ-М"/>
      <sheetName val="Цеха_БРОНЯ"/>
      <sheetName val="Имена_БРОНЯ"/>
      <sheetName val="БРОНЯ"/>
      <sheetName val="Прайс_НВ"/>
      <sheetName val="Прейскурант_НВ"/>
      <sheetName val="Соотношения_НВ"/>
      <sheetName val="К_НВ"/>
      <sheetName val="Динамика_НВ"/>
      <sheetName val="Привязка_НВ"/>
      <sheetName val="Привязка_НВ-М"/>
      <sheetName val="Цеха_НВ"/>
      <sheetName val="Имена_НВ"/>
      <sheetName val="НВ"/>
      <sheetName val="Прайс_КОНТР"/>
      <sheetName val="Прейскурант_КОНТР"/>
      <sheetName val="Соотношения_КОНТР"/>
      <sheetName val="К_КОНТР"/>
      <sheetName val="Динамика_КОНТР"/>
      <sheetName val="Привязка_КОНТР"/>
      <sheetName val="Привязка_КОНТР-М"/>
      <sheetName val="Цеха_КОНТР"/>
      <sheetName val="Имена_КОНТР"/>
      <sheetName val="КОНТР"/>
      <sheetName val="Прайс_ПРОВОДА"/>
      <sheetName val="Прейскурант_ПРОВОДА"/>
      <sheetName val="Соотношения_ПРОВОДА"/>
      <sheetName val="К_ПРОВОДА"/>
      <sheetName val="Динамика_ПРОВОДА"/>
      <sheetName val="Привязка_ПРОВОДА"/>
      <sheetName val="Привязка_ПРОВОДА-М"/>
      <sheetName val="Цеха_ПРОВОДА"/>
      <sheetName val="Имена_ПРОВОДА"/>
      <sheetName val="ПРОВОДА"/>
      <sheetName val="Прайс_РК"/>
      <sheetName val="Прейскурант_РК"/>
      <sheetName val="Соотношения_РК"/>
      <sheetName val="К_РК"/>
      <sheetName val="Динамика_РК"/>
      <sheetName val="Привязка_РК"/>
      <sheetName val="Привязка_РК-М"/>
      <sheetName val="Цеха_РК"/>
      <sheetName val="Имена_РК"/>
      <sheetName val="РК"/>
      <sheetName val="Прайс_ОБМОТ"/>
      <sheetName val="Прейскурант_ОБМОТ"/>
      <sheetName val="Соотношения_ОБМОТ"/>
      <sheetName val="К_ОБМОТ"/>
      <sheetName val="Динамика_ОБМОТ"/>
      <sheetName val="Привязка_ОБМОТ"/>
      <sheetName val="Привязка_ОБМОТ-М"/>
      <sheetName val="Цеха_ОБМОТ"/>
      <sheetName val="Имена_ОБМОТ"/>
      <sheetName val="ОБМОТ"/>
      <sheetName val="Прайс_ПРОКАТ"/>
      <sheetName val="Прейскурант_ПРОКАТ"/>
      <sheetName val="Соотношения_ПРОКАТ"/>
      <sheetName val="К_ПРОКАТ"/>
      <sheetName val="Динамика_ПРОКАТ"/>
      <sheetName val="Привязка_ПРОКАТ"/>
      <sheetName val="Цеха_ПРОКАТ"/>
      <sheetName val="Имена_ПРОКАТ"/>
      <sheetName val="Привязка_ПРОКАТ-М"/>
      <sheetName val="ПРОКАТ"/>
      <sheetName val="Прайс_СИП"/>
      <sheetName val="Прейскурант_СИП"/>
      <sheetName val="Соотношения_СИП"/>
      <sheetName val="К_СИП"/>
      <sheetName val="Динамика_СИП"/>
      <sheetName val="Привязка_СИП"/>
      <sheetName val="Привязка_СИП-М"/>
      <sheetName val="Цеха_СИП"/>
      <sheetName val="Имена_СИП"/>
      <sheetName val="СИП"/>
      <sheetName val="Статистика"/>
      <sheetName val="Текущие показатели"/>
      <sheetName val="Список итоговых соотношений"/>
      <sheetName val="Просто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>
        <row r="2">
          <cell r="A2">
            <v>1</v>
          </cell>
        </row>
      </sheetData>
      <sheetData sheetId="82" refreshError="1"/>
      <sheetData sheetId="8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ОД"/>
      <sheetName val="ЗАЩИТА"/>
      <sheetName val="ДОЛГИ"/>
      <sheetName val="ПРОЦЕНТЫ"/>
      <sheetName val="ДОГОВОР"/>
      <sheetName val="PRICE $ (3)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 дан"/>
    </sheetNames>
    <sheetDataSet>
      <sheetData sheetId="0">
        <row r="3">
          <cell r="B3">
            <v>32</v>
          </cell>
        </row>
        <row r="4">
          <cell r="B4">
            <v>32</v>
          </cell>
        </row>
        <row r="6">
          <cell r="B6">
            <v>5.0000000000000001E-3</v>
          </cell>
        </row>
        <row r="9">
          <cell r="B9">
            <v>0.1</v>
          </cell>
        </row>
        <row r="12">
          <cell r="B12">
            <v>7.0000000000000007E-2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ети 1 пк"/>
      <sheetName val="Сети 2 пк"/>
      <sheetName val="Площадки"/>
      <sheetName val="база"/>
      <sheetName val="Коэффициенты"/>
    </sheetNames>
    <sheetDataSet>
      <sheetData sheetId="0" refreshError="1"/>
      <sheetData sheetId="1" refreshError="1"/>
      <sheetData sheetId="2" refreshError="1"/>
      <sheetData sheetId="3">
        <row r="1">
          <cell r="A1">
            <v>0</v>
          </cell>
          <cell r="E1">
            <v>0</v>
          </cell>
        </row>
        <row r="2">
          <cell r="A2" t="str">
            <v>ЗАО "УКС ИКС и Д"</v>
          </cell>
          <cell r="E2" t="str">
            <v>Чукин А.Н.</v>
          </cell>
          <cell r="G2" t="str">
            <v>Исполнительная смета</v>
          </cell>
          <cell r="J2" t="str">
            <v>стадия П</v>
          </cell>
        </row>
        <row r="3">
          <cell r="A3" t="str">
            <v>ЗАО "Капстройпроект"</v>
          </cell>
          <cell r="E3" t="str">
            <v>Котов А.В.</v>
          </cell>
          <cell r="G3" t="str">
            <v>Cмета</v>
          </cell>
          <cell r="J3" t="str">
            <v>стадия РД</v>
          </cell>
        </row>
        <row r="4">
          <cell r="A4" t="str">
            <v>ООО "Каналсетьпроект"</v>
          </cell>
          <cell r="E4" t="str">
            <v>Батурина Л.В.</v>
          </cell>
          <cell r="G4" t="str">
            <v>Исполнительная смета № 1</v>
          </cell>
        </row>
        <row r="5">
          <cell r="A5" t="str">
            <v>ЗАО "Гендирекция Центр"</v>
          </cell>
          <cell r="E5" t="str">
            <v>Житкова Т.Н.</v>
          </cell>
          <cell r="G5" t="str">
            <v>Cмета № 1</v>
          </cell>
        </row>
        <row r="6">
          <cell r="A6" t="str">
            <v>ЗАО "ТУКС - 4"</v>
          </cell>
          <cell r="E6" t="str">
            <v>Дубинин И.М.</v>
          </cell>
          <cell r="G6" t="str">
            <v>Исполнительная смета № 2</v>
          </cell>
        </row>
        <row r="7">
          <cell r="A7" t="str">
            <v>ЗАО "ТУКС - 2"</v>
          </cell>
          <cell r="E7" t="str">
            <v>Добров А.В.</v>
          </cell>
          <cell r="G7" t="str">
            <v>Cмета № 2</v>
          </cell>
        </row>
        <row r="8">
          <cell r="A8" t="str">
            <v>ЗАО "ТУКС - 1"</v>
          </cell>
          <cell r="E8" t="str">
            <v>Чернов С.Л.</v>
          </cell>
          <cell r="G8" t="str">
            <v>Исполнительная смета № 3</v>
          </cell>
        </row>
        <row r="9">
          <cell r="A9" t="str">
            <v>ЗАО "ТУКС - 3"</v>
          </cell>
          <cell r="E9" t="str">
            <v>Быковский А.Н.</v>
          </cell>
          <cell r="G9" t="str">
            <v>Cмета № 3</v>
          </cell>
        </row>
        <row r="10">
          <cell r="A10" t="str">
            <v>ГУП "Моссвет"</v>
          </cell>
          <cell r="E10" t="str">
            <v>Марова А.Ю.</v>
          </cell>
        </row>
        <row r="11">
          <cell r="A11" t="str">
            <v>ЗАО "Альстрой"</v>
          </cell>
          <cell r="E11" t="str">
            <v>Морозов Д.В.</v>
          </cell>
        </row>
        <row r="12">
          <cell r="A12" t="str">
            <v>ООО "Архинж"</v>
          </cell>
        </row>
        <row r="13">
          <cell r="A13" t="str">
            <v>МГУП "Мосводоканал УКС ГТС"</v>
          </cell>
          <cell r="E13" t="str">
            <v>Богомолов А.Ю.</v>
          </cell>
        </row>
        <row r="14">
          <cell r="A14" t="str">
            <v>ПУНС МГП "Мосводоканал"</v>
          </cell>
          <cell r="E14" t="str">
            <v>Севостьянов А.Н.</v>
          </cell>
        </row>
        <row r="15">
          <cell r="A15" t="str">
            <v>ЗАО "УКС"</v>
          </cell>
          <cell r="E15" t="str">
            <v>Моськин В.А.</v>
          </cell>
        </row>
        <row r="16">
          <cell r="A16" t="str">
            <v>ЗАО "УКС объектов здравоохранения"</v>
          </cell>
          <cell r="E16" t="str">
            <v>Лысов А.Е.</v>
          </cell>
        </row>
        <row r="17">
          <cell r="A17" t="str">
            <v>ООО "Зеленоградкапстрой"</v>
          </cell>
        </row>
        <row r="18">
          <cell r="A18" t="str">
            <v>ГУП МНИИП "Моспроект-4"</v>
          </cell>
        </row>
        <row r="19">
          <cell r="A19" t="str">
            <v>ЗАО "Дон-строй"</v>
          </cell>
        </row>
        <row r="20">
          <cell r="A20" t="str">
            <v>ООО "Региональная финансово-строительная компания"</v>
          </cell>
        </row>
        <row r="21">
          <cell r="A21" t="str">
            <v>ООО "ПИК Инвест"</v>
          </cell>
        </row>
        <row r="22">
          <cell r="A22" t="str">
            <v>ЗАО "Инвестстрой"</v>
          </cell>
        </row>
        <row r="23">
          <cell r="A23" t="str">
            <v>ООО  ОКС "СУ-155"</v>
          </cell>
        </row>
        <row r="24">
          <cell r="A24" t="str">
            <v>ООО "Фирма Вершина"</v>
          </cell>
        </row>
        <row r="25">
          <cell r="A25" t="str">
            <v>ООО "АПЦ "Проспроект"</v>
          </cell>
        </row>
        <row r="26">
          <cell r="A26" t="str">
            <v>ОАО "Метрогипротранс"</v>
          </cell>
        </row>
        <row r="27">
          <cell r="A27" t="str">
            <v>ООО ПСФ "КРОСТ"</v>
          </cell>
        </row>
        <row r="28">
          <cell r="A28" t="str">
            <v>УКС ГУП "Мосгаз"</v>
          </cell>
        </row>
        <row r="29">
          <cell r="A29" t="str">
            <v>ООО "Межрегиональный союз строителей"</v>
          </cell>
        </row>
        <row r="30">
          <cell r="A30" t="str">
            <v>ООО "Жилкапстрой"</v>
          </cell>
        </row>
        <row r="31">
          <cell r="A31" t="str">
            <v>ООО "ИНТЕКО"</v>
          </cell>
        </row>
        <row r="32">
          <cell r="A32" t="str">
            <v>ООО "УКС "ИНТЕКО"</v>
          </cell>
        </row>
        <row r="33">
          <cell r="A33" t="str">
            <v>ООО "Лубстрой"</v>
          </cell>
        </row>
        <row r="34">
          <cell r="A34" t="str">
            <v>ООО "ДизайнБауПроект"</v>
          </cell>
        </row>
        <row r="35">
          <cell r="A35" t="str">
            <v>ЗАО "Промос"</v>
          </cell>
        </row>
        <row r="36">
          <cell r="A36" t="str">
            <v>ЗАО "Престижный дом"</v>
          </cell>
        </row>
        <row r="37">
          <cell r="A37" t="str">
            <v>ООО "ДС Девелопмент"</v>
          </cell>
        </row>
        <row r="38">
          <cell r="A38" t="str">
            <v>ЗАО "УКС-Восток"</v>
          </cell>
        </row>
        <row r="39">
          <cell r="A39" t="str">
            <v>ООО "Независимый институт энергосбережения"</v>
          </cell>
        </row>
        <row r="40">
          <cell r="A40" t="str">
            <v>ГУП Институт "МосводоканалНИИпроект"</v>
          </cell>
        </row>
        <row r="41">
          <cell r="A41" t="str">
            <v>ООО "Региональная Управляющая Компания"</v>
          </cell>
        </row>
        <row r="42">
          <cell r="A42" t="str">
            <v>ООО "Регионстройкомплект-XXI век"</v>
          </cell>
        </row>
        <row r="43">
          <cell r="A43" t="str">
            <v>ООО "Архитектурная мастерская М-19"</v>
          </cell>
        </row>
        <row r="44">
          <cell r="A44" t="str">
            <v>ООО "Мастерская архитектора Бавыкина"</v>
          </cell>
        </row>
        <row r="45">
          <cell r="A45" t="str">
            <v>ООО "БАТ-Инжстрой"</v>
          </cell>
        </row>
        <row r="46">
          <cell r="A46" t="str">
            <v>ООО "Импульс-А"</v>
          </cell>
        </row>
        <row r="47">
          <cell r="A47" t="str">
            <v>ООО "Инжстрой Бережки"</v>
          </cell>
        </row>
        <row r="48">
          <cell r="A48" t="str">
            <v>ООО "Капстройэкология"</v>
          </cell>
        </row>
        <row r="49">
          <cell r="A49" t="str">
            <v>НПО "Космос"</v>
          </cell>
        </row>
        <row r="50">
          <cell r="A50" t="str">
            <v>ОАО "Московский бизнес инкубатор"</v>
          </cell>
        </row>
        <row r="51">
          <cell r="A51" t="str">
            <v>ЗАО "МОСОБЛ Инвест строй"</v>
          </cell>
        </row>
        <row r="52">
          <cell r="A52" t="str">
            <v>ГУП "МОСЖИЛКОМПЛЕКС"</v>
          </cell>
        </row>
        <row r="53">
          <cell r="A53" t="str">
            <v>ГУП "Моспроект-2"</v>
          </cell>
        </row>
        <row r="54">
          <cell r="A54" t="str">
            <v>ГУП "Моспроект-3"</v>
          </cell>
        </row>
        <row r="55">
          <cell r="A55" t="str">
            <v>ГУП МНИИП "Моспроект-4"</v>
          </cell>
        </row>
        <row r="56">
          <cell r="A56" t="str">
            <v>ООО фирма "Спецстрой Сервис"</v>
          </cell>
        </row>
        <row r="57">
          <cell r="A57" t="str">
            <v>ООО "Теплотехстрой проект"</v>
          </cell>
        </row>
        <row r="58">
          <cell r="A58" t="str">
            <v>ЗАО "ТУКС - 5"</v>
          </cell>
        </row>
        <row r="59">
          <cell r="A59" t="str">
            <v>ЗАО "ТУКС - 7"</v>
          </cell>
        </row>
        <row r="60">
          <cell r="A60" t="str">
            <v>ЗАО "ТУКС - 7ЮВ"</v>
          </cell>
        </row>
        <row r="61">
          <cell r="A61" t="str">
            <v>ООО "Компания регионального развития и инвестиций"</v>
          </cell>
        </row>
        <row r="62">
          <cell r="A62" t="str">
            <v>ПЭУКС МГУП "Мосводоканал"</v>
          </cell>
        </row>
        <row r="63">
          <cell r="A63" t="str">
            <v>ООО "Финпроект"</v>
          </cell>
        </row>
        <row r="64">
          <cell r="A64" t="str">
            <v>ЗАО "Кунцево-Инвест"</v>
          </cell>
        </row>
        <row r="65">
          <cell r="A65" t="str">
            <v>ОАО "ЦНИИЭП жилых и общественных зданий"</v>
          </cell>
        </row>
      </sheetData>
      <sheetData sheetId="4">
        <row r="1">
          <cell r="A1">
            <v>0</v>
          </cell>
        </row>
        <row r="2">
          <cell r="A2" t="str">
            <v>1,1</v>
          </cell>
        </row>
        <row r="3">
          <cell r="A3" t="str">
            <v>1,25</v>
          </cell>
        </row>
        <row r="4">
          <cell r="A4" t="str">
            <v>1,43</v>
          </cell>
        </row>
        <row r="5">
          <cell r="A5" t="str">
            <v>1,67</v>
          </cell>
        </row>
        <row r="6">
          <cell r="A6" t="str">
            <v>2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итул 00-06"/>
      <sheetName val="Титул 07-08"/>
      <sheetName val="Смета"/>
      <sheetName val="Материалы"/>
      <sheetName val="Ссылки"/>
    </sheetNames>
    <sheetDataSet>
      <sheetData sheetId="0" refreshError="1"/>
      <sheetData sheetId="1"/>
      <sheetData sheetId="2">
        <row r="3">
          <cell r="J3" t="e">
            <v>#REF!</v>
          </cell>
          <cell r="S3" t="e">
            <v>#REF!</v>
          </cell>
          <cell r="AB3" t="e">
            <v>#REF!</v>
          </cell>
          <cell r="AK3" t="e">
            <v>#REF!</v>
          </cell>
          <cell r="AT3" t="e">
            <v>#REF!</v>
          </cell>
          <cell r="BC3" t="e">
            <v>#REF!</v>
          </cell>
          <cell r="BL3" t="e">
            <v>#REF!</v>
          </cell>
          <cell r="BU3" t="e">
            <v>#REF!</v>
          </cell>
          <cell r="CD3" t="e">
            <v>#REF!</v>
          </cell>
        </row>
        <row r="4">
          <cell r="I4" t="e">
            <v>#REF!</v>
          </cell>
          <cell r="R4" t="e">
            <v>#REF!</v>
          </cell>
          <cell r="AA4" t="e">
            <v>#REF!</v>
          </cell>
          <cell r="AJ4" t="e">
            <v>#REF!</v>
          </cell>
          <cell r="AS4" t="e">
            <v>#REF!</v>
          </cell>
          <cell r="BB4" t="e">
            <v>#REF!</v>
          </cell>
          <cell r="BK4" t="e">
            <v>#REF!</v>
          </cell>
          <cell r="BT4">
            <v>0</v>
          </cell>
          <cell r="CC4">
            <v>0</v>
          </cell>
        </row>
        <row r="5">
          <cell r="I5" t="e">
            <v>#REF!</v>
          </cell>
          <cell r="R5" t="e">
            <v>#REF!</v>
          </cell>
          <cell r="AA5" t="e">
            <v>#REF!</v>
          </cell>
          <cell r="AJ5" t="e">
            <v>#REF!</v>
          </cell>
          <cell r="AS5" t="e">
            <v>#REF!</v>
          </cell>
          <cell r="BB5" t="e">
            <v>#REF!</v>
          </cell>
          <cell r="BK5" t="e">
            <v>#REF!</v>
          </cell>
          <cell r="BT5">
            <v>0</v>
          </cell>
          <cell r="CC5">
            <v>0</v>
          </cell>
        </row>
        <row r="7">
          <cell r="J7">
            <v>0</v>
          </cell>
          <cell r="K7" t="str">
            <v>руб.</v>
          </cell>
          <cell r="M7">
            <v>0</v>
          </cell>
          <cell r="N7" t="str">
            <v>руб.</v>
          </cell>
          <cell r="P7">
            <v>0</v>
          </cell>
          <cell r="Q7" t="str">
            <v>руб.</v>
          </cell>
          <cell r="S7">
            <v>0</v>
          </cell>
          <cell r="T7" t="str">
            <v>руб.</v>
          </cell>
          <cell r="V7">
            <v>0</v>
          </cell>
          <cell r="W7" t="str">
            <v>руб.</v>
          </cell>
          <cell r="Y7">
            <v>0</v>
          </cell>
          <cell r="Z7" t="str">
            <v>руб.</v>
          </cell>
          <cell r="AB7">
            <v>0</v>
          </cell>
          <cell r="AC7" t="str">
            <v>руб.</v>
          </cell>
          <cell r="AE7">
            <v>0</v>
          </cell>
          <cell r="AF7" t="str">
            <v>руб.</v>
          </cell>
          <cell r="AH7">
            <v>0</v>
          </cell>
          <cell r="AI7" t="str">
            <v>руб.</v>
          </cell>
          <cell r="AK7">
            <v>0</v>
          </cell>
          <cell r="AL7" t="str">
            <v>руб.</v>
          </cell>
          <cell r="AN7">
            <v>0</v>
          </cell>
          <cell r="AO7" t="str">
            <v>руб.</v>
          </cell>
          <cell r="AQ7">
            <v>0</v>
          </cell>
          <cell r="AR7" t="str">
            <v>руб.</v>
          </cell>
          <cell r="AT7">
            <v>0</v>
          </cell>
          <cell r="AU7" t="str">
            <v>руб.</v>
          </cell>
          <cell r="AW7">
            <v>0</v>
          </cell>
          <cell r="AX7" t="str">
            <v>руб.</v>
          </cell>
          <cell r="AZ7">
            <v>0</v>
          </cell>
          <cell r="BA7" t="str">
            <v>руб.</v>
          </cell>
          <cell r="BC7">
            <v>0</v>
          </cell>
          <cell r="BD7" t="str">
            <v>руб.</v>
          </cell>
          <cell r="BF7">
            <v>0</v>
          </cell>
          <cell r="BG7" t="str">
            <v>руб.</v>
          </cell>
          <cell r="BI7">
            <v>0</v>
          </cell>
          <cell r="BJ7" t="str">
            <v>руб.</v>
          </cell>
          <cell r="BL7">
            <v>0</v>
          </cell>
          <cell r="BM7" t="str">
            <v>руб.</v>
          </cell>
          <cell r="BO7">
            <v>0</v>
          </cell>
          <cell r="BP7" t="str">
            <v>руб.</v>
          </cell>
          <cell r="BR7">
            <v>0</v>
          </cell>
          <cell r="BS7" t="str">
            <v>руб.</v>
          </cell>
          <cell r="BU7">
            <v>0</v>
          </cell>
          <cell r="BV7" t="str">
            <v>руб.</v>
          </cell>
          <cell r="BX7">
            <v>0</v>
          </cell>
          <cell r="BY7" t="str">
            <v>руб.</v>
          </cell>
          <cell r="CA7">
            <v>0</v>
          </cell>
          <cell r="CB7" t="str">
            <v>руб.</v>
          </cell>
          <cell r="CD7">
            <v>0</v>
          </cell>
          <cell r="CE7" t="str">
            <v>руб.</v>
          </cell>
          <cell r="CG7">
            <v>0</v>
          </cell>
          <cell r="CH7" t="str">
            <v>руб.</v>
          </cell>
          <cell r="CJ7">
            <v>0</v>
          </cell>
          <cell r="CK7" t="str">
            <v>руб.</v>
          </cell>
        </row>
        <row r="9">
          <cell r="J9">
            <v>0</v>
          </cell>
          <cell r="K9" t="str">
            <v>руб.</v>
          </cell>
          <cell r="M9">
            <v>0</v>
          </cell>
          <cell r="N9" t="str">
            <v>руб.</v>
          </cell>
          <cell r="P9">
            <v>0</v>
          </cell>
          <cell r="Q9" t="str">
            <v>руб.</v>
          </cell>
          <cell r="S9">
            <v>0</v>
          </cell>
          <cell r="T9" t="str">
            <v>руб.</v>
          </cell>
          <cell r="V9">
            <v>0</v>
          </cell>
          <cell r="W9" t="str">
            <v>руб.</v>
          </cell>
          <cell r="Y9">
            <v>0</v>
          </cell>
          <cell r="Z9" t="str">
            <v>руб.</v>
          </cell>
          <cell r="AB9">
            <v>0</v>
          </cell>
          <cell r="AC9" t="str">
            <v>руб.</v>
          </cell>
          <cell r="AE9">
            <v>0</v>
          </cell>
          <cell r="AF9" t="str">
            <v>руб.</v>
          </cell>
          <cell r="AH9">
            <v>0</v>
          </cell>
          <cell r="AI9" t="str">
            <v>руб.</v>
          </cell>
          <cell r="AK9">
            <v>0</v>
          </cell>
          <cell r="AL9" t="str">
            <v>руб.</v>
          </cell>
          <cell r="AN9">
            <v>0</v>
          </cell>
          <cell r="AO9" t="str">
            <v>руб.</v>
          </cell>
          <cell r="AQ9">
            <v>0</v>
          </cell>
          <cell r="AR9" t="str">
            <v>руб.</v>
          </cell>
          <cell r="AT9">
            <v>0</v>
          </cell>
          <cell r="AU9" t="str">
            <v>руб.</v>
          </cell>
          <cell r="AW9">
            <v>0</v>
          </cell>
          <cell r="AX9" t="str">
            <v>руб.</v>
          </cell>
          <cell r="AZ9">
            <v>0</v>
          </cell>
          <cell r="BA9" t="str">
            <v>руб.</v>
          </cell>
          <cell r="BC9">
            <v>0</v>
          </cell>
          <cell r="BD9" t="str">
            <v>руб.</v>
          </cell>
          <cell r="BF9">
            <v>0</v>
          </cell>
          <cell r="BG9" t="str">
            <v>руб.</v>
          </cell>
          <cell r="BI9">
            <v>0</v>
          </cell>
          <cell r="BJ9" t="str">
            <v>руб.</v>
          </cell>
          <cell r="BL9">
            <v>0</v>
          </cell>
          <cell r="BM9" t="str">
            <v>руб.</v>
          </cell>
          <cell r="BO9">
            <v>0</v>
          </cell>
          <cell r="BP9" t="str">
            <v>руб.</v>
          </cell>
          <cell r="BR9">
            <v>0</v>
          </cell>
          <cell r="BS9" t="str">
            <v>руб.</v>
          </cell>
          <cell r="BU9">
            <v>0</v>
          </cell>
          <cell r="BV9" t="str">
            <v>руб.</v>
          </cell>
          <cell r="BX9">
            <v>0</v>
          </cell>
          <cell r="BY9" t="str">
            <v>руб.</v>
          </cell>
          <cell r="CA9">
            <v>0</v>
          </cell>
          <cell r="CB9" t="str">
            <v>руб.</v>
          </cell>
          <cell r="CD9">
            <v>0</v>
          </cell>
          <cell r="CE9" t="str">
            <v>руб.</v>
          </cell>
          <cell r="CG9">
            <v>0</v>
          </cell>
          <cell r="CH9" t="str">
            <v>руб.</v>
          </cell>
          <cell r="CJ9">
            <v>0</v>
          </cell>
          <cell r="CK9" t="str">
            <v>руб.</v>
          </cell>
        </row>
        <row r="10">
          <cell r="J10">
            <v>0</v>
          </cell>
          <cell r="K10" t="str">
            <v>руб.</v>
          </cell>
          <cell r="M10">
            <v>0</v>
          </cell>
          <cell r="N10" t="str">
            <v>руб.</v>
          </cell>
          <cell r="P10">
            <v>0</v>
          </cell>
          <cell r="Q10" t="str">
            <v>руб.</v>
          </cell>
          <cell r="S10">
            <v>0</v>
          </cell>
          <cell r="T10" t="str">
            <v>руб.</v>
          </cell>
          <cell r="V10">
            <v>0</v>
          </cell>
          <cell r="W10" t="str">
            <v>руб.</v>
          </cell>
          <cell r="Y10">
            <v>0</v>
          </cell>
          <cell r="Z10" t="str">
            <v>руб.</v>
          </cell>
          <cell r="AB10">
            <v>0</v>
          </cell>
          <cell r="AC10" t="str">
            <v>руб.</v>
          </cell>
          <cell r="AE10">
            <v>0</v>
          </cell>
          <cell r="AF10" t="str">
            <v>руб.</v>
          </cell>
          <cell r="AH10">
            <v>0</v>
          </cell>
          <cell r="AI10" t="str">
            <v>руб.</v>
          </cell>
          <cell r="AK10">
            <v>0</v>
          </cell>
          <cell r="AL10" t="str">
            <v>руб.</v>
          </cell>
          <cell r="AN10">
            <v>0</v>
          </cell>
          <cell r="AO10" t="str">
            <v>руб.</v>
          </cell>
          <cell r="AQ10">
            <v>0</v>
          </cell>
          <cell r="AR10" t="str">
            <v>руб.</v>
          </cell>
          <cell r="AT10">
            <v>0</v>
          </cell>
          <cell r="AU10" t="str">
            <v>руб.</v>
          </cell>
          <cell r="AW10">
            <v>0</v>
          </cell>
          <cell r="AX10" t="str">
            <v>руб.</v>
          </cell>
          <cell r="AZ10">
            <v>0</v>
          </cell>
          <cell r="BA10" t="str">
            <v>руб.</v>
          </cell>
          <cell r="BC10">
            <v>0</v>
          </cell>
          <cell r="BD10" t="str">
            <v>руб.</v>
          </cell>
          <cell r="BF10">
            <v>0</v>
          </cell>
          <cell r="BG10" t="str">
            <v>руб.</v>
          </cell>
          <cell r="BI10">
            <v>0</v>
          </cell>
          <cell r="BJ10" t="str">
            <v>руб.</v>
          </cell>
          <cell r="BL10">
            <v>0</v>
          </cell>
          <cell r="BM10" t="str">
            <v>руб.</v>
          </cell>
          <cell r="BO10">
            <v>0</v>
          </cell>
          <cell r="BP10" t="str">
            <v>руб.</v>
          </cell>
          <cell r="BR10">
            <v>0</v>
          </cell>
          <cell r="BS10" t="str">
            <v>руб.</v>
          </cell>
          <cell r="BU10">
            <v>0</v>
          </cell>
          <cell r="BV10" t="str">
            <v>руб.</v>
          </cell>
          <cell r="BX10">
            <v>0</v>
          </cell>
          <cell r="BY10" t="str">
            <v>руб.</v>
          </cell>
          <cell r="CA10">
            <v>0</v>
          </cell>
          <cell r="CB10" t="str">
            <v>руб.</v>
          </cell>
          <cell r="CD10">
            <v>0</v>
          </cell>
          <cell r="CE10" t="str">
            <v>руб.</v>
          </cell>
          <cell r="CG10">
            <v>0</v>
          </cell>
          <cell r="CH10" t="str">
            <v>руб.</v>
          </cell>
          <cell r="CJ10">
            <v>0</v>
          </cell>
          <cell r="CK10" t="str">
            <v>руб.</v>
          </cell>
        </row>
        <row r="11">
          <cell r="J11">
            <v>0</v>
          </cell>
          <cell r="K11" t="str">
            <v>руб.</v>
          </cell>
          <cell r="M11">
            <v>0</v>
          </cell>
          <cell r="N11" t="str">
            <v>руб.</v>
          </cell>
          <cell r="P11">
            <v>0</v>
          </cell>
          <cell r="Q11" t="str">
            <v>руб.</v>
          </cell>
          <cell r="S11">
            <v>0</v>
          </cell>
          <cell r="T11" t="str">
            <v>руб.</v>
          </cell>
          <cell r="V11">
            <v>0</v>
          </cell>
          <cell r="W11" t="str">
            <v>руб.</v>
          </cell>
          <cell r="Y11">
            <v>0</v>
          </cell>
          <cell r="Z11" t="str">
            <v>руб.</v>
          </cell>
          <cell r="AB11">
            <v>0</v>
          </cell>
          <cell r="AC11" t="str">
            <v>руб.</v>
          </cell>
          <cell r="AE11">
            <v>0</v>
          </cell>
          <cell r="AF11" t="str">
            <v>руб.</v>
          </cell>
          <cell r="AH11">
            <v>0</v>
          </cell>
          <cell r="AI11" t="str">
            <v>руб.</v>
          </cell>
          <cell r="AK11">
            <v>0</v>
          </cell>
          <cell r="AL11" t="str">
            <v>руб.</v>
          </cell>
          <cell r="AN11">
            <v>0</v>
          </cell>
          <cell r="AO11" t="str">
            <v>руб.</v>
          </cell>
          <cell r="AQ11">
            <v>0</v>
          </cell>
          <cell r="AR11" t="str">
            <v>руб.</v>
          </cell>
          <cell r="AT11">
            <v>0</v>
          </cell>
          <cell r="AU11" t="str">
            <v>руб.</v>
          </cell>
          <cell r="AW11">
            <v>0</v>
          </cell>
          <cell r="AX11" t="str">
            <v>руб.</v>
          </cell>
          <cell r="AZ11">
            <v>0</v>
          </cell>
          <cell r="BA11" t="str">
            <v>руб.</v>
          </cell>
          <cell r="BC11">
            <v>0</v>
          </cell>
          <cell r="BD11" t="str">
            <v>руб.</v>
          </cell>
          <cell r="BF11">
            <v>0</v>
          </cell>
          <cell r="BG11" t="str">
            <v>руб.</v>
          </cell>
          <cell r="BI11">
            <v>0</v>
          </cell>
          <cell r="BJ11" t="str">
            <v>руб.</v>
          </cell>
          <cell r="BL11">
            <v>0</v>
          </cell>
          <cell r="BM11" t="str">
            <v>руб.</v>
          </cell>
          <cell r="BO11">
            <v>0</v>
          </cell>
          <cell r="BP11" t="str">
            <v>руб.</v>
          </cell>
          <cell r="BR11">
            <v>0</v>
          </cell>
          <cell r="BS11" t="str">
            <v>руб.</v>
          </cell>
          <cell r="BU11">
            <v>0</v>
          </cell>
          <cell r="BV11" t="str">
            <v>руб.</v>
          </cell>
          <cell r="BX11">
            <v>0</v>
          </cell>
          <cell r="BY11" t="str">
            <v>руб.</v>
          </cell>
          <cell r="CA11">
            <v>0</v>
          </cell>
          <cell r="CB11" t="str">
            <v>руб.</v>
          </cell>
          <cell r="CD11">
            <v>0</v>
          </cell>
          <cell r="CE11" t="str">
            <v>руб.</v>
          </cell>
          <cell r="CG11">
            <v>0</v>
          </cell>
          <cell r="CH11" t="str">
            <v>руб.</v>
          </cell>
          <cell r="CJ11">
            <v>0</v>
          </cell>
          <cell r="CK11" t="str">
            <v>руб.</v>
          </cell>
        </row>
        <row r="12">
          <cell r="J12">
            <v>0</v>
          </cell>
          <cell r="K12" t="str">
            <v>руб.</v>
          </cell>
          <cell r="M12">
            <v>0</v>
          </cell>
          <cell r="N12" t="str">
            <v>руб.</v>
          </cell>
          <cell r="P12">
            <v>0</v>
          </cell>
          <cell r="Q12" t="str">
            <v>руб.</v>
          </cell>
          <cell r="S12">
            <v>0</v>
          </cell>
          <cell r="T12" t="str">
            <v>руб.</v>
          </cell>
          <cell r="V12">
            <v>0</v>
          </cell>
          <cell r="W12" t="str">
            <v>руб.</v>
          </cell>
          <cell r="Y12">
            <v>0</v>
          </cell>
          <cell r="Z12" t="str">
            <v>руб.</v>
          </cell>
          <cell r="AB12">
            <v>0</v>
          </cell>
          <cell r="AC12" t="str">
            <v>руб.</v>
          </cell>
          <cell r="AE12">
            <v>0</v>
          </cell>
          <cell r="AF12" t="str">
            <v>руб.</v>
          </cell>
          <cell r="AH12">
            <v>0</v>
          </cell>
          <cell r="AI12" t="str">
            <v>руб.</v>
          </cell>
          <cell r="AK12">
            <v>0</v>
          </cell>
          <cell r="AL12" t="str">
            <v>руб.</v>
          </cell>
          <cell r="AN12">
            <v>0</v>
          </cell>
          <cell r="AO12" t="str">
            <v>руб.</v>
          </cell>
          <cell r="AQ12">
            <v>0</v>
          </cell>
          <cell r="AR12" t="str">
            <v>руб.</v>
          </cell>
          <cell r="AT12">
            <v>0</v>
          </cell>
          <cell r="AU12" t="str">
            <v>руб.</v>
          </cell>
          <cell r="AW12">
            <v>0</v>
          </cell>
          <cell r="AX12" t="str">
            <v>руб.</v>
          </cell>
          <cell r="AZ12">
            <v>0</v>
          </cell>
          <cell r="BA12" t="str">
            <v>руб.</v>
          </cell>
          <cell r="BC12">
            <v>0</v>
          </cell>
          <cell r="BD12" t="str">
            <v>руб.</v>
          </cell>
          <cell r="BF12">
            <v>0</v>
          </cell>
          <cell r="BG12" t="str">
            <v>руб.</v>
          </cell>
          <cell r="BI12">
            <v>0</v>
          </cell>
          <cell r="BJ12" t="str">
            <v>руб.</v>
          </cell>
          <cell r="BL12">
            <v>0</v>
          </cell>
          <cell r="BM12" t="str">
            <v>руб.</v>
          </cell>
          <cell r="BO12">
            <v>0</v>
          </cell>
          <cell r="BP12" t="str">
            <v>руб.</v>
          </cell>
          <cell r="BR12">
            <v>0</v>
          </cell>
          <cell r="BS12" t="str">
            <v>руб.</v>
          </cell>
          <cell r="BU12">
            <v>0</v>
          </cell>
          <cell r="BV12" t="str">
            <v>руб.</v>
          </cell>
          <cell r="BX12">
            <v>0</v>
          </cell>
          <cell r="BY12" t="str">
            <v>руб.</v>
          </cell>
          <cell r="CA12">
            <v>0</v>
          </cell>
          <cell r="CB12" t="str">
            <v>руб.</v>
          </cell>
          <cell r="CD12">
            <v>0</v>
          </cell>
          <cell r="CE12" t="str">
            <v>руб.</v>
          </cell>
          <cell r="CG12">
            <v>0</v>
          </cell>
          <cell r="CH12" t="str">
            <v>руб.</v>
          </cell>
          <cell r="CJ12">
            <v>0</v>
          </cell>
          <cell r="CK12" t="str">
            <v>руб.</v>
          </cell>
        </row>
        <row r="13">
          <cell r="J13">
            <v>0</v>
          </cell>
          <cell r="K13" t="str">
            <v>руб.</v>
          </cell>
          <cell r="M13">
            <v>0</v>
          </cell>
          <cell r="N13" t="str">
            <v>руб.</v>
          </cell>
          <cell r="P13">
            <v>0</v>
          </cell>
          <cell r="Q13" t="str">
            <v>руб.</v>
          </cell>
          <cell r="S13">
            <v>0</v>
          </cell>
          <cell r="T13" t="str">
            <v>руб.</v>
          </cell>
          <cell r="V13">
            <v>0</v>
          </cell>
          <cell r="W13" t="str">
            <v>руб.</v>
          </cell>
          <cell r="Y13">
            <v>0</v>
          </cell>
          <cell r="Z13" t="str">
            <v>руб.</v>
          </cell>
          <cell r="AB13">
            <v>0</v>
          </cell>
          <cell r="AC13" t="str">
            <v>руб.</v>
          </cell>
          <cell r="AE13">
            <v>0</v>
          </cell>
          <cell r="AF13" t="str">
            <v>руб.</v>
          </cell>
          <cell r="AH13">
            <v>0</v>
          </cell>
          <cell r="AI13" t="str">
            <v>руб.</v>
          </cell>
          <cell r="AK13">
            <v>0</v>
          </cell>
          <cell r="AL13" t="str">
            <v>руб.</v>
          </cell>
          <cell r="AN13">
            <v>0</v>
          </cell>
          <cell r="AO13" t="str">
            <v>руб.</v>
          </cell>
          <cell r="AQ13">
            <v>0</v>
          </cell>
          <cell r="AR13" t="str">
            <v>руб.</v>
          </cell>
          <cell r="AT13">
            <v>0</v>
          </cell>
          <cell r="AU13" t="str">
            <v>руб.</v>
          </cell>
          <cell r="AW13">
            <v>0</v>
          </cell>
          <cell r="AX13" t="str">
            <v>руб.</v>
          </cell>
          <cell r="AZ13">
            <v>0</v>
          </cell>
          <cell r="BA13" t="str">
            <v>руб.</v>
          </cell>
          <cell r="BC13">
            <v>0</v>
          </cell>
          <cell r="BD13" t="str">
            <v>руб.</v>
          </cell>
          <cell r="BF13">
            <v>0</v>
          </cell>
          <cell r="BG13" t="str">
            <v>руб.</v>
          </cell>
          <cell r="BI13">
            <v>0</v>
          </cell>
          <cell r="BJ13" t="str">
            <v>руб.</v>
          </cell>
          <cell r="BL13">
            <v>0</v>
          </cell>
          <cell r="BM13" t="str">
            <v>руб.</v>
          </cell>
          <cell r="BO13">
            <v>0</v>
          </cell>
          <cell r="BP13" t="str">
            <v>руб.</v>
          </cell>
          <cell r="BR13">
            <v>0</v>
          </cell>
          <cell r="BS13" t="str">
            <v>руб.</v>
          </cell>
          <cell r="BU13">
            <v>0</v>
          </cell>
          <cell r="BV13" t="str">
            <v>руб.</v>
          </cell>
          <cell r="BX13">
            <v>0</v>
          </cell>
          <cell r="BY13" t="str">
            <v>руб.</v>
          </cell>
          <cell r="CA13">
            <v>0</v>
          </cell>
          <cell r="CB13" t="str">
            <v>руб.</v>
          </cell>
          <cell r="CD13">
            <v>0</v>
          </cell>
          <cell r="CE13" t="str">
            <v>руб.</v>
          </cell>
          <cell r="CG13">
            <v>0</v>
          </cell>
          <cell r="CH13" t="str">
            <v>руб.</v>
          </cell>
          <cell r="CJ13">
            <v>0</v>
          </cell>
          <cell r="CK13" t="str">
            <v>руб.</v>
          </cell>
        </row>
        <row r="14">
          <cell r="J14">
            <v>0</v>
          </cell>
          <cell r="K14" t="str">
            <v>руб.</v>
          </cell>
          <cell r="M14">
            <v>0</v>
          </cell>
          <cell r="N14" t="str">
            <v>руб.</v>
          </cell>
          <cell r="P14">
            <v>0</v>
          </cell>
          <cell r="Q14" t="str">
            <v>руб.</v>
          </cell>
          <cell r="S14">
            <v>0</v>
          </cell>
          <cell r="T14" t="str">
            <v>руб.</v>
          </cell>
          <cell r="V14">
            <v>0</v>
          </cell>
          <cell r="W14" t="str">
            <v>руб.</v>
          </cell>
          <cell r="Y14">
            <v>0</v>
          </cell>
          <cell r="Z14" t="str">
            <v>руб.</v>
          </cell>
          <cell r="AB14">
            <v>0</v>
          </cell>
          <cell r="AC14" t="str">
            <v>руб.</v>
          </cell>
          <cell r="AE14">
            <v>0</v>
          </cell>
          <cell r="AF14" t="str">
            <v>руб.</v>
          </cell>
          <cell r="AH14">
            <v>0</v>
          </cell>
          <cell r="AI14" t="str">
            <v>руб.</v>
          </cell>
          <cell r="AK14">
            <v>0</v>
          </cell>
          <cell r="AL14" t="str">
            <v>руб.</v>
          </cell>
          <cell r="AN14">
            <v>0</v>
          </cell>
          <cell r="AO14" t="str">
            <v>руб.</v>
          </cell>
          <cell r="AQ14">
            <v>0</v>
          </cell>
          <cell r="AR14" t="str">
            <v>руб.</v>
          </cell>
          <cell r="AT14">
            <v>0</v>
          </cell>
          <cell r="AU14" t="str">
            <v>руб.</v>
          </cell>
          <cell r="AW14">
            <v>0</v>
          </cell>
          <cell r="AX14" t="str">
            <v>руб.</v>
          </cell>
          <cell r="AZ14">
            <v>0</v>
          </cell>
          <cell r="BA14" t="str">
            <v>руб.</v>
          </cell>
          <cell r="BC14">
            <v>0</v>
          </cell>
          <cell r="BD14" t="str">
            <v>руб.</v>
          </cell>
          <cell r="BF14">
            <v>0</v>
          </cell>
          <cell r="BG14" t="str">
            <v>руб.</v>
          </cell>
          <cell r="BI14">
            <v>0</v>
          </cell>
          <cell r="BJ14" t="str">
            <v>руб.</v>
          </cell>
          <cell r="BL14">
            <v>0</v>
          </cell>
          <cell r="BM14" t="str">
            <v>руб.</v>
          </cell>
          <cell r="BO14">
            <v>0</v>
          </cell>
          <cell r="BP14" t="str">
            <v>руб.</v>
          </cell>
          <cell r="BR14">
            <v>0</v>
          </cell>
          <cell r="BS14" t="str">
            <v>руб.</v>
          </cell>
          <cell r="BU14">
            <v>0</v>
          </cell>
          <cell r="BV14" t="str">
            <v>руб.</v>
          </cell>
          <cell r="BX14">
            <v>0</v>
          </cell>
          <cell r="BY14" t="str">
            <v>руб.</v>
          </cell>
          <cell r="CA14">
            <v>0</v>
          </cell>
          <cell r="CB14" t="str">
            <v>руб.</v>
          </cell>
          <cell r="CD14">
            <v>0</v>
          </cell>
          <cell r="CE14" t="str">
            <v>руб.</v>
          </cell>
          <cell r="CG14">
            <v>0</v>
          </cell>
          <cell r="CH14" t="str">
            <v>руб.</v>
          </cell>
          <cell r="CJ14">
            <v>0</v>
          </cell>
          <cell r="CK14" t="str">
            <v>руб.</v>
          </cell>
        </row>
        <row r="15">
          <cell r="J15">
            <v>0</v>
          </cell>
          <cell r="K15" t="str">
            <v>руб.</v>
          </cell>
          <cell r="M15">
            <v>0</v>
          </cell>
          <cell r="N15" t="str">
            <v>руб.</v>
          </cell>
          <cell r="P15">
            <v>0</v>
          </cell>
          <cell r="Q15" t="str">
            <v>руб.</v>
          </cell>
          <cell r="S15">
            <v>0</v>
          </cell>
          <cell r="T15" t="str">
            <v>руб.</v>
          </cell>
          <cell r="V15">
            <v>0</v>
          </cell>
          <cell r="W15" t="str">
            <v>руб.</v>
          </cell>
          <cell r="Y15">
            <v>0</v>
          </cell>
          <cell r="Z15" t="str">
            <v>руб.</v>
          </cell>
          <cell r="AB15">
            <v>0</v>
          </cell>
          <cell r="AC15" t="str">
            <v>руб.</v>
          </cell>
          <cell r="AE15">
            <v>0</v>
          </cell>
          <cell r="AF15" t="str">
            <v>руб.</v>
          </cell>
          <cell r="AH15">
            <v>0</v>
          </cell>
          <cell r="AI15" t="str">
            <v>руб.</v>
          </cell>
          <cell r="AK15">
            <v>0</v>
          </cell>
          <cell r="AL15" t="str">
            <v>руб.</v>
          </cell>
          <cell r="AN15">
            <v>0</v>
          </cell>
          <cell r="AO15" t="str">
            <v>руб.</v>
          </cell>
          <cell r="AQ15">
            <v>0</v>
          </cell>
          <cell r="AR15" t="str">
            <v>руб.</v>
          </cell>
          <cell r="AT15">
            <v>0</v>
          </cell>
          <cell r="AU15" t="str">
            <v>руб.</v>
          </cell>
          <cell r="AW15">
            <v>0</v>
          </cell>
          <cell r="AX15" t="str">
            <v>руб.</v>
          </cell>
          <cell r="AZ15">
            <v>0</v>
          </cell>
          <cell r="BA15" t="str">
            <v>руб.</v>
          </cell>
          <cell r="BC15">
            <v>0</v>
          </cell>
          <cell r="BD15" t="str">
            <v>руб.</v>
          </cell>
          <cell r="BF15">
            <v>0</v>
          </cell>
          <cell r="BG15" t="str">
            <v>руб.</v>
          </cell>
          <cell r="BI15">
            <v>0</v>
          </cell>
          <cell r="BJ15" t="str">
            <v>руб.</v>
          </cell>
          <cell r="BL15">
            <v>0</v>
          </cell>
          <cell r="BM15" t="str">
            <v>руб.</v>
          </cell>
          <cell r="BO15">
            <v>0</v>
          </cell>
          <cell r="BP15" t="str">
            <v>руб.</v>
          </cell>
          <cell r="BR15">
            <v>0</v>
          </cell>
          <cell r="BS15" t="str">
            <v>руб.</v>
          </cell>
          <cell r="BU15">
            <v>0</v>
          </cell>
          <cell r="BV15" t="str">
            <v>руб.</v>
          </cell>
          <cell r="BX15">
            <v>0</v>
          </cell>
          <cell r="BY15" t="str">
            <v>руб.</v>
          </cell>
          <cell r="CA15">
            <v>0</v>
          </cell>
          <cell r="CB15" t="str">
            <v>руб.</v>
          </cell>
          <cell r="CD15">
            <v>0</v>
          </cell>
          <cell r="CE15" t="str">
            <v>руб.</v>
          </cell>
          <cell r="CG15">
            <v>0</v>
          </cell>
          <cell r="CH15" t="str">
            <v>руб.</v>
          </cell>
          <cell r="CJ15">
            <v>0</v>
          </cell>
          <cell r="CK15" t="str">
            <v>руб.</v>
          </cell>
        </row>
        <row r="17">
          <cell r="J17" t="str">
            <v xml:space="preserve">Предъявлено    </v>
          </cell>
          <cell r="M17" t="str">
            <v>Принято</v>
          </cell>
          <cell r="P17" t="str">
            <v>Разногласия</v>
          </cell>
          <cell r="S17" t="str">
            <v xml:space="preserve">Предъявлено    </v>
          </cell>
          <cell r="V17" t="str">
            <v>Принято</v>
          </cell>
          <cell r="Y17" t="str">
            <v>Разногласия</v>
          </cell>
          <cell r="AB17" t="str">
            <v xml:space="preserve">Предъявлено    </v>
          </cell>
          <cell r="AE17" t="str">
            <v>Принято</v>
          </cell>
          <cell r="AH17" t="str">
            <v>Разногласия</v>
          </cell>
          <cell r="AK17" t="str">
            <v xml:space="preserve">Предъявлено    </v>
          </cell>
          <cell r="AN17" t="str">
            <v>Принято</v>
          </cell>
          <cell r="AQ17" t="str">
            <v>Разногласия</v>
          </cell>
          <cell r="AT17" t="str">
            <v xml:space="preserve">Предъявлено    </v>
          </cell>
          <cell r="AW17" t="str">
            <v>Принято</v>
          </cell>
          <cell r="AZ17" t="str">
            <v>Разногласия</v>
          </cell>
          <cell r="BC17" t="str">
            <v xml:space="preserve">Предъявлено    </v>
          </cell>
          <cell r="BF17" t="str">
            <v>Принято</v>
          </cell>
          <cell r="BI17" t="str">
            <v>Разногласия</v>
          </cell>
          <cell r="BL17" t="str">
            <v xml:space="preserve">Предъявлено    </v>
          </cell>
          <cell r="BO17" t="str">
            <v>Принято</v>
          </cell>
          <cell r="BR17" t="str">
            <v>Разногласия</v>
          </cell>
          <cell r="BU17" t="str">
            <v xml:space="preserve">Предъявлено    </v>
          </cell>
          <cell r="BX17" t="str">
            <v>Принято</v>
          </cell>
          <cell r="CA17" t="str">
            <v>Разногласия</v>
          </cell>
          <cell r="CD17" t="str">
            <v xml:space="preserve">Предъявлено    </v>
          </cell>
          <cell r="CG17" t="str">
            <v>Принято</v>
          </cell>
          <cell r="CJ17" t="str">
            <v>Разногласия</v>
          </cell>
        </row>
        <row r="18">
          <cell r="J18" t="str">
            <v>(текущая смета)</v>
          </cell>
          <cell r="M18" t="str">
            <v>(текущая смета)</v>
          </cell>
          <cell r="P18" t="str">
            <v>(текущая смета)</v>
          </cell>
          <cell r="S18" t="str">
            <v>(текущая смета)</v>
          </cell>
          <cell r="V18" t="str">
            <v>(текущая смета)</v>
          </cell>
          <cell r="Y18" t="str">
            <v>(текущая смета)</v>
          </cell>
          <cell r="AB18" t="str">
            <v>(текущая смета)</v>
          </cell>
          <cell r="AE18" t="str">
            <v>(текущая смета)</v>
          </cell>
          <cell r="AH18" t="str">
            <v>(текущая смета)</v>
          </cell>
          <cell r="AK18" t="str">
            <v>(текущая смета)</v>
          </cell>
          <cell r="AN18" t="str">
            <v>(текущая смета)</v>
          </cell>
          <cell r="AQ18" t="str">
            <v>(текущая смета)</v>
          </cell>
          <cell r="AT18" t="str">
            <v>(текущая смета)</v>
          </cell>
          <cell r="AW18" t="str">
            <v>(текущая смета)</v>
          </cell>
          <cell r="AZ18" t="str">
            <v>(текущая смета)</v>
          </cell>
          <cell r="BC18" t="str">
            <v>(текущая смета)</v>
          </cell>
          <cell r="BF18" t="str">
            <v>(текущая смета)</v>
          </cell>
          <cell r="BI18" t="str">
            <v>(текущая смета)</v>
          </cell>
          <cell r="BL18" t="str">
            <v>(текущая смета)</v>
          </cell>
          <cell r="BO18" t="str">
            <v>(текущая смета)</v>
          </cell>
          <cell r="BR18" t="str">
            <v>(текущая смета)</v>
          </cell>
          <cell r="BU18" t="str">
            <v>(текущая смета)</v>
          </cell>
          <cell r="BX18" t="str">
            <v>(текущая смета)</v>
          </cell>
          <cell r="CA18" t="str">
            <v>(текущая смета)</v>
          </cell>
          <cell r="CD18" t="str">
            <v>(текущая смета)</v>
          </cell>
          <cell r="CG18" t="str">
            <v>(текущая смета)</v>
          </cell>
          <cell r="CJ18" t="str">
            <v>(текущая смета)</v>
          </cell>
        </row>
        <row r="19">
          <cell r="I19" t="str">
            <v>Объем</v>
          </cell>
          <cell r="J19" t="str">
            <v>Ст-ть</v>
          </cell>
          <cell r="K19" t="str">
            <v>Сметная</v>
          </cell>
          <cell r="L19" t="str">
            <v>Объем</v>
          </cell>
          <cell r="M19" t="str">
            <v>Ст-ть</v>
          </cell>
          <cell r="N19" t="str">
            <v>Сметная</v>
          </cell>
          <cell r="O19" t="str">
            <v>Объем</v>
          </cell>
          <cell r="P19" t="str">
            <v>Ст-ть</v>
          </cell>
          <cell r="Q19" t="str">
            <v>Сметная</v>
          </cell>
          <cell r="R19" t="str">
            <v>Объем</v>
          </cell>
          <cell r="S19" t="str">
            <v>Ст-ть</v>
          </cell>
          <cell r="T19" t="str">
            <v>Сметная</v>
          </cell>
          <cell r="U19" t="str">
            <v>Объем</v>
          </cell>
          <cell r="V19" t="str">
            <v>Ст-ть</v>
          </cell>
          <cell r="W19" t="str">
            <v>Сметная</v>
          </cell>
          <cell r="X19" t="str">
            <v>Объем</v>
          </cell>
          <cell r="Y19" t="str">
            <v>Ст-ть</v>
          </cell>
          <cell r="Z19" t="str">
            <v>Сметная</v>
          </cell>
          <cell r="AA19" t="str">
            <v>Объем</v>
          </cell>
          <cell r="AB19" t="str">
            <v>Ст-ть</v>
          </cell>
          <cell r="AC19" t="str">
            <v>Сметная</v>
          </cell>
          <cell r="AD19" t="str">
            <v>Объем</v>
          </cell>
          <cell r="AE19" t="str">
            <v>Ст-ть</v>
          </cell>
          <cell r="AF19" t="str">
            <v>Сметная</v>
          </cell>
          <cell r="AG19" t="str">
            <v>Объем</v>
          </cell>
          <cell r="AH19" t="str">
            <v>Ст-ть</v>
          </cell>
          <cell r="AI19" t="str">
            <v>Сметная</v>
          </cell>
          <cell r="AJ19" t="str">
            <v>Объем</v>
          </cell>
          <cell r="AK19" t="str">
            <v>Ст-ть</v>
          </cell>
          <cell r="AL19" t="str">
            <v>Сметная</v>
          </cell>
          <cell r="AM19" t="str">
            <v>Объем</v>
          </cell>
          <cell r="AN19" t="str">
            <v>Ст-ть</v>
          </cell>
          <cell r="AO19" t="str">
            <v>Сметная</v>
          </cell>
          <cell r="AP19" t="str">
            <v>Объем</v>
          </cell>
          <cell r="AQ19" t="str">
            <v>Ст-ть</v>
          </cell>
          <cell r="AR19" t="str">
            <v>Сметная</v>
          </cell>
          <cell r="AS19" t="str">
            <v>Объем</v>
          </cell>
          <cell r="AT19" t="str">
            <v>Ст-ть</v>
          </cell>
          <cell r="AU19" t="str">
            <v>Сметная</v>
          </cell>
          <cell r="AV19" t="str">
            <v>Объем</v>
          </cell>
          <cell r="AW19" t="str">
            <v>Ст-ть</v>
          </cell>
          <cell r="AX19" t="str">
            <v>Сметная</v>
          </cell>
          <cell r="AY19" t="str">
            <v>Объем</v>
          </cell>
          <cell r="AZ19" t="str">
            <v>Ст-ть</v>
          </cell>
          <cell r="BA19" t="str">
            <v>Сметная</v>
          </cell>
          <cell r="BB19" t="str">
            <v>Объем</v>
          </cell>
          <cell r="BC19" t="str">
            <v>Ст-ть</v>
          </cell>
          <cell r="BD19" t="str">
            <v>Сметная</v>
          </cell>
          <cell r="BE19" t="str">
            <v>Объем</v>
          </cell>
          <cell r="BF19" t="str">
            <v>Ст-ть</v>
          </cell>
          <cell r="BG19" t="str">
            <v>Сметная</v>
          </cell>
          <cell r="BH19" t="str">
            <v>Объем</v>
          </cell>
          <cell r="BI19" t="str">
            <v>Ст-ть</v>
          </cell>
          <cell r="BJ19" t="str">
            <v>Сметная</v>
          </cell>
          <cell r="BK19" t="str">
            <v>Объем</v>
          </cell>
          <cell r="BL19" t="str">
            <v>Ст-ть</v>
          </cell>
          <cell r="BM19" t="str">
            <v>Сметная</v>
          </cell>
          <cell r="BN19" t="str">
            <v>Объем</v>
          </cell>
          <cell r="BO19" t="str">
            <v>Ст-ть</v>
          </cell>
          <cell r="BP19" t="str">
            <v>Сметная</v>
          </cell>
          <cell r="BQ19" t="str">
            <v>Объем</v>
          </cell>
          <cell r="BR19" t="str">
            <v>Ст-ть</v>
          </cell>
          <cell r="BS19" t="str">
            <v>Сметная</v>
          </cell>
          <cell r="BT19" t="str">
            <v>Объем</v>
          </cell>
          <cell r="BU19" t="str">
            <v>Ст-ть</v>
          </cell>
          <cell r="BV19" t="str">
            <v>Сметная</v>
          </cell>
          <cell r="BW19" t="str">
            <v>Объем</v>
          </cell>
          <cell r="BX19" t="str">
            <v>Ст-ть</v>
          </cell>
          <cell r="BY19" t="str">
            <v>Сметная</v>
          </cell>
          <cell r="BZ19" t="str">
            <v>Объем</v>
          </cell>
          <cell r="CA19" t="str">
            <v>Ст-ть</v>
          </cell>
          <cell r="CB19" t="str">
            <v>Сметная</v>
          </cell>
          <cell r="CC19" t="str">
            <v>Объем</v>
          </cell>
          <cell r="CD19" t="str">
            <v>Ст-ть</v>
          </cell>
          <cell r="CE19" t="str">
            <v>Сметная</v>
          </cell>
          <cell r="CF19" t="str">
            <v>Объем</v>
          </cell>
          <cell r="CG19" t="str">
            <v>Ст-ть</v>
          </cell>
          <cell r="CH19" t="str">
            <v>Сметная</v>
          </cell>
          <cell r="CI19" t="str">
            <v>Объем</v>
          </cell>
          <cell r="CJ19" t="str">
            <v>Ст-ть</v>
          </cell>
          <cell r="CK19" t="str">
            <v>Сметная</v>
          </cell>
        </row>
        <row r="20">
          <cell r="J20" t="str">
            <v>единицы</v>
          </cell>
          <cell r="K20" t="str">
            <v>ст-ть</v>
          </cell>
          <cell r="M20" t="str">
            <v>единицы</v>
          </cell>
          <cell r="N20" t="str">
            <v>ст-ть</v>
          </cell>
          <cell r="P20" t="str">
            <v>единицы</v>
          </cell>
          <cell r="Q20" t="str">
            <v>ст-ть</v>
          </cell>
          <cell r="S20" t="str">
            <v>единицы</v>
          </cell>
          <cell r="T20" t="str">
            <v>ст-ть</v>
          </cell>
          <cell r="V20" t="str">
            <v>единицы</v>
          </cell>
          <cell r="W20" t="str">
            <v>ст-ть</v>
          </cell>
          <cell r="Y20" t="str">
            <v>единицы</v>
          </cell>
          <cell r="Z20" t="str">
            <v>ст-ть</v>
          </cell>
          <cell r="AB20" t="str">
            <v>единицы</v>
          </cell>
          <cell r="AC20" t="str">
            <v>ст-ть</v>
          </cell>
          <cell r="AE20" t="str">
            <v>единицы</v>
          </cell>
          <cell r="AF20" t="str">
            <v>ст-ть</v>
          </cell>
          <cell r="AH20" t="str">
            <v>единицы</v>
          </cell>
          <cell r="AI20" t="str">
            <v>ст-ть</v>
          </cell>
          <cell r="AK20" t="str">
            <v>единицы</v>
          </cell>
          <cell r="AL20" t="str">
            <v>ст-ть</v>
          </cell>
          <cell r="AN20" t="str">
            <v>единицы</v>
          </cell>
          <cell r="AO20" t="str">
            <v>ст-ть</v>
          </cell>
          <cell r="AQ20" t="str">
            <v>единицы</v>
          </cell>
          <cell r="AR20" t="str">
            <v>ст-ть</v>
          </cell>
          <cell r="AT20" t="str">
            <v>единицы</v>
          </cell>
          <cell r="AU20" t="str">
            <v>ст-ть</v>
          </cell>
          <cell r="AW20" t="str">
            <v>единицы</v>
          </cell>
          <cell r="AX20" t="str">
            <v>ст-ть</v>
          </cell>
          <cell r="AZ20" t="str">
            <v>единицы</v>
          </cell>
          <cell r="BA20" t="str">
            <v>ст-ть</v>
          </cell>
          <cell r="BC20" t="str">
            <v>единицы</v>
          </cell>
          <cell r="BD20" t="str">
            <v>ст-ть</v>
          </cell>
          <cell r="BF20" t="str">
            <v>единицы</v>
          </cell>
          <cell r="BG20" t="str">
            <v>ст-ть</v>
          </cell>
          <cell r="BI20" t="str">
            <v>единицы</v>
          </cell>
          <cell r="BJ20" t="str">
            <v>ст-ть</v>
          </cell>
          <cell r="BL20" t="str">
            <v>единицы</v>
          </cell>
          <cell r="BM20" t="str">
            <v>ст-ть</v>
          </cell>
          <cell r="BO20" t="str">
            <v>единицы</v>
          </cell>
          <cell r="BP20" t="str">
            <v>ст-ть</v>
          </cell>
          <cell r="BR20" t="str">
            <v>единицы</v>
          </cell>
          <cell r="BS20" t="str">
            <v>ст-ть</v>
          </cell>
          <cell r="BU20" t="str">
            <v>единицы</v>
          </cell>
          <cell r="BV20" t="str">
            <v>ст-ть</v>
          </cell>
          <cell r="BX20" t="str">
            <v>единицы</v>
          </cell>
          <cell r="BY20" t="str">
            <v>ст-ть</v>
          </cell>
          <cell r="CA20" t="str">
            <v>единицы</v>
          </cell>
          <cell r="CB20" t="str">
            <v>ст-ть</v>
          </cell>
          <cell r="CD20" t="str">
            <v>единицы</v>
          </cell>
          <cell r="CE20" t="str">
            <v>ст-ть</v>
          </cell>
          <cell r="CG20" t="str">
            <v>единицы</v>
          </cell>
          <cell r="CH20" t="str">
            <v>ст-ть</v>
          </cell>
          <cell r="CJ20" t="str">
            <v>единицы</v>
          </cell>
          <cell r="CK20" t="str">
            <v>ст-ть</v>
          </cell>
        </row>
        <row r="21">
          <cell r="I21">
            <v>7</v>
          </cell>
          <cell r="J21">
            <v>8</v>
          </cell>
          <cell r="K21">
            <v>9</v>
          </cell>
          <cell r="L21">
            <v>10</v>
          </cell>
          <cell r="M21">
            <v>11</v>
          </cell>
          <cell r="N21">
            <v>12</v>
          </cell>
          <cell r="O21">
            <v>13</v>
          </cell>
          <cell r="P21">
            <v>14</v>
          </cell>
          <cell r="Q21">
            <v>15</v>
          </cell>
          <cell r="R21">
            <v>7</v>
          </cell>
          <cell r="S21">
            <v>8</v>
          </cell>
          <cell r="T21">
            <v>9</v>
          </cell>
          <cell r="U21">
            <v>10</v>
          </cell>
          <cell r="V21">
            <v>11</v>
          </cell>
          <cell r="W21">
            <v>12</v>
          </cell>
          <cell r="X21">
            <v>13</v>
          </cell>
          <cell r="Y21">
            <v>14</v>
          </cell>
          <cell r="Z21">
            <v>15</v>
          </cell>
          <cell r="AA21">
            <v>7</v>
          </cell>
          <cell r="AB21">
            <v>8</v>
          </cell>
          <cell r="AC21">
            <v>9</v>
          </cell>
          <cell r="AD21">
            <v>10</v>
          </cell>
          <cell r="AE21">
            <v>11</v>
          </cell>
          <cell r="AF21">
            <v>12</v>
          </cell>
          <cell r="AG21">
            <v>13</v>
          </cell>
          <cell r="AH21">
            <v>14</v>
          </cell>
          <cell r="AI21">
            <v>15</v>
          </cell>
          <cell r="AJ21">
            <v>7</v>
          </cell>
          <cell r="AK21">
            <v>8</v>
          </cell>
          <cell r="AL21">
            <v>9</v>
          </cell>
          <cell r="AM21">
            <v>10</v>
          </cell>
          <cell r="AN21">
            <v>11</v>
          </cell>
          <cell r="AO21">
            <v>12</v>
          </cell>
          <cell r="AP21">
            <v>13</v>
          </cell>
          <cell r="AQ21">
            <v>14</v>
          </cell>
          <cell r="AR21">
            <v>15</v>
          </cell>
          <cell r="AS21">
            <v>7</v>
          </cell>
          <cell r="AT21">
            <v>8</v>
          </cell>
          <cell r="AU21">
            <v>9</v>
          </cell>
          <cell r="AV21">
            <v>10</v>
          </cell>
          <cell r="AW21">
            <v>11</v>
          </cell>
          <cell r="AX21">
            <v>12</v>
          </cell>
          <cell r="AY21">
            <v>13</v>
          </cell>
          <cell r="AZ21">
            <v>14</v>
          </cell>
          <cell r="BA21">
            <v>15</v>
          </cell>
          <cell r="BB21">
            <v>7</v>
          </cell>
          <cell r="BC21">
            <v>8</v>
          </cell>
          <cell r="BD21">
            <v>9</v>
          </cell>
          <cell r="BE21">
            <v>10</v>
          </cell>
          <cell r="BF21">
            <v>11</v>
          </cell>
          <cell r="BG21">
            <v>12</v>
          </cell>
          <cell r="BH21">
            <v>13</v>
          </cell>
          <cell r="BI21">
            <v>14</v>
          </cell>
          <cell r="BJ21">
            <v>15</v>
          </cell>
          <cell r="BK21">
            <v>7</v>
          </cell>
          <cell r="BL21">
            <v>8</v>
          </cell>
          <cell r="BM21">
            <v>9</v>
          </cell>
          <cell r="BN21">
            <v>10</v>
          </cell>
          <cell r="BO21">
            <v>11</v>
          </cell>
          <cell r="BP21">
            <v>12</v>
          </cell>
          <cell r="BQ21">
            <v>13</v>
          </cell>
          <cell r="BR21">
            <v>14</v>
          </cell>
          <cell r="BS21">
            <v>15</v>
          </cell>
          <cell r="BT21">
            <v>7</v>
          </cell>
          <cell r="BU21">
            <v>8</v>
          </cell>
          <cell r="BV21">
            <v>9</v>
          </cell>
          <cell r="BW21">
            <v>10</v>
          </cell>
          <cell r="BX21">
            <v>11</v>
          </cell>
          <cell r="BY21">
            <v>12</v>
          </cell>
          <cell r="BZ21">
            <v>13</v>
          </cell>
          <cell r="CA21">
            <v>14</v>
          </cell>
          <cell r="CB21">
            <v>15</v>
          </cell>
          <cell r="CC21">
            <v>7</v>
          </cell>
          <cell r="CD21">
            <v>8</v>
          </cell>
          <cell r="CE21">
            <v>9</v>
          </cell>
          <cell r="CF21">
            <v>10</v>
          </cell>
          <cell r="CG21">
            <v>11</v>
          </cell>
          <cell r="CH21">
            <v>12</v>
          </cell>
          <cell r="CI21">
            <v>13</v>
          </cell>
          <cell r="CJ21">
            <v>14</v>
          </cell>
          <cell r="CK21">
            <v>15</v>
          </cell>
        </row>
        <row r="22">
          <cell r="L22" t="str">
            <v>В копилку</v>
          </cell>
          <cell r="M22" t="str">
            <v>В копилку</v>
          </cell>
          <cell r="N22" t="str">
            <v>В копилку</v>
          </cell>
          <cell r="U22" t="str">
            <v>В копилку</v>
          </cell>
          <cell r="V22" t="str">
            <v>В копилку</v>
          </cell>
          <cell r="W22" t="str">
            <v>В копилку</v>
          </cell>
          <cell r="AD22" t="str">
            <v>В копилку</v>
          </cell>
          <cell r="AE22" t="str">
            <v>В копилку</v>
          </cell>
          <cell r="AF22" t="str">
            <v>В копилку</v>
          </cell>
          <cell r="AM22" t="str">
            <v>В копилку</v>
          </cell>
          <cell r="AN22" t="str">
            <v>В копилку</v>
          </cell>
          <cell r="AO22" t="str">
            <v>В копилку</v>
          </cell>
          <cell r="AV22" t="str">
            <v>В копилку</v>
          </cell>
          <cell r="AW22" t="str">
            <v>В копилку</v>
          </cell>
          <cell r="AX22" t="str">
            <v>В копилку</v>
          </cell>
          <cell r="BE22" t="str">
            <v>В копилку</v>
          </cell>
          <cell r="BF22" t="str">
            <v>В копилку</v>
          </cell>
          <cell r="BG22" t="str">
            <v>В копилку</v>
          </cell>
          <cell r="BN22" t="str">
            <v>В копилку</v>
          </cell>
          <cell r="BO22" t="str">
            <v>В копилку</v>
          </cell>
          <cell r="BP22" t="str">
            <v>В копилку</v>
          </cell>
          <cell r="BW22" t="str">
            <v>В копилку</v>
          </cell>
          <cell r="BX22" t="str">
            <v>В копилку</v>
          </cell>
          <cell r="BY22" t="str">
            <v>В копилку</v>
          </cell>
          <cell r="CF22" t="str">
            <v>В копилку</v>
          </cell>
          <cell r="CG22" t="str">
            <v>В копилку</v>
          </cell>
          <cell r="CH22" t="str">
            <v>В копилку</v>
          </cell>
        </row>
        <row r="26">
          <cell r="K26">
            <v>0</v>
          </cell>
          <cell r="L26">
            <v>0</v>
          </cell>
          <cell r="N26">
            <v>0</v>
          </cell>
          <cell r="O26">
            <v>0</v>
          </cell>
          <cell r="Q26">
            <v>0</v>
          </cell>
          <cell r="T26">
            <v>0</v>
          </cell>
          <cell r="U26">
            <v>0</v>
          </cell>
          <cell r="W26">
            <v>0</v>
          </cell>
          <cell r="X26">
            <v>0</v>
          </cell>
          <cell r="Z26">
            <v>0</v>
          </cell>
          <cell r="AC26">
            <v>0</v>
          </cell>
          <cell r="AD26">
            <v>0</v>
          </cell>
          <cell r="AF26">
            <v>0</v>
          </cell>
          <cell r="AG26">
            <v>0</v>
          </cell>
          <cell r="AI26">
            <v>0</v>
          </cell>
          <cell r="AL26">
            <v>0</v>
          </cell>
          <cell r="AM26">
            <v>0</v>
          </cell>
          <cell r="AO26">
            <v>0</v>
          </cell>
          <cell r="AP26">
            <v>0</v>
          </cell>
          <cell r="AR26">
            <v>0</v>
          </cell>
          <cell r="AU26">
            <v>0</v>
          </cell>
          <cell r="AV26">
            <v>0</v>
          </cell>
          <cell r="AX26">
            <v>0</v>
          </cell>
          <cell r="AY26">
            <v>0</v>
          </cell>
          <cell r="BA26">
            <v>0</v>
          </cell>
          <cell r="BD26">
            <v>0</v>
          </cell>
          <cell r="BE26">
            <v>0</v>
          </cell>
          <cell r="BG26">
            <v>0</v>
          </cell>
          <cell r="BH26">
            <v>0</v>
          </cell>
          <cell r="BJ26">
            <v>0</v>
          </cell>
          <cell r="BM26">
            <v>0</v>
          </cell>
          <cell r="BN26">
            <v>0</v>
          </cell>
          <cell r="BP26">
            <v>0</v>
          </cell>
          <cell r="BQ26">
            <v>0</v>
          </cell>
          <cell r="BS26">
            <v>0</v>
          </cell>
          <cell r="BV26">
            <v>0</v>
          </cell>
          <cell r="BW26">
            <v>0</v>
          </cell>
          <cell r="BY26">
            <v>0</v>
          </cell>
          <cell r="BZ26">
            <v>0</v>
          </cell>
          <cell r="CB26">
            <v>0</v>
          </cell>
          <cell r="CE26">
            <v>0</v>
          </cell>
          <cell r="CF26">
            <v>0</v>
          </cell>
          <cell r="CH26">
            <v>0</v>
          </cell>
          <cell r="CI26">
            <v>0</v>
          </cell>
          <cell r="CK26">
            <v>0</v>
          </cell>
        </row>
        <row r="27">
          <cell r="K27">
            <v>0</v>
          </cell>
          <cell r="M27">
            <v>0</v>
          </cell>
          <cell r="N27">
            <v>0</v>
          </cell>
          <cell r="P27">
            <v>0</v>
          </cell>
          <cell r="Q27">
            <v>0</v>
          </cell>
          <cell r="T27">
            <v>0</v>
          </cell>
          <cell r="V27">
            <v>0</v>
          </cell>
          <cell r="W27">
            <v>0</v>
          </cell>
          <cell r="Y27">
            <v>0</v>
          </cell>
          <cell r="Z27">
            <v>0</v>
          </cell>
          <cell r="AC27">
            <v>0</v>
          </cell>
          <cell r="AE27">
            <v>0</v>
          </cell>
          <cell r="AF27">
            <v>0</v>
          </cell>
          <cell r="AH27">
            <v>0</v>
          </cell>
          <cell r="AI27">
            <v>0</v>
          </cell>
          <cell r="AL27">
            <v>0</v>
          </cell>
          <cell r="AN27">
            <v>0</v>
          </cell>
          <cell r="AO27">
            <v>0</v>
          </cell>
          <cell r="AQ27">
            <v>0</v>
          </cell>
          <cell r="AR27">
            <v>0</v>
          </cell>
          <cell r="AU27">
            <v>0</v>
          </cell>
          <cell r="AW27">
            <v>0</v>
          </cell>
          <cell r="AX27">
            <v>0</v>
          </cell>
          <cell r="AZ27">
            <v>0</v>
          </cell>
          <cell r="BA27">
            <v>0</v>
          </cell>
          <cell r="BD27">
            <v>0</v>
          </cell>
          <cell r="BF27">
            <v>0</v>
          </cell>
          <cell r="BG27">
            <v>0</v>
          </cell>
          <cell r="BI27">
            <v>0</v>
          </cell>
          <cell r="BJ27">
            <v>0</v>
          </cell>
          <cell r="BM27">
            <v>0</v>
          </cell>
          <cell r="BO27">
            <v>0</v>
          </cell>
          <cell r="BP27">
            <v>0</v>
          </cell>
          <cell r="BR27">
            <v>0</v>
          </cell>
          <cell r="BS27">
            <v>0</v>
          </cell>
          <cell r="BV27">
            <v>0</v>
          </cell>
          <cell r="BX27">
            <v>0</v>
          </cell>
          <cell r="BY27">
            <v>0</v>
          </cell>
          <cell r="CA27">
            <v>0</v>
          </cell>
          <cell r="CB27">
            <v>0</v>
          </cell>
          <cell r="CE27">
            <v>0</v>
          </cell>
          <cell r="CG27">
            <v>0</v>
          </cell>
          <cell r="CH27">
            <v>0</v>
          </cell>
          <cell r="CJ27">
            <v>0</v>
          </cell>
          <cell r="CK27">
            <v>0</v>
          </cell>
        </row>
        <row r="28">
          <cell r="K28">
            <v>0</v>
          </cell>
          <cell r="N28">
            <v>0</v>
          </cell>
          <cell r="Q28">
            <v>0</v>
          </cell>
          <cell r="T28">
            <v>0</v>
          </cell>
          <cell r="W28">
            <v>0</v>
          </cell>
          <cell r="Z28">
            <v>0</v>
          </cell>
          <cell r="AC28">
            <v>0</v>
          </cell>
          <cell r="AF28">
            <v>0</v>
          </cell>
          <cell r="AI28">
            <v>0</v>
          </cell>
          <cell r="AL28">
            <v>0</v>
          </cell>
          <cell r="AO28">
            <v>0</v>
          </cell>
          <cell r="AR28">
            <v>0</v>
          </cell>
          <cell r="AU28">
            <v>0</v>
          </cell>
          <cell r="AX28">
            <v>0</v>
          </cell>
          <cell r="BA28">
            <v>0</v>
          </cell>
          <cell r="BD28">
            <v>0</v>
          </cell>
          <cell r="BG28">
            <v>0</v>
          </cell>
          <cell r="BJ28">
            <v>0</v>
          </cell>
          <cell r="BM28">
            <v>0</v>
          </cell>
          <cell r="BP28">
            <v>0</v>
          </cell>
          <cell r="BS28">
            <v>0</v>
          </cell>
          <cell r="BV28">
            <v>0</v>
          </cell>
          <cell r="BY28">
            <v>0</v>
          </cell>
          <cell r="CB28">
            <v>0</v>
          </cell>
          <cell r="CE28">
            <v>0</v>
          </cell>
          <cell r="CH28">
            <v>0</v>
          </cell>
          <cell r="CK28">
            <v>0</v>
          </cell>
        </row>
        <row r="29"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</row>
        <row r="30"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</row>
        <row r="32">
          <cell r="K32">
            <v>0</v>
          </cell>
          <cell r="L32">
            <v>0</v>
          </cell>
          <cell r="N32">
            <v>0</v>
          </cell>
          <cell r="O32">
            <v>0</v>
          </cell>
          <cell r="Q32">
            <v>0</v>
          </cell>
          <cell r="T32">
            <v>0</v>
          </cell>
          <cell r="U32">
            <v>0</v>
          </cell>
          <cell r="W32">
            <v>0</v>
          </cell>
          <cell r="X32">
            <v>0</v>
          </cell>
          <cell r="Z32">
            <v>0</v>
          </cell>
          <cell r="AC32">
            <v>0</v>
          </cell>
          <cell r="AD32">
            <v>0</v>
          </cell>
          <cell r="AF32">
            <v>0</v>
          </cell>
          <cell r="AG32">
            <v>0</v>
          </cell>
          <cell r="AI32">
            <v>0</v>
          </cell>
          <cell r="AL32">
            <v>0</v>
          </cell>
          <cell r="AM32">
            <v>0</v>
          </cell>
          <cell r="AO32">
            <v>0</v>
          </cell>
          <cell r="AP32">
            <v>0</v>
          </cell>
          <cell r="AR32">
            <v>0</v>
          </cell>
          <cell r="AU32">
            <v>0</v>
          </cell>
          <cell r="AV32">
            <v>0</v>
          </cell>
          <cell r="AX32">
            <v>0</v>
          </cell>
          <cell r="AY32">
            <v>0</v>
          </cell>
          <cell r="BA32">
            <v>0</v>
          </cell>
          <cell r="BD32">
            <v>0</v>
          </cell>
          <cell r="BE32">
            <v>0</v>
          </cell>
          <cell r="BG32">
            <v>0</v>
          </cell>
          <cell r="BH32">
            <v>0</v>
          </cell>
          <cell r="BJ32">
            <v>0</v>
          </cell>
          <cell r="BM32">
            <v>0</v>
          </cell>
          <cell r="BN32">
            <v>0</v>
          </cell>
          <cell r="BP32">
            <v>0</v>
          </cell>
          <cell r="BQ32">
            <v>0</v>
          </cell>
          <cell r="BS32">
            <v>0</v>
          </cell>
          <cell r="BV32">
            <v>0</v>
          </cell>
          <cell r="BW32">
            <v>0</v>
          </cell>
          <cell r="BY32">
            <v>0</v>
          </cell>
          <cell r="BZ32">
            <v>0</v>
          </cell>
          <cell r="CB32">
            <v>0</v>
          </cell>
          <cell r="CE32">
            <v>0</v>
          </cell>
          <cell r="CF32">
            <v>0</v>
          </cell>
          <cell r="CH32">
            <v>0</v>
          </cell>
          <cell r="CI32">
            <v>0</v>
          </cell>
          <cell r="CK32">
            <v>0</v>
          </cell>
        </row>
        <row r="33">
          <cell r="K33">
            <v>0</v>
          </cell>
          <cell r="M33">
            <v>0</v>
          </cell>
          <cell r="N33">
            <v>0</v>
          </cell>
          <cell r="P33">
            <v>0</v>
          </cell>
          <cell r="Q33">
            <v>0</v>
          </cell>
          <cell r="T33">
            <v>0</v>
          </cell>
          <cell r="V33">
            <v>0</v>
          </cell>
          <cell r="W33">
            <v>0</v>
          </cell>
          <cell r="Y33">
            <v>0</v>
          </cell>
          <cell r="Z33">
            <v>0</v>
          </cell>
          <cell r="AC33">
            <v>0</v>
          </cell>
          <cell r="AE33">
            <v>0</v>
          </cell>
          <cell r="AF33">
            <v>0</v>
          </cell>
          <cell r="AH33">
            <v>0</v>
          </cell>
          <cell r="AI33">
            <v>0</v>
          </cell>
          <cell r="AL33">
            <v>0</v>
          </cell>
          <cell r="AN33">
            <v>0</v>
          </cell>
          <cell r="AO33">
            <v>0</v>
          </cell>
          <cell r="AQ33">
            <v>0</v>
          </cell>
          <cell r="AR33">
            <v>0</v>
          </cell>
          <cell r="AU33">
            <v>0</v>
          </cell>
          <cell r="AW33">
            <v>0</v>
          </cell>
          <cell r="AX33">
            <v>0</v>
          </cell>
          <cell r="AZ33">
            <v>0</v>
          </cell>
          <cell r="BA33">
            <v>0</v>
          </cell>
          <cell r="BD33">
            <v>0</v>
          </cell>
          <cell r="BF33">
            <v>0</v>
          </cell>
          <cell r="BG33">
            <v>0</v>
          </cell>
          <cell r="BI33">
            <v>0</v>
          </cell>
          <cell r="BJ33">
            <v>0</v>
          </cell>
          <cell r="BM33">
            <v>0</v>
          </cell>
          <cell r="BO33">
            <v>0</v>
          </cell>
          <cell r="BP33">
            <v>0</v>
          </cell>
          <cell r="BR33">
            <v>0</v>
          </cell>
          <cell r="BS33">
            <v>0</v>
          </cell>
          <cell r="BV33">
            <v>0</v>
          </cell>
          <cell r="BX33">
            <v>0</v>
          </cell>
          <cell r="BY33">
            <v>0</v>
          </cell>
          <cell r="CA33">
            <v>0</v>
          </cell>
          <cell r="CB33">
            <v>0</v>
          </cell>
          <cell r="CE33">
            <v>0</v>
          </cell>
          <cell r="CG33">
            <v>0</v>
          </cell>
          <cell r="CH33">
            <v>0</v>
          </cell>
          <cell r="CJ33">
            <v>0</v>
          </cell>
          <cell r="CK33">
            <v>0</v>
          </cell>
        </row>
        <row r="34">
          <cell r="K34">
            <v>0</v>
          </cell>
          <cell r="N34">
            <v>0</v>
          </cell>
          <cell r="Q34">
            <v>0</v>
          </cell>
          <cell r="T34">
            <v>0</v>
          </cell>
          <cell r="W34">
            <v>0</v>
          </cell>
          <cell r="Z34">
            <v>0</v>
          </cell>
          <cell r="AC34">
            <v>0</v>
          </cell>
          <cell r="AF34">
            <v>0</v>
          </cell>
          <cell r="AI34">
            <v>0</v>
          </cell>
          <cell r="AL34">
            <v>0</v>
          </cell>
          <cell r="AO34">
            <v>0</v>
          </cell>
          <cell r="AR34">
            <v>0</v>
          </cell>
          <cell r="AU34">
            <v>0</v>
          </cell>
          <cell r="AX34">
            <v>0</v>
          </cell>
          <cell r="BA34">
            <v>0</v>
          </cell>
          <cell r="BD34">
            <v>0</v>
          </cell>
          <cell r="BG34">
            <v>0</v>
          </cell>
          <cell r="BJ34">
            <v>0</v>
          </cell>
          <cell r="BM34">
            <v>0</v>
          </cell>
          <cell r="BP34">
            <v>0</v>
          </cell>
          <cell r="BS34">
            <v>0</v>
          </cell>
          <cell r="BV34">
            <v>0</v>
          </cell>
          <cell r="BY34">
            <v>0</v>
          </cell>
          <cell r="CB34">
            <v>0</v>
          </cell>
          <cell r="CE34">
            <v>0</v>
          </cell>
          <cell r="CH34">
            <v>0</v>
          </cell>
          <cell r="CK34">
            <v>0</v>
          </cell>
        </row>
        <row r="35"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</row>
        <row r="36"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</row>
        <row r="37"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</row>
        <row r="39">
          <cell r="K39">
            <v>0</v>
          </cell>
          <cell r="L39">
            <v>0</v>
          </cell>
          <cell r="N39">
            <v>0</v>
          </cell>
          <cell r="O39">
            <v>0</v>
          </cell>
          <cell r="Q39">
            <v>0</v>
          </cell>
          <cell r="T39">
            <v>0</v>
          </cell>
          <cell r="U39">
            <v>0</v>
          </cell>
          <cell r="W39">
            <v>0</v>
          </cell>
          <cell r="X39">
            <v>0</v>
          </cell>
          <cell r="Z39">
            <v>0</v>
          </cell>
          <cell r="AC39">
            <v>0</v>
          </cell>
          <cell r="AD39">
            <v>0</v>
          </cell>
          <cell r="AF39">
            <v>0</v>
          </cell>
          <cell r="AG39">
            <v>0</v>
          </cell>
          <cell r="AI39">
            <v>0</v>
          </cell>
          <cell r="AL39">
            <v>0</v>
          </cell>
          <cell r="AM39">
            <v>0</v>
          </cell>
          <cell r="AO39">
            <v>0</v>
          </cell>
          <cell r="AP39">
            <v>0</v>
          </cell>
          <cell r="AR39">
            <v>0</v>
          </cell>
          <cell r="AU39">
            <v>0</v>
          </cell>
          <cell r="AV39">
            <v>0</v>
          </cell>
          <cell r="AX39">
            <v>0</v>
          </cell>
          <cell r="AY39">
            <v>0</v>
          </cell>
          <cell r="BA39">
            <v>0</v>
          </cell>
          <cell r="BD39">
            <v>0</v>
          </cell>
          <cell r="BE39">
            <v>0</v>
          </cell>
          <cell r="BG39">
            <v>0</v>
          </cell>
          <cell r="BH39">
            <v>0</v>
          </cell>
          <cell r="BJ39">
            <v>0</v>
          </cell>
          <cell r="BM39">
            <v>0</v>
          </cell>
          <cell r="BN39">
            <v>0</v>
          </cell>
          <cell r="BP39">
            <v>0</v>
          </cell>
          <cell r="BQ39">
            <v>0</v>
          </cell>
          <cell r="BS39">
            <v>0</v>
          </cell>
          <cell r="BV39">
            <v>0</v>
          </cell>
          <cell r="BW39">
            <v>0</v>
          </cell>
          <cell r="BY39">
            <v>0</v>
          </cell>
          <cell r="BZ39">
            <v>0</v>
          </cell>
          <cell r="CB39">
            <v>0</v>
          </cell>
          <cell r="CE39">
            <v>0</v>
          </cell>
          <cell r="CF39">
            <v>0</v>
          </cell>
          <cell r="CH39">
            <v>0</v>
          </cell>
          <cell r="CI39">
            <v>0</v>
          </cell>
          <cell r="CK39">
            <v>0</v>
          </cell>
        </row>
        <row r="40">
          <cell r="K40">
            <v>0</v>
          </cell>
          <cell r="M40">
            <v>0</v>
          </cell>
          <cell r="N40">
            <v>0</v>
          </cell>
          <cell r="P40">
            <v>0</v>
          </cell>
          <cell r="Q40">
            <v>0</v>
          </cell>
          <cell r="T40">
            <v>0</v>
          </cell>
          <cell r="V40">
            <v>0</v>
          </cell>
          <cell r="W40">
            <v>0</v>
          </cell>
          <cell r="Y40">
            <v>0</v>
          </cell>
          <cell r="Z40">
            <v>0</v>
          </cell>
          <cell r="AC40">
            <v>0</v>
          </cell>
          <cell r="AE40">
            <v>0</v>
          </cell>
          <cell r="AF40">
            <v>0</v>
          </cell>
          <cell r="AH40">
            <v>0</v>
          </cell>
          <cell r="AI40">
            <v>0</v>
          </cell>
          <cell r="AL40">
            <v>0</v>
          </cell>
          <cell r="AN40">
            <v>0</v>
          </cell>
          <cell r="AO40">
            <v>0</v>
          </cell>
          <cell r="AQ40">
            <v>0</v>
          </cell>
          <cell r="AR40">
            <v>0</v>
          </cell>
          <cell r="AU40">
            <v>0</v>
          </cell>
          <cell r="AW40">
            <v>0</v>
          </cell>
          <cell r="AX40">
            <v>0</v>
          </cell>
          <cell r="AZ40">
            <v>0</v>
          </cell>
          <cell r="BA40">
            <v>0</v>
          </cell>
          <cell r="BD40">
            <v>0</v>
          </cell>
          <cell r="BF40">
            <v>0</v>
          </cell>
          <cell r="BG40">
            <v>0</v>
          </cell>
          <cell r="BI40">
            <v>0</v>
          </cell>
          <cell r="BJ40">
            <v>0</v>
          </cell>
          <cell r="BM40">
            <v>0</v>
          </cell>
          <cell r="BO40">
            <v>0</v>
          </cell>
          <cell r="BP40">
            <v>0</v>
          </cell>
          <cell r="BR40">
            <v>0</v>
          </cell>
          <cell r="BS40">
            <v>0</v>
          </cell>
          <cell r="BV40">
            <v>0</v>
          </cell>
          <cell r="BX40">
            <v>0</v>
          </cell>
          <cell r="BY40">
            <v>0</v>
          </cell>
          <cell r="CA40">
            <v>0</v>
          </cell>
          <cell r="CB40">
            <v>0</v>
          </cell>
          <cell r="CE40">
            <v>0</v>
          </cell>
          <cell r="CG40">
            <v>0</v>
          </cell>
          <cell r="CH40">
            <v>0</v>
          </cell>
          <cell r="CJ40">
            <v>0</v>
          </cell>
          <cell r="CK40">
            <v>0</v>
          </cell>
        </row>
        <row r="41">
          <cell r="K41">
            <v>0</v>
          </cell>
          <cell r="N41">
            <v>0</v>
          </cell>
          <cell r="Q41">
            <v>0</v>
          </cell>
          <cell r="T41">
            <v>0</v>
          </cell>
          <cell r="W41">
            <v>0</v>
          </cell>
          <cell r="Z41">
            <v>0</v>
          </cell>
          <cell r="AC41">
            <v>0</v>
          </cell>
          <cell r="AF41">
            <v>0</v>
          </cell>
          <cell r="AI41">
            <v>0</v>
          </cell>
          <cell r="AL41">
            <v>0</v>
          </cell>
          <cell r="AO41">
            <v>0</v>
          </cell>
          <cell r="AR41">
            <v>0</v>
          </cell>
          <cell r="AU41">
            <v>0</v>
          </cell>
          <cell r="AX41">
            <v>0</v>
          </cell>
          <cell r="BA41">
            <v>0</v>
          </cell>
          <cell r="BD41">
            <v>0</v>
          </cell>
          <cell r="BG41">
            <v>0</v>
          </cell>
          <cell r="BJ41">
            <v>0</v>
          </cell>
          <cell r="BM41">
            <v>0</v>
          </cell>
          <cell r="BP41">
            <v>0</v>
          </cell>
          <cell r="BS41">
            <v>0</v>
          </cell>
          <cell r="BV41">
            <v>0</v>
          </cell>
          <cell r="BY41">
            <v>0</v>
          </cell>
          <cell r="CB41">
            <v>0</v>
          </cell>
          <cell r="CE41">
            <v>0</v>
          </cell>
          <cell r="CH41">
            <v>0</v>
          </cell>
          <cell r="CK41">
            <v>0</v>
          </cell>
        </row>
        <row r="42"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A42">
            <v>0</v>
          </cell>
          <cell r="CB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</row>
        <row r="43"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0</v>
          </cell>
          <cell r="BZ43">
            <v>0</v>
          </cell>
          <cell r="CA43">
            <v>0</v>
          </cell>
          <cell r="CB43">
            <v>0</v>
          </cell>
          <cell r="CE43">
            <v>0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</row>
        <row r="44"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  <cell r="BJ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0</v>
          </cell>
          <cell r="CB44">
            <v>0</v>
          </cell>
          <cell r="CE44">
            <v>0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</row>
        <row r="45"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U45">
            <v>0</v>
          </cell>
          <cell r="AV45">
            <v>0</v>
          </cell>
          <cell r="AW45">
            <v>0</v>
          </cell>
          <cell r="AX45">
            <v>0</v>
          </cell>
          <cell r="AY45">
            <v>0</v>
          </cell>
          <cell r="AZ45">
            <v>0</v>
          </cell>
          <cell r="BA45">
            <v>0</v>
          </cell>
          <cell r="BD45">
            <v>0</v>
          </cell>
          <cell r="BE45">
            <v>0</v>
          </cell>
          <cell r="BF45">
            <v>0</v>
          </cell>
          <cell r="BG45">
            <v>0</v>
          </cell>
          <cell r="BH45">
            <v>0</v>
          </cell>
          <cell r="BI45">
            <v>0</v>
          </cell>
          <cell r="BJ45">
            <v>0</v>
          </cell>
          <cell r="BM45">
            <v>0</v>
          </cell>
          <cell r="BN45">
            <v>0</v>
          </cell>
          <cell r="BO45">
            <v>0</v>
          </cell>
          <cell r="BP45">
            <v>0</v>
          </cell>
          <cell r="BQ45">
            <v>0</v>
          </cell>
          <cell r="BR45">
            <v>0</v>
          </cell>
          <cell r="BS45">
            <v>0</v>
          </cell>
          <cell r="BV45">
            <v>0</v>
          </cell>
          <cell r="BW45">
            <v>0</v>
          </cell>
          <cell r="BX45">
            <v>0</v>
          </cell>
          <cell r="BY45">
            <v>0</v>
          </cell>
          <cell r="BZ45">
            <v>0</v>
          </cell>
          <cell r="CA45">
            <v>0</v>
          </cell>
          <cell r="CB45">
            <v>0</v>
          </cell>
          <cell r="CE45">
            <v>0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</row>
        <row r="46"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U46">
            <v>0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AZ46">
            <v>0</v>
          </cell>
          <cell r="BA46">
            <v>0</v>
          </cell>
          <cell r="BD46">
            <v>0</v>
          </cell>
          <cell r="BE46">
            <v>0</v>
          </cell>
          <cell r="BF46">
            <v>0</v>
          </cell>
          <cell r="BG46">
            <v>0</v>
          </cell>
          <cell r="BH46">
            <v>0</v>
          </cell>
          <cell r="BI46">
            <v>0</v>
          </cell>
          <cell r="BJ46">
            <v>0</v>
          </cell>
          <cell r="BM46">
            <v>0</v>
          </cell>
          <cell r="BN46">
            <v>0</v>
          </cell>
          <cell r="BO46">
            <v>0</v>
          </cell>
          <cell r="BP46">
            <v>0</v>
          </cell>
          <cell r="BQ46">
            <v>0</v>
          </cell>
          <cell r="BR46">
            <v>0</v>
          </cell>
          <cell r="BS46">
            <v>0</v>
          </cell>
          <cell r="BV46">
            <v>0</v>
          </cell>
          <cell r="BW46">
            <v>0</v>
          </cell>
          <cell r="BX46">
            <v>0</v>
          </cell>
          <cell r="BY46">
            <v>0</v>
          </cell>
          <cell r="BZ46">
            <v>0</v>
          </cell>
          <cell r="CA46">
            <v>0</v>
          </cell>
          <cell r="CB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</row>
        <row r="47"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U47">
            <v>0</v>
          </cell>
          <cell r="AV47">
            <v>0</v>
          </cell>
          <cell r="AW47">
            <v>0</v>
          </cell>
          <cell r="AX47">
            <v>0</v>
          </cell>
          <cell r="AY47">
            <v>0</v>
          </cell>
          <cell r="AZ47">
            <v>0</v>
          </cell>
          <cell r="BA47">
            <v>0</v>
          </cell>
          <cell r="BD47">
            <v>0</v>
          </cell>
          <cell r="BE47">
            <v>0</v>
          </cell>
          <cell r="BF47">
            <v>0</v>
          </cell>
          <cell r="BG47">
            <v>0</v>
          </cell>
          <cell r="BH47">
            <v>0</v>
          </cell>
          <cell r="BI47">
            <v>0</v>
          </cell>
          <cell r="BJ47">
            <v>0</v>
          </cell>
          <cell r="BM47">
            <v>0</v>
          </cell>
          <cell r="BN47">
            <v>0</v>
          </cell>
          <cell r="BO47">
            <v>0</v>
          </cell>
          <cell r="BP47">
            <v>0</v>
          </cell>
          <cell r="BQ47">
            <v>0</v>
          </cell>
          <cell r="BR47">
            <v>0</v>
          </cell>
          <cell r="BS47">
            <v>0</v>
          </cell>
          <cell r="BV47">
            <v>0</v>
          </cell>
          <cell r="BW47">
            <v>0</v>
          </cell>
          <cell r="BX47">
            <v>0</v>
          </cell>
          <cell r="BY47">
            <v>0</v>
          </cell>
          <cell r="BZ47">
            <v>0</v>
          </cell>
          <cell r="CA47">
            <v>0</v>
          </cell>
          <cell r="CB47">
            <v>0</v>
          </cell>
          <cell r="CE47">
            <v>0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</row>
        <row r="48"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U48">
            <v>0</v>
          </cell>
          <cell r="AV48">
            <v>0</v>
          </cell>
          <cell r="AW48">
            <v>0</v>
          </cell>
          <cell r="AX48">
            <v>0</v>
          </cell>
          <cell r="AY48">
            <v>0</v>
          </cell>
          <cell r="AZ48">
            <v>0</v>
          </cell>
          <cell r="BA48">
            <v>0</v>
          </cell>
          <cell r="BD48">
            <v>0</v>
          </cell>
          <cell r="BE48">
            <v>0</v>
          </cell>
          <cell r="BF48">
            <v>0</v>
          </cell>
          <cell r="BG48">
            <v>0</v>
          </cell>
          <cell r="BH48">
            <v>0</v>
          </cell>
          <cell r="BI48">
            <v>0</v>
          </cell>
          <cell r="BJ48">
            <v>0</v>
          </cell>
          <cell r="BM48">
            <v>0</v>
          </cell>
          <cell r="BN48">
            <v>0</v>
          </cell>
          <cell r="BO48">
            <v>0</v>
          </cell>
          <cell r="BP48">
            <v>0</v>
          </cell>
          <cell r="BQ48">
            <v>0</v>
          </cell>
          <cell r="BR48">
            <v>0</v>
          </cell>
          <cell r="BS48">
            <v>0</v>
          </cell>
          <cell r="BV48">
            <v>0</v>
          </cell>
          <cell r="BW48">
            <v>0</v>
          </cell>
          <cell r="BX48">
            <v>0</v>
          </cell>
          <cell r="BY48">
            <v>0</v>
          </cell>
          <cell r="BZ48">
            <v>0</v>
          </cell>
          <cell r="CA48">
            <v>0</v>
          </cell>
          <cell r="CB48">
            <v>0</v>
          </cell>
          <cell r="CE48">
            <v>0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</row>
        <row r="49"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  <cell r="AY49">
            <v>0</v>
          </cell>
          <cell r="AZ49">
            <v>0</v>
          </cell>
          <cell r="BA49">
            <v>0</v>
          </cell>
          <cell r="BD49">
            <v>0</v>
          </cell>
          <cell r="BE49">
            <v>0</v>
          </cell>
          <cell r="BF49">
            <v>0</v>
          </cell>
          <cell r="BG49">
            <v>0</v>
          </cell>
          <cell r="BH49">
            <v>0</v>
          </cell>
          <cell r="BI49">
            <v>0</v>
          </cell>
          <cell r="BJ49">
            <v>0</v>
          </cell>
          <cell r="BM49">
            <v>0</v>
          </cell>
          <cell r="BN49">
            <v>0</v>
          </cell>
          <cell r="BO49">
            <v>0</v>
          </cell>
          <cell r="BP49">
            <v>0</v>
          </cell>
          <cell r="BQ49">
            <v>0</v>
          </cell>
          <cell r="BR49">
            <v>0</v>
          </cell>
          <cell r="BS49">
            <v>0</v>
          </cell>
          <cell r="BV49">
            <v>0</v>
          </cell>
          <cell r="BW49">
            <v>0</v>
          </cell>
          <cell r="BX49">
            <v>0</v>
          </cell>
          <cell r="BY49">
            <v>0</v>
          </cell>
          <cell r="BZ49">
            <v>0</v>
          </cell>
          <cell r="CA49">
            <v>0</v>
          </cell>
          <cell r="CB49">
            <v>0</v>
          </cell>
          <cell r="CE49">
            <v>0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</row>
        <row r="50"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U50">
            <v>0</v>
          </cell>
          <cell r="AV50">
            <v>0</v>
          </cell>
          <cell r="AW50">
            <v>0</v>
          </cell>
          <cell r="AX50">
            <v>0</v>
          </cell>
          <cell r="AY50">
            <v>0</v>
          </cell>
          <cell r="AZ50">
            <v>0</v>
          </cell>
          <cell r="BA50">
            <v>0</v>
          </cell>
          <cell r="BD50">
            <v>0</v>
          </cell>
          <cell r="BE50">
            <v>0</v>
          </cell>
          <cell r="BF50">
            <v>0</v>
          </cell>
          <cell r="BG50">
            <v>0</v>
          </cell>
          <cell r="BH50">
            <v>0</v>
          </cell>
          <cell r="BI50">
            <v>0</v>
          </cell>
          <cell r="BJ50">
            <v>0</v>
          </cell>
          <cell r="BM50">
            <v>0</v>
          </cell>
          <cell r="BN50">
            <v>0</v>
          </cell>
          <cell r="BO50">
            <v>0</v>
          </cell>
          <cell r="BP50">
            <v>0</v>
          </cell>
          <cell r="BQ50">
            <v>0</v>
          </cell>
          <cell r="BR50">
            <v>0</v>
          </cell>
          <cell r="BS50">
            <v>0</v>
          </cell>
          <cell r="BV50">
            <v>0</v>
          </cell>
          <cell r="BW50">
            <v>0</v>
          </cell>
          <cell r="BX50">
            <v>0</v>
          </cell>
          <cell r="BY50">
            <v>0</v>
          </cell>
          <cell r="BZ50">
            <v>0</v>
          </cell>
          <cell r="CA50">
            <v>0</v>
          </cell>
          <cell r="CB50">
            <v>0</v>
          </cell>
          <cell r="CE50">
            <v>0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</row>
        <row r="51">
          <cell r="BW51">
            <v>0</v>
          </cell>
          <cell r="BX51">
            <v>0</v>
          </cell>
        </row>
        <row r="53">
          <cell r="K53">
            <v>0</v>
          </cell>
          <cell r="N53">
            <v>0</v>
          </cell>
          <cell r="Q53">
            <v>0</v>
          </cell>
          <cell r="T53">
            <v>0</v>
          </cell>
          <cell r="W53">
            <v>0</v>
          </cell>
          <cell r="Z53">
            <v>0</v>
          </cell>
          <cell r="AC53">
            <v>0</v>
          </cell>
          <cell r="AF53">
            <v>0</v>
          </cell>
          <cell r="AI53">
            <v>0</v>
          </cell>
          <cell r="AL53">
            <v>0</v>
          </cell>
          <cell r="AO53">
            <v>0</v>
          </cell>
          <cell r="AR53">
            <v>0</v>
          </cell>
          <cell r="AU53">
            <v>0</v>
          </cell>
          <cell r="AX53">
            <v>0</v>
          </cell>
          <cell r="BA53">
            <v>0</v>
          </cell>
          <cell r="BD53">
            <v>0</v>
          </cell>
          <cell r="BG53">
            <v>0</v>
          </cell>
          <cell r="BJ53">
            <v>0</v>
          </cell>
          <cell r="BM53">
            <v>0</v>
          </cell>
          <cell r="BP53">
            <v>0</v>
          </cell>
          <cell r="BS53">
            <v>0</v>
          </cell>
          <cell r="BV53">
            <v>0</v>
          </cell>
          <cell r="BY53">
            <v>0</v>
          </cell>
          <cell r="CB53">
            <v>0</v>
          </cell>
          <cell r="CE53">
            <v>0</v>
          </cell>
          <cell r="CH53">
            <v>0</v>
          </cell>
          <cell r="CK53">
            <v>0</v>
          </cell>
        </row>
        <row r="54">
          <cell r="K54">
            <v>0</v>
          </cell>
          <cell r="N54">
            <v>0</v>
          </cell>
          <cell r="Q54">
            <v>0</v>
          </cell>
          <cell r="T54">
            <v>0</v>
          </cell>
          <cell r="W54">
            <v>0</v>
          </cell>
          <cell r="Z54">
            <v>0</v>
          </cell>
          <cell r="AC54">
            <v>0</v>
          </cell>
          <cell r="AF54">
            <v>0</v>
          </cell>
          <cell r="AI54">
            <v>0</v>
          </cell>
          <cell r="AL54">
            <v>0</v>
          </cell>
          <cell r="AO54">
            <v>0</v>
          </cell>
          <cell r="AR54">
            <v>0</v>
          </cell>
          <cell r="AU54">
            <v>0</v>
          </cell>
          <cell r="AX54">
            <v>0</v>
          </cell>
          <cell r="BA54">
            <v>0</v>
          </cell>
          <cell r="BD54">
            <v>0</v>
          </cell>
          <cell r="BG54">
            <v>0</v>
          </cell>
          <cell r="BJ54">
            <v>0</v>
          </cell>
          <cell r="BM54">
            <v>0</v>
          </cell>
          <cell r="BP54">
            <v>0</v>
          </cell>
          <cell r="BS54">
            <v>0</v>
          </cell>
          <cell r="BV54">
            <v>0</v>
          </cell>
          <cell r="BY54">
            <v>0</v>
          </cell>
          <cell r="CB54">
            <v>0</v>
          </cell>
          <cell r="CE54">
            <v>0</v>
          </cell>
          <cell r="CH54">
            <v>0</v>
          </cell>
          <cell r="CK54">
            <v>0</v>
          </cell>
        </row>
        <row r="55">
          <cell r="K55">
            <v>0</v>
          </cell>
          <cell r="N55">
            <v>0</v>
          </cell>
          <cell r="Q55">
            <v>0</v>
          </cell>
          <cell r="T55">
            <v>0</v>
          </cell>
          <cell r="W55">
            <v>0</v>
          </cell>
          <cell r="Z55">
            <v>0</v>
          </cell>
          <cell r="AC55">
            <v>0</v>
          </cell>
          <cell r="AF55">
            <v>0</v>
          </cell>
          <cell r="AI55">
            <v>0</v>
          </cell>
          <cell r="AL55">
            <v>0</v>
          </cell>
          <cell r="AO55">
            <v>0</v>
          </cell>
          <cell r="AR55">
            <v>0</v>
          </cell>
          <cell r="AU55">
            <v>0</v>
          </cell>
          <cell r="AX55">
            <v>0</v>
          </cell>
          <cell r="BA55">
            <v>0</v>
          </cell>
          <cell r="BD55">
            <v>0</v>
          </cell>
          <cell r="BG55">
            <v>0</v>
          </cell>
          <cell r="BJ55">
            <v>0</v>
          </cell>
          <cell r="BM55">
            <v>0</v>
          </cell>
          <cell r="BP55">
            <v>0</v>
          </cell>
          <cell r="BS55">
            <v>0</v>
          </cell>
          <cell r="BV55">
            <v>0</v>
          </cell>
          <cell r="BY55">
            <v>0</v>
          </cell>
          <cell r="CB55">
            <v>0</v>
          </cell>
          <cell r="CE55">
            <v>0</v>
          </cell>
          <cell r="CH55">
            <v>0</v>
          </cell>
          <cell r="CK55">
            <v>0</v>
          </cell>
        </row>
        <row r="56">
          <cell r="K56">
            <v>0</v>
          </cell>
          <cell r="N56">
            <v>0</v>
          </cell>
          <cell r="Q56">
            <v>0</v>
          </cell>
          <cell r="T56">
            <v>0</v>
          </cell>
          <cell r="W56">
            <v>0</v>
          </cell>
          <cell r="Z56">
            <v>0</v>
          </cell>
          <cell r="AC56">
            <v>0</v>
          </cell>
          <cell r="AF56">
            <v>0</v>
          </cell>
          <cell r="AI56">
            <v>0</v>
          </cell>
          <cell r="AL56">
            <v>0</v>
          </cell>
          <cell r="AO56">
            <v>0</v>
          </cell>
          <cell r="AR56">
            <v>0</v>
          </cell>
          <cell r="AU56">
            <v>0</v>
          </cell>
          <cell r="AX56">
            <v>0</v>
          </cell>
          <cell r="BA56">
            <v>0</v>
          </cell>
          <cell r="BD56">
            <v>0</v>
          </cell>
          <cell r="BG56">
            <v>0</v>
          </cell>
          <cell r="BJ56">
            <v>0</v>
          </cell>
          <cell r="BM56">
            <v>0</v>
          </cell>
          <cell r="BP56">
            <v>0</v>
          </cell>
          <cell r="BS56">
            <v>0</v>
          </cell>
          <cell r="BV56">
            <v>0</v>
          </cell>
          <cell r="BY56">
            <v>0</v>
          </cell>
          <cell r="CB56">
            <v>0</v>
          </cell>
          <cell r="CE56">
            <v>0</v>
          </cell>
          <cell r="CH56">
            <v>0</v>
          </cell>
          <cell r="CK56">
            <v>0</v>
          </cell>
        </row>
        <row r="60">
          <cell r="K60">
            <v>0</v>
          </cell>
          <cell r="L60">
            <v>0</v>
          </cell>
          <cell r="N60">
            <v>0</v>
          </cell>
          <cell r="O60">
            <v>0</v>
          </cell>
          <cell r="Q60">
            <v>0</v>
          </cell>
          <cell r="T60">
            <v>0</v>
          </cell>
          <cell r="U60">
            <v>0</v>
          </cell>
          <cell r="W60">
            <v>0</v>
          </cell>
          <cell r="X60">
            <v>0</v>
          </cell>
          <cell r="Z60">
            <v>0</v>
          </cell>
          <cell r="AC60">
            <v>0</v>
          </cell>
          <cell r="AD60">
            <v>0</v>
          </cell>
          <cell r="AF60">
            <v>0</v>
          </cell>
          <cell r="AG60">
            <v>0</v>
          </cell>
          <cell r="AI60">
            <v>0</v>
          </cell>
          <cell r="AL60">
            <v>0</v>
          </cell>
          <cell r="AM60">
            <v>0</v>
          </cell>
          <cell r="AO60">
            <v>0</v>
          </cell>
          <cell r="AP60">
            <v>0</v>
          </cell>
          <cell r="AR60">
            <v>0</v>
          </cell>
          <cell r="AU60">
            <v>0</v>
          </cell>
          <cell r="AV60">
            <v>0</v>
          </cell>
          <cell r="AX60">
            <v>0</v>
          </cell>
          <cell r="AY60">
            <v>0</v>
          </cell>
          <cell r="BA60">
            <v>0</v>
          </cell>
          <cell r="BD60">
            <v>0</v>
          </cell>
          <cell r="BE60">
            <v>0</v>
          </cell>
          <cell r="BG60">
            <v>0</v>
          </cell>
          <cell r="BH60">
            <v>0</v>
          </cell>
          <cell r="BJ60">
            <v>0</v>
          </cell>
          <cell r="BM60">
            <v>0</v>
          </cell>
          <cell r="BN60">
            <v>0</v>
          </cell>
          <cell r="BP60">
            <v>0</v>
          </cell>
          <cell r="BQ60">
            <v>0</v>
          </cell>
          <cell r="BS60">
            <v>0</v>
          </cell>
          <cell r="BV60">
            <v>0</v>
          </cell>
          <cell r="BW60">
            <v>0</v>
          </cell>
          <cell r="BY60">
            <v>0</v>
          </cell>
          <cell r="BZ60">
            <v>0</v>
          </cell>
          <cell r="CB60">
            <v>0</v>
          </cell>
          <cell r="CE60">
            <v>0</v>
          </cell>
          <cell r="CF60">
            <v>0</v>
          </cell>
          <cell r="CH60">
            <v>0</v>
          </cell>
          <cell r="CI60">
            <v>0</v>
          </cell>
          <cell r="CK60">
            <v>0</v>
          </cell>
        </row>
        <row r="61">
          <cell r="K61">
            <v>0</v>
          </cell>
          <cell r="M61">
            <v>0</v>
          </cell>
          <cell r="N61">
            <v>0</v>
          </cell>
          <cell r="P61">
            <v>0</v>
          </cell>
          <cell r="Q61">
            <v>0</v>
          </cell>
          <cell r="T61">
            <v>0</v>
          </cell>
          <cell r="V61">
            <v>0</v>
          </cell>
          <cell r="W61">
            <v>0</v>
          </cell>
          <cell r="Y61">
            <v>0</v>
          </cell>
          <cell r="Z61">
            <v>0</v>
          </cell>
          <cell r="AC61">
            <v>0</v>
          </cell>
          <cell r="AE61">
            <v>0</v>
          </cell>
          <cell r="AF61">
            <v>0</v>
          </cell>
          <cell r="AH61">
            <v>0</v>
          </cell>
          <cell r="AI61">
            <v>0</v>
          </cell>
          <cell r="AL61">
            <v>0</v>
          </cell>
          <cell r="AN61">
            <v>0</v>
          </cell>
          <cell r="AO61">
            <v>0</v>
          </cell>
          <cell r="AQ61">
            <v>0</v>
          </cell>
          <cell r="AR61">
            <v>0</v>
          </cell>
          <cell r="AU61">
            <v>0</v>
          </cell>
          <cell r="AW61">
            <v>0</v>
          </cell>
          <cell r="AX61">
            <v>0</v>
          </cell>
          <cell r="AZ61">
            <v>0</v>
          </cell>
          <cell r="BA61">
            <v>0</v>
          </cell>
          <cell r="BD61">
            <v>0</v>
          </cell>
          <cell r="BF61">
            <v>0</v>
          </cell>
          <cell r="BG61">
            <v>0</v>
          </cell>
          <cell r="BI61">
            <v>0</v>
          </cell>
          <cell r="BJ61">
            <v>0</v>
          </cell>
          <cell r="BM61">
            <v>0</v>
          </cell>
          <cell r="BO61">
            <v>0</v>
          </cell>
          <cell r="BP61">
            <v>0</v>
          </cell>
          <cell r="BR61">
            <v>0</v>
          </cell>
          <cell r="BS61">
            <v>0</v>
          </cell>
          <cell r="BV61">
            <v>0</v>
          </cell>
          <cell r="BX61">
            <v>0</v>
          </cell>
          <cell r="BY61">
            <v>0</v>
          </cell>
          <cell r="CA61">
            <v>0</v>
          </cell>
          <cell r="CB61">
            <v>0</v>
          </cell>
          <cell r="CE61">
            <v>0</v>
          </cell>
          <cell r="CG61">
            <v>0</v>
          </cell>
          <cell r="CH61">
            <v>0</v>
          </cell>
          <cell r="CJ61">
            <v>0</v>
          </cell>
          <cell r="CK61">
            <v>0</v>
          </cell>
        </row>
        <row r="62">
          <cell r="K62">
            <v>0</v>
          </cell>
          <cell r="N62">
            <v>0</v>
          </cell>
          <cell r="Q62">
            <v>0</v>
          </cell>
          <cell r="T62">
            <v>0</v>
          </cell>
          <cell r="W62">
            <v>0</v>
          </cell>
          <cell r="Z62">
            <v>0</v>
          </cell>
          <cell r="AC62">
            <v>0</v>
          </cell>
          <cell r="AF62">
            <v>0</v>
          </cell>
          <cell r="AI62">
            <v>0</v>
          </cell>
          <cell r="AL62">
            <v>0</v>
          </cell>
          <cell r="AO62">
            <v>0</v>
          </cell>
          <cell r="AR62">
            <v>0</v>
          </cell>
          <cell r="AU62">
            <v>0</v>
          </cell>
          <cell r="AX62">
            <v>0</v>
          </cell>
          <cell r="BA62">
            <v>0</v>
          </cell>
          <cell r="BD62">
            <v>0</v>
          </cell>
          <cell r="BG62">
            <v>0</v>
          </cell>
          <cell r="BJ62">
            <v>0</v>
          </cell>
          <cell r="BM62">
            <v>0</v>
          </cell>
          <cell r="BP62">
            <v>0</v>
          </cell>
          <cell r="BS62">
            <v>0</v>
          </cell>
          <cell r="BV62">
            <v>0</v>
          </cell>
          <cell r="BY62">
            <v>0</v>
          </cell>
          <cell r="CB62">
            <v>0</v>
          </cell>
          <cell r="CE62">
            <v>0</v>
          </cell>
          <cell r="CH62">
            <v>0</v>
          </cell>
          <cell r="CK62">
            <v>0</v>
          </cell>
        </row>
        <row r="63"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U63">
            <v>0</v>
          </cell>
          <cell r="AV63">
            <v>0</v>
          </cell>
          <cell r="AW63">
            <v>0</v>
          </cell>
          <cell r="AX63">
            <v>0</v>
          </cell>
          <cell r="AY63">
            <v>0</v>
          </cell>
          <cell r="AZ63">
            <v>0</v>
          </cell>
          <cell r="BA63">
            <v>0</v>
          </cell>
          <cell r="BD63">
            <v>0</v>
          </cell>
          <cell r="BE63">
            <v>0</v>
          </cell>
          <cell r="BF63">
            <v>0</v>
          </cell>
          <cell r="BG63">
            <v>0</v>
          </cell>
          <cell r="BH63">
            <v>0</v>
          </cell>
          <cell r="BI63">
            <v>0</v>
          </cell>
          <cell r="BJ63">
            <v>0</v>
          </cell>
          <cell r="BM63">
            <v>0</v>
          </cell>
          <cell r="BN63">
            <v>0</v>
          </cell>
          <cell r="BO63">
            <v>0</v>
          </cell>
          <cell r="BP63">
            <v>0</v>
          </cell>
          <cell r="BQ63">
            <v>0</v>
          </cell>
          <cell r="BR63">
            <v>0</v>
          </cell>
          <cell r="BS63">
            <v>0</v>
          </cell>
          <cell r="BV63">
            <v>0</v>
          </cell>
          <cell r="BW63">
            <v>0</v>
          </cell>
          <cell r="BX63">
            <v>0</v>
          </cell>
          <cell r="BY63">
            <v>0</v>
          </cell>
          <cell r="BZ63">
            <v>0</v>
          </cell>
          <cell r="CA63">
            <v>0</v>
          </cell>
          <cell r="CB63">
            <v>0</v>
          </cell>
          <cell r="CE63">
            <v>0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</row>
        <row r="64"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0</v>
          </cell>
          <cell r="AU64">
            <v>0</v>
          </cell>
          <cell r="AV64">
            <v>0</v>
          </cell>
          <cell r="AW64">
            <v>0</v>
          </cell>
          <cell r="AX64">
            <v>0</v>
          </cell>
          <cell r="AY64">
            <v>0</v>
          </cell>
          <cell r="AZ64">
            <v>0</v>
          </cell>
          <cell r="BA64">
            <v>0</v>
          </cell>
          <cell r="BD64">
            <v>0</v>
          </cell>
          <cell r="BE64">
            <v>0</v>
          </cell>
          <cell r="BF64">
            <v>0</v>
          </cell>
          <cell r="BG64">
            <v>0</v>
          </cell>
          <cell r="BH64">
            <v>0</v>
          </cell>
          <cell r="BI64">
            <v>0</v>
          </cell>
          <cell r="BJ64">
            <v>0</v>
          </cell>
          <cell r="BM64">
            <v>0</v>
          </cell>
          <cell r="BN64">
            <v>0</v>
          </cell>
          <cell r="BO64">
            <v>0</v>
          </cell>
          <cell r="BP64">
            <v>0</v>
          </cell>
          <cell r="BQ64">
            <v>0</v>
          </cell>
          <cell r="BR64">
            <v>0</v>
          </cell>
          <cell r="BS64">
            <v>0</v>
          </cell>
          <cell r="BV64">
            <v>0</v>
          </cell>
          <cell r="BW64">
            <v>0</v>
          </cell>
          <cell r="BX64">
            <v>0</v>
          </cell>
          <cell r="BY64">
            <v>0</v>
          </cell>
          <cell r="BZ64">
            <v>0</v>
          </cell>
          <cell r="CA64">
            <v>0</v>
          </cell>
          <cell r="CB64">
            <v>0</v>
          </cell>
          <cell r="CE64">
            <v>0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</row>
        <row r="65"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  <cell r="BD65">
            <v>0</v>
          </cell>
          <cell r="BE65">
            <v>0</v>
          </cell>
          <cell r="BF65">
            <v>0</v>
          </cell>
          <cell r="BG65">
            <v>0</v>
          </cell>
          <cell r="BH65">
            <v>0</v>
          </cell>
          <cell r="BI65">
            <v>0</v>
          </cell>
          <cell r="BJ65">
            <v>0</v>
          </cell>
          <cell r="BM65">
            <v>0</v>
          </cell>
          <cell r="BN65">
            <v>0</v>
          </cell>
          <cell r="BO65">
            <v>0</v>
          </cell>
          <cell r="BP65">
            <v>0</v>
          </cell>
          <cell r="BQ65">
            <v>0</v>
          </cell>
          <cell r="BR65">
            <v>0</v>
          </cell>
          <cell r="BS65">
            <v>0</v>
          </cell>
          <cell r="BV65">
            <v>0</v>
          </cell>
          <cell r="BW65">
            <v>0</v>
          </cell>
          <cell r="BX65">
            <v>0</v>
          </cell>
          <cell r="BY65">
            <v>0</v>
          </cell>
          <cell r="BZ65">
            <v>0</v>
          </cell>
          <cell r="CA65">
            <v>0</v>
          </cell>
          <cell r="CB65">
            <v>0</v>
          </cell>
          <cell r="CE65">
            <v>0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</row>
        <row r="66"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  <cell r="AY66">
            <v>0</v>
          </cell>
          <cell r="AZ66">
            <v>0</v>
          </cell>
          <cell r="BA66">
            <v>0</v>
          </cell>
          <cell r="BD66">
            <v>0</v>
          </cell>
          <cell r="BE66">
            <v>0</v>
          </cell>
          <cell r="BF66">
            <v>0</v>
          </cell>
          <cell r="BG66">
            <v>0</v>
          </cell>
          <cell r="BH66">
            <v>0</v>
          </cell>
          <cell r="BI66">
            <v>0</v>
          </cell>
          <cell r="BJ66">
            <v>0</v>
          </cell>
          <cell r="BM66">
            <v>0</v>
          </cell>
          <cell r="BN66">
            <v>0</v>
          </cell>
          <cell r="BO66">
            <v>0</v>
          </cell>
          <cell r="BP66">
            <v>0</v>
          </cell>
          <cell r="BQ66">
            <v>0</v>
          </cell>
          <cell r="BR66">
            <v>0</v>
          </cell>
          <cell r="BS66">
            <v>0</v>
          </cell>
          <cell r="BV66">
            <v>0</v>
          </cell>
          <cell r="BW66">
            <v>0</v>
          </cell>
          <cell r="BX66">
            <v>0</v>
          </cell>
          <cell r="BY66">
            <v>0</v>
          </cell>
          <cell r="BZ66">
            <v>0</v>
          </cell>
          <cell r="CA66">
            <v>0</v>
          </cell>
          <cell r="CB66">
            <v>0</v>
          </cell>
          <cell r="CE66">
            <v>0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</row>
        <row r="67"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U67">
            <v>0</v>
          </cell>
          <cell r="AV67">
            <v>0</v>
          </cell>
          <cell r="AW67">
            <v>0</v>
          </cell>
          <cell r="AX67">
            <v>0</v>
          </cell>
          <cell r="AY67">
            <v>0</v>
          </cell>
          <cell r="AZ67">
            <v>0</v>
          </cell>
          <cell r="BA67">
            <v>0</v>
          </cell>
          <cell r="BD67">
            <v>0</v>
          </cell>
          <cell r="BE67">
            <v>0</v>
          </cell>
          <cell r="BF67">
            <v>0</v>
          </cell>
          <cell r="BG67">
            <v>0</v>
          </cell>
          <cell r="BH67">
            <v>0</v>
          </cell>
          <cell r="BI67">
            <v>0</v>
          </cell>
          <cell r="BJ67">
            <v>0</v>
          </cell>
          <cell r="BM67">
            <v>0</v>
          </cell>
          <cell r="BN67">
            <v>0</v>
          </cell>
          <cell r="BO67">
            <v>0</v>
          </cell>
          <cell r="BP67">
            <v>0</v>
          </cell>
          <cell r="BQ67">
            <v>0</v>
          </cell>
          <cell r="BR67">
            <v>0</v>
          </cell>
          <cell r="BS67">
            <v>0</v>
          </cell>
          <cell r="BV67">
            <v>0</v>
          </cell>
          <cell r="BW67">
            <v>0</v>
          </cell>
          <cell r="BX67">
            <v>0</v>
          </cell>
          <cell r="BY67">
            <v>0</v>
          </cell>
          <cell r="BZ67">
            <v>0</v>
          </cell>
          <cell r="CA67">
            <v>0</v>
          </cell>
          <cell r="CB67">
            <v>0</v>
          </cell>
          <cell r="CE67">
            <v>0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</row>
        <row r="68"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0</v>
          </cell>
          <cell r="BD68">
            <v>0</v>
          </cell>
          <cell r="BE68">
            <v>0</v>
          </cell>
          <cell r="BF68">
            <v>0</v>
          </cell>
          <cell r="BG68">
            <v>0</v>
          </cell>
          <cell r="BH68">
            <v>0</v>
          </cell>
          <cell r="BI68">
            <v>0</v>
          </cell>
          <cell r="BJ68">
            <v>0</v>
          </cell>
          <cell r="BM68">
            <v>0</v>
          </cell>
          <cell r="BN68">
            <v>0</v>
          </cell>
          <cell r="BO68">
            <v>0</v>
          </cell>
          <cell r="BP68">
            <v>0</v>
          </cell>
          <cell r="BQ68">
            <v>0</v>
          </cell>
          <cell r="BR68">
            <v>0</v>
          </cell>
          <cell r="BS68">
            <v>0</v>
          </cell>
          <cell r="BV68">
            <v>0</v>
          </cell>
          <cell r="BW68">
            <v>0</v>
          </cell>
          <cell r="BX68">
            <v>0</v>
          </cell>
          <cell r="BY68">
            <v>0</v>
          </cell>
          <cell r="BZ68">
            <v>0</v>
          </cell>
          <cell r="CA68">
            <v>0</v>
          </cell>
          <cell r="CB68">
            <v>0</v>
          </cell>
          <cell r="CE68">
            <v>0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</row>
        <row r="69"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D69">
            <v>0</v>
          </cell>
          <cell r="BE69">
            <v>0</v>
          </cell>
          <cell r="BF69">
            <v>0</v>
          </cell>
          <cell r="BG69">
            <v>0</v>
          </cell>
          <cell r="BH69">
            <v>0</v>
          </cell>
          <cell r="BI69">
            <v>0</v>
          </cell>
          <cell r="BJ69">
            <v>0</v>
          </cell>
          <cell r="BM69">
            <v>0</v>
          </cell>
          <cell r="BN69">
            <v>0</v>
          </cell>
          <cell r="BO69">
            <v>0</v>
          </cell>
          <cell r="BP69">
            <v>0</v>
          </cell>
          <cell r="BQ69">
            <v>0</v>
          </cell>
          <cell r="BR69">
            <v>0</v>
          </cell>
          <cell r="BS69">
            <v>0</v>
          </cell>
          <cell r="BV69">
            <v>0</v>
          </cell>
          <cell r="BW69">
            <v>0</v>
          </cell>
          <cell r="BX69">
            <v>0</v>
          </cell>
          <cell r="BY69">
            <v>0</v>
          </cell>
          <cell r="BZ69">
            <v>0</v>
          </cell>
          <cell r="CA69">
            <v>0</v>
          </cell>
          <cell r="CB69">
            <v>0</v>
          </cell>
          <cell r="CE69">
            <v>0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</row>
        <row r="70"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U70">
            <v>0</v>
          </cell>
          <cell r="AV70">
            <v>0</v>
          </cell>
          <cell r="AW70">
            <v>0</v>
          </cell>
          <cell r="AX70">
            <v>0</v>
          </cell>
          <cell r="AY70">
            <v>0</v>
          </cell>
          <cell r="AZ70">
            <v>0</v>
          </cell>
          <cell r="BA70">
            <v>0</v>
          </cell>
          <cell r="BD70">
            <v>0</v>
          </cell>
          <cell r="BE70">
            <v>0</v>
          </cell>
          <cell r="BF70">
            <v>0</v>
          </cell>
          <cell r="BG70">
            <v>0</v>
          </cell>
          <cell r="BH70">
            <v>0</v>
          </cell>
          <cell r="BI70">
            <v>0</v>
          </cell>
          <cell r="BJ70">
            <v>0</v>
          </cell>
          <cell r="BM70">
            <v>0</v>
          </cell>
          <cell r="BN70">
            <v>0</v>
          </cell>
          <cell r="BO70">
            <v>0</v>
          </cell>
          <cell r="BP70">
            <v>0</v>
          </cell>
          <cell r="BQ70">
            <v>0</v>
          </cell>
          <cell r="BR70">
            <v>0</v>
          </cell>
          <cell r="BS70">
            <v>0</v>
          </cell>
          <cell r="BV70">
            <v>0</v>
          </cell>
          <cell r="BW70">
            <v>0</v>
          </cell>
          <cell r="BX70">
            <v>0</v>
          </cell>
          <cell r="BY70">
            <v>0</v>
          </cell>
          <cell r="BZ70">
            <v>0</v>
          </cell>
          <cell r="CA70">
            <v>0</v>
          </cell>
          <cell r="CB70">
            <v>0</v>
          </cell>
          <cell r="CE70">
            <v>0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</row>
        <row r="71"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U71">
            <v>0</v>
          </cell>
          <cell r="AV71">
            <v>0</v>
          </cell>
          <cell r="AW71">
            <v>0</v>
          </cell>
          <cell r="AX71">
            <v>0</v>
          </cell>
          <cell r="AY71">
            <v>0</v>
          </cell>
          <cell r="AZ71">
            <v>0</v>
          </cell>
          <cell r="BA71">
            <v>0</v>
          </cell>
          <cell r="BD71">
            <v>0</v>
          </cell>
          <cell r="BE71">
            <v>0</v>
          </cell>
          <cell r="BF71">
            <v>0</v>
          </cell>
          <cell r="BG71">
            <v>0</v>
          </cell>
          <cell r="BH71">
            <v>0</v>
          </cell>
          <cell r="BI71">
            <v>0</v>
          </cell>
          <cell r="BJ71">
            <v>0</v>
          </cell>
          <cell r="BM71">
            <v>0</v>
          </cell>
          <cell r="BN71">
            <v>0</v>
          </cell>
          <cell r="BO71">
            <v>0</v>
          </cell>
          <cell r="BP71">
            <v>0</v>
          </cell>
          <cell r="BQ71">
            <v>0</v>
          </cell>
          <cell r="BR71">
            <v>0</v>
          </cell>
          <cell r="BS71">
            <v>0</v>
          </cell>
          <cell r="BV71">
            <v>0</v>
          </cell>
          <cell r="BW71">
            <v>0</v>
          </cell>
          <cell r="BX71">
            <v>0</v>
          </cell>
          <cell r="BY71">
            <v>0</v>
          </cell>
          <cell r="BZ71">
            <v>0</v>
          </cell>
          <cell r="CA71">
            <v>0</v>
          </cell>
          <cell r="CB71">
            <v>0</v>
          </cell>
          <cell r="CE71">
            <v>0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</row>
        <row r="72">
          <cell r="BW72">
            <v>0</v>
          </cell>
          <cell r="BX72">
            <v>0</v>
          </cell>
        </row>
        <row r="74">
          <cell r="K74">
            <v>0</v>
          </cell>
          <cell r="N74">
            <v>0</v>
          </cell>
          <cell r="Q74">
            <v>0</v>
          </cell>
          <cell r="T74">
            <v>0</v>
          </cell>
          <cell r="W74">
            <v>0</v>
          </cell>
          <cell r="Z74">
            <v>0</v>
          </cell>
          <cell r="AC74">
            <v>0</v>
          </cell>
          <cell r="AF74">
            <v>0</v>
          </cell>
          <cell r="AI74">
            <v>0</v>
          </cell>
          <cell r="AL74">
            <v>0</v>
          </cell>
          <cell r="AO74">
            <v>0</v>
          </cell>
          <cell r="AR74">
            <v>0</v>
          </cell>
          <cell r="AU74">
            <v>0</v>
          </cell>
          <cell r="AX74">
            <v>0</v>
          </cell>
          <cell r="BA74">
            <v>0</v>
          </cell>
          <cell r="BD74">
            <v>0</v>
          </cell>
          <cell r="BG74">
            <v>0</v>
          </cell>
          <cell r="BJ74">
            <v>0</v>
          </cell>
          <cell r="BM74">
            <v>0</v>
          </cell>
          <cell r="BP74">
            <v>0</v>
          </cell>
          <cell r="BS74">
            <v>0</v>
          </cell>
          <cell r="BV74">
            <v>0</v>
          </cell>
          <cell r="BY74">
            <v>0</v>
          </cell>
          <cell r="CB74">
            <v>0</v>
          </cell>
          <cell r="CE74">
            <v>0</v>
          </cell>
          <cell r="CH74">
            <v>0</v>
          </cell>
          <cell r="CK74">
            <v>0</v>
          </cell>
        </row>
        <row r="75">
          <cell r="K75">
            <v>0</v>
          </cell>
          <cell r="N75">
            <v>0</v>
          </cell>
          <cell r="Q75">
            <v>0</v>
          </cell>
          <cell r="T75">
            <v>0</v>
          </cell>
          <cell r="W75">
            <v>0</v>
          </cell>
          <cell r="Z75">
            <v>0</v>
          </cell>
          <cell r="AC75">
            <v>0</v>
          </cell>
          <cell r="AF75">
            <v>0</v>
          </cell>
          <cell r="AI75">
            <v>0</v>
          </cell>
          <cell r="AL75">
            <v>0</v>
          </cell>
          <cell r="AO75">
            <v>0</v>
          </cell>
          <cell r="AR75">
            <v>0</v>
          </cell>
          <cell r="AU75">
            <v>0</v>
          </cell>
          <cell r="AX75">
            <v>0</v>
          </cell>
          <cell r="BA75">
            <v>0</v>
          </cell>
          <cell r="BD75">
            <v>0</v>
          </cell>
          <cell r="BG75">
            <v>0</v>
          </cell>
          <cell r="BJ75">
            <v>0</v>
          </cell>
          <cell r="BM75">
            <v>0</v>
          </cell>
          <cell r="BP75">
            <v>0</v>
          </cell>
          <cell r="BS75">
            <v>0</v>
          </cell>
          <cell r="BV75">
            <v>0</v>
          </cell>
          <cell r="BY75">
            <v>0</v>
          </cell>
          <cell r="CB75">
            <v>0</v>
          </cell>
          <cell r="CE75">
            <v>0</v>
          </cell>
          <cell r="CH75">
            <v>0</v>
          </cell>
          <cell r="CK75">
            <v>0</v>
          </cell>
        </row>
        <row r="76">
          <cell r="K76">
            <v>0</v>
          </cell>
          <cell r="N76">
            <v>0</v>
          </cell>
          <cell r="Q76">
            <v>0</v>
          </cell>
          <cell r="T76">
            <v>0</v>
          </cell>
          <cell r="W76">
            <v>0</v>
          </cell>
          <cell r="Z76">
            <v>0</v>
          </cell>
          <cell r="AC76">
            <v>0</v>
          </cell>
          <cell r="AF76">
            <v>0</v>
          </cell>
          <cell r="AI76">
            <v>0</v>
          </cell>
          <cell r="AL76">
            <v>0</v>
          </cell>
          <cell r="AO76">
            <v>0</v>
          </cell>
          <cell r="AR76">
            <v>0</v>
          </cell>
          <cell r="AU76">
            <v>0</v>
          </cell>
          <cell r="AX76">
            <v>0</v>
          </cell>
          <cell r="BA76">
            <v>0</v>
          </cell>
          <cell r="BD76">
            <v>0</v>
          </cell>
          <cell r="BG76">
            <v>0</v>
          </cell>
          <cell r="BJ76">
            <v>0</v>
          </cell>
          <cell r="BM76">
            <v>0</v>
          </cell>
          <cell r="BP76">
            <v>0</v>
          </cell>
          <cell r="BS76">
            <v>0</v>
          </cell>
          <cell r="BV76">
            <v>0</v>
          </cell>
          <cell r="BY76">
            <v>0</v>
          </cell>
          <cell r="CB76">
            <v>0</v>
          </cell>
          <cell r="CE76">
            <v>0</v>
          </cell>
          <cell r="CH76">
            <v>0</v>
          </cell>
          <cell r="CK76">
            <v>0</v>
          </cell>
        </row>
        <row r="77">
          <cell r="K77">
            <v>0</v>
          </cell>
          <cell r="N77">
            <v>0</v>
          </cell>
          <cell r="Q77">
            <v>0</v>
          </cell>
          <cell r="T77">
            <v>0</v>
          </cell>
          <cell r="W77">
            <v>0</v>
          </cell>
          <cell r="Z77">
            <v>0</v>
          </cell>
          <cell r="AC77">
            <v>0</v>
          </cell>
          <cell r="AF77">
            <v>0</v>
          </cell>
          <cell r="AI77">
            <v>0</v>
          </cell>
          <cell r="AL77">
            <v>0</v>
          </cell>
          <cell r="AO77">
            <v>0</v>
          </cell>
          <cell r="AR77">
            <v>0</v>
          </cell>
          <cell r="AU77">
            <v>0</v>
          </cell>
          <cell r="AX77">
            <v>0</v>
          </cell>
          <cell r="BA77">
            <v>0</v>
          </cell>
          <cell r="BD77">
            <v>0</v>
          </cell>
          <cell r="BG77">
            <v>0</v>
          </cell>
          <cell r="BJ77">
            <v>0</v>
          </cell>
          <cell r="BM77">
            <v>0</v>
          </cell>
          <cell r="BP77">
            <v>0</v>
          </cell>
          <cell r="BS77">
            <v>0</v>
          </cell>
          <cell r="BV77">
            <v>0</v>
          </cell>
          <cell r="BY77">
            <v>0</v>
          </cell>
          <cell r="CB77">
            <v>0</v>
          </cell>
          <cell r="CE77">
            <v>0</v>
          </cell>
          <cell r="CH77">
            <v>0</v>
          </cell>
          <cell r="CK77">
            <v>0</v>
          </cell>
        </row>
        <row r="78">
          <cell r="BW78">
            <v>0</v>
          </cell>
          <cell r="BX78">
            <v>0</v>
          </cell>
        </row>
        <row r="80">
          <cell r="K80">
            <v>0</v>
          </cell>
          <cell r="N80">
            <v>0</v>
          </cell>
          <cell r="Q80">
            <v>0</v>
          </cell>
          <cell r="T80">
            <v>0</v>
          </cell>
          <cell r="W80">
            <v>0</v>
          </cell>
          <cell r="Z80">
            <v>0</v>
          </cell>
          <cell r="AC80">
            <v>0</v>
          </cell>
          <cell r="AF80">
            <v>0</v>
          </cell>
          <cell r="AI80">
            <v>0</v>
          </cell>
          <cell r="AL80">
            <v>0</v>
          </cell>
          <cell r="AO80">
            <v>0</v>
          </cell>
          <cell r="AR80">
            <v>0</v>
          </cell>
          <cell r="AU80">
            <v>0</v>
          </cell>
          <cell r="AX80">
            <v>0</v>
          </cell>
          <cell r="BA80">
            <v>0</v>
          </cell>
          <cell r="BD80">
            <v>0</v>
          </cell>
          <cell r="BG80">
            <v>0</v>
          </cell>
          <cell r="BJ80">
            <v>0</v>
          </cell>
          <cell r="BM80">
            <v>0</v>
          </cell>
          <cell r="BP80">
            <v>0</v>
          </cell>
          <cell r="BS80">
            <v>0</v>
          </cell>
          <cell r="BV80">
            <v>0</v>
          </cell>
          <cell r="BY80">
            <v>0</v>
          </cell>
          <cell r="CB80">
            <v>0</v>
          </cell>
          <cell r="CE80">
            <v>0</v>
          </cell>
          <cell r="CH80">
            <v>0</v>
          </cell>
          <cell r="CK80">
            <v>0</v>
          </cell>
        </row>
        <row r="81">
          <cell r="K81">
            <v>0</v>
          </cell>
          <cell r="N81">
            <v>0</v>
          </cell>
          <cell r="Q81">
            <v>0</v>
          </cell>
          <cell r="T81">
            <v>0</v>
          </cell>
          <cell r="W81">
            <v>0</v>
          </cell>
          <cell r="Z81">
            <v>0</v>
          </cell>
          <cell r="AC81">
            <v>0</v>
          </cell>
          <cell r="AF81">
            <v>0</v>
          </cell>
          <cell r="AI81">
            <v>0</v>
          </cell>
          <cell r="AL81">
            <v>0</v>
          </cell>
          <cell r="AO81">
            <v>0</v>
          </cell>
          <cell r="AR81">
            <v>0</v>
          </cell>
          <cell r="AU81">
            <v>0</v>
          </cell>
          <cell r="AX81">
            <v>0</v>
          </cell>
          <cell r="BA81">
            <v>0</v>
          </cell>
          <cell r="BD81">
            <v>0</v>
          </cell>
          <cell r="BG81">
            <v>0</v>
          </cell>
          <cell r="BJ81">
            <v>0</v>
          </cell>
          <cell r="BM81">
            <v>0</v>
          </cell>
          <cell r="BP81">
            <v>0</v>
          </cell>
          <cell r="BS81">
            <v>0</v>
          </cell>
          <cell r="BV81">
            <v>0</v>
          </cell>
          <cell r="BY81">
            <v>0</v>
          </cell>
          <cell r="CB81">
            <v>0</v>
          </cell>
          <cell r="CE81">
            <v>0</v>
          </cell>
          <cell r="CH81">
            <v>0</v>
          </cell>
          <cell r="CK81">
            <v>0</v>
          </cell>
        </row>
        <row r="82">
          <cell r="K82">
            <v>0</v>
          </cell>
          <cell r="N82">
            <v>0</v>
          </cell>
          <cell r="Q82">
            <v>0</v>
          </cell>
          <cell r="T82">
            <v>0</v>
          </cell>
          <cell r="W82">
            <v>0</v>
          </cell>
          <cell r="Z82">
            <v>0</v>
          </cell>
          <cell r="AC82">
            <v>0</v>
          </cell>
          <cell r="AF82">
            <v>0</v>
          </cell>
          <cell r="AI82">
            <v>0</v>
          </cell>
          <cell r="AL82">
            <v>0</v>
          </cell>
          <cell r="AO82">
            <v>0</v>
          </cell>
          <cell r="AR82">
            <v>0</v>
          </cell>
          <cell r="AU82">
            <v>0</v>
          </cell>
          <cell r="AX82">
            <v>0</v>
          </cell>
          <cell r="BA82">
            <v>0</v>
          </cell>
          <cell r="BD82">
            <v>0</v>
          </cell>
          <cell r="BG82">
            <v>0</v>
          </cell>
          <cell r="BJ82">
            <v>0</v>
          </cell>
          <cell r="BM82">
            <v>0</v>
          </cell>
          <cell r="BP82">
            <v>0</v>
          </cell>
          <cell r="BS82">
            <v>0</v>
          </cell>
          <cell r="BV82">
            <v>0</v>
          </cell>
          <cell r="BY82">
            <v>0</v>
          </cell>
          <cell r="CB82">
            <v>0</v>
          </cell>
          <cell r="CE82">
            <v>0</v>
          </cell>
          <cell r="CH82">
            <v>0</v>
          </cell>
          <cell r="CK82">
            <v>0</v>
          </cell>
        </row>
        <row r="83">
          <cell r="K83">
            <v>0</v>
          </cell>
          <cell r="N83">
            <v>0</v>
          </cell>
          <cell r="Q83">
            <v>0</v>
          </cell>
          <cell r="T83">
            <v>0</v>
          </cell>
          <cell r="W83">
            <v>0</v>
          </cell>
          <cell r="Z83">
            <v>0</v>
          </cell>
          <cell r="AC83">
            <v>0</v>
          </cell>
          <cell r="AF83">
            <v>0</v>
          </cell>
          <cell r="AI83">
            <v>0</v>
          </cell>
          <cell r="AL83">
            <v>0</v>
          </cell>
          <cell r="AO83">
            <v>0</v>
          </cell>
          <cell r="AR83">
            <v>0</v>
          </cell>
          <cell r="AU83">
            <v>0</v>
          </cell>
          <cell r="AX83">
            <v>0</v>
          </cell>
          <cell r="BA83">
            <v>0</v>
          </cell>
          <cell r="BD83">
            <v>0</v>
          </cell>
          <cell r="BG83">
            <v>0</v>
          </cell>
          <cell r="BJ83">
            <v>0</v>
          </cell>
          <cell r="BM83">
            <v>0</v>
          </cell>
          <cell r="BP83">
            <v>0</v>
          </cell>
          <cell r="BS83">
            <v>0</v>
          </cell>
          <cell r="BV83">
            <v>0</v>
          </cell>
          <cell r="BY83">
            <v>0</v>
          </cell>
          <cell r="CB83">
            <v>0</v>
          </cell>
          <cell r="CE83">
            <v>0</v>
          </cell>
          <cell r="CH83">
            <v>0</v>
          </cell>
          <cell r="CK83">
            <v>0</v>
          </cell>
        </row>
        <row r="86">
          <cell r="K86">
            <v>0</v>
          </cell>
          <cell r="N86">
            <v>0</v>
          </cell>
          <cell r="Q86">
            <v>0</v>
          </cell>
          <cell r="T86">
            <v>0</v>
          </cell>
          <cell r="W86">
            <v>0</v>
          </cell>
          <cell r="Z86">
            <v>0</v>
          </cell>
          <cell r="AC86">
            <v>0</v>
          </cell>
          <cell r="AF86">
            <v>0</v>
          </cell>
          <cell r="AI86">
            <v>0</v>
          </cell>
          <cell r="AL86">
            <v>0</v>
          </cell>
          <cell r="AO86">
            <v>0</v>
          </cell>
          <cell r="AR86">
            <v>0</v>
          </cell>
          <cell r="AU86">
            <v>0</v>
          </cell>
          <cell r="AX86">
            <v>0</v>
          </cell>
          <cell r="BA86">
            <v>0</v>
          </cell>
          <cell r="BD86">
            <v>0</v>
          </cell>
          <cell r="BG86">
            <v>0</v>
          </cell>
          <cell r="BJ86">
            <v>0</v>
          </cell>
          <cell r="BM86">
            <v>0</v>
          </cell>
          <cell r="BP86">
            <v>0</v>
          </cell>
          <cell r="BS86">
            <v>0</v>
          </cell>
          <cell r="BV86">
            <v>0</v>
          </cell>
          <cell r="BY86">
            <v>0</v>
          </cell>
          <cell r="CB86">
            <v>0</v>
          </cell>
          <cell r="CE86">
            <v>0</v>
          </cell>
          <cell r="CH86">
            <v>0</v>
          </cell>
          <cell r="CK86">
            <v>0</v>
          </cell>
        </row>
        <row r="87">
          <cell r="K87">
            <v>0</v>
          </cell>
          <cell r="N87">
            <v>0</v>
          </cell>
          <cell r="Q87">
            <v>0</v>
          </cell>
          <cell r="T87">
            <v>0</v>
          </cell>
          <cell r="W87">
            <v>0</v>
          </cell>
          <cell r="Z87">
            <v>0</v>
          </cell>
          <cell r="AC87">
            <v>0</v>
          </cell>
          <cell r="AF87">
            <v>0</v>
          </cell>
          <cell r="AI87">
            <v>0</v>
          </cell>
          <cell r="AL87">
            <v>0</v>
          </cell>
          <cell r="AO87">
            <v>0</v>
          </cell>
          <cell r="AR87">
            <v>0</v>
          </cell>
          <cell r="AU87">
            <v>0</v>
          </cell>
          <cell r="AX87">
            <v>0</v>
          </cell>
          <cell r="BA87">
            <v>0</v>
          </cell>
          <cell r="BD87">
            <v>0</v>
          </cell>
          <cell r="BG87">
            <v>0</v>
          </cell>
          <cell r="BJ87">
            <v>0</v>
          </cell>
          <cell r="BM87">
            <v>0</v>
          </cell>
          <cell r="BP87">
            <v>0</v>
          </cell>
          <cell r="BS87">
            <v>0</v>
          </cell>
          <cell r="BV87">
            <v>0</v>
          </cell>
          <cell r="BY87">
            <v>0</v>
          </cell>
          <cell r="CB87">
            <v>0</v>
          </cell>
          <cell r="CE87">
            <v>0</v>
          </cell>
          <cell r="CH87">
            <v>0</v>
          </cell>
          <cell r="CK87">
            <v>0</v>
          </cell>
        </row>
        <row r="88">
          <cell r="K88">
            <v>0</v>
          </cell>
          <cell r="N88">
            <v>0</v>
          </cell>
          <cell r="Q88">
            <v>0</v>
          </cell>
          <cell r="T88">
            <v>0</v>
          </cell>
          <cell r="W88">
            <v>0</v>
          </cell>
          <cell r="Z88">
            <v>0</v>
          </cell>
          <cell r="AC88">
            <v>0</v>
          </cell>
          <cell r="AF88">
            <v>0</v>
          </cell>
          <cell r="AI88">
            <v>0</v>
          </cell>
          <cell r="AL88">
            <v>0</v>
          </cell>
          <cell r="AO88">
            <v>0</v>
          </cell>
          <cell r="AR88">
            <v>0</v>
          </cell>
          <cell r="AU88">
            <v>0</v>
          </cell>
          <cell r="AX88">
            <v>0</v>
          </cell>
          <cell r="BA88">
            <v>0</v>
          </cell>
          <cell r="BD88">
            <v>0</v>
          </cell>
          <cell r="BG88">
            <v>0</v>
          </cell>
          <cell r="BJ88">
            <v>0</v>
          </cell>
          <cell r="BM88">
            <v>0</v>
          </cell>
          <cell r="BP88">
            <v>0</v>
          </cell>
          <cell r="BS88">
            <v>0</v>
          </cell>
          <cell r="BV88">
            <v>0</v>
          </cell>
          <cell r="BY88">
            <v>0</v>
          </cell>
          <cell r="CB88">
            <v>0</v>
          </cell>
          <cell r="CE88">
            <v>0</v>
          </cell>
          <cell r="CH88">
            <v>0</v>
          </cell>
          <cell r="CK88">
            <v>0</v>
          </cell>
        </row>
        <row r="89">
          <cell r="K89">
            <v>0</v>
          </cell>
          <cell r="N89">
            <v>0</v>
          </cell>
          <cell r="Q89">
            <v>0</v>
          </cell>
          <cell r="T89">
            <v>0</v>
          </cell>
          <cell r="W89">
            <v>0</v>
          </cell>
          <cell r="Z89">
            <v>0</v>
          </cell>
          <cell r="AC89">
            <v>0</v>
          </cell>
          <cell r="AF89">
            <v>0</v>
          </cell>
          <cell r="AI89">
            <v>0</v>
          </cell>
          <cell r="AL89">
            <v>0</v>
          </cell>
          <cell r="AO89">
            <v>0</v>
          </cell>
          <cell r="AR89">
            <v>0</v>
          </cell>
          <cell r="AU89">
            <v>0</v>
          </cell>
          <cell r="AX89">
            <v>0</v>
          </cell>
          <cell r="BA89">
            <v>0</v>
          </cell>
          <cell r="BD89">
            <v>0</v>
          </cell>
          <cell r="BG89">
            <v>0</v>
          </cell>
          <cell r="BJ89">
            <v>0</v>
          </cell>
          <cell r="BM89">
            <v>0</v>
          </cell>
          <cell r="BP89">
            <v>0</v>
          </cell>
          <cell r="BS89">
            <v>0</v>
          </cell>
          <cell r="BV89">
            <v>0</v>
          </cell>
          <cell r="BY89">
            <v>0</v>
          </cell>
          <cell r="CB89">
            <v>0</v>
          </cell>
          <cell r="CE89">
            <v>0</v>
          </cell>
          <cell r="CH89">
            <v>0</v>
          </cell>
          <cell r="CK89">
            <v>0</v>
          </cell>
        </row>
        <row r="93">
          <cell r="K93">
            <v>0</v>
          </cell>
          <cell r="N93">
            <v>0</v>
          </cell>
          <cell r="Q93">
            <v>0</v>
          </cell>
          <cell r="T93">
            <v>0</v>
          </cell>
          <cell r="W93">
            <v>0</v>
          </cell>
          <cell r="Z93">
            <v>0</v>
          </cell>
          <cell r="AC93">
            <v>0</v>
          </cell>
          <cell r="AF93">
            <v>0</v>
          </cell>
          <cell r="AI93">
            <v>0</v>
          </cell>
          <cell r="AL93">
            <v>0</v>
          </cell>
          <cell r="AO93">
            <v>0</v>
          </cell>
          <cell r="AR93">
            <v>0</v>
          </cell>
          <cell r="AU93">
            <v>0</v>
          </cell>
          <cell r="AX93">
            <v>0</v>
          </cell>
          <cell r="BA93">
            <v>0</v>
          </cell>
          <cell r="BD93">
            <v>0</v>
          </cell>
          <cell r="BG93">
            <v>0</v>
          </cell>
          <cell r="BJ93">
            <v>0</v>
          </cell>
          <cell r="BM93">
            <v>0</v>
          </cell>
          <cell r="BP93">
            <v>0</v>
          </cell>
          <cell r="BS93">
            <v>0</v>
          </cell>
          <cell r="BV93">
            <v>0</v>
          </cell>
          <cell r="BY93">
            <v>0</v>
          </cell>
          <cell r="CB93">
            <v>0</v>
          </cell>
          <cell r="CE93">
            <v>0</v>
          </cell>
          <cell r="CH93">
            <v>0</v>
          </cell>
          <cell r="CK93">
            <v>0</v>
          </cell>
        </row>
        <row r="94">
          <cell r="K94">
            <v>0</v>
          </cell>
          <cell r="N94">
            <v>0</v>
          </cell>
          <cell r="Q94">
            <v>0</v>
          </cell>
          <cell r="T94">
            <v>0</v>
          </cell>
          <cell r="W94">
            <v>0</v>
          </cell>
          <cell r="Z94">
            <v>0</v>
          </cell>
          <cell r="AC94">
            <v>0</v>
          </cell>
          <cell r="AF94">
            <v>0</v>
          </cell>
          <cell r="AI94">
            <v>0</v>
          </cell>
          <cell r="AL94">
            <v>0</v>
          </cell>
          <cell r="AO94">
            <v>0</v>
          </cell>
          <cell r="AR94">
            <v>0</v>
          </cell>
          <cell r="AU94">
            <v>0</v>
          </cell>
          <cell r="AX94">
            <v>0</v>
          </cell>
          <cell r="BA94">
            <v>0</v>
          </cell>
          <cell r="BD94">
            <v>0</v>
          </cell>
          <cell r="BG94">
            <v>0</v>
          </cell>
          <cell r="BJ94">
            <v>0</v>
          </cell>
          <cell r="BM94">
            <v>0</v>
          </cell>
          <cell r="BP94">
            <v>0</v>
          </cell>
          <cell r="BS94">
            <v>0</v>
          </cell>
          <cell r="BV94">
            <v>0</v>
          </cell>
          <cell r="BY94">
            <v>0</v>
          </cell>
          <cell r="CB94">
            <v>0</v>
          </cell>
          <cell r="CE94">
            <v>0</v>
          </cell>
          <cell r="CH94">
            <v>0</v>
          </cell>
          <cell r="CK94">
            <v>0</v>
          </cell>
        </row>
        <row r="95">
          <cell r="K95">
            <v>0</v>
          </cell>
          <cell r="N95">
            <v>0</v>
          </cell>
          <cell r="Q95">
            <v>0</v>
          </cell>
          <cell r="T95">
            <v>0</v>
          </cell>
          <cell r="W95">
            <v>0</v>
          </cell>
          <cell r="Z95">
            <v>0</v>
          </cell>
          <cell r="AC95">
            <v>0</v>
          </cell>
          <cell r="AF95">
            <v>0</v>
          </cell>
          <cell r="AI95">
            <v>0</v>
          </cell>
          <cell r="AL95">
            <v>0</v>
          </cell>
          <cell r="AO95">
            <v>0</v>
          </cell>
          <cell r="AR95">
            <v>0</v>
          </cell>
          <cell r="AU95">
            <v>0</v>
          </cell>
          <cell r="AX95">
            <v>0</v>
          </cell>
          <cell r="BA95">
            <v>0</v>
          </cell>
          <cell r="BD95">
            <v>0</v>
          </cell>
          <cell r="BG95">
            <v>0</v>
          </cell>
          <cell r="BJ95">
            <v>0</v>
          </cell>
          <cell r="BM95">
            <v>0</v>
          </cell>
          <cell r="BP95">
            <v>0</v>
          </cell>
          <cell r="BS95">
            <v>0</v>
          </cell>
          <cell r="BV95">
            <v>0</v>
          </cell>
          <cell r="BY95">
            <v>0</v>
          </cell>
          <cell r="CB95">
            <v>0</v>
          </cell>
          <cell r="CE95">
            <v>0</v>
          </cell>
          <cell r="CH95">
            <v>0</v>
          </cell>
          <cell r="CK95">
            <v>0</v>
          </cell>
        </row>
        <row r="96">
          <cell r="K96">
            <v>0</v>
          </cell>
          <cell r="N96">
            <v>0</v>
          </cell>
          <cell r="Q96">
            <v>0</v>
          </cell>
          <cell r="T96">
            <v>0</v>
          </cell>
          <cell r="W96">
            <v>0</v>
          </cell>
          <cell r="Z96">
            <v>0</v>
          </cell>
          <cell r="AC96">
            <v>0</v>
          </cell>
          <cell r="AF96">
            <v>0</v>
          </cell>
          <cell r="AI96">
            <v>0</v>
          </cell>
          <cell r="AL96">
            <v>0</v>
          </cell>
          <cell r="AO96">
            <v>0</v>
          </cell>
          <cell r="AR96">
            <v>0</v>
          </cell>
          <cell r="AU96">
            <v>0</v>
          </cell>
          <cell r="AX96">
            <v>0</v>
          </cell>
          <cell r="BA96">
            <v>0</v>
          </cell>
          <cell r="BD96">
            <v>0</v>
          </cell>
          <cell r="BG96">
            <v>0</v>
          </cell>
          <cell r="BJ96">
            <v>0</v>
          </cell>
          <cell r="BM96">
            <v>0</v>
          </cell>
          <cell r="BP96">
            <v>0</v>
          </cell>
          <cell r="BS96">
            <v>0</v>
          </cell>
          <cell r="BV96">
            <v>0</v>
          </cell>
          <cell r="BY96">
            <v>0</v>
          </cell>
          <cell r="CB96">
            <v>0</v>
          </cell>
          <cell r="CE96">
            <v>0</v>
          </cell>
          <cell r="CH96">
            <v>0</v>
          </cell>
          <cell r="CK96">
            <v>0</v>
          </cell>
        </row>
        <row r="98">
          <cell r="K98">
            <v>0</v>
          </cell>
          <cell r="N98">
            <v>0</v>
          </cell>
          <cell r="Q98">
            <v>0</v>
          </cell>
          <cell r="T98">
            <v>0</v>
          </cell>
          <cell r="W98">
            <v>0</v>
          </cell>
          <cell r="Z98">
            <v>0</v>
          </cell>
          <cell r="AC98">
            <v>0</v>
          </cell>
          <cell r="AF98">
            <v>0</v>
          </cell>
          <cell r="AI98">
            <v>0</v>
          </cell>
          <cell r="AL98">
            <v>0</v>
          </cell>
          <cell r="AO98">
            <v>0</v>
          </cell>
          <cell r="AR98">
            <v>0</v>
          </cell>
          <cell r="AU98">
            <v>0</v>
          </cell>
          <cell r="AX98">
            <v>0</v>
          </cell>
          <cell r="BA98">
            <v>0</v>
          </cell>
          <cell r="BD98">
            <v>0</v>
          </cell>
          <cell r="BG98">
            <v>0</v>
          </cell>
          <cell r="BJ98">
            <v>0</v>
          </cell>
          <cell r="BM98">
            <v>0</v>
          </cell>
          <cell r="BP98">
            <v>0</v>
          </cell>
          <cell r="BS98">
            <v>0</v>
          </cell>
          <cell r="BV98">
            <v>0</v>
          </cell>
          <cell r="BY98">
            <v>0</v>
          </cell>
          <cell r="CB98">
            <v>0</v>
          </cell>
          <cell r="CE98">
            <v>0</v>
          </cell>
          <cell r="CH98">
            <v>0</v>
          </cell>
          <cell r="CK98">
            <v>0</v>
          </cell>
        </row>
        <row r="99">
          <cell r="K99">
            <v>0</v>
          </cell>
          <cell r="N99">
            <v>0</v>
          </cell>
          <cell r="Q99">
            <v>0</v>
          </cell>
          <cell r="T99">
            <v>0</v>
          </cell>
          <cell r="W99">
            <v>0</v>
          </cell>
          <cell r="Z99">
            <v>0</v>
          </cell>
          <cell r="AC99">
            <v>0</v>
          </cell>
          <cell r="AF99">
            <v>0</v>
          </cell>
          <cell r="AI99">
            <v>0</v>
          </cell>
          <cell r="AL99">
            <v>0</v>
          </cell>
          <cell r="AO99">
            <v>0</v>
          </cell>
          <cell r="AR99">
            <v>0</v>
          </cell>
          <cell r="AU99">
            <v>0</v>
          </cell>
          <cell r="AX99">
            <v>0</v>
          </cell>
          <cell r="BA99">
            <v>0</v>
          </cell>
          <cell r="BD99">
            <v>0</v>
          </cell>
          <cell r="BG99">
            <v>0</v>
          </cell>
          <cell r="BJ99">
            <v>0</v>
          </cell>
          <cell r="BM99">
            <v>0</v>
          </cell>
          <cell r="BP99">
            <v>0</v>
          </cell>
          <cell r="BS99">
            <v>0</v>
          </cell>
          <cell r="BV99">
            <v>0</v>
          </cell>
          <cell r="BY99">
            <v>0</v>
          </cell>
          <cell r="CB99">
            <v>0</v>
          </cell>
          <cell r="CE99">
            <v>0</v>
          </cell>
          <cell r="CH99">
            <v>0</v>
          </cell>
          <cell r="CK99">
            <v>0</v>
          </cell>
        </row>
        <row r="100">
          <cell r="K100">
            <v>0</v>
          </cell>
          <cell r="N100">
            <v>0</v>
          </cell>
          <cell r="Q100">
            <v>0</v>
          </cell>
          <cell r="T100">
            <v>0</v>
          </cell>
          <cell r="W100">
            <v>0</v>
          </cell>
          <cell r="Z100">
            <v>0</v>
          </cell>
          <cell r="AC100">
            <v>0</v>
          </cell>
          <cell r="AF100">
            <v>0</v>
          </cell>
          <cell r="AI100">
            <v>0</v>
          </cell>
          <cell r="AL100">
            <v>0</v>
          </cell>
          <cell r="AO100">
            <v>0</v>
          </cell>
          <cell r="AR100">
            <v>0</v>
          </cell>
          <cell r="AU100">
            <v>0</v>
          </cell>
          <cell r="AX100">
            <v>0</v>
          </cell>
          <cell r="BA100">
            <v>0</v>
          </cell>
          <cell r="BD100">
            <v>0</v>
          </cell>
          <cell r="BG100">
            <v>0</v>
          </cell>
          <cell r="BJ100">
            <v>0</v>
          </cell>
          <cell r="BM100">
            <v>0</v>
          </cell>
          <cell r="BP100">
            <v>0</v>
          </cell>
          <cell r="BS100">
            <v>0</v>
          </cell>
          <cell r="BV100">
            <v>0</v>
          </cell>
          <cell r="BY100">
            <v>0</v>
          </cell>
          <cell r="CB100">
            <v>0</v>
          </cell>
          <cell r="CE100">
            <v>0</v>
          </cell>
          <cell r="CH100">
            <v>0</v>
          </cell>
          <cell r="CK100">
            <v>0</v>
          </cell>
        </row>
        <row r="101">
          <cell r="K101">
            <v>0</v>
          </cell>
          <cell r="N101">
            <v>0</v>
          </cell>
          <cell r="Q101">
            <v>0</v>
          </cell>
          <cell r="T101">
            <v>0</v>
          </cell>
          <cell r="W101">
            <v>0</v>
          </cell>
          <cell r="Z101">
            <v>0</v>
          </cell>
          <cell r="AC101">
            <v>0</v>
          </cell>
          <cell r="AF101">
            <v>0</v>
          </cell>
          <cell r="AI101">
            <v>0</v>
          </cell>
          <cell r="AL101">
            <v>0</v>
          </cell>
          <cell r="AO101">
            <v>0</v>
          </cell>
          <cell r="AR101">
            <v>0</v>
          </cell>
          <cell r="AU101">
            <v>0</v>
          </cell>
          <cell r="AX101">
            <v>0</v>
          </cell>
          <cell r="BA101">
            <v>0</v>
          </cell>
          <cell r="BD101">
            <v>0</v>
          </cell>
          <cell r="BG101">
            <v>0</v>
          </cell>
          <cell r="BJ101">
            <v>0</v>
          </cell>
          <cell r="BM101">
            <v>0</v>
          </cell>
          <cell r="BP101">
            <v>0</v>
          </cell>
          <cell r="BS101">
            <v>0</v>
          </cell>
          <cell r="BV101">
            <v>0</v>
          </cell>
          <cell r="BY101">
            <v>0</v>
          </cell>
          <cell r="CB101">
            <v>0</v>
          </cell>
          <cell r="CE101">
            <v>0</v>
          </cell>
          <cell r="CH101">
            <v>0</v>
          </cell>
          <cell r="CK101">
            <v>0</v>
          </cell>
        </row>
        <row r="103">
          <cell r="K103">
            <v>0</v>
          </cell>
          <cell r="N103">
            <v>0</v>
          </cell>
          <cell r="Q103">
            <v>0</v>
          </cell>
          <cell r="T103">
            <v>0</v>
          </cell>
          <cell r="W103">
            <v>0</v>
          </cell>
          <cell r="Z103">
            <v>0</v>
          </cell>
          <cell r="AC103">
            <v>0</v>
          </cell>
          <cell r="AF103">
            <v>0</v>
          </cell>
          <cell r="AI103">
            <v>0</v>
          </cell>
          <cell r="AL103">
            <v>0</v>
          </cell>
          <cell r="AO103">
            <v>0</v>
          </cell>
          <cell r="AR103">
            <v>0</v>
          </cell>
          <cell r="AU103">
            <v>0</v>
          </cell>
          <cell r="AX103">
            <v>0</v>
          </cell>
          <cell r="BA103">
            <v>0</v>
          </cell>
          <cell r="BD103">
            <v>0</v>
          </cell>
          <cell r="BG103">
            <v>0</v>
          </cell>
          <cell r="BJ103">
            <v>0</v>
          </cell>
          <cell r="BM103">
            <v>0</v>
          </cell>
          <cell r="BP103">
            <v>0</v>
          </cell>
          <cell r="BS103">
            <v>0</v>
          </cell>
          <cell r="BV103">
            <v>0</v>
          </cell>
          <cell r="BY103">
            <v>0</v>
          </cell>
          <cell r="CB103">
            <v>0</v>
          </cell>
          <cell r="CE103">
            <v>0</v>
          </cell>
          <cell r="CH103">
            <v>0</v>
          </cell>
          <cell r="CK103">
            <v>0</v>
          </cell>
        </row>
        <row r="104">
          <cell r="K104">
            <v>0</v>
          </cell>
          <cell r="N104">
            <v>0</v>
          </cell>
          <cell r="Q104">
            <v>0</v>
          </cell>
          <cell r="T104">
            <v>0</v>
          </cell>
          <cell r="W104">
            <v>0</v>
          </cell>
          <cell r="Z104">
            <v>0</v>
          </cell>
          <cell r="AC104">
            <v>0</v>
          </cell>
          <cell r="AF104">
            <v>0</v>
          </cell>
          <cell r="AI104">
            <v>0</v>
          </cell>
          <cell r="AL104">
            <v>0</v>
          </cell>
          <cell r="AO104">
            <v>0</v>
          </cell>
          <cell r="AR104">
            <v>0</v>
          </cell>
          <cell r="AU104">
            <v>0</v>
          </cell>
          <cell r="AX104">
            <v>0</v>
          </cell>
          <cell r="BA104">
            <v>0</v>
          </cell>
          <cell r="BD104">
            <v>0</v>
          </cell>
          <cell r="BG104">
            <v>0</v>
          </cell>
          <cell r="BJ104">
            <v>0</v>
          </cell>
          <cell r="BM104">
            <v>0</v>
          </cell>
          <cell r="BP104">
            <v>0</v>
          </cell>
          <cell r="BS104">
            <v>0</v>
          </cell>
          <cell r="BV104">
            <v>0</v>
          </cell>
          <cell r="BY104">
            <v>0</v>
          </cell>
          <cell r="CB104">
            <v>0</v>
          </cell>
          <cell r="CE104">
            <v>0</v>
          </cell>
          <cell r="CH104">
            <v>0</v>
          </cell>
          <cell r="CK104">
            <v>0</v>
          </cell>
        </row>
        <row r="105">
          <cell r="K105">
            <v>0</v>
          </cell>
          <cell r="N105">
            <v>0</v>
          </cell>
          <cell r="Q105">
            <v>0</v>
          </cell>
          <cell r="T105">
            <v>0</v>
          </cell>
          <cell r="W105">
            <v>0</v>
          </cell>
          <cell r="Z105">
            <v>0</v>
          </cell>
          <cell r="AC105">
            <v>0</v>
          </cell>
          <cell r="AF105">
            <v>0</v>
          </cell>
          <cell r="AI105">
            <v>0</v>
          </cell>
          <cell r="AL105">
            <v>0</v>
          </cell>
          <cell r="AO105">
            <v>0</v>
          </cell>
          <cell r="AR105">
            <v>0</v>
          </cell>
          <cell r="AU105">
            <v>0</v>
          </cell>
          <cell r="AX105">
            <v>0</v>
          </cell>
          <cell r="BA105">
            <v>0</v>
          </cell>
          <cell r="BD105">
            <v>0</v>
          </cell>
          <cell r="BG105">
            <v>0</v>
          </cell>
          <cell r="BJ105">
            <v>0</v>
          </cell>
          <cell r="BM105">
            <v>0</v>
          </cell>
          <cell r="BP105">
            <v>0</v>
          </cell>
          <cell r="BS105">
            <v>0</v>
          </cell>
          <cell r="BV105">
            <v>0</v>
          </cell>
          <cell r="BY105">
            <v>0</v>
          </cell>
          <cell r="CB105">
            <v>0</v>
          </cell>
          <cell r="CE105">
            <v>0</v>
          </cell>
          <cell r="CH105">
            <v>0</v>
          </cell>
          <cell r="CK105">
            <v>0</v>
          </cell>
        </row>
        <row r="106">
          <cell r="K106">
            <v>0</v>
          </cell>
          <cell r="N106">
            <v>0</v>
          </cell>
          <cell r="Q106">
            <v>0</v>
          </cell>
          <cell r="T106">
            <v>0</v>
          </cell>
          <cell r="W106">
            <v>0</v>
          </cell>
          <cell r="Z106">
            <v>0</v>
          </cell>
          <cell r="AC106">
            <v>0</v>
          </cell>
          <cell r="AF106">
            <v>0</v>
          </cell>
          <cell r="AI106">
            <v>0</v>
          </cell>
          <cell r="AL106">
            <v>0</v>
          </cell>
          <cell r="AO106">
            <v>0</v>
          </cell>
          <cell r="AR106">
            <v>0</v>
          </cell>
          <cell r="AU106">
            <v>0</v>
          </cell>
          <cell r="AX106">
            <v>0</v>
          </cell>
          <cell r="BA106">
            <v>0</v>
          </cell>
          <cell r="BD106">
            <v>0</v>
          </cell>
          <cell r="BG106">
            <v>0</v>
          </cell>
          <cell r="BJ106">
            <v>0</v>
          </cell>
          <cell r="BM106">
            <v>0</v>
          </cell>
          <cell r="BP106">
            <v>0</v>
          </cell>
          <cell r="BS106">
            <v>0</v>
          </cell>
          <cell r="BV106">
            <v>0</v>
          </cell>
          <cell r="BY106">
            <v>0</v>
          </cell>
          <cell r="CB106">
            <v>0</v>
          </cell>
          <cell r="CE106">
            <v>0</v>
          </cell>
          <cell r="CH106">
            <v>0</v>
          </cell>
          <cell r="CK106">
            <v>0</v>
          </cell>
        </row>
        <row r="108">
          <cell r="K108">
            <v>0</v>
          </cell>
          <cell r="N108">
            <v>0</v>
          </cell>
          <cell r="Q108">
            <v>0</v>
          </cell>
          <cell r="T108">
            <v>0</v>
          </cell>
          <cell r="W108">
            <v>0</v>
          </cell>
          <cell r="Z108">
            <v>0</v>
          </cell>
          <cell r="AC108">
            <v>0</v>
          </cell>
          <cell r="AF108">
            <v>0</v>
          </cell>
          <cell r="AI108">
            <v>0</v>
          </cell>
          <cell r="AL108">
            <v>0</v>
          </cell>
          <cell r="AO108">
            <v>0</v>
          </cell>
          <cell r="AR108">
            <v>0</v>
          </cell>
          <cell r="AU108">
            <v>0</v>
          </cell>
          <cell r="AX108">
            <v>0</v>
          </cell>
          <cell r="BA108">
            <v>0</v>
          </cell>
          <cell r="BD108">
            <v>0</v>
          </cell>
          <cell r="BG108">
            <v>0</v>
          </cell>
          <cell r="BJ108">
            <v>0</v>
          </cell>
          <cell r="BM108">
            <v>0</v>
          </cell>
          <cell r="BP108">
            <v>0</v>
          </cell>
          <cell r="BS108">
            <v>0</v>
          </cell>
          <cell r="BV108">
            <v>0</v>
          </cell>
          <cell r="BY108">
            <v>0</v>
          </cell>
          <cell r="CB108">
            <v>0</v>
          </cell>
          <cell r="CE108">
            <v>0</v>
          </cell>
          <cell r="CH108">
            <v>0</v>
          </cell>
          <cell r="CK108">
            <v>0</v>
          </cell>
        </row>
        <row r="109">
          <cell r="K109">
            <v>0</v>
          </cell>
          <cell r="N109">
            <v>0</v>
          </cell>
          <cell r="Q109">
            <v>0</v>
          </cell>
          <cell r="T109">
            <v>0</v>
          </cell>
          <cell r="W109">
            <v>0</v>
          </cell>
          <cell r="Z109">
            <v>0</v>
          </cell>
          <cell r="AC109">
            <v>0</v>
          </cell>
          <cell r="AF109">
            <v>0</v>
          </cell>
          <cell r="AI109">
            <v>0</v>
          </cell>
          <cell r="AL109">
            <v>0</v>
          </cell>
          <cell r="AO109">
            <v>0</v>
          </cell>
          <cell r="AR109">
            <v>0</v>
          </cell>
          <cell r="AU109">
            <v>0</v>
          </cell>
          <cell r="AX109">
            <v>0</v>
          </cell>
          <cell r="BA109">
            <v>0</v>
          </cell>
          <cell r="BD109">
            <v>0</v>
          </cell>
          <cell r="BG109">
            <v>0</v>
          </cell>
          <cell r="BJ109">
            <v>0</v>
          </cell>
          <cell r="BM109">
            <v>0</v>
          </cell>
          <cell r="BP109">
            <v>0</v>
          </cell>
          <cell r="BS109">
            <v>0</v>
          </cell>
          <cell r="BV109">
            <v>0</v>
          </cell>
          <cell r="BY109">
            <v>0</v>
          </cell>
          <cell r="CB109">
            <v>0</v>
          </cell>
          <cell r="CE109">
            <v>0</v>
          </cell>
          <cell r="CH109">
            <v>0</v>
          </cell>
          <cell r="CK109">
            <v>0</v>
          </cell>
        </row>
        <row r="110">
          <cell r="K110">
            <v>0</v>
          </cell>
          <cell r="N110">
            <v>0</v>
          </cell>
          <cell r="Q110">
            <v>0</v>
          </cell>
          <cell r="T110">
            <v>0</v>
          </cell>
          <cell r="W110">
            <v>0</v>
          </cell>
          <cell r="Z110">
            <v>0</v>
          </cell>
          <cell r="AC110">
            <v>0</v>
          </cell>
          <cell r="AF110">
            <v>0</v>
          </cell>
          <cell r="AI110">
            <v>0</v>
          </cell>
          <cell r="AL110">
            <v>0</v>
          </cell>
          <cell r="AO110">
            <v>0</v>
          </cell>
          <cell r="AR110">
            <v>0</v>
          </cell>
          <cell r="AU110">
            <v>0</v>
          </cell>
          <cell r="AX110">
            <v>0</v>
          </cell>
          <cell r="BA110">
            <v>0</v>
          </cell>
          <cell r="BD110">
            <v>0</v>
          </cell>
          <cell r="BG110">
            <v>0</v>
          </cell>
          <cell r="BJ110">
            <v>0</v>
          </cell>
          <cell r="BM110">
            <v>0</v>
          </cell>
          <cell r="BP110">
            <v>0</v>
          </cell>
          <cell r="BS110">
            <v>0</v>
          </cell>
          <cell r="BV110">
            <v>0</v>
          </cell>
          <cell r="BY110">
            <v>0</v>
          </cell>
          <cell r="CB110">
            <v>0</v>
          </cell>
          <cell r="CE110">
            <v>0</v>
          </cell>
          <cell r="CH110">
            <v>0</v>
          </cell>
          <cell r="CK110">
            <v>0</v>
          </cell>
        </row>
        <row r="111">
          <cell r="K111">
            <v>0</v>
          </cell>
          <cell r="N111">
            <v>0</v>
          </cell>
          <cell r="Q111">
            <v>0</v>
          </cell>
          <cell r="T111">
            <v>0</v>
          </cell>
          <cell r="W111">
            <v>0</v>
          </cell>
          <cell r="Z111">
            <v>0</v>
          </cell>
          <cell r="AC111">
            <v>0</v>
          </cell>
          <cell r="AF111">
            <v>0</v>
          </cell>
          <cell r="AI111">
            <v>0</v>
          </cell>
          <cell r="AL111">
            <v>0</v>
          </cell>
          <cell r="AO111">
            <v>0</v>
          </cell>
          <cell r="AR111">
            <v>0</v>
          </cell>
          <cell r="AU111">
            <v>0</v>
          </cell>
          <cell r="AX111">
            <v>0</v>
          </cell>
          <cell r="BA111">
            <v>0</v>
          </cell>
          <cell r="BD111">
            <v>0</v>
          </cell>
          <cell r="BG111">
            <v>0</v>
          </cell>
          <cell r="BJ111">
            <v>0</v>
          </cell>
          <cell r="BM111">
            <v>0</v>
          </cell>
          <cell r="BP111">
            <v>0</v>
          </cell>
          <cell r="BS111">
            <v>0</v>
          </cell>
          <cell r="BV111">
            <v>0</v>
          </cell>
          <cell r="BY111">
            <v>0</v>
          </cell>
          <cell r="CB111">
            <v>0</v>
          </cell>
          <cell r="CE111">
            <v>0</v>
          </cell>
          <cell r="CH111">
            <v>0</v>
          </cell>
          <cell r="CK111">
            <v>0</v>
          </cell>
        </row>
        <row r="113">
          <cell r="K113">
            <v>0</v>
          </cell>
          <cell r="N113">
            <v>0</v>
          </cell>
          <cell r="Q113">
            <v>0</v>
          </cell>
          <cell r="T113">
            <v>0</v>
          </cell>
          <cell r="W113">
            <v>0</v>
          </cell>
          <cell r="Z113">
            <v>0</v>
          </cell>
          <cell r="AC113">
            <v>0</v>
          </cell>
          <cell r="AF113">
            <v>0</v>
          </cell>
          <cell r="AI113">
            <v>0</v>
          </cell>
          <cell r="AL113">
            <v>0</v>
          </cell>
          <cell r="AO113">
            <v>0</v>
          </cell>
          <cell r="AR113">
            <v>0</v>
          </cell>
          <cell r="AU113">
            <v>0</v>
          </cell>
          <cell r="AX113">
            <v>0</v>
          </cell>
          <cell r="BA113">
            <v>0</v>
          </cell>
          <cell r="BD113">
            <v>0</v>
          </cell>
          <cell r="BG113">
            <v>0</v>
          </cell>
          <cell r="BJ113">
            <v>0</v>
          </cell>
          <cell r="BM113">
            <v>0</v>
          </cell>
          <cell r="BP113">
            <v>0</v>
          </cell>
          <cell r="BS113">
            <v>0</v>
          </cell>
          <cell r="BV113">
            <v>0</v>
          </cell>
          <cell r="BY113">
            <v>0</v>
          </cell>
          <cell r="CB113">
            <v>0</v>
          </cell>
          <cell r="CE113">
            <v>0</v>
          </cell>
          <cell r="CH113">
            <v>0</v>
          </cell>
          <cell r="CK113">
            <v>0</v>
          </cell>
        </row>
        <row r="114">
          <cell r="K114">
            <v>0</v>
          </cell>
          <cell r="N114">
            <v>0</v>
          </cell>
          <cell r="Q114">
            <v>0</v>
          </cell>
          <cell r="T114">
            <v>0</v>
          </cell>
          <cell r="W114">
            <v>0</v>
          </cell>
          <cell r="Z114">
            <v>0</v>
          </cell>
          <cell r="AC114">
            <v>0</v>
          </cell>
          <cell r="AF114">
            <v>0</v>
          </cell>
          <cell r="AI114">
            <v>0</v>
          </cell>
          <cell r="AL114">
            <v>0</v>
          </cell>
          <cell r="AO114">
            <v>0</v>
          </cell>
          <cell r="AR114">
            <v>0</v>
          </cell>
          <cell r="AU114">
            <v>0</v>
          </cell>
          <cell r="AX114">
            <v>0</v>
          </cell>
          <cell r="BA114">
            <v>0</v>
          </cell>
          <cell r="BD114">
            <v>0</v>
          </cell>
          <cell r="BG114">
            <v>0</v>
          </cell>
          <cell r="BJ114">
            <v>0</v>
          </cell>
          <cell r="BM114">
            <v>0</v>
          </cell>
          <cell r="BP114">
            <v>0</v>
          </cell>
          <cell r="BS114">
            <v>0</v>
          </cell>
          <cell r="BV114">
            <v>0</v>
          </cell>
          <cell r="BY114">
            <v>0</v>
          </cell>
          <cell r="CB114">
            <v>0</v>
          </cell>
          <cell r="CE114">
            <v>0</v>
          </cell>
          <cell r="CH114">
            <v>0</v>
          </cell>
          <cell r="CK114">
            <v>0</v>
          </cell>
        </row>
        <row r="115">
          <cell r="K115">
            <v>0</v>
          </cell>
          <cell r="N115">
            <v>0</v>
          </cell>
          <cell r="Q115">
            <v>0</v>
          </cell>
          <cell r="T115">
            <v>0</v>
          </cell>
          <cell r="W115">
            <v>0</v>
          </cell>
          <cell r="Z115">
            <v>0</v>
          </cell>
          <cell r="AC115">
            <v>0</v>
          </cell>
          <cell r="AF115">
            <v>0</v>
          </cell>
          <cell r="AI115">
            <v>0</v>
          </cell>
          <cell r="AL115">
            <v>0</v>
          </cell>
          <cell r="AO115">
            <v>0</v>
          </cell>
          <cell r="AR115">
            <v>0</v>
          </cell>
          <cell r="AU115">
            <v>0</v>
          </cell>
          <cell r="AX115">
            <v>0</v>
          </cell>
          <cell r="BA115">
            <v>0</v>
          </cell>
          <cell r="BD115">
            <v>0</v>
          </cell>
          <cell r="BG115">
            <v>0</v>
          </cell>
          <cell r="BJ115">
            <v>0</v>
          </cell>
          <cell r="BM115">
            <v>0</v>
          </cell>
          <cell r="BP115">
            <v>0</v>
          </cell>
          <cell r="BS115">
            <v>0</v>
          </cell>
          <cell r="BV115">
            <v>0</v>
          </cell>
          <cell r="BY115">
            <v>0</v>
          </cell>
          <cell r="CB115">
            <v>0</v>
          </cell>
          <cell r="CE115">
            <v>0</v>
          </cell>
          <cell r="CH115">
            <v>0</v>
          </cell>
          <cell r="CK115">
            <v>0</v>
          </cell>
        </row>
        <row r="116">
          <cell r="K116">
            <v>0</v>
          </cell>
          <cell r="N116">
            <v>0</v>
          </cell>
          <cell r="Q116">
            <v>0</v>
          </cell>
          <cell r="T116">
            <v>0</v>
          </cell>
          <cell r="W116">
            <v>0</v>
          </cell>
          <cell r="Z116">
            <v>0</v>
          </cell>
          <cell r="AC116">
            <v>0</v>
          </cell>
          <cell r="AF116">
            <v>0</v>
          </cell>
          <cell r="AI116">
            <v>0</v>
          </cell>
          <cell r="AL116">
            <v>0</v>
          </cell>
          <cell r="AO116">
            <v>0</v>
          </cell>
          <cell r="AR116">
            <v>0</v>
          </cell>
          <cell r="AU116">
            <v>0</v>
          </cell>
          <cell r="AX116">
            <v>0</v>
          </cell>
          <cell r="BA116">
            <v>0</v>
          </cell>
          <cell r="BD116">
            <v>0</v>
          </cell>
          <cell r="BG116">
            <v>0</v>
          </cell>
          <cell r="BJ116">
            <v>0</v>
          </cell>
          <cell r="BM116">
            <v>0</v>
          </cell>
          <cell r="BP116">
            <v>0</v>
          </cell>
          <cell r="BS116">
            <v>0</v>
          </cell>
          <cell r="BV116">
            <v>0</v>
          </cell>
          <cell r="BY116">
            <v>0</v>
          </cell>
          <cell r="CB116">
            <v>0</v>
          </cell>
          <cell r="CE116">
            <v>0</v>
          </cell>
          <cell r="CH116">
            <v>0</v>
          </cell>
          <cell r="CK116">
            <v>0</v>
          </cell>
        </row>
        <row r="118">
          <cell r="K118">
            <v>0</v>
          </cell>
          <cell r="N118">
            <v>0</v>
          </cell>
          <cell r="Q118">
            <v>0</v>
          </cell>
          <cell r="T118">
            <v>0</v>
          </cell>
          <cell r="W118">
            <v>0</v>
          </cell>
          <cell r="Z118">
            <v>0</v>
          </cell>
          <cell r="AC118">
            <v>0</v>
          </cell>
          <cell r="AF118">
            <v>0</v>
          </cell>
          <cell r="AI118">
            <v>0</v>
          </cell>
          <cell r="AL118">
            <v>0</v>
          </cell>
          <cell r="AO118">
            <v>0</v>
          </cell>
          <cell r="AR118">
            <v>0</v>
          </cell>
          <cell r="AU118">
            <v>0</v>
          </cell>
          <cell r="AX118">
            <v>0</v>
          </cell>
          <cell r="BA118">
            <v>0</v>
          </cell>
          <cell r="BD118">
            <v>0</v>
          </cell>
          <cell r="BG118">
            <v>0</v>
          </cell>
          <cell r="BJ118">
            <v>0</v>
          </cell>
          <cell r="BM118">
            <v>0</v>
          </cell>
          <cell r="BP118">
            <v>0</v>
          </cell>
          <cell r="BS118">
            <v>0</v>
          </cell>
          <cell r="BV118">
            <v>0</v>
          </cell>
          <cell r="BY118">
            <v>0</v>
          </cell>
          <cell r="CB118">
            <v>0</v>
          </cell>
          <cell r="CE118">
            <v>0</v>
          </cell>
          <cell r="CH118">
            <v>0</v>
          </cell>
          <cell r="CK118">
            <v>0</v>
          </cell>
        </row>
        <row r="119">
          <cell r="K119">
            <v>0</v>
          </cell>
          <cell r="N119">
            <v>0</v>
          </cell>
          <cell r="Q119">
            <v>0</v>
          </cell>
          <cell r="T119">
            <v>0</v>
          </cell>
          <cell r="W119">
            <v>0</v>
          </cell>
          <cell r="Z119">
            <v>0</v>
          </cell>
          <cell r="AC119">
            <v>0</v>
          </cell>
          <cell r="AF119">
            <v>0</v>
          </cell>
          <cell r="AI119">
            <v>0</v>
          </cell>
          <cell r="AL119">
            <v>0</v>
          </cell>
          <cell r="AO119">
            <v>0</v>
          </cell>
          <cell r="AR119">
            <v>0</v>
          </cell>
          <cell r="AU119">
            <v>0</v>
          </cell>
          <cell r="AX119">
            <v>0</v>
          </cell>
          <cell r="BA119">
            <v>0</v>
          </cell>
          <cell r="BD119">
            <v>0</v>
          </cell>
          <cell r="BG119">
            <v>0</v>
          </cell>
          <cell r="BJ119">
            <v>0</v>
          </cell>
          <cell r="BM119">
            <v>0</v>
          </cell>
          <cell r="BP119">
            <v>0</v>
          </cell>
          <cell r="BS119">
            <v>0</v>
          </cell>
          <cell r="BV119">
            <v>0</v>
          </cell>
          <cell r="BY119">
            <v>0</v>
          </cell>
          <cell r="CB119">
            <v>0</v>
          </cell>
          <cell r="CE119">
            <v>0</v>
          </cell>
          <cell r="CH119">
            <v>0</v>
          </cell>
          <cell r="CK119">
            <v>0</v>
          </cell>
        </row>
        <row r="120">
          <cell r="K120">
            <v>0</v>
          </cell>
          <cell r="N120">
            <v>0</v>
          </cell>
          <cell r="Q120">
            <v>0</v>
          </cell>
          <cell r="T120">
            <v>0</v>
          </cell>
          <cell r="W120">
            <v>0</v>
          </cell>
          <cell r="Z120">
            <v>0</v>
          </cell>
          <cell r="AC120">
            <v>0</v>
          </cell>
          <cell r="AF120">
            <v>0</v>
          </cell>
          <cell r="AI120">
            <v>0</v>
          </cell>
          <cell r="AL120">
            <v>0</v>
          </cell>
          <cell r="AO120">
            <v>0</v>
          </cell>
          <cell r="AR120">
            <v>0</v>
          </cell>
          <cell r="AU120">
            <v>0</v>
          </cell>
          <cell r="AX120">
            <v>0</v>
          </cell>
          <cell r="BA120">
            <v>0</v>
          </cell>
          <cell r="BD120">
            <v>0</v>
          </cell>
          <cell r="BG120">
            <v>0</v>
          </cell>
          <cell r="BJ120">
            <v>0</v>
          </cell>
          <cell r="BM120">
            <v>0</v>
          </cell>
          <cell r="BP120">
            <v>0</v>
          </cell>
          <cell r="BS120">
            <v>0</v>
          </cell>
          <cell r="BV120">
            <v>0</v>
          </cell>
          <cell r="BY120">
            <v>0</v>
          </cell>
          <cell r="CB120">
            <v>0</v>
          </cell>
          <cell r="CE120">
            <v>0</v>
          </cell>
          <cell r="CH120">
            <v>0</v>
          </cell>
          <cell r="CK120">
            <v>0</v>
          </cell>
        </row>
        <row r="121">
          <cell r="K121">
            <v>0</v>
          </cell>
          <cell r="N121">
            <v>0</v>
          </cell>
          <cell r="Q121">
            <v>0</v>
          </cell>
          <cell r="T121">
            <v>0</v>
          </cell>
          <cell r="W121">
            <v>0</v>
          </cell>
          <cell r="Z121">
            <v>0</v>
          </cell>
          <cell r="AC121">
            <v>0</v>
          </cell>
          <cell r="AF121">
            <v>0</v>
          </cell>
          <cell r="AI121">
            <v>0</v>
          </cell>
          <cell r="AL121">
            <v>0</v>
          </cell>
          <cell r="AO121">
            <v>0</v>
          </cell>
          <cell r="AR121">
            <v>0</v>
          </cell>
          <cell r="AU121">
            <v>0</v>
          </cell>
          <cell r="AX121">
            <v>0</v>
          </cell>
          <cell r="BA121">
            <v>0</v>
          </cell>
          <cell r="BD121">
            <v>0</v>
          </cell>
          <cell r="BG121">
            <v>0</v>
          </cell>
          <cell r="BJ121">
            <v>0</v>
          </cell>
          <cell r="BM121">
            <v>0</v>
          </cell>
          <cell r="BP121">
            <v>0</v>
          </cell>
          <cell r="BS121">
            <v>0</v>
          </cell>
          <cell r="BV121">
            <v>0</v>
          </cell>
          <cell r="BY121">
            <v>0</v>
          </cell>
          <cell r="CB121">
            <v>0</v>
          </cell>
          <cell r="CE121">
            <v>0</v>
          </cell>
          <cell r="CH121">
            <v>0</v>
          </cell>
          <cell r="CK121">
            <v>0</v>
          </cell>
        </row>
        <row r="124">
          <cell r="K124">
            <v>0</v>
          </cell>
          <cell r="N124">
            <v>0</v>
          </cell>
          <cell r="Q124">
            <v>0</v>
          </cell>
          <cell r="T124">
            <v>0</v>
          </cell>
          <cell r="W124">
            <v>0</v>
          </cell>
          <cell r="Z124">
            <v>0</v>
          </cell>
          <cell r="AC124">
            <v>0</v>
          </cell>
          <cell r="AF124">
            <v>0</v>
          </cell>
          <cell r="AI124">
            <v>0</v>
          </cell>
          <cell r="AL124">
            <v>0</v>
          </cell>
          <cell r="AO124">
            <v>0</v>
          </cell>
          <cell r="AR124">
            <v>0</v>
          </cell>
          <cell r="AU124">
            <v>0</v>
          </cell>
          <cell r="AX124">
            <v>0</v>
          </cell>
          <cell r="BA124">
            <v>0</v>
          </cell>
          <cell r="BD124">
            <v>0</v>
          </cell>
          <cell r="BG124">
            <v>0</v>
          </cell>
          <cell r="BJ124">
            <v>0</v>
          </cell>
          <cell r="BM124">
            <v>0</v>
          </cell>
          <cell r="BP124">
            <v>0</v>
          </cell>
          <cell r="BS124">
            <v>0</v>
          </cell>
          <cell r="BV124">
            <v>0</v>
          </cell>
          <cell r="BY124">
            <v>0</v>
          </cell>
          <cell r="CB124">
            <v>0</v>
          </cell>
          <cell r="CE124">
            <v>0</v>
          </cell>
          <cell r="CH124">
            <v>0</v>
          </cell>
          <cell r="CK124">
            <v>0</v>
          </cell>
        </row>
        <row r="125">
          <cell r="K125">
            <v>0</v>
          </cell>
          <cell r="N125">
            <v>0</v>
          </cell>
          <cell r="Q125">
            <v>0</v>
          </cell>
          <cell r="T125">
            <v>0</v>
          </cell>
          <cell r="W125">
            <v>0</v>
          </cell>
          <cell r="Z125">
            <v>0</v>
          </cell>
          <cell r="AC125">
            <v>0</v>
          </cell>
          <cell r="AF125">
            <v>0</v>
          </cell>
          <cell r="AI125">
            <v>0</v>
          </cell>
          <cell r="AL125">
            <v>0</v>
          </cell>
          <cell r="AO125">
            <v>0</v>
          </cell>
          <cell r="AR125">
            <v>0</v>
          </cell>
          <cell r="AU125">
            <v>0</v>
          </cell>
          <cell r="AX125">
            <v>0</v>
          </cell>
          <cell r="BA125">
            <v>0</v>
          </cell>
          <cell r="BD125">
            <v>0</v>
          </cell>
          <cell r="BG125">
            <v>0</v>
          </cell>
          <cell r="BJ125">
            <v>0</v>
          </cell>
          <cell r="BM125">
            <v>0</v>
          </cell>
          <cell r="BP125">
            <v>0</v>
          </cell>
          <cell r="BS125">
            <v>0</v>
          </cell>
          <cell r="BV125">
            <v>0</v>
          </cell>
          <cell r="BY125">
            <v>0</v>
          </cell>
          <cell r="CB125">
            <v>0</v>
          </cell>
          <cell r="CE125">
            <v>0</v>
          </cell>
          <cell r="CH125">
            <v>0</v>
          </cell>
          <cell r="CK125">
            <v>0</v>
          </cell>
        </row>
        <row r="126">
          <cell r="K126">
            <v>0</v>
          </cell>
          <cell r="N126">
            <v>0</v>
          </cell>
          <cell r="Q126">
            <v>0</v>
          </cell>
          <cell r="T126">
            <v>0</v>
          </cell>
          <cell r="W126">
            <v>0</v>
          </cell>
          <cell r="Z126">
            <v>0</v>
          </cell>
          <cell r="AC126">
            <v>0</v>
          </cell>
          <cell r="AF126">
            <v>0</v>
          </cell>
          <cell r="AI126">
            <v>0</v>
          </cell>
          <cell r="AL126">
            <v>0</v>
          </cell>
          <cell r="AO126">
            <v>0</v>
          </cell>
          <cell r="AR126">
            <v>0</v>
          </cell>
          <cell r="AU126">
            <v>0</v>
          </cell>
          <cell r="AX126">
            <v>0</v>
          </cell>
          <cell r="BA126">
            <v>0</v>
          </cell>
          <cell r="BD126">
            <v>0</v>
          </cell>
          <cell r="BG126">
            <v>0</v>
          </cell>
          <cell r="BJ126">
            <v>0</v>
          </cell>
          <cell r="BM126">
            <v>0</v>
          </cell>
          <cell r="BP126">
            <v>0</v>
          </cell>
          <cell r="BS126">
            <v>0</v>
          </cell>
          <cell r="BV126">
            <v>0</v>
          </cell>
          <cell r="BY126">
            <v>0</v>
          </cell>
          <cell r="CB126">
            <v>0</v>
          </cell>
          <cell r="CE126">
            <v>0</v>
          </cell>
          <cell r="CH126">
            <v>0</v>
          </cell>
          <cell r="CK126">
            <v>0</v>
          </cell>
        </row>
        <row r="127">
          <cell r="K127">
            <v>0</v>
          </cell>
          <cell r="N127">
            <v>0</v>
          </cell>
          <cell r="Q127">
            <v>0</v>
          </cell>
          <cell r="T127">
            <v>0</v>
          </cell>
          <cell r="W127">
            <v>0</v>
          </cell>
          <cell r="Z127">
            <v>0</v>
          </cell>
          <cell r="AC127">
            <v>0</v>
          </cell>
          <cell r="AF127">
            <v>0</v>
          </cell>
          <cell r="AI127">
            <v>0</v>
          </cell>
          <cell r="AL127">
            <v>0</v>
          </cell>
          <cell r="AO127">
            <v>0</v>
          </cell>
          <cell r="AR127">
            <v>0</v>
          </cell>
          <cell r="AU127">
            <v>0</v>
          </cell>
          <cell r="AX127">
            <v>0</v>
          </cell>
          <cell r="BA127">
            <v>0</v>
          </cell>
          <cell r="BD127">
            <v>0</v>
          </cell>
          <cell r="BG127">
            <v>0</v>
          </cell>
          <cell r="BJ127">
            <v>0</v>
          </cell>
          <cell r="BM127">
            <v>0</v>
          </cell>
          <cell r="BP127">
            <v>0</v>
          </cell>
          <cell r="BS127">
            <v>0</v>
          </cell>
          <cell r="BV127">
            <v>0</v>
          </cell>
          <cell r="BY127">
            <v>0</v>
          </cell>
          <cell r="CB127">
            <v>0</v>
          </cell>
          <cell r="CE127">
            <v>0</v>
          </cell>
          <cell r="CH127">
            <v>0</v>
          </cell>
          <cell r="CK127">
            <v>0</v>
          </cell>
        </row>
        <row r="128">
          <cell r="K128">
            <v>0</v>
          </cell>
          <cell r="N128">
            <v>0</v>
          </cell>
          <cell r="Q128">
            <v>0</v>
          </cell>
          <cell r="T128">
            <v>0</v>
          </cell>
          <cell r="W128">
            <v>0</v>
          </cell>
          <cell r="Z128">
            <v>0</v>
          </cell>
          <cell r="AC128">
            <v>0</v>
          </cell>
          <cell r="AF128">
            <v>0</v>
          </cell>
          <cell r="AI128">
            <v>0</v>
          </cell>
          <cell r="AL128">
            <v>0</v>
          </cell>
          <cell r="AO128">
            <v>0</v>
          </cell>
          <cell r="AR128">
            <v>0</v>
          </cell>
          <cell r="AU128">
            <v>0</v>
          </cell>
          <cell r="AX128">
            <v>0</v>
          </cell>
          <cell r="BA128">
            <v>0</v>
          </cell>
          <cell r="BD128">
            <v>0</v>
          </cell>
          <cell r="BG128">
            <v>0</v>
          </cell>
          <cell r="BJ128">
            <v>0</v>
          </cell>
          <cell r="BM128">
            <v>0</v>
          </cell>
          <cell r="BP128">
            <v>0</v>
          </cell>
          <cell r="BS128">
            <v>0</v>
          </cell>
          <cell r="BV128">
            <v>0</v>
          </cell>
          <cell r="BY128">
            <v>0</v>
          </cell>
          <cell r="CB128">
            <v>0</v>
          </cell>
          <cell r="CE128">
            <v>0</v>
          </cell>
          <cell r="CH128">
            <v>0</v>
          </cell>
          <cell r="CK128">
            <v>0</v>
          </cell>
        </row>
        <row r="129">
          <cell r="K129">
            <v>0</v>
          </cell>
          <cell r="N129">
            <v>0</v>
          </cell>
          <cell r="Q129">
            <v>0</v>
          </cell>
          <cell r="T129">
            <v>0</v>
          </cell>
          <cell r="W129">
            <v>0</v>
          </cell>
          <cell r="Z129">
            <v>0</v>
          </cell>
          <cell r="AC129">
            <v>0</v>
          </cell>
          <cell r="AF129">
            <v>0</v>
          </cell>
          <cell r="AI129">
            <v>0</v>
          </cell>
          <cell r="AL129">
            <v>0</v>
          </cell>
          <cell r="AO129">
            <v>0</v>
          </cell>
          <cell r="AR129">
            <v>0</v>
          </cell>
          <cell r="AU129">
            <v>0</v>
          </cell>
          <cell r="AX129">
            <v>0</v>
          </cell>
          <cell r="BA129">
            <v>0</v>
          </cell>
          <cell r="BD129">
            <v>0</v>
          </cell>
          <cell r="BG129">
            <v>0</v>
          </cell>
          <cell r="BJ129">
            <v>0</v>
          </cell>
          <cell r="BM129">
            <v>0</v>
          </cell>
          <cell r="BP129">
            <v>0</v>
          </cell>
          <cell r="BS129">
            <v>0</v>
          </cell>
          <cell r="BV129">
            <v>0</v>
          </cell>
          <cell r="BY129">
            <v>0</v>
          </cell>
          <cell r="CB129">
            <v>0</v>
          </cell>
          <cell r="CE129">
            <v>0</v>
          </cell>
          <cell r="CH129">
            <v>0</v>
          </cell>
          <cell r="CK129">
            <v>0</v>
          </cell>
        </row>
        <row r="137">
          <cell r="J137" t="str">
            <v>Устименко Н.Г.</v>
          </cell>
          <cell r="S137" t="str">
            <v>Устименко Н.Г.</v>
          </cell>
          <cell r="AB137" t="str">
            <v>Устименко Н.Г.</v>
          </cell>
          <cell r="AK137" t="str">
            <v>Устименко Н.Г.</v>
          </cell>
          <cell r="AT137" t="str">
            <v>Устименко Н.Г.</v>
          </cell>
          <cell r="BC137" t="str">
            <v>Устименко Н.Г.</v>
          </cell>
          <cell r="BL137" t="str">
            <v>Устименко Н.Г.</v>
          </cell>
          <cell r="BU137" t="str">
            <v>Устименко Н.Г.</v>
          </cell>
          <cell r="CD137" t="str">
            <v>Устименко Н.Г.</v>
          </cell>
        </row>
      </sheetData>
      <sheetData sheetId="3">
        <row r="2">
          <cell r="G2" t="e">
            <v>#REF!</v>
          </cell>
          <cell r="J2" t="e">
            <v>#REF!</v>
          </cell>
          <cell r="P2" t="e">
            <v>#REF!</v>
          </cell>
          <cell r="S2" t="e">
            <v>#REF!</v>
          </cell>
          <cell r="Y2" t="e">
            <v>#REF!</v>
          </cell>
          <cell r="AB2" t="e">
            <v>#REF!</v>
          </cell>
          <cell r="AH2" t="e">
            <v>#REF!</v>
          </cell>
          <cell r="AK2" t="e">
            <v>#REF!</v>
          </cell>
          <cell r="AQ2" t="e">
            <v>#REF!</v>
          </cell>
          <cell r="AT2" t="e">
            <v>#REF!</v>
          </cell>
          <cell r="AZ2" t="e">
            <v>#REF!</v>
          </cell>
          <cell r="BC2" t="e">
            <v>#REF!</v>
          </cell>
          <cell r="BI2" t="e">
            <v>#REF!</v>
          </cell>
          <cell r="BL2" t="e">
            <v>#REF!</v>
          </cell>
          <cell r="BR2" t="e">
            <v>#REF!</v>
          </cell>
          <cell r="BU2" t="e">
            <v>#REF!</v>
          </cell>
          <cell r="CA2" t="e">
            <v>#REF!</v>
          </cell>
          <cell r="CD2" t="e">
            <v>#REF!</v>
          </cell>
        </row>
        <row r="7">
          <cell r="H7" t="str">
            <v>Итого:</v>
          </cell>
          <cell r="I7">
            <v>0</v>
          </cell>
          <cell r="K7" t="str">
            <v>Итого:</v>
          </cell>
          <cell r="L7">
            <v>0</v>
          </cell>
          <cell r="N7" t="str">
            <v>Итого:</v>
          </cell>
          <cell r="O7">
            <v>0</v>
          </cell>
          <cell r="Q7" t="str">
            <v>Итого:</v>
          </cell>
          <cell r="R7">
            <v>0</v>
          </cell>
          <cell r="T7" t="str">
            <v>Итого:</v>
          </cell>
          <cell r="U7">
            <v>0</v>
          </cell>
          <cell r="W7" t="str">
            <v>Итого:</v>
          </cell>
          <cell r="X7">
            <v>0</v>
          </cell>
          <cell r="Z7" t="str">
            <v>Итого:</v>
          </cell>
          <cell r="AA7">
            <v>0</v>
          </cell>
          <cell r="AC7" t="str">
            <v>Итого:</v>
          </cell>
          <cell r="AD7">
            <v>0</v>
          </cell>
          <cell r="AF7" t="str">
            <v>Итого:</v>
          </cell>
          <cell r="AG7">
            <v>0</v>
          </cell>
          <cell r="AI7" t="str">
            <v>Итого:</v>
          </cell>
          <cell r="AJ7">
            <v>0</v>
          </cell>
          <cell r="AL7" t="str">
            <v>Итого:</v>
          </cell>
          <cell r="AM7">
            <v>0</v>
          </cell>
          <cell r="AO7" t="str">
            <v>Итого:</v>
          </cell>
          <cell r="AP7">
            <v>0</v>
          </cell>
          <cell r="AR7" t="str">
            <v>Итого:</v>
          </cell>
          <cell r="AS7">
            <v>0</v>
          </cell>
          <cell r="AU7" t="str">
            <v>Итого:</v>
          </cell>
          <cell r="AV7">
            <v>0</v>
          </cell>
          <cell r="AX7" t="str">
            <v>Итого:</v>
          </cell>
          <cell r="AY7">
            <v>0</v>
          </cell>
          <cell r="BA7" t="str">
            <v>Итого:</v>
          </cell>
          <cell r="BB7">
            <v>0</v>
          </cell>
          <cell r="BD7" t="str">
            <v>Итого:</v>
          </cell>
          <cell r="BE7">
            <v>0</v>
          </cell>
          <cell r="BG7" t="str">
            <v>Итого:</v>
          </cell>
          <cell r="BH7">
            <v>0</v>
          </cell>
          <cell r="BJ7" t="str">
            <v>Итого:</v>
          </cell>
          <cell r="BK7">
            <v>0</v>
          </cell>
          <cell r="BM7" t="str">
            <v>Итого:</v>
          </cell>
          <cell r="BN7">
            <v>0</v>
          </cell>
          <cell r="BP7" t="str">
            <v>Итого:</v>
          </cell>
          <cell r="BQ7">
            <v>0</v>
          </cell>
          <cell r="BS7" t="str">
            <v>Итого:</v>
          </cell>
          <cell r="BT7">
            <v>0</v>
          </cell>
          <cell r="BV7" t="str">
            <v>Итого:</v>
          </cell>
          <cell r="BW7">
            <v>0</v>
          </cell>
          <cell r="BY7" t="str">
            <v>Итого:</v>
          </cell>
          <cell r="BZ7">
            <v>0</v>
          </cell>
          <cell r="CB7" t="str">
            <v>Итого:</v>
          </cell>
          <cell r="CC7">
            <v>0</v>
          </cell>
          <cell r="CE7" t="str">
            <v>Итого:</v>
          </cell>
          <cell r="CF7">
            <v>0</v>
          </cell>
          <cell r="CH7" t="str">
            <v>Итого:</v>
          </cell>
          <cell r="CI7">
            <v>0</v>
          </cell>
        </row>
        <row r="8">
          <cell r="I8" t="e">
            <v>#REF!</v>
          </cell>
          <cell r="L8" t="e">
            <v>#REF!</v>
          </cell>
          <cell r="R8" t="e">
            <v>#REF!</v>
          </cell>
          <cell r="U8" t="e">
            <v>#REF!</v>
          </cell>
          <cell r="AA8" t="e">
            <v>#REF!</v>
          </cell>
          <cell r="AD8" t="e">
            <v>#REF!</v>
          </cell>
          <cell r="AJ8" t="e">
            <v>#REF!</v>
          </cell>
          <cell r="AM8" t="e">
            <v>#REF!</v>
          </cell>
          <cell r="AS8" t="e">
            <v>#REF!</v>
          </cell>
          <cell r="AV8" t="e">
            <v>#REF!</v>
          </cell>
          <cell r="BB8" t="e">
            <v>#REF!</v>
          </cell>
          <cell r="BE8" t="e">
            <v>#REF!</v>
          </cell>
          <cell r="BK8" t="e">
            <v>#REF!</v>
          </cell>
          <cell r="BN8" t="e">
            <v>#REF!</v>
          </cell>
          <cell r="BT8">
            <v>0</v>
          </cell>
          <cell r="BW8">
            <v>0</v>
          </cell>
          <cell r="CC8">
            <v>0</v>
          </cell>
          <cell r="CF8">
            <v>0</v>
          </cell>
        </row>
        <row r="9">
          <cell r="G9" t="str">
            <v>Предъявлено</v>
          </cell>
          <cell r="J9" t="str">
            <v>Принято</v>
          </cell>
          <cell r="M9" t="str">
            <v>Текущие разногласия</v>
          </cell>
          <cell r="P9" t="str">
            <v>Предъявлено</v>
          </cell>
          <cell r="S9" t="str">
            <v>Принято</v>
          </cell>
          <cell r="V9" t="str">
            <v>Текущие разногласия</v>
          </cell>
          <cell r="Y9" t="str">
            <v>Предъявлено</v>
          </cell>
          <cell r="AB9" t="str">
            <v>Принято</v>
          </cell>
          <cell r="AE9" t="str">
            <v>Текущие разногласия</v>
          </cell>
          <cell r="AH9" t="str">
            <v>Предъявлено</v>
          </cell>
          <cell r="AK9" t="str">
            <v>Принято</v>
          </cell>
          <cell r="AN9" t="str">
            <v>Текущие разногласия</v>
          </cell>
          <cell r="AQ9" t="str">
            <v>Предъявлено</v>
          </cell>
          <cell r="AT9" t="str">
            <v>Принято</v>
          </cell>
          <cell r="AW9" t="str">
            <v>Текущие разногласия</v>
          </cell>
          <cell r="AZ9" t="str">
            <v>Предъявлено</v>
          </cell>
          <cell r="BC9" t="str">
            <v>Принято</v>
          </cell>
          <cell r="BF9" t="str">
            <v>Текущие разногласия</v>
          </cell>
          <cell r="BI9" t="str">
            <v>Предъявлено</v>
          </cell>
          <cell r="BL9" t="str">
            <v>Принято</v>
          </cell>
          <cell r="BO9" t="str">
            <v>Текущие разногласия</v>
          </cell>
          <cell r="BR9" t="str">
            <v>Предъявлено</v>
          </cell>
          <cell r="BU9" t="str">
            <v>Принято</v>
          </cell>
          <cell r="BX9" t="str">
            <v>Текущие разногласия</v>
          </cell>
          <cell r="CA9" t="str">
            <v>Предъявлено</v>
          </cell>
          <cell r="CD9" t="str">
            <v>Принято</v>
          </cell>
          <cell r="CG9" t="str">
            <v>Текущие разногласия</v>
          </cell>
        </row>
        <row r="10">
          <cell r="G10" t="str">
            <v>Кол-во</v>
          </cell>
          <cell r="H10" t="str">
            <v>Ср. цена</v>
          </cell>
          <cell r="I10" t="str">
            <v>Сумма</v>
          </cell>
          <cell r="J10" t="str">
            <v>Кол-во</v>
          </cell>
          <cell r="K10" t="str">
            <v>Ср. цена</v>
          </cell>
          <cell r="L10" t="str">
            <v>Сумма</v>
          </cell>
          <cell r="M10" t="str">
            <v>Кол-во</v>
          </cell>
          <cell r="N10" t="str">
            <v>Ср. цена</v>
          </cell>
          <cell r="O10" t="str">
            <v>Сумма</v>
          </cell>
          <cell r="P10" t="str">
            <v>Кол-во</v>
          </cell>
          <cell r="Q10" t="str">
            <v>Ср. цена</v>
          </cell>
          <cell r="R10" t="str">
            <v>Сумма</v>
          </cell>
          <cell r="S10" t="str">
            <v>Кол-во</v>
          </cell>
          <cell r="T10" t="str">
            <v>Ср. цена</v>
          </cell>
          <cell r="U10" t="str">
            <v>Сумма</v>
          </cell>
          <cell r="V10" t="str">
            <v>Кол-во</v>
          </cell>
          <cell r="W10" t="str">
            <v>Ср. цена</v>
          </cell>
          <cell r="X10" t="str">
            <v>Сумма</v>
          </cell>
          <cell r="Y10" t="str">
            <v>Кол-во</v>
          </cell>
          <cell r="Z10" t="str">
            <v>Ср. цена</v>
          </cell>
          <cell r="AA10" t="str">
            <v>Сумма</v>
          </cell>
          <cell r="AB10" t="str">
            <v>Кол-во</v>
          </cell>
          <cell r="AC10" t="str">
            <v>Ср. цена</v>
          </cell>
          <cell r="AD10" t="str">
            <v>Сумма</v>
          </cell>
          <cell r="AE10" t="str">
            <v>Кол-во</v>
          </cell>
          <cell r="AF10" t="str">
            <v>Ср. цена</v>
          </cell>
          <cell r="AG10" t="str">
            <v>Сумма</v>
          </cell>
          <cell r="AH10" t="str">
            <v>Кол-во</v>
          </cell>
          <cell r="AI10" t="str">
            <v>Ср. цена</v>
          </cell>
          <cell r="AJ10" t="str">
            <v>Сумма</v>
          </cell>
          <cell r="AK10" t="str">
            <v>Кол-во</v>
          </cell>
          <cell r="AL10" t="str">
            <v>Ср. цена</v>
          </cell>
          <cell r="AM10" t="str">
            <v>Сумма</v>
          </cell>
          <cell r="AN10" t="str">
            <v>Кол-во</v>
          </cell>
          <cell r="AO10" t="str">
            <v>Ср. цена</v>
          </cell>
          <cell r="AP10" t="str">
            <v>Сумма</v>
          </cell>
          <cell r="AQ10" t="str">
            <v>Кол-во</v>
          </cell>
          <cell r="AR10" t="str">
            <v>Ср. цена</v>
          </cell>
          <cell r="AS10" t="str">
            <v>Сумма</v>
          </cell>
          <cell r="AT10" t="str">
            <v>Кол-во</v>
          </cell>
          <cell r="AU10" t="str">
            <v>Ср. цена</v>
          </cell>
          <cell r="AV10" t="str">
            <v>Сумма</v>
          </cell>
          <cell r="AW10" t="str">
            <v>Кол-во</v>
          </cell>
          <cell r="AX10" t="str">
            <v>Ср. цена</v>
          </cell>
          <cell r="AY10" t="str">
            <v>Сумма</v>
          </cell>
          <cell r="AZ10" t="str">
            <v>Кол-во</v>
          </cell>
          <cell r="BA10" t="str">
            <v>Ср. цена</v>
          </cell>
          <cell r="BB10" t="str">
            <v>Сумма</v>
          </cell>
          <cell r="BC10" t="str">
            <v>Кол-во</v>
          </cell>
          <cell r="BD10" t="str">
            <v>Ср. цена</v>
          </cell>
          <cell r="BE10" t="str">
            <v>Сумма</v>
          </cell>
          <cell r="BF10" t="str">
            <v>Кол-во</v>
          </cell>
          <cell r="BG10" t="str">
            <v>Ср. цена</v>
          </cell>
          <cell r="BH10" t="str">
            <v>Сумма</v>
          </cell>
          <cell r="BI10" t="str">
            <v>Кол-во</v>
          </cell>
          <cell r="BJ10" t="str">
            <v>Ср. цена</v>
          </cell>
          <cell r="BK10" t="str">
            <v>Сумма</v>
          </cell>
          <cell r="BL10" t="str">
            <v>Кол-во</v>
          </cell>
          <cell r="BM10" t="str">
            <v>Ср. цена</v>
          </cell>
          <cell r="BN10" t="str">
            <v>Сумма</v>
          </cell>
          <cell r="BO10" t="str">
            <v>Кол-во</v>
          </cell>
          <cell r="BP10" t="str">
            <v>Ср. цена</v>
          </cell>
          <cell r="BQ10" t="str">
            <v>Сумма</v>
          </cell>
          <cell r="BR10" t="str">
            <v>Кол-во</v>
          </cell>
          <cell r="BS10" t="str">
            <v>Ср. цена</v>
          </cell>
          <cell r="BT10" t="str">
            <v>Сумма</v>
          </cell>
          <cell r="BU10" t="str">
            <v>Кол-во</v>
          </cell>
          <cell r="BV10" t="str">
            <v>Ср. цена</v>
          </cell>
          <cell r="BW10" t="str">
            <v>Сумма</v>
          </cell>
          <cell r="BX10" t="str">
            <v>Кол-во</v>
          </cell>
          <cell r="BY10" t="str">
            <v>Ср. цена</v>
          </cell>
          <cell r="BZ10" t="str">
            <v>Сумма</v>
          </cell>
          <cell r="CA10" t="str">
            <v>Кол-во</v>
          </cell>
          <cell r="CB10" t="str">
            <v>Ср. цена</v>
          </cell>
          <cell r="CC10" t="str">
            <v>Сумма</v>
          </cell>
          <cell r="CD10" t="str">
            <v>Кол-во</v>
          </cell>
          <cell r="CE10" t="str">
            <v>Ср. цена</v>
          </cell>
          <cell r="CF10" t="str">
            <v>Сумма</v>
          </cell>
          <cell r="CG10" t="str">
            <v>Кол-во</v>
          </cell>
          <cell r="CH10" t="str">
            <v>Ср. цена</v>
          </cell>
          <cell r="CI10" t="str">
            <v>Сумма</v>
          </cell>
        </row>
        <row r="11">
          <cell r="G11">
            <v>4</v>
          </cell>
          <cell r="H11">
            <v>5</v>
          </cell>
          <cell r="I11">
            <v>6</v>
          </cell>
          <cell r="J11">
            <v>7</v>
          </cell>
          <cell r="K11">
            <v>8</v>
          </cell>
          <cell r="L11">
            <v>9</v>
          </cell>
          <cell r="M11">
            <v>10</v>
          </cell>
          <cell r="N11">
            <v>11</v>
          </cell>
          <cell r="O11">
            <v>12</v>
          </cell>
          <cell r="P11">
            <v>4</v>
          </cell>
          <cell r="Q11">
            <v>5</v>
          </cell>
          <cell r="R11">
            <v>6</v>
          </cell>
          <cell r="S11">
            <v>7</v>
          </cell>
          <cell r="T11">
            <v>8</v>
          </cell>
          <cell r="U11">
            <v>9</v>
          </cell>
          <cell r="V11">
            <v>10</v>
          </cell>
          <cell r="W11">
            <v>11</v>
          </cell>
          <cell r="X11">
            <v>12</v>
          </cell>
          <cell r="Y11">
            <v>4</v>
          </cell>
          <cell r="Z11">
            <v>5</v>
          </cell>
          <cell r="AA11">
            <v>6</v>
          </cell>
          <cell r="AB11">
            <v>7</v>
          </cell>
          <cell r="AC11">
            <v>8</v>
          </cell>
          <cell r="AD11">
            <v>9</v>
          </cell>
          <cell r="AE11">
            <v>10</v>
          </cell>
          <cell r="AF11">
            <v>11</v>
          </cell>
          <cell r="AG11">
            <v>12</v>
          </cell>
          <cell r="AH11">
            <v>4</v>
          </cell>
          <cell r="AI11">
            <v>5</v>
          </cell>
          <cell r="AJ11">
            <v>6</v>
          </cell>
          <cell r="AK11">
            <v>7</v>
          </cell>
          <cell r="AL11">
            <v>8</v>
          </cell>
          <cell r="AM11">
            <v>9</v>
          </cell>
          <cell r="AN11">
            <v>10</v>
          </cell>
          <cell r="AO11">
            <v>11</v>
          </cell>
          <cell r="AP11">
            <v>12</v>
          </cell>
          <cell r="AQ11">
            <v>4</v>
          </cell>
          <cell r="AR11">
            <v>5</v>
          </cell>
          <cell r="AS11">
            <v>6</v>
          </cell>
          <cell r="AT11">
            <v>7</v>
          </cell>
          <cell r="AU11">
            <v>8</v>
          </cell>
          <cell r="AV11">
            <v>9</v>
          </cell>
          <cell r="AW11">
            <v>10</v>
          </cell>
          <cell r="AX11">
            <v>11</v>
          </cell>
          <cell r="AY11">
            <v>12</v>
          </cell>
          <cell r="AZ11">
            <v>4</v>
          </cell>
          <cell r="BA11">
            <v>5</v>
          </cell>
          <cell r="BB11">
            <v>6</v>
          </cell>
          <cell r="BC11">
            <v>7</v>
          </cell>
          <cell r="BD11">
            <v>8</v>
          </cell>
          <cell r="BE11">
            <v>9</v>
          </cell>
          <cell r="BF11">
            <v>10</v>
          </cell>
          <cell r="BG11">
            <v>11</v>
          </cell>
          <cell r="BH11">
            <v>12</v>
          </cell>
          <cell r="BI11">
            <v>4</v>
          </cell>
          <cell r="BJ11">
            <v>5</v>
          </cell>
          <cell r="BK11">
            <v>6</v>
          </cell>
          <cell r="BL11">
            <v>7</v>
          </cell>
          <cell r="BM11">
            <v>8</v>
          </cell>
          <cell r="BN11">
            <v>9</v>
          </cell>
          <cell r="BO11">
            <v>10</v>
          </cell>
          <cell r="BP11">
            <v>11</v>
          </cell>
          <cell r="BQ11">
            <v>12</v>
          </cell>
          <cell r="BR11">
            <v>4</v>
          </cell>
          <cell r="BS11">
            <v>5</v>
          </cell>
          <cell r="BT11">
            <v>6</v>
          </cell>
          <cell r="BU11">
            <v>7</v>
          </cell>
          <cell r="BV11">
            <v>8</v>
          </cell>
          <cell r="BW11">
            <v>9</v>
          </cell>
          <cell r="BX11">
            <v>10</v>
          </cell>
          <cell r="BY11">
            <v>11</v>
          </cell>
          <cell r="BZ11">
            <v>12</v>
          </cell>
          <cell r="CA11">
            <v>4</v>
          </cell>
          <cell r="CB11">
            <v>5</v>
          </cell>
          <cell r="CC11">
            <v>6</v>
          </cell>
          <cell r="CD11">
            <v>7</v>
          </cell>
          <cell r="CE11">
            <v>8</v>
          </cell>
          <cell r="CF11">
            <v>9</v>
          </cell>
          <cell r="CG11">
            <v>10</v>
          </cell>
          <cell r="CH11">
            <v>11</v>
          </cell>
          <cell r="CI11">
            <v>12</v>
          </cell>
        </row>
        <row r="13">
          <cell r="I13">
            <v>0</v>
          </cell>
          <cell r="L13">
            <v>0</v>
          </cell>
          <cell r="O13">
            <v>0</v>
          </cell>
          <cell r="R13">
            <v>0</v>
          </cell>
          <cell r="U13">
            <v>0</v>
          </cell>
          <cell r="X13">
            <v>0</v>
          </cell>
          <cell r="AA13">
            <v>0</v>
          </cell>
          <cell r="AD13">
            <v>0</v>
          </cell>
          <cell r="AG13">
            <v>0</v>
          </cell>
          <cell r="AJ13">
            <v>0</v>
          </cell>
          <cell r="AM13">
            <v>0</v>
          </cell>
          <cell r="AP13">
            <v>0</v>
          </cell>
          <cell r="AS13">
            <v>0</v>
          </cell>
          <cell r="AV13">
            <v>0</v>
          </cell>
          <cell r="AY13">
            <v>0</v>
          </cell>
          <cell r="BB13">
            <v>0</v>
          </cell>
          <cell r="BE13">
            <v>0</v>
          </cell>
          <cell r="BH13">
            <v>0</v>
          </cell>
          <cell r="BK13">
            <v>0</v>
          </cell>
          <cell r="BN13">
            <v>0</v>
          </cell>
          <cell r="BQ13">
            <v>0</v>
          </cell>
          <cell r="BT13">
            <v>0</v>
          </cell>
          <cell r="BW13">
            <v>0</v>
          </cell>
          <cell r="BZ13">
            <v>0</v>
          </cell>
          <cell r="CC13">
            <v>0</v>
          </cell>
          <cell r="CF13">
            <v>0</v>
          </cell>
          <cell r="CI13">
            <v>0</v>
          </cell>
        </row>
        <row r="14"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  <cell r="AV14">
            <v>0</v>
          </cell>
          <cell r="AW14">
            <v>0</v>
          </cell>
          <cell r="AX14">
            <v>0</v>
          </cell>
          <cell r="AY14">
            <v>0</v>
          </cell>
          <cell r="AZ14">
            <v>0</v>
          </cell>
          <cell r="BA14">
            <v>0</v>
          </cell>
          <cell r="BB14">
            <v>0</v>
          </cell>
          <cell r="BC14">
            <v>0</v>
          </cell>
          <cell r="BD14">
            <v>0</v>
          </cell>
          <cell r="BE14">
            <v>0</v>
          </cell>
          <cell r="BF14">
            <v>0</v>
          </cell>
          <cell r="BG14">
            <v>0</v>
          </cell>
          <cell r="BH14">
            <v>0</v>
          </cell>
          <cell r="BI14">
            <v>0</v>
          </cell>
          <cell r="BJ14">
            <v>0</v>
          </cell>
          <cell r="BK14">
            <v>0</v>
          </cell>
          <cell r="BL14">
            <v>0</v>
          </cell>
          <cell r="BM14">
            <v>0</v>
          </cell>
          <cell r="BN14">
            <v>0</v>
          </cell>
          <cell r="BO14">
            <v>0</v>
          </cell>
          <cell r="BP14">
            <v>0</v>
          </cell>
          <cell r="BQ14">
            <v>0</v>
          </cell>
          <cell r="BR14">
            <v>0</v>
          </cell>
          <cell r="BS14">
            <v>0</v>
          </cell>
          <cell r="BT14">
            <v>0</v>
          </cell>
          <cell r="BU14">
            <v>0</v>
          </cell>
          <cell r="BV14">
            <v>0</v>
          </cell>
          <cell r="BW14">
            <v>0</v>
          </cell>
          <cell r="BX14">
            <v>0</v>
          </cell>
          <cell r="BY14">
            <v>0</v>
          </cell>
          <cell r="BZ14">
            <v>0</v>
          </cell>
          <cell r="CA14">
            <v>0</v>
          </cell>
          <cell r="CB14">
            <v>0</v>
          </cell>
          <cell r="CC14">
            <v>0</v>
          </cell>
          <cell r="CD14">
            <v>0</v>
          </cell>
          <cell r="CE14">
            <v>0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</row>
        <row r="15"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BK15">
            <v>0</v>
          </cell>
          <cell r="BL15">
            <v>0</v>
          </cell>
          <cell r="BM15">
            <v>0</v>
          </cell>
          <cell r="BN15">
            <v>0</v>
          </cell>
          <cell r="BO15">
            <v>0</v>
          </cell>
          <cell r="BP15">
            <v>0</v>
          </cell>
          <cell r="BQ15">
            <v>0</v>
          </cell>
          <cell r="BR15">
            <v>0</v>
          </cell>
          <cell r="BS15">
            <v>0</v>
          </cell>
          <cell r="BT15">
            <v>0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0</v>
          </cell>
          <cell r="BZ15">
            <v>0</v>
          </cell>
          <cell r="CA15">
            <v>0</v>
          </cell>
          <cell r="CB15">
            <v>0</v>
          </cell>
          <cell r="CC15">
            <v>0</v>
          </cell>
          <cell r="CD15">
            <v>0</v>
          </cell>
          <cell r="CE15">
            <v>0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</row>
        <row r="16"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P16">
            <v>0</v>
          </cell>
          <cell r="BQ16">
            <v>0</v>
          </cell>
          <cell r="BR16">
            <v>0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0</v>
          </cell>
          <cell r="CA16">
            <v>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</row>
        <row r="17"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0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0</v>
          </cell>
          <cell r="CA17">
            <v>0</v>
          </cell>
          <cell r="CB17">
            <v>0</v>
          </cell>
          <cell r="CC17">
            <v>0</v>
          </cell>
          <cell r="CD17">
            <v>0</v>
          </cell>
          <cell r="CE17">
            <v>0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</row>
        <row r="18"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0</v>
          </cell>
          <cell r="BP18">
            <v>0</v>
          </cell>
          <cell r="BQ18">
            <v>0</v>
          </cell>
          <cell r="BR18">
            <v>0</v>
          </cell>
          <cell r="BS18">
            <v>0</v>
          </cell>
          <cell r="BT18">
            <v>0</v>
          </cell>
          <cell r="BU18">
            <v>0</v>
          </cell>
          <cell r="BV18">
            <v>0</v>
          </cell>
          <cell r="BW18">
            <v>0</v>
          </cell>
          <cell r="BX18">
            <v>0</v>
          </cell>
          <cell r="BY18">
            <v>0</v>
          </cell>
          <cell r="BZ18">
            <v>0</v>
          </cell>
          <cell r="CA18">
            <v>0</v>
          </cell>
          <cell r="CB18">
            <v>0</v>
          </cell>
          <cell r="CC18">
            <v>0</v>
          </cell>
          <cell r="CD18">
            <v>0</v>
          </cell>
          <cell r="CE18">
            <v>0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</row>
        <row r="19"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0</v>
          </cell>
          <cell r="BZ19">
            <v>0</v>
          </cell>
          <cell r="CA19">
            <v>0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</row>
        <row r="20"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0</v>
          </cell>
          <cell r="BN20">
            <v>0</v>
          </cell>
          <cell r="BO20">
            <v>0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0</v>
          </cell>
          <cell r="BZ20">
            <v>0</v>
          </cell>
          <cell r="CA20">
            <v>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</row>
        <row r="21"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O21">
            <v>0</v>
          </cell>
          <cell r="BP21">
            <v>0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A21">
            <v>0</v>
          </cell>
          <cell r="CB21">
            <v>0</v>
          </cell>
          <cell r="CC21">
            <v>0</v>
          </cell>
          <cell r="CD21">
            <v>0</v>
          </cell>
          <cell r="CE21">
            <v>0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</row>
        <row r="22"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0</v>
          </cell>
          <cell r="BA22">
            <v>0</v>
          </cell>
          <cell r="BB22">
            <v>0</v>
          </cell>
          <cell r="BC22">
            <v>0</v>
          </cell>
          <cell r="BD22">
            <v>0</v>
          </cell>
          <cell r="BE22">
            <v>0</v>
          </cell>
          <cell r="BF22">
            <v>0</v>
          </cell>
          <cell r="BG22">
            <v>0</v>
          </cell>
          <cell r="BH22">
            <v>0</v>
          </cell>
          <cell r="BI22">
            <v>0</v>
          </cell>
          <cell r="BJ22">
            <v>0</v>
          </cell>
          <cell r="BK22">
            <v>0</v>
          </cell>
          <cell r="BL22">
            <v>0</v>
          </cell>
          <cell r="BM22">
            <v>0</v>
          </cell>
          <cell r="BN22">
            <v>0</v>
          </cell>
          <cell r="BO22">
            <v>0</v>
          </cell>
          <cell r="BP22">
            <v>0</v>
          </cell>
          <cell r="BQ22">
            <v>0</v>
          </cell>
          <cell r="BR22">
            <v>0</v>
          </cell>
          <cell r="BS22">
            <v>0</v>
          </cell>
          <cell r="BT22">
            <v>0</v>
          </cell>
          <cell r="BU22">
            <v>0</v>
          </cell>
          <cell r="BV22">
            <v>0</v>
          </cell>
          <cell r="BW22">
            <v>0</v>
          </cell>
          <cell r="BX22">
            <v>0</v>
          </cell>
          <cell r="BY22">
            <v>0</v>
          </cell>
          <cell r="BZ22">
            <v>0</v>
          </cell>
          <cell r="CA22">
            <v>0</v>
          </cell>
          <cell r="CB22">
            <v>0</v>
          </cell>
          <cell r="CC22">
            <v>0</v>
          </cell>
          <cell r="CD22">
            <v>0</v>
          </cell>
          <cell r="CE22">
            <v>0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</row>
        <row r="23"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0</v>
          </cell>
          <cell r="BN23">
            <v>0</v>
          </cell>
          <cell r="BO23">
            <v>0</v>
          </cell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A23">
            <v>0</v>
          </cell>
          <cell r="CB23">
            <v>0</v>
          </cell>
          <cell r="CC23">
            <v>0</v>
          </cell>
          <cell r="CD23">
            <v>0</v>
          </cell>
          <cell r="CE23">
            <v>0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</row>
        <row r="24"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>
            <v>0</v>
          </cell>
          <cell r="BE24">
            <v>0</v>
          </cell>
          <cell r="BF24">
            <v>0</v>
          </cell>
          <cell r="BG24">
            <v>0</v>
          </cell>
          <cell r="BH24">
            <v>0</v>
          </cell>
          <cell r="BI24">
            <v>0</v>
          </cell>
          <cell r="BJ24">
            <v>0</v>
          </cell>
          <cell r="BK24">
            <v>0</v>
          </cell>
          <cell r="BL24">
            <v>0</v>
          </cell>
          <cell r="BM24">
            <v>0</v>
          </cell>
          <cell r="BN24">
            <v>0</v>
          </cell>
          <cell r="BO24">
            <v>0</v>
          </cell>
          <cell r="BP24">
            <v>0</v>
          </cell>
          <cell r="BQ24">
            <v>0</v>
          </cell>
          <cell r="BR24">
            <v>0</v>
          </cell>
          <cell r="BS24">
            <v>0</v>
          </cell>
          <cell r="BT24">
            <v>0</v>
          </cell>
          <cell r="BU24">
            <v>0</v>
          </cell>
          <cell r="BV24">
            <v>0</v>
          </cell>
          <cell r="BW24">
            <v>0</v>
          </cell>
          <cell r="BX24">
            <v>0</v>
          </cell>
          <cell r="BY24">
            <v>0</v>
          </cell>
          <cell r="BZ24">
            <v>0</v>
          </cell>
          <cell r="CA24">
            <v>0</v>
          </cell>
          <cell r="CB24">
            <v>0</v>
          </cell>
          <cell r="CC24">
            <v>0</v>
          </cell>
          <cell r="CD24">
            <v>0</v>
          </cell>
          <cell r="CE24">
            <v>0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</row>
        <row r="25"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0</v>
          </cell>
          <cell r="BN25">
            <v>0</v>
          </cell>
          <cell r="BO25">
            <v>0</v>
          </cell>
          <cell r="BP25">
            <v>0</v>
          </cell>
          <cell r="BQ25">
            <v>0</v>
          </cell>
          <cell r="BR25">
            <v>0</v>
          </cell>
          <cell r="BS25">
            <v>0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0</v>
          </cell>
          <cell r="CA25">
            <v>0</v>
          </cell>
          <cell r="CB25">
            <v>0</v>
          </cell>
          <cell r="CC25">
            <v>0</v>
          </cell>
          <cell r="CD25">
            <v>0</v>
          </cell>
          <cell r="CE25">
            <v>0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</row>
        <row r="26"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0</v>
          </cell>
          <cell r="AY26">
            <v>0</v>
          </cell>
          <cell r="AZ26">
            <v>0</v>
          </cell>
          <cell r="BA26">
            <v>0</v>
          </cell>
          <cell r="BB26">
            <v>0</v>
          </cell>
          <cell r="BC26">
            <v>0</v>
          </cell>
          <cell r="BD26">
            <v>0</v>
          </cell>
          <cell r="BE26">
            <v>0</v>
          </cell>
          <cell r="BF26">
            <v>0</v>
          </cell>
          <cell r="BG26">
            <v>0</v>
          </cell>
          <cell r="BH26">
            <v>0</v>
          </cell>
          <cell r="BI26">
            <v>0</v>
          </cell>
          <cell r="BJ26">
            <v>0</v>
          </cell>
          <cell r="BK26">
            <v>0</v>
          </cell>
          <cell r="BL26">
            <v>0</v>
          </cell>
          <cell r="BM26">
            <v>0</v>
          </cell>
          <cell r="BN26">
            <v>0</v>
          </cell>
          <cell r="BO26">
            <v>0</v>
          </cell>
          <cell r="BP26">
            <v>0</v>
          </cell>
          <cell r="BQ26">
            <v>0</v>
          </cell>
          <cell r="BR26">
            <v>0</v>
          </cell>
          <cell r="BS26">
            <v>0</v>
          </cell>
          <cell r="BT26">
            <v>0</v>
          </cell>
          <cell r="BU26">
            <v>0</v>
          </cell>
          <cell r="BV26">
            <v>0</v>
          </cell>
          <cell r="BW26">
            <v>0</v>
          </cell>
          <cell r="BX26">
            <v>0</v>
          </cell>
          <cell r="BY26">
            <v>0</v>
          </cell>
          <cell r="BZ26">
            <v>0</v>
          </cell>
          <cell r="CA26">
            <v>0</v>
          </cell>
          <cell r="CB26">
            <v>0</v>
          </cell>
          <cell r="CC26">
            <v>0</v>
          </cell>
          <cell r="CD26">
            <v>0</v>
          </cell>
          <cell r="CE26">
            <v>0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</row>
        <row r="27"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J27">
            <v>0</v>
          </cell>
          <cell r="BK27">
            <v>0</v>
          </cell>
          <cell r="BL27">
            <v>0</v>
          </cell>
          <cell r="BM27">
            <v>0</v>
          </cell>
          <cell r="BN27">
            <v>0</v>
          </cell>
          <cell r="BO27">
            <v>0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A27">
            <v>0</v>
          </cell>
          <cell r="CB27">
            <v>0</v>
          </cell>
          <cell r="CC27">
            <v>0</v>
          </cell>
          <cell r="CD27">
            <v>0</v>
          </cell>
          <cell r="CE27">
            <v>0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</row>
        <row r="28"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0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0</v>
          </cell>
          <cell r="BF28">
            <v>0</v>
          </cell>
          <cell r="BG28">
            <v>0</v>
          </cell>
          <cell r="BH28">
            <v>0</v>
          </cell>
          <cell r="BI28">
            <v>0</v>
          </cell>
          <cell r="BJ28">
            <v>0</v>
          </cell>
          <cell r="BK28">
            <v>0</v>
          </cell>
          <cell r="BL28">
            <v>0</v>
          </cell>
          <cell r="BM28">
            <v>0</v>
          </cell>
          <cell r="BN28">
            <v>0</v>
          </cell>
          <cell r="BO28">
            <v>0</v>
          </cell>
          <cell r="BP28">
            <v>0</v>
          </cell>
          <cell r="BQ28">
            <v>0</v>
          </cell>
          <cell r="BR28">
            <v>0</v>
          </cell>
          <cell r="BS28">
            <v>0</v>
          </cell>
          <cell r="BT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0</v>
          </cell>
          <cell r="BZ28">
            <v>0</v>
          </cell>
          <cell r="CA28">
            <v>0</v>
          </cell>
          <cell r="CB28">
            <v>0</v>
          </cell>
          <cell r="CC28">
            <v>0</v>
          </cell>
          <cell r="CD28">
            <v>0</v>
          </cell>
          <cell r="CE28">
            <v>0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</row>
        <row r="29"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K29">
            <v>0</v>
          </cell>
          <cell r="BL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T29">
            <v>0</v>
          </cell>
          <cell r="BU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C29">
            <v>0</v>
          </cell>
          <cell r="CD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</row>
        <row r="30"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B30">
            <v>0</v>
          </cell>
          <cell r="BC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T30">
            <v>0</v>
          </cell>
          <cell r="BU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C30">
            <v>0</v>
          </cell>
          <cell r="CD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</row>
        <row r="31"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O31">
            <v>0</v>
          </cell>
          <cell r="BP31">
            <v>0</v>
          </cell>
          <cell r="BQ31">
            <v>0</v>
          </cell>
          <cell r="BR31">
            <v>0</v>
          </cell>
          <cell r="BS31">
            <v>0</v>
          </cell>
          <cell r="BT31">
            <v>0</v>
          </cell>
          <cell r="BU31">
            <v>0</v>
          </cell>
          <cell r="BV31">
            <v>0</v>
          </cell>
          <cell r="BW31">
            <v>0</v>
          </cell>
          <cell r="BX31">
            <v>0</v>
          </cell>
          <cell r="BY31">
            <v>0</v>
          </cell>
          <cell r="BZ31">
            <v>0</v>
          </cell>
          <cell r="CA31">
            <v>0</v>
          </cell>
          <cell r="CB31">
            <v>0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</row>
        <row r="32"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0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0</v>
          </cell>
          <cell r="CA32">
            <v>0</v>
          </cell>
          <cell r="CB32">
            <v>0</v>
          </cell>
          <cell r="CC32">
            <v>0</v>
          </cell>
          <cell r="CD32">
            <v>0</v>
          </cell>
          <cell r="CE32">
            <v>0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</row>
        <row r="33"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0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0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</row>
        <row r="34"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0</v>
          </cell>
          <cell r="AY34">
            <v>0</v>
          </cell>
          <cell r="AZ34">
            <v>0</v>
          </cell>
          <cell r="BA34">
            <v>0</v>
          </cell>
          <cell r="BB34">
            <v>0</v>
          </cell>
          <cell r="BC34">
            <v>0</v>
          </cell>
          <cell r="BD34">
            <v>0</v>
          </cell>
          <cell r="BE34">
            <v>0</v>
          </cell>
          <cell r="BF34">
            <v>0</v>
          </cell>
          <cell r="BG34">
            <v>0</v>
          </cell>
          <cell r="BH34">
            <v>0</v>
          </cell>
          <cell r="BI34">
            <v>0</v>
          </cell>
          <cell r="BJ34">
            <v>0</v>
          </cell>
          <cell r="BK34">
            <v>0</v>
          </cell>
          <cell r="BL34">
            <v>0</v>
          </cell>
          <cell r="BM34">
            <v>0</v>
          </cell>
          <cell r="BN34">
            <v>0</v>
          </cell>
          <cell r="BO34">
            <v>0</v>
          </cell>
          <cell r="BP34">
            <v>0</v>
          </cell>
          <cell r="BQ34">
            <v>0</v>
          </cell>
          <cell r="BR34">
            <v>0</v>
          </cell>
          <cell r="BS34">
            <v>0</v>
          </cell>
          <cell r="BT34">
            <v>0</v>
          </cell>
          <cell r="BU34">
            <v>0</v>
          </cell>
          <cell r="BV34">
            <v>0</v>
          </cell>
          <cell r="BW34">
            <v>0</v>
          </cell>
          <cell r="BX34">
            <v>0</v>
          </cell>
          <cell r="BY34">
            <v>0</v>
          </cell>
          <cell r="BZ34">
            <v>0</v>
          </cell>
          <cell r="CA34">
            <v>0</v>
          </cell>
          <cell r="CB34">
            <v>0</v>
          </cell>
          <cell r="CC34">
            <v>0</v>
          </cell>
          <cell r="CD34">
            <v>0</v>
          </cell>
          <cell r="CE34">
            <v>0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</row>
        <row r="35"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T35">
            <v>0</v>
          </cell>
          <cell r="BU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C35">
            <v>0</v>
          </cell>
          <cell r="CD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</row>
        <row r="36"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K36">
            <v>0</v>
          </cell>
          <cell r="BL36">
            <v>0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C36">
            <v>0</v>
          </cell>
          <cell r="CD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</row>
        <row r="37"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C37">
            <v>0</v>
          </cell>
          <cell r="CD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</row>
        <row r="38"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  <cell r="AZ38">
            <v>0</v>
          </cell>
          <cell r="BA38">
            <v>0</v>
          </cell>
          <cell r="BB38">
            <v>0</v>
          </cell>
          <cell r="BC38">
            <v>0</v>
          </cell>
          <cell r="BD38">
            <v>0</v>
          </cell>
          <cell r="BE38">
            <v>0</v>
          </cell>
          <cell r="BF38">
            <v>0</v>
          </cell>
          <cell r="BG38">
            <v>0</v>
          </cell>
          <cell r="BH38">
            <v>0</v>
          </cell>
          <cell r="BI38">
            <v>0</v>
          </cell>
          <cell r="BJ38">
            <v>0</v>
          </cell>
          <cell r="BK38">
            <v>0</v>
          </cell>
          <cell r="BL38">
            <v>0</v>
          </cell>
          <cell r="BM38">
            <v>0</v>
          </cell>
          <cell r="BN38">
            <v>0</v>
          </cell>
          <cell r="BO38">
            <v>0</v>
          </cell>
          <cell r="BP38">
            <v>0</v>
          </cell>
          <cell r="BQ38">
            <v>0</v>
          </cell>
          <cell r="BR38">
            <v>0</v>
          </cell>
          <cell r="BS38">
            <v>0</v>
          </cell>
          <cell r="BT38">
            <v>0</v>
          </cell>
          <cell r="BU38">
            <v>0</v>
          </cell>
          <cell r="BV38">
            <v>0</v>
          </cell>
          <cell r="BW38">
            <v>0</v>
          </cell>
          <cell r="BX38">
            <v>0</v>
          </cell>
          <cell r="BY38">
            <v>0</v>
          </cell>
          <cell r="BZ38">
            <v>0</v>
          </cell>
          <cell r="CA38">
            <v>0</v>
          </cell>
          <cell r="CB38">
            <v>0</v>
          </cell>
          <cell r="CC38">
            <v>0</v>
          </cell>
          <cell r="CD38">
            <v>0</v>
          </cell>
          <cell r="CE38">
            <v>0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</row>
        <row r="39"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A39">
            <v>0</v>
          </cell>
          <cell r="BB39">
            <v>0</v>
          </cell>
          <cell r="BC39">
            <v>0</v>
          </cell>
          <cell r="BD39">
            <v>0</v>
          </cell>
          <cell r="BE39">
            <v>0</v>
          </cell>
          <cell r="BF39">
            <v>0</v>
          </cell>
          <cell r="BG39">
            <v>0</v>
          </cell>
          <cell r="BH39">
            <v>0</v>
          </cell>
          <cell r="BI39">
            <v>0</v>
          </cell>
          <cell r="BJ39">
            <v>0</v>
          </cell>
          <cell r="BK39">
            <v>0</v>
          </cell>
          <cell r="BL39">
            <v>0</v>
          </cell>
          <cell r="BM39">
            <v>0</v>
          </cell>
          <cell r="BN39">
            <v>0</v>
          </cell>
          <cell r="BO39">
            <v>0</v>
          </cell>
          <cell r="BP39">
            <v>0</v>
          </cell>
          <cell r="BQ39">
            <v>0</v>
          </cell>
          <cell r="BR39">
            <v>0</v>
          </cell>
          <cell r="BS39">
            <v>0</v>
          </cell>
          <cell r="BT39">
            <v>0</v>
          </cell>
          <cell r="BU39">
            <v>0</v>
          </cell>
          <cell r="BV39">
            <v>0</v>
          </cell>
          <cell r="BW39">
            <v>0</v>
          </cell>
          <cell r="BX39">
            <v>0</v>
          </cell>
          <cell r="BY39">
            <v>0</v>
          </cell>
          <cell r="BZ39">
            <v>0</v>
          </cell>
          <cell r="CA39">
            <v>0</v>
          </cell>
          <cell r="CB39">
            <v>0</v>
          </cell>
          <cell r="CC39">
            <v>0</v>
          </cell>
          <cell r="CD39">
            <v>0</v>
          </cell>
          <cell r="CE39">
            <v>0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</row>
        <row r="40"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0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0</v>
          </cell>
          <cell r="BA40">
            <v>0</v>
          </cell>
          <cell r="BB40">
            <v>0</v>
          </cell>
          <cell r="BC40">
            <v>0</v>
          </cell>
          <cell r="BD40">
            <v>0</v>
          </cell>
          <cell r="BE40">
            <v>0</v>
          </cell>
          <cell r="BF40">
            <v>0</v>
          </cell>
          <cell r="BG40">
            <v>0</v>
          </cell>
          <cell r="BH40">
            <v>0</v>
          </cell>
          <cell r="BI40">
            <v>0</v>
          </cell>
          <cell r="BJ40">
            <v>0</v>
          </cell>
          <cell r="BK40">
            <v>0</v>
          </cell>
          <cell r="BL40">
            <v>0</v>
          </cell>
          <cell r="BM40">
            <v>0</v>
          </cell>
          <cell r="BN40">
            <v>0</v>
          </cell>
          <cell r="BO40">
            <v>0</v>
          </cell>
          <cell r="BP40">
            <v>0</v>
          </cell>
          <cell r="BQ40">
            <v>0</v>
          </cell>
          <cell r="BR40">
            <v>0</v>
          </cell>
          <cell r="BS40">
            <v>0</v>
          </cell>
          <cell r="BT40">
            <v>0</v>
          </cell>
          <cell r="BU40">
            <v>0</v>
          </cell>
          <cell r="BV40">
            <v>0</v>
          </cell>
          <cell r="BW40">
            <v>0</v>
          </cell>
          <cell r="BX40">
            <v>0</v>
          </cell>
          <cell r="BY40">
            <v>0</v>
          </cell>
          <cell r="BZ40">
            <v>0</v>
          </cell>
          <cell r="CA40">
            <v>0</v>
          </cell>
          <cell r="CB40">
            <v>0</v>
          </cell>
          <cell r="CC40">
            <v>0</v>
          </cell>
          <cell r="CD40">
            <v>0</v>
          </cell>
          <cell r="CE40">
            <v>0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</row>
        <row r="41"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0</v>
          </cell>
          <cell r="BA41">
            <v>0</v>
          </cell>
          <cell r="BB41">
            <v>0</v>
          </cell>
          <cell r="BC41">
            <v>0</v>
          </cell>
          <cell r="BD41">
            <v>0</v>
          </cell>
          <cell r="BE41">
            <v>0</v>
          </cell>
          <cell r="BF41">
            <v>0</v>
          </cell>
          <cell r="BG41">
            <v>0</v>
          </cell>
          <cell r="BH41">
            <v>0</v>
          </cell>
          <cell r="BI41">
            <v>0</v>
          </cell>
          <cell r="BJ41">
            <v>0</v>
          </cell>
          <cell r="BK41">
            <v>0</v>
          </cell>
          <cell r="BL41">
            <v>0</v>
          </cell>
          <cell r="BM41">
            <v>0</v>
          </cell>
          <cell r="BN41">
            <v>0</v>
          </cell>
          <cell r="BO41">
            <v>0</v>
          </cell>
          <cell r="BP41">
            <v>0</v>
          </cell>
          <cell r="BQ41">
            <v>0</v>
          </cell>
          <cell r="BR41">
            <v>0</v>
          </cell>
          <cell r="BS41">
            <v>0</v>
          </cell>
          <cell r="BT41">
            <v>0</v>
          </cell>
          <cell r="BU41">
            <v>0</v>
          </cell>
          <cell r="BV41">
            <v>0</v>
          </cell>
          <cell r="BW41">
            <v>0</v>
          </cell>
          <cell r="BX41">
            <v>0</v>
          </cell>
          <cell r="BY41">
            <v>0</v>
          </cell>
          <cell r="BZ41">
            <v>0</v>
          </cell>
          <cell r="CA41">
            <v>0</v>
          </cell>
          <cell r="CB41">
            <v>0</v>
          </cell>
          <cell r="CC41">
            <v>0</v>
          </cell>
          <cell r="CD41">
            <v>0</v>
          </cell>
          <cell r="CE41">
            <v>0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</row>
        <row r="42"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B42">
            <v>0</v>
          </cell>
          <cell r="BC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K42">
            <v>0</v>
          </cell>
          <cell r="BL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  <cell r="BT42">
            <v>0</v>
          </cell>
          <cell r="BU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A42">
            <v>0</v>
          </cell>
          <cell r="CB42">
            <v>0</v>
          </cell>
          <cell r="CC42">
            <v>0</v>
          </cell>
          <cell r="CD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</row>
        <row r="43"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K43">
            <v>0</v>
          </cell>
          <cell r="BL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T43">
            <v>0</v>
          </cell>
          <cell r="BU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0</v>
          </cell>
          <cell r="BZ43">
            <v>0</v>
          </cell>
          <cell r="CA43">
            <v>0</v>
          </cell>
          <cell r="CB43">
            <v>0</v>
          </cell>
          <cell r="CC43">
            <v>0</v>
          </cell>
          <cell r="CD43">
            <v>0</v>
          </cell>
          <cell r="CE43">
            <v>0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</row>
        <row r="44"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B44">
            <v>0</v>
          </cell>
          <cell r="BC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  <cell r="BJ44">
            <v>0</v>
          </cell>
          <cell r="BK44">
            <v>0</v>
          </cell>
          <cell r="BL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T44">
            <v>0</v>
          </cell>
          <cell r="BU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0</v>
          </cell>
          <cell r="CB44">
            <v>0</v>
          </cell>
          <cell r="CC44">
            <v>0</v>
          </cell>
          <cell r="CD44">
            <v>0</v>
          </cell>
          <cell r="CE44">
            <v>0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</row>
        <row r="48">
          <cell r="I48">
            <v>0</v>
          </cell>
          <cell r="R48">
            <v>0</v>
          </cell>
          <cell r="AA48">
            <v>0</v>
          </cell>
          <cell r="AJ48">
            <v>0</v>
          </cell>
          <cell r="AS48">
            <v>0</v>
          </cell>
          <cell r="BB48">
            <v>0</v>
          </cell>
          <cell r="BK48">
            <v>0</v>
          </cell>
          <cell r="BT48">
            <v>0</v>
          </cell>
          <cell r="CC48">
            <v>0</v>
          </cell>
        </row>
      </sheetData>
      <sheetData sheetId="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абель"/>
      <sheetName val="Отв. лица"/>
      <sheetName val="Черный ПВС"/>
      <sheetName val="Приход"/>
      <sheetName val="Арматура для СИП"/>
      <sheetName val="Кабель вне сверки"/>
      <sheetName val="Архив"/>
      <sheetName val="Полиэтилен"/>
      <sheetName val="Суперпредложение"/>
      <sheetName val="Супер"/>
      <sheetName val="Спецпредложение ПУГНП"/>
      <sheetName val="ПУГНП"/>
      <sheetName val="Спецпредложение Броня"/>
      <sheetName val="Броня"/>
      <sheetName val="Спец. Рапира"/>
      <sheetName val="Рапира"/>
      <sheetName val="Спец. ЗВИ"/>
      <sheetName val="ЗВИ"/>
      <sheetName val="СИП"/>
      <sheetName val="Спецпредложение СИП"/>
      <sheetName val="Тула-NEW"/>
      <sheetName val="КГ-ХЛ"/>
      <sheetName val="Спецпредложение КГ-ХЛ"/>
      <sheetName val="КГ"/>
      <sheetName val="Спецпредложение КГ"/>
      <sheetName val="Титул"/>
      <sheetName val="Титул (2)"/>
      <sheetName val="Содержание"/>
      <sheetName val="Пр1"/>
      <sheetName val="Пр2"/>
      <sheetName val="Пр3"/>
      <sheetName val="Пр4"/>
      <sheetName val="Пр5"/>
      <sheetName val="Пр6"/>
      <sheetName val="Пр7"/>
      <sheetName val="Пр8"/>
      <sheetName val="Пр9"/>
      <sheetName val="Пр11"/>
      <sheetName val="Пр10"/>
      <sheetName val="Пр20"/>
      <sheetName val="Кабель, провод"/>
      <sheetName val="Техэлектро"/>
      <sheetName val="СпецТехэлектро"/>
      <sheetName val="Закачка Техэлектро"/>
      <sheetName val="Спец. NYM выставка"/>
      <sheetName val="NYM-vyst"/>
      <sheetName val="Сравнение КГ"/>
      <sheetName val="АСМ и РЭК"/>
      <sheetName val="АСМ и Смоленск"/>
    </sheetNames>
    <sheetDataSet>
      <sheetData sheetId="0">
        <row r="1">
          <cell r="A1" t="str">
            <v>Наименование</v>
          </cell>
          <cell r="FQ1" t="str">
            <v>Опт.</v>
          </cell>
        </row>
        <row r="2">
          <cell r="A2" t="str">
            <v>@</v>
          </cell>
          <cell r="FQ2" t="str">
            <v>@</v>
          </cell>
        </row>
        <row r="3">
          <cell r="A3" t="str">
            <v>.</v>
          </cell>
        </row>
        <row r="4">
          <cell r="A4" t="str">
            <v>.</v>
          </cell>
          <cell r="FQ4">
            <v>38889.404290856481</v>
          </cell>
        </row>
        <row r="5">
          <cell r="A5" t="str">
            <v>.</v>
          </cell>
        </row>
        <row r="6">
          <cell r="A6" t="str">
            <v>.</v>
          </cell>
        </row>
        <row r="7">
          <cell r="A7" t="str">
            <v>.</v>
          </cell>
        </row>
        <row r="8">
          <cell r="A8" t="str">
            <v>.</v>
          </cell>
        </row>
        <row r="9">
          <cell r="A9" t="str">
            <v>.</v>
          </cell>
          <cell r="BR9">
            <v>0.01</v>
          </cell>
        </row>
        <row r="10">
          <cell r="A10" t="str">
            <v xml:space="preserve"> Провод медный</v>
          </cell>
        </row>
        <row r="11">
          <cell r="A11" t="str">
            <v>ПУНП 2х1,5</v>
          </cell>
          <cell r="FQ11">
            <v>4.46</v>
          </cell>
        </row>
        <row r="12">
          <cell r="A12" t="str">
            <v>ПУНП 2х2,5</v>
          </cell>
          <cell r="FQ12">
            <v>7.19</v>
          </cell>
        </row>
        <row r="13">
          <cell r="A13" t="str">
            <v>ПУНП 2х4</v>
          </cell>
          <cell r="FQ13">
            <v>11.25</v>
          </cell>
        </row>
        <row r="14">
          <cell r="A14" t="str">
            <v>ПУНП 3х1,5</v>
          </cell>
          <cell r="FQ14">
            <v>6.58</v>
          </cell>
        </row>
        <row r="15">
          <cell r="A15" t="str">
            <v>ПУНП 3х2,5</v>
          </cell>
          <cell r="FQ15">
            <v>10.73</v>
          </cell>
        </row>
        <row r="16">
          <cell r="A16" t="str">
            <v>ПУНП 3х4</v>
          </cell>
          <cell r="FQ16">
            <v>16.579999999999998</v>
          </cell>
        </row>
        <row r="17">
          <cell r="A17" t="str">
            <v>ПУНП 2х1,5+1х1</v>
          </cell>
          <cell r="FQ17">
            <v>6.08</v>
          </cell>
        </row>
        <row r="18">
          <cell r="A18" t="str">
            <v>ПУНП 2х2,5+1х1,5</v>
          </cell>
          <cell r="FQ18">
            <v>8</v>
          </cell>
        </row>
        <row r="19">
          <cell r="A19" t="str">
            <v>ПУНП 2х4+1х2,5</v>
          </cell>
          <cell r="FQ19">
            <v>15.74</v>
          </cell>
        </row>
        <row r="20">
          <cell r="A20" t="str">
            <v>ПУНП (про-во РЭК)</v>
          </cell>
          <cell r="FQ20">
            <v>0</v>
          </cell>
        </row>
        <row r="21">
          <cell r="A21" t="str">
            <v>ПУНП 2х1,5 (пр-во РЭК)</v>
          </cell>
          <cell r="FQ21">
            <v>4.63</v>
          </cell>
        </row>
        <row r="22">
          <cell r="A22" t="str">
            <v>ПУНП 2х2,5 (пр-во РЭК)</v>
          </cell>
          <cell r="FQ22">
            <v>7.35</v>
          </cell>
        </row>
        <row r="23">
          <cell r="A23" t="str">
            <v>ПУНП 2х4 (пр-во РЭК)</v>
          </cell>
          <cell r="FQ23">
            <v>11.25</v>
          </cell>
        </row>
        <row r="24">
          <cell r="A24" t="str">
            <v>ПУНП 3х1,5 (пр-во РЭК)</v>
          </cell>
          <cell r="FQ24">
            <v>6.77</v>
          </cell>
        </row>
        <row r="25">
          <cell r="A25" t="str">
            <v>ПУНП 3х2,5 (пр-во РЭК)</v>
          </cell>
          <cell r="FQ25">
            <v>10.81</v>
          </cell>
        </row>
        <row r="26">
          <cell r="A26" t="str">
            <v>ПУНП 3х4 (пр-во РЭК)</v>
          </cell>
          <cell r="FQ26">
            <v>16.850000000000001</v>
          </cell>
        </row>
        <row r="27">
          <cell r="A27" t="str">
            <v>ПВ-1  0,5</v>
          </cell>
          <cell r="FQ27">
            <v>0.91</v>
          </cell>
        </row>
        <row r="28">
          <cell r="A28" t="str">
            <v>ПВ-1  0,75</v>
          </cell>
          <cell r="FQ28">
            <v>1.31</v>
          </cell>
        </row>
        <row r="29">
          <cell r="A29" t="str">
            <v>ПВ-1  1</v>
          </cell>
          <cell r="FQ29">
            <v>1.66</v>
          </cell>
        </row>
        <row r="30">
          <cell r="A30" t="str">
            <v>ПВ-1  1,5</v>
          </cell>
          <cell r="FQ30">
            <v>2.33</v>
          </cell>
        </row>
        <row r="31">
          <cell r="A31" t="str">
            <v>ПВ-1  2,5</v>
          </cell>
          <cell r="FQ31">
            <v>3.7</v>
          </cell>
        </row>
        <row r="32">
          <cell r="A32" t="str">
            <v>ПВ-1  4</v>
          </cell>
          <cell r="FQ32">
            <v>5.9</v>
          </cell>
        </row>
        <row r="33">
          <cell r="A33" t="str">
            <v>ПВ-1  6</v>
          </cell>
          <cell r="FQ33">
            <v>8.7799999999999994</v>
          </cell>
        </row>
        <row r="34">
          <cell r="A34" t="str">
            <v>ПВ-1 10</v>
          </cell>
          <cell r="FQ34">
            <v>13.98</v>
          </cell>
        </row>
        <row r="35">
          <cell r="A35" t="str">
            <v>ПВ-1 16</v>
          </cell>
          <cell r="FQ35">
            <v>22.19</v>
          </cell>
        </row>
        <row r="36">
          <cell r="A36" t="str">
            <v>ПВ-1 25</v>
          </cell>
          <cell r="FQ36">
            <v>36.5</v>
          </cell>
        </row>
        <row r="37">
          <cell r="A37" t="str">
            <v>ПВ-1 35</v>
          </cell>
          <cell r="FQ37">
            <v>50.55</v>
          </cell>
        </row>
        <row r="38">
          <cell r="A38" t="str">
            <v>ПВ-1 50</v>
          </cell>
          <cell r="FQ38">
            <v>72.599999999999994</v>
          </cell>
        </row>
        <row r="39">
          <cell r="A39" t="str">
            <v>ПВ-1 70</v>
          </cell>
          <cell r="FQ39">
            <v>103.81</v>
          </cell>
        </row>
        <row r="40">
          <cell r="A40" t="str">
            <v>ПВ-1 95</v>
          </cell>
          <cell r="FQ40">
            <v>141</v>
          </cell>
        </row>
        <row r="41">
          <cell r="A41" t="str">
            <v>ПВ-1 120</v>
          </cell>
          <cell r="FQ41">
            <v>171.02</v>
          </cell>
        </row>
        <row r="42">
          <cell r="A42" t="str">
            <v>ППВ 2х1,5</v>
          </cell>
          <cell r="FQ42">
            <v>4.4400000000000004</v>
          </cell>
        </row>
        <row r="43">
          <cell r="A43" t="str">
            <v>ППВ 2х2,5</v>
          </cell>
          <cell r="FQ43">
            <v>7.41</v>
          </cell>
        </row>
        <row r="44">
          <cell r="A44" t="str">
            <v>ППВ 2х4</v>
          </cell>
          <cell r="FQ44">
            <v>11.84</v>
          </cell>
        </row>
        <row r="45">
          <cell r="A45" t="str">
            <v>ППВ 3х1,5</v>
          </cell>
          <cell r="FQ45">
            <v>6.64</v>
          </cell>
        </row>
        <row r="46">
          <cell r="A46" t="str">
            <v>ППВ 3х2,5</v>
          </cell>
          <cell r="FQ46">
            <v>11.09</v>
          </cell>
        </row>
        <row r="47">
          <cell r="A47" t="str">
            <v>ППВ 3х4</v>
          </cell>
          <cell r="FQ47">
            <v>17.760000000000002</v>
          </cell>
        </row>
        <row r="48">
          <cell r="A48" t="str">
            <v xml:space="preserve"> Провод медный гибкий</v>
          </cell>
        </row>
        <row r="49">
          <cell r="A49" t="str">
            <v>ШВП-2 2х0,2</v>
          </cell>
          <cell r="FQ49">
            <v>1.32</v>
          </cell>
        </row>
        <row r="50">
          <cell r="A50" t="str">
            <v>ШВП-2 2х0,35</v>
          </cell>
          <cell r="FQ50">
            <v>1.93</v>
          </cell>
        </row>
        <row r="51">
          <cell r="A51" t="str">
            <v>ШВП-2 2х0,5</v>
          </cell>
          <cell r="FQ51">
            <v>2.35</v>
          </cell>
        </row>
        <row r="52">
          <cell r="A52" t="str">
            <v>ШВП-2 2х0,75</v>
          </cell>
          <cell r="FQ52">
            <v>3.09</v>
          </cell>
        </row>
        <row r="53">
          <cell r="A53" t="str">
            <v>ШВВП 2х0,35</v>
          </cell>
          <cell r="FQ53">
            <v>2.1</v>
          </cell>
        </row>
        <row r="54">
          <cell r="A54" t="str">
            <v>ШВВП 2х0,5</v>
          </cell>
          <cell r="FQ54">
            <v>2.46</v>
          </cell>
        </row>
        <row r="55">
          <cell r="A55" t="str">
            <v>ШВВП 2х0,75</v>
          </cell>
          <cell r="FQ55">
            <v>3.26</v>
          </cell>
        </row>
        <row r="56">
          <cell r="A56" t="str">
            <v>ШВВП 3х0,5</v>
          </cell>
          <cell r="FQ56">
            <v>3.98</v>
          </cell>
        </row>
        <row r="57">
          <cell r="A57" t="str">
            <v>ШВВП 3х0,75</v>
          </cell>
          <cell r="FQ57">
            <v>5.09</v>
          </cell>
        </row>
        <row r="58">
          <cell r="A58" t="str">
            <v>ПУГНП 2х1,5</v>
          </cell>
          <cell r="FQ58">
            <v>5.0599999999999996</v>
          </cell>
        </row>
        <row r="59">
          <cell r="A59" t="str">
            <v>ПУГНП 2х2,5</v>
          </cell>
          <cell r="FQ59">
            <v>8.07</v>
          </cell>
        </row>
        <row r="60">
          <cell r="A60" t="str">
            <v>ПУГНП 2х4</v>
          </cell>
          <cell r="FQ60">
            <v>11.9</v>
          </cell>
        </row>
        <row r="61">
          <cell r="A61" t="str">
            <v>ПУГНП 3х1,5</v>
          </cell>
          <cell r="FQ61">
            <v>7.37</v>
          </cell>
        </row>
        <row r="62">
          <cell r="A62" t="str">
            <v>ПУГНП 3х2,5</v>
          </cell>
          <cell r="FQ62">
            <v>11.79</v>
          </cell>
        </row>
        <row r="63">
          <cell r="A63" t="str">
            <v>ПУГНП 3х4</v>
          </cell>
          <cell r="FQ63">
            <v>18.13</v>
          </cell>
        </row>
        <row r="64">
          <cell r="A64" t="str">
            <v>ПУГНП 2х1,5+1х1</v>
          </cell>
          <cell r="FQ64">
            <v>6.82</v>
          </cell>
        </row>
        <row r="65">
          <cell r="A65" t="str">
            <v>ПУГНП 2х2,5+1х1,5</v>
          </cell>
          <cell r="FQ65">
            <v>10.36</v>
          </cell>
        </row>
        <row r="66">
          <cell r="A66" t="str">
            <v>ПУГНП 2х4+1х2,5</v>
          </cell>
          <cell r="FQ66">
            <v>16.149999999999999</v>
          </cell>
        </row>
        <row r="67">
          <cell r="A67" t="str">
            <v>ПВС 2х0,75</v>
          </cell>
          <cell r="FQ67">
            <v>4.0999999999999996</v>
          </cell>
        </row>
        <row r="68">
          <cell r="A68" t="str">
            <v>ПВС 2х1</v>
          </cell>
          <cell r="FQ68">
            <v>5.28</v>
          </cell>
        </row>
        <row r="69">
          <cell r="A69" t="str">
            <v>ПВС 2х1,5</v>
          </cell>
          <cell r="FQ69">
            <v>7.02</v>
          </cell>
        </row>
        <row r="70">
          <cell r="A70" t="str">
            <v>ПВС 2х2,5</v>
          </cell>
          <cell r="FQ70">
            <v>10.92</v>
          </cell>
        </row>
        <row r="71">
          <cell r="A71" t="str">
            <v>ПВС 2х4</v>
          </cell>
          <cell r="FQ71">
            <v>16.989999999999998</v>
          </cell>
        </row>
        <row r="72">
          <cell r="A72" t="str">
            <v>ПВС 2х6</v>
          </cell>
          <cell r="FQ72">
            <v>23.6</v>
          </cell>
        </row>
        <row r="73">
          <cell r="A73" t="str">
            <v>ПВС 2х10</v>
          </cell>
          <cell r="FQ73">
            <v>37.520000000000003</v>
          </cell>
        </row>
        <row r="74">
          <cell r="A74" t="str">
            <v>ПВС 2х16</v>
          </cell>
          <cell r="FQ74">
            <v>63.11</v>
          </cell>
        </row>
        <row r="75">
          <cell r="A75" t="str">
            <v>ПВС 3х0,75</v>
          </cell>
          <cell r="FQ75">
            <v>5.49</v>
          </cell>
        </row>
        <row r="76">
          <cell r="A76" t="str">
            <v>ПВС 3х1</v>
          </cell>
          <cell r="FQ76">
            <v>7.21</v>
          </cell>
        </row>
        <row r="77">
          <cell r="A77" t="str">
            <v>ПВС 3х1,5</v>
          </cell>
          <cell r="FQ77">
            <v>9.5</v>
          </cell>
        </row>
        <row r="78">
          <cell r="A78" t="str">
            <v>ПВС 3х2,5</v>
          </cell>
          <cell r="FQ78">
            <v>14.95</v>
          </cell>
        </row>
        <row r="79">
          <cell r="A79" t="str">
            <v>ПВС 3х4</v>
          </cell>
          <cell r="FQ79">
            <v>23.45</v>
          </cell>
        </row>
        <row r="80">
          <cell r="A80" t="str">
            <v>ПВС 3х6</v>
          </cell>
          <cell r="FQ80">
            <v>32.92</v>
          </cell>
        </row>
        <row r="81">
          <cell r="A81" t="str">
            <v>ПВС 3х10</v>
          </cell>
          <cell r="FQ81">
            <v>54.3</v>
          </cell>
        </row>
        <row r="82">
          <cell r="A82" t="str">
            <v>ПВС 3х16</v>
          </cell>
          <cell r="FQ82">
            <v>92.68</v>
          </cell>
        </row>
        <row r="83">
          <cell r="A83" t="str">
            <v>ПВС 4х0,75</v>
          </cell>
          <cell r="FQ83">
            <v>6.98</v>
          </cell>
        </row>
        <row r="84">
          <cell r="A84" t="str">
            <v>ПВС 4х1</v>
          </cell>
          <cell r="FQ84">
            <v>9.5299999999999994</v>
          </cell>
        </row>
        <row r="85">
          <cell r="A85" t="str">
            <v>ПВС 4х1,5</v>
          </cell>
          <cell r="FQ85">
            <v>12.75</v>
          </cell>
        </row>
        <row r="86">
          <cell r="A86" t="str">
            <v>ПВС 4х2,5</v>
          </cell>
          <cell r="FQ86">
            <v>19.78</v>
          </cell>
        </row>
        <row r="87">
          <cell r="A87" t="str">
            <v>ПВС 4х4</v>
          </cell>
          <cell r="FQ87">
            <v>30.77</v>
          </cell>
        </row>
        <row r="88">
          <cell r="A88" t="str">
            <v>ПВС 4х6</v>
          </cell>
          <cell r="FQ88">
            <v>43.11</v>
          </cell>
        </row>
        <row r="89">
          <cell r="A89" t="str">
            <v>ПВС 4х10</v>
          </cell>
          <cell r="FQ89">
            <v>69.760000000000005</v>
          </cell>
        </row>
        <row r="90">
          <cell r="A90" t="str">
            <v>ПВС 4х16</v>
          </cell>
          <cell r="FQ90">
            <v>119.98</v>
          </cell>
        </row>
        <row r="91">
          <cell r="A91" t="str">
            <v>ПВС 5х0,75</v>
          </cell>
          <cell r="FQ91">
            <v>8.9</v>
          </cell>
        </row>
        <row r="92">
          <cell r="A92" t="str">
            <v>ПВС 5х1</v>
          </cell>
          <cell r="FQ92">
            <v>11.91</v>
          </cell>
        </row>
        <row r="93">
          <cell r="A93" t="str">
            <v>ПВС 5х1,5</v>
          </cell>
          <cell r="FQ93">
            <v>16.170000000000002</v>
          </cell>
        </row>
        <row r="94">
          <cell r="A94" t="str">
            <v>ПВС 5х2,5</v>
          </cell>
          <cell r="FQ94">
            <v>25.04</v>
          </cell>
        </row>
        <row r="95">
          <cell r="A95" t="str">
            <v>ПВС 5х4</v>
          </cell>
          <cell r="FQ95">
            <v>38.61</v>
          </cell>
        </row>
        <row r="96">
          <cell r="A96" t="str">
            <v>ПВС 5х6</v>
          </cell>
          <cell r="FQ96">
            <v>54.07</v>
          </cell>
        </row>
        <row r="97">
          <cell r="A97" t="str">
            <v>ПВС 5х10</v>
          </cell>
          <cell r="FQ97">
            <v>86.02</v>
          </cell>
        </row>
        <row r="98">
          <cell r="A98" t="str">
            <v>ПВС 5х16</v>
          </cell>
          <cell r="FQ98">
            <v>150.56</v>
          </cell>
        </row>
        <row r="99">
          <cell r="A99" t="str">
            <v>ПВ-3  0,5</v>
          </cell>
          <cell r="FQ99">
            <v>0.98</v>
          </cell>
        </row>
        <row r="100">
          <cell r="A100" t="str">
            <v>ПВ-3  0,75</v>
          </cell>
          <cell r="FQ100">
            <v>1.36</v>
          </cell>
        </row>
        <row r="101">
          <cell r="A101" t="str">
            <v>ПВ-3  1</v>
          </cell>
          <cell r="FQ101">
            <v>1.69</v>
          </cell>
        </row>
        <row r="102">
          <cell r="A102" t="str">
            <v>ПВ-3  1,5</v>
          </cell>
          <cell r="FQ102">
            <v>2.4300000000000002</v>
          </cell>
        </row>
        <row r="103">
          <cell r="A103" t="str">
            <v>ПВ-3  2,5</v>
          </cell>
          <cell r="FQ103">
            <v>4.07</v>
          </cell>
        </row>
        <row r="104">
          <cell r="A104" t="str">
            <v>ПВ-3  4</v>
          </cell>
          <cell r="FQ104">
            <v>6.11</v>
          </cell>
        </row>
        <row r="105">
          <cell r="A105" t="str">
            <v>ПВ-3  6</v>
          </cell>
          <cell r="FQ105">
            <v>9.26</v>
          </cell>
        </row>
        <row r="106">
          <cell r="A106" t="str">
            <v>ПВ-3 10</v>
          </cell>
          <cell r="FQ106">
            <v>15.32</v>
          </cell>
        </row>
        <row r="107">
          <cell r="A107" t="str">
            <v>ПВ-3 16</v>
          </cell>
          <cell r="FQ107">
            <v>25.52</v>
          </cell>
        </row>
        <row r="108">
          <cell r="A108" t="str">
            <v>ПВ-3 25</v>
          </cell>
          <cell r="FQ108">
            <v>37.5</v>
          </cell>
        </row>
        <row r="109">
          <cell r="A109" t="str">
            <v>ПВ-3 35</v>
          </cell>
          <cell r="FQ109">
            <v>52.65</v>
          </cell>
        </row>
        <row r="110">
          <cell r="A110" t="str">
            <v>ПВ-3 50</v>
          </cell>
          <cell r="FQ110">
            <v>73.92</v>
          </cell>
        </row>
        <row r="111">
          <cell r="A111" t="str">
            <v>ПВ-3 70</v>
          </cell>
          <cell r="FQ111">
            <v>105.82</v>
          </cell>
        </row>
        <row r="112">
          <cell r="A112" t="str">
            <v>ПВ-3 95</v>
          </cell>
          <cell r="FQ112">
            <v>146.75</v>
          </cell>
        </row>
        <row r="113">
          <cell r="A113" t="str">
            <v>ПВ-3 120</v>
          </cell>
          <cell r="FQ113">
            <v>191.17</v>
          </cell>
        </row>
        <row r="114">
          <cell r="A114" t="str">
            <v>ПВ-3 150</v>
          </cell>
          <cell r="FQ114">
            <v>246.8</v>
          </cell>
        </row>
        <row r="115">
          <cell r="A115" t="str">
            <v>ПВ-3 185</v>
          </cell>
          <cell r="FQ115">
            <v>333.8</v>
          </cell>
        </row>
        <row r="116">
          <cell r="A116" t="str">
            <v>ПВ-3 240</v>
          </cell>
          <cell r="FQ116">
            <v>399.59</v>
          </cell>
        </row>
        <row r="117">
          <cell r="A117" t="str">
            <v xml:space="preserve"> Провод алюминиевый</v>
          </cell>
          <cell r="FQ117">
            <v>0</v>
          </cell>
        </row>
        <row r="118">
          <cell r="A118" t="str">
            <v>АПВ 2,5</v>
          </cell>
          <cell r="FQ118">
            <v>0.91</v>
          </cell>
        </row>
        <row r="119">
          <cell r="A119" t="str">
            <v>АПВ 4</v>
          </cell>
          <cell r="FQ119">
            <v>1.35</v>
          </cell>
        </row>
        <row r="120">
          <cell r="A120" t="str">
            <v>АПВ 6</v>
          </cell>
          <cell r="FQ120">
            <v>1.9</v>
          </cell>
        </row>
        <row r="121">
          <cell r="A121" t="str">
            <v>АПВ 10</v>
          </cell>
          <cell r="FQ121">
            <v>3.1</v>
          </cell>
        </row>
        <row r="122">
          <cell r="A122" t="str">
            <v>АПВ 16</v>
          </cell>
          <cell r="FQ122">
            <v>4.63</v>
          </cell>
        </row>
        <row r="123">
          <cell r="A123" t="str">
            <v>АПВ 25</v>
          </cell>
          <cell r="FQ123">
            <v>7.29</v>
          </cell>
        </row>
        <row r="124">
          <cell r="A124" t="str">
            <v>АПВ 35</v>
          </cell>
          <cell r="FQ124">
            <v>10.65</v>
          </cell>
        </row>
        <row r="125">
          <cell r="A125" t="str">
            <v>АПВ 50</v>
          </cell>
          <cell r="FQ125">
            <v>14.42</v>
          </cell>
        </row>
        <row r="126">
          <cell r="A126" t="str">
            <v>АПВ 70</v>
          </cell>
          <cell r="FQ126">
            <v>20.64</v>
          </cell>
        </row>
        <row r="127">
          <cell r="A127" t="str">
            <v>АПВ 95</v>
          </cell>
          <cell r="FQ127">
            <v>28.71</v>
          </cell>
        </row>
        <row r="128">
          <cell r="A128" t="str">
            <v>АПВ 120</v>
          </cell>
          <cell r="FQ128">
            <v>34.42</v>
          </cell>
        </row>
        <row r="129">
          <cell r="A129" t="str">
            <v>АППВ 2х2,5</v>
          </cell>
          <cell r="FQ129">
            <v>1.88</v>
          </cell>
        </row>
        <row r="130">
          <cell r="A130" t="str">
            <v>АППВ 2х4</v>
          </cell>
          <cell r="FQ130">
            <v>2.74</v>
          </cell>
        </row>
        <row r="131">
          <cell r="A131" t="str">
            <v>АППВ 3х2,5</v>
          </cell>
          <cell r="FQ131">
            <v>2.79</v>
          </cell>
        </row>
        <row r="132">
          <cell r="A132" t="str">
            <v>АППВ 3х4</v>
          </cell>
          <cell r="FQ132">
            <v>4.13</v>
          </cell>
        </row>
        <row r="133">
          <cell r="A133" t="str">
            <v>АПУНП 2х2,5</v>
          </cell>
          <cell r="FQ133">
            <v>2.2799999999999998</v>
          </cell>
        </row>
        <row r="134">
          <cell r="A134" t="str">
            <v>АПУНП 2х4</v>
          </cell>
          <cell r="FQ134">
            <v>3.24</v>
          </cell>
        </row>
        <row r="135">
          <cell r="A135" t="str">
            <v>АПУНП 3х2,5</v>
          </cell>
          <cell r="FQ135">
            <v>3.27</v>
          </cell>
        </row>
        <row r="136">
          <cell r="A136" t="str">
            <v>АПУНП 3х4</v>
          </cell>
          <cell r="FQ136">
            <v>4.74</v>
          </cell>
        </row>
        <row r="137">
          <cell r="A137" t="str">
            <v xml:space="preserve"> Кабель медный гибкий</v>
          </cell>
        </row>
        <row r="138">
          <cell r="A138" t="str">
            <v>КГ 1х10</v>
          </cell>
        </row>
        <row r="139">
          <cell r="A139" t="str">
            <v>КГ 1х16</v>
          </cell>
        </row>
        <row r="140">
          <cell r="A140" t="str">
            <v>КГ 1х25</v>
          </cell>
        </row>
        <row r="141">
          <cell r="A141" t="str">
            <v>КГ 1х35</v>
          </cell>
        </row>
        <row r="142">
          <cell r="A142" t="str">
            <v>КГ 1х50</v>
          </cell>
        </row>
        <row r="143">
          <cell r="A143" t="str">
            <v>КГ 1х70</v>
          </cell>
        </row>
        <row r="144">
          <cell r="A144" t="str">
            <v>КГ 1х95</v>
          </cell>
        </row>
        <row r="145">
          <cell r="A145" t="str">
            <v>КГ 1х120</v>
          </cell>
        </row>
        <row r="146">
          <cell r="A146" t="str">
            <v>КГ 1х150</v>
          </cell>
        </row>
        <row r="147">
          <cell r="A147" t="str">
            <v>КГ 1х185</v>
          </cell>
        </row>
        <row r="148">
          <cell r="A148" t="str">
            <v>КГ 1х240</v>
          </cell>
        </row>
        <row r="149">
          <cell r="A149" t="str">
            <v>КГ 2х0,75</v>
          </cell>
        </row>
        <row r="150">
          <cell r="A150" t="str">
            <v>КГ 2х1</v>
          </cell>
        </row>
        <row r="151">
          <cell r="A151" t="str">
            <v>КГ 2х1,5</v>
          </cell>
        </row>
        <row r="152">
          <cell r="A152" t="str">
            <v>КГ 2х2,5</v>
          </cell>
        </row>
        <row r="153">
          <cell r="A153" t="str">
            <v>КГ 2х4</v>
          </cell>
        </row>
        <row r="154">
          <cell r="A154" t="str">
            <v>КГ 2х6</v>
          </cell>
        </row>
        <row r="155">
          <cell r="A155" t="str">
            <v>КГ 3х0,75</v>
          </cell>
        </row>
        <row r="156">
          <cell r="A156" t="str">
            <v>КГ 3х1</v>
          </cell>
        </row>
        <row r="157">
          <cell r="A157" t="str">
            <v>КГ 3х1,5</v>
          </cell>
        </row>
        <row r="158">
          <cell r="A158" t="str">
            <v>КГ 3х2,5</v>
          </cell>
        </row>
        <row r="159">
          <cell r="A159" t="str">
            <v>КГ 3х4</v>
          </cell>
        </row>
        <row r="160">
          <cell r="A160" t="str">
            <v>КГ 3х6</v>
          </cell>
        </row>
        <row r="161">
          <cell r="A161" t="str">
            <v>КГ 3х10</v>
          </cell>
        </row>
        <row r="162">
          <cell r="A162" t="str">
            <v>КГ 3х0,75+1х0,75</v>
          </cell>
        </row>
        <row r="163">
          <cell r="A163" t="str">
            <v>КГ 3х1,5+1х1,5</v>
          </cell>
        </row>
        <row r="164">
          <cell r="A164" t="str">
            <v>КГ 3х2,5+1х1,5</v>
          </cell>
        </row>
        <row r="165">
          <cell r="A165" t="str">
            <v>КГ 3х4+1х2,5</v>
          </cell>
        </row>
        <row r="166">
          <cell r="A166" t="str">
            <v>КГ 3х6+1х4</v>
          </cell>
        </row>
        <row r="167">
          <cell r="A167" t="str">
            <v>КГ 3х10+1х6</v>
          </cell>
        </row>
        <row r="168">
          <cell r="A168" t="str">
            <v>КГ 3х16+1х6</v>
          </cell>
        </row>
        <row r="169">
          <cell r="A169" t="str">
            <v>КГ 3х25+1х10</v>
          </cell>
        </row>
        <row r="170">
          <cell r="A170" t="str">
            <v>КГ 3х35+1х10</v>
          </cell>
        </row>
        <row r="171">
          <cell r="A171" t="str">
            <v>КГ 3х50+1х16</v>
          </cell>
        </row>
        <row r="172">
          <cell r="A172" t="str">
            <v>КГ 3х70+1х25</v>
          </cell>
        </row>
        <row r="173">
          <cell r="A173" t="str">
            <v>КГ 3х95+1х35</v>
          </cell>
        </row>
        <row r="174">
          <cell r="A174" t="str">
            <v>КГ 3х120+1х35</v>
          </cell>
        </row>
        <row r="175">
          <cell r="A175" t="str">
            <v>КГ 3х150+1х50</v>
          </cell>
        </row>
        <row r="176">
          <cell r="A176" t="str">
            <v>КГ 3х185+1х95</v>
          </cell>
        </row>
        <row r="177">
          <cell r="A177" t="str">
            <v>КГ 4х1</v>
          </cell>
        </row>
        <row r="178">
          <cell r="A178" t="str">
            <v>КГ 4х1,5</v>
          </cell>
        </row>
        <row r="179">
          <cell r="A179" t="str">
            <v>КГ 4х2,5</v>
          </cell>
        </row>
        <row r="180">
          <cell r="A180" t="str">
            <v>КГ 4х4</v>
          </cell>
        </row>
        <row r="181">
          <cell r="A181" t="str">
            <v>КГ 4х6</v>
          </cell>
        </row>
        <row r="182">
          <cell r="A182" t="str">
            <v>КГ 4х10</v>
          </cell>
        </row>
        <row r="183">
          <cell r="A183" t="str">
            <v>КГ 4х16</v>
          </cell>
        </row>
        <row r="184">
          <cell r="A184" t="str">
            <v>КГ 4х25</v>
          </cell>
        </row>
        <row r="185">
          <cell r="A185" t="str">
            <v>КГ 4х35</v>
          </cell>
        </row>
        <row r="186">
          <cell r="A186" t="str">
            <v>КГ 4х50</v>
          </cell>
        </row>
        <row r="187">
          <cell r="A187" t="str">
            <v>КГ 4х70</v>
          </cell>
        </row>
        <row r="188">
          <cell r="A188" t="str">
            <v>КГ 5х1</v>
          </cell>
        </row>
        <row r="189">
          <cell r="A189" t="str">
            <v>КГ 5х1,5</v>
          </cell>
        </row>
        <row r="190">
          <cell r="A190" t="str">
            <v>КГ 5х2,5</v>
          </cell>
        </row>
        <row r="191">
          <cell r="A191" t="str">
            <v>КГ 5х4</v>
          </cell>
        </row>
        <row r="192">
          <cell r="A192" t="str">
            <v>КГ 5х6</v>
          </cell>
        </row>
        <row r="193">
          <cell r="A193" t="str">
            <v>КГ 5х10</v>
          </cell>
        </row>
        <row r="194">
          <cell r="A194" t="str">
            <v>КГ 5х16</v>
          </cell>
        </row>
        <row r="195">
          <cell r="A195" t="str">
            <v>КГ 5х25</v>
          </cell>
        </row>
        <row r="196">
          <cell r="A196" t="str">
            <v>КГ 5х35</v>
          </cell>
        </row>
        <row r="197">
          <cell r="A197" t="str">
            <v>КГ 5х50</v>
          </cell>
        </row>
        <row r="198">
          <cell r="A198" t="str">
            <v>КГ 5х70</v>
          </cell>
        </row>
        <row r="199">
          <cell r="A199" t="str">
            <v>КГ-ХЛ 1х10</v>
          </cell>
        </row>
        <row r="200">
          <cell r="A200" t="str">
            <v>КГ-ХЛ 1х16</v>
          </cell>
        </row>
        <row r="201">
          <cell r="A201" t="str">
            <v>КГ-ХЛ 1х25</v>
          </cell>
        </row>
        <row r="202">
          <cell r="A202" t="str">
            <v>КГ-ХЛ 1х35</v>
          </cell>
        </row>
        <row r="203">
          <cell r="A203" t="str">
            <v>КГ-ХЛ 1х50</v>
          </cell>
        </row>
        <row r="204">
          <cell r="A204" t="str">
            <v>КГ-ХЛ 1х70</v>
          </cell>
        </row>
        <row r="205">
          <cell r="A205" t="str">
            <v>КГ-ХЛ 1х95</v>
          </cell>
        </row>
        <row r="206">
          <cell r="A206" t="str">
            <v>КГ-ХЛ 1х120</v>
          </cell>
        </row>
        <row r="207">
          <cell r="A207" t="str">
            <v>КГ-ХЛ 1х150</v>
          </cell>
        </row>
        <row r="208">
          <cell r="A208" t="str">
            <v>КГ-ХЛ 1х240</v>
          </cell>
        </row>
        <row r="209">
          <cell r="A209" t="str">
            <v>КГ-ХЛ 2х0,75</v>
          </cell>
        </row>
        <row r="210">
          <cell r="A210" t="str">
            <v>КГ-ХЛ 2х1</v>
          </cell>
        </row>
        <row r="211">
          <cell r="A211" t="str">
            <v>КГ-ХЛ 2х1,5</v>
          </cell>
        </row>
        <row r="212">
          <cell r="A212" t="str">
            <v>КГ-ХЛ 2х2,5</v>
          </cell>
        </row>
        <row r="213">
          <cell r="A213" t="str">
            <v>КГ-ХЛ 2х4</v>
          </cell>
        </row>
        <row r="214">
          <cell r="A214" t="str">
            <v>КГ-ХЛ 2х6</v>
          </cell>
        </row>
        <row r="215">
          <cell r="A215" t="str">
            <v>КГ-ХЛ 3х1</v>
          </cell>
        </row>
        <row r="216">
          <cell r="A216" t="str">
            <v>КГ-ХЛ 3х1,5</v>
          </cell>
        </row>
        <row r="217">
          <cell r="A217" t="str">
            <v>КГ-ХЛ 3х2,5</v>
          </cell>
        </row>
        <row r="218">
          <cell r="A218" t="str">
            <v>КГ-ХЛ 3х4</v>
          </cell>
        </row>
        <row r="219">
          <cell r="A219" t="str">
            <v>КГ-ХЛ 3х6</v>
          </cell>
        </row>
        <row r="220">
          <cell r="A220" t="str">
            <v>КГ-ХЛ 3х1,5+1х1,5</v>
          </cell>
        </row>
        <row r="221">
          <cell r="A221" t="str">
            <v>КГ-ХЛ 3х2,5+1х1,5</v>
          </cell>
        </row>
        <row r="222">
          <cell r="A222" t="str">
            <v>КГ-ХЛ 3х4+1х2,5</v>
          </cell>
        </row>
        <row r="223">
          <cell r="A223" t="str">
            <v>КГ-ХЛ 3х6+1х4</v>
          </cell>
        </row>
        <row r="224">
          <cell r="A224" t="str">
            <v>КГ-ХЛ 3х10+1х6</v>
          </cell>
        </row>
        <row r="225">
          <cell r="A225" t="str">
            <v>КГ-ХЛ 3х16+1х6</v>
          </cell>
        </row>
        <row r="226">
          <cell r="A226" t="str">
            <v>КГ-ХЛ 3х25+1х10</v>
          </cell>
        </row>
        <row r="227">
          <cell r="A227" t="str">
            <v>КГ-ХЛ 3х35+1х10</v>
          </cell>
        </row>
        <row r="228">
          <cell r="A228" t="str">
            <v>КГ-ХЛ 3х50+1х16</v>
          </cell>
        </row>
        <row r="229">
          <cell r="A229" t="str">
            <v>КГ-ХЛ 3х70+1х25</v>
          </cell>
        </row>
        <row r="230">
          <cell r="A230" t="str">
            <v>КГ-ХЛ 3х95+1х35</v>
          </cell>
        </row>
        <row r="231">
          <cell r="A231" t="str">
            <v>КГ-ХЛ 3х120+1х35</v>
          </cell>
        </row>
        <row r="232">
          <cell r="A232" t="str">
            <v>КГ-ХЛ 3х150+1х50</v>
          </cell>
        </row>
        <row r="233">
          <cell r="A233" t="str">
            <v>КГ-ХЛ 4х1</v>
          </cell>
        </row>
        <row r="234">
          <cell r="A234" t="str">
            <v>КГ-ХЛ 4х1,5</v>
          </cell>
        </row>
        <row r="235">
          <cell r="A235" t="str">
            <v>КГ-ХЛ 4х2,5</v>
          </cell>
        </row>
        <row r="236">
          <cell r="A236" t="str">
            <v>КГ-ХЛ 4х4</v>
          </cell>
        </row>
        <row r="237">
          <cell r="A237" t="str">
            <v>КГ-ХЛ 4х6</v>
          </cell>
        </row>
        <row r="238">
          <cell r="A238" t="str">
            <v>КГ-ХЛ 4х10</v>
          </cell>
        </row>
        <row r="239">
          <cell r="A239" t="str">
            <v>КГ-ХЛ 4х16</v>
          </cell>
        </row>
        <row r="240">
          <cell r="A240" t="str">
            <v>КГ-ХЛ 4х25</v>
          </cell>
        </row>
        <row r="241">
          <cell r="A241" t="str">
            <v>КГ-ХЛ 4х35</v>
          </cell>
        </row>
        <row r="242">
          <cell r="A242" t="str">
            <v>КГ-ХЛ 4х50</v>
          </cell>
        </row>
        <row r="243">
          <cell r="A243" t="str">
            <v>КГ-ХЛ 4х70</v>
          </cell>
        </row>
        <row r="244">
          <cell r="A244" t="str">
            <v>КГ-ХЛ 5х1</v>
          </cell>
        </row>
        <row r="245">
          <cell r="A245" t="str">
            <v>КГ-ХЛ 5х1,5</v>
          </cell>
        </row>
        <row r="246">
          <cell r="A246" t="str">
            <v>КГ-ХЛ 5х2,5</v>
          </cell>
        </row>
        <row r="247">
          <cell r="A247" t="str">
            <v>КГ-ХЛ 5х4</v>
          </cell>
        </row>
        <row r="248">
          <cell r="A248" t="str">
            <v>КГ-ХЛ 5х6</v>
          </cell>
        </row>
        <row r="249">
          <cell r="A249" t="str">
            <v>КГ-ХЛ 5х10</v>
          </cell>
        </row>
        <row r="250">
          <cell r="A250" t="str">
            <v>КГ-ХЛ 5х16</v>
          </cell>
        </row>
        <row r="251">
          <cell r="A251" t="str">
            <v>КГ-ХЛ 5х25</v>
          </cell>
        </row>
        <row r="252">
          <cell r="A252" t="str">
            <v>КГ-ХЛ 5х35</v>
          </cell>
        </row>
        <row r="253">
          <cell r="A253" t="str">
            <v>КГ-ХЛ 5х50</v>
          </cell>
        </row>
        <row r="254">
          <cell r="A254" t="str">
            <v>КГ-ХЛ 5х70</v>
          </cell>
        </row>
        <row r="255">
          <cell r="A255" t="str">
            <v>КГЭ-ХЛ 3х10+1х6</v>
          </cell>
        </row>
        <row r="256">
          <cell r="A256" t="str">
            <v>КГЭ-ХЛ 3х16+1х6</v>
          </cell>
        </row>
        <row r="257">
          <cell r="A257" t="str">
            <v>КГЭ-ХЛ 3х25+1х10</v>
          </cell>
        </row>
        <row r="258">
          <cell r="A258" t="str">
            <v>КГЭ-ХЛ 3х35+1х10</v>
          </cell>
        </row>
        <row r="259">
          <cell r="A259" t="str">
            <v>КГЭ-ХЛ 3х50+1х16</v>
          </cell>
        </row>
        <row r="260">
          <cell r="A260" t="str">
            <v>КГЭ-ХЛ 3х70+1х25</v>
          </cell>
        </row>
        <row r="261">
          <cell r="A261" t="str">
            <v>КГЭ-ХЛ 3х120+1х35</v>
          </cell>
        </row>
        <row r="262">
          <cell r="A262" t="str">
            <v>КГЭ-ХЛ 3х150+1х50</v>
          </cell>
        </row>
        <row r="263">
          <cell r="A263" t="str">
            <v>КГН 1х10</v>
          </cell>
        </row>
        <row r="264">
          <cell r="A264" t="str">
            <v>КГН 1х16</v>
          </cell>
        </row>
        <row r="265">
          <cell r="A265" t="str">
            <v>КГН 1х25</v>
          </cell>
        </row>
        <row r="266">
          <cell r="A266" t="str">
            <v>КГН 1х35</v>
          </cell>
        </row>
        <row r="267">
          <cell r="A267" t="str">
            <v>КГН 1х50</v>
          </cell>
        </row>
        <row r="268">
          <cell r="A268" t="str">
            <v>КГН 1х70</v>
          </cell>
        </row>
        <row r="269">
          <cell r="A269" t="str">
            <v>КГН 1х95</v>
          </cell>
        </row>
        <row r="270">
          <cell r="A270" t="str">
            <v>КГН 1х120</v>
          </cell>
        </row>
        <row r="271">
          <cell r="A271" t="str">
            <v>КГН 1х150</v>
          </cell>
        </row>
        <row r="272">
          <cell r="A272" t="str">
            <v>КГН 1х185</v>
          </cell>
        </row>
        <row r="273">
          <cell r="A273" t="str">
            <v>КГН 1х240</v>
          </cell>
        </row>
        <row r="274">
          <cell r="A274" t="str">
            <v>КГН 2х0,75</v>
          </cell>
        </row>
        <row r="275">
          <cell r="A275" t="str">
            <v>КГН 2х1</v>
          </cell>
        </row>
        <row r="276">
          <cell r="A276" t="str">
            <v>КГН 2х1,5</v>
          </cell>
        </row>
        <row r="277">
          <cell r="A277" t="str">
            <v>КГН 2х2,5</v>
          </cell>
        </row>
        <row r="278">
          <cell r="A278" t="str">
            <v>КГН 2х4</v>
          </cell>
        </row>
        <row r="279">
          <cell r="A279" t="str">
            <v>КГН 2х6</v>
          </cell>
        </row>
        <row r="280">
          <cell r="A280" t="str">
            <v>КГН 3х0,75</v>
          </cell>
        </row>
        <row r="281">
          <cell r="A281" t="str">
            <v>КГН 3х1</v>
          </cell>
        </row>
        <row r="282">
          <cell r="A282" t="str">
            <v>КГН 3х1,5</v>
          </cell>
        </row>
        <row r="283">
          <cell r="A283" t="str">
            <v>КГН 3х2,5</v>
          </cell>
        </row>
        <row r="284">
          <cell r="A284" t="str">
            <v>КГН 3х4</v>
          </cell>
        </row>
        <row r="285">
          <cell r="A285" t="str">
            <v>КГН 3х6</v>
          </cell>
        </row>
        <row r="286">
          <cell r="A286" t="str">
            <v>КГН 3х10</v>
          </cell>
        </row>
        <row r="287">
          <cell r="A287" t="str">
            <v>КГН 3х0,75+1х0,75</v>
          </cell>
        </row>
        <row r="288">
          <cell r="A288" t="str">
            <v>КГН 3х1,5+1х1,5</v>
          </cell>
        </row>
        <row r="289">
          <cell r="A289" t="str">
            <v>КГН 3х2,5+1х1,5</v>
          </cell>
        </row>
        <row r="290">
          <cell r="A290" t="str">
            <v>КГН 3х4+1х2,5</v>
          </cell>
        </row>
        <row r="291">
          <cell r="A291" t="str">
            <v>КГН 3х6+1х4</v>
          </cell>
        </row>
        <row r="292">
          <cell r="A292" t="str">
            <v>КГН 3х10+1х6</v>
          </cell>
        </row>
        <row r="293">
          <cell r="A293" t="str">
            <v>КГН 3х16+1х6</v>
          </cell>
        </row>
        <row r="294">
          <cell r="A294" t="str">
            <v>КГН 3х25+1х10</v>
          </cell>
        </row>
        <row r="295">
          <cell r="A295" t="str">
            <v>КГН 3х35+1х10</v>
          </cell>
        </row>
        <row r="296">
          <cell r="A296" t="str">
            <v>КГН 3х50+1х16</v>
          </cell>
        </row>
        <row r="297">
          <cell r="A297" t="str">
            <v>КГН 3х70+1х25</v>
          </cell>
        </row>
        <row r="298">
          <cell r="A298" t="str">
            <v>КГН 3х95+1х35</v>
          </cell>
        </row>
        <row r="299">
          <cell r="A299" t="str">
            <v>КГН 3х120+1х35</v>
          </cell>
        </row>
        <row r="300">
          <cell r="A300" t="str">
            <v>КГН 3х150+1х50</v>
          </cell>
        </row>
        <row r="301">
          <cell r="A301" t="str">
            <v>КГН 4х1</v>
          </cell>
        </row>
        <row r="302">
          <cell r="A302" t="str">
            <v>КГН 4х1,5</v>
          </cell>
        </row>
        <row r="303">
          <cell r="A303" t="str">
            <v>КГН 4х2,5</v>
          </cell>
        </row>
        <row r="304">
          <cell r="A304" t="str">
            <v>КГН 4х4</v>
          </cell>
        </row>
        <row r="305">
          <cell r="A305" t="str">
            <v>КГН 4х6</v>
          </cell>
        </row>
        <row r="306">
          <cell r="A306" t="str">
            <v>КГН 4х10</v>
          </cell>
        </row>
        <row r="307">
          <cell r="A307" t="str">
            <v>КГН 4х16</v>
          </cell>
        </row>
        <row r="308">
          <cell r="A308" t="str">
            <v>КГН 4х25</v>
          </cell>
        </row>
        <row r="309">
          <cell r="A309" t="str">
            <v>КГН 4х35</v>
          </cell>
        </row>
        <row r="310">
          <cell r="A310" t="str">
            <v>КГН 4х50</v>
          </cell>
        </row>
        <row r="311">
          <cell r="A311" t="str">
            <v>КГН 4х70</v>
          </cell>
        </row>
        <row r="312">
          <cell r="A312" t="str">
            <v>КГН 5х1</v>
          </cell>
        </row>
        <row r="313">
          <cell r="A313" t="str">
            <v>КГН 5х1,5</v>
          </cell>
        </row>
        <row r="314">
          <cell r="A314" t="str">
            <v>КГН 5х2,5</v>
          </cell>
        </row>
        <row r="315">
          <cell r="A315" t="str">
            <v>КГН 5х4</v>
          </cell>
        </row>
        <row r="316">
          <cell r="A316" t="str">
            <v>КГН 5х6</v>
          </cell>
        </row>
        <row r="317">
          <cell r="A317" t="str">
            <v>КГН 5х10</v>
          </cell>
        </row>
        <row r="318">
          <cell r="A318" t="str">
            <v>КГН 5х16</v>
          </cell>
        </row>
        <row r="319">
          <cell r="A319" t="str">
            <v>КГН 5х25</v>
          </cell>
        </row>
        <row r="320">
          <cell r="A320" t="str">
            <v>КГН 5х35</v>
          </cell>
        </row>
        <row r="321">
          <cell r="A321" t="str">
            <v>КГН 5х50</v>
          </cell>
        </row>
        <row r="322">
          <cell r="A322" t="str">
            <v>КГН 5х70</v>
          </cell>
        </row>
        <row r="323">
          <cell r="A323" t="str">
            <v>Провод с изоляцией и оболочкой из резины</v>
          </cell>
        </row>
        <row r="324">
          <cell r="A324" t="str">
            <v>ПРС 2х0,75</v>
          </cell>
        </row>
        <row r="325">
          <cell r="A325" t="str">
            <v>ПРС 2х1</v>
          </cell>
        </row>
        <row r="326">
          <cell r="A326" t="str">
            <v>ПРС 2х1,5</v>
          </cell>
        </row>
        <row r="327">
          <cell r="A327" t="str">
            <v>ПРС 2х2,5</v>
          </cell>
        </row>
        <row r="328">
          <cell r="A328" t="str">
            <v>ПРС 3х0,75</v>
          </cell>
        </row>
        <row r="329">
          <cell r="A329" t="str">
            <v>ПРС 3х1</v>
          </cell>
        </row>
        <row r="330">
          <cell r="A330" t="str">
            <v>ПРС 3х1,5</v>
          </cell>
        </row>
        <row r="331">
          <cell r="A331" t="str">
            <v xml:space="preserve"> Кабель медный силовой</v>
          </cell>
        </row>
        <row r="332">
          <cell r="A332" t="str">
            <v>ВВГ 1х  1,5</v>
          </cell>
        </row>
        <row r="333">
          <cell r="A333" t="str">
            <v>ВВГ 1х  2,5</v>
          </cell>
        </row>
        <row r="334">
          <cell r="A334" t="str">
            <v>ВВГ 1х  4</v>
          </cell>
        </row>
        <row r="335">
          <cell r="A335" t="str">
            <v>ВВГ 1х  6</v>
          </cell>
        </row>
        <row r="336">
          <cell r="A336" t="str">
            <v>ВВГ 1х 10</v>
          </cell>
        </row>
        <row r="337">
          <cell r="A337" t="str">
            <v>ВВГ 1х 16</v>
          </cell>
        </row>
        <row r="338">
          <cell r="A338" t="str">
            <v>ВВГ 1х 25</v>
          </cell>
        </row>
        <row r="339">
          <cell r="A339" t="str">
            <v>ВВГ 1х 35</v>
          </cell>
        </row>
        <row r="340">
          <cell r="A340" t="str">
            <v>ВВГ 1х 50</v>
          </cell>
        </row>
        <row r="341">
          <cell r="A341" t="str">
            <v>ВВГ 1х 70</v>
          </cell>
        </row>
        <row r="342">
          <cell r="A342" t="str">
            <v>ВВГ 1х 95</v>
          </cell>
        </row>
        <row r="343">
          <cell r="A343" t="str">
            <v>ВВГ 1х120</v>
          </cell>
        </row>
        <row r="344">
          <cell r="A344" t="str">
            <v>ВВГ 1х150</v>
          </cell>
        </row>
        <row r="345">
          <cell r="A345" t="str">
            <v>ВВГ 1х185</v>
          </cell>
        </row>
        <row r="346">
          <cell r="A346" t="str">
            <v>ВВГ 1х240</v>
          </cell>
        </row>
        <row r="347">
          <cell r="A347" t="str">
            <v>ВВГ 1х300</v>
          </cell>
        </row>
        <row r="348">
          <cell r="A348" t="str">
            <v>ВВГ 1х400</v>
          </cell>
        </row>
        <row r="349">
          <cell r="A349" t="str">
            <v>ВВГ 1х500</v>
          </cell>
        </row>
        <row r="350">
          <cell r="A350" t="str">
            <v>ВВГп 2х  1,5</v>
          </cell>
        </row>
        <row r="351">
          <cell r="A351" t="str">
            <v>ВВГп 2х  2,5</v>
          </cell>
        </row>
        <row r="352">
          <cell r="A352" t="str">
            <v>ВВГп 2х  4</v>
          </cell>
        </row>
        <row r="353">
          <cell r="A353" t="str">
            <v>ВВГп 2х  6</v>
          </cell>
        </row>
        <row r="354">
          <cell r="A354" t="str">
            <v>ВВГп 2х 10</v>
          </cell>
        </row>
        <row r="355">
          <cell r="A355" t="str">
            <v>ВВГп 2х 16</v>
          </cell>
        </row>
        <row r="356">
          <cell r="A356" t="str">
            <v>ВВГ 2х 25</v>
          </cell>
        </row>
        <row r="357">
          <cell r="A357" t="str">
            <v>ВВГ 2х 35</v>
          </cell>
        </row>
        <row r="358">
          <cell r="A358" t="str">
            <v>ВВГп 3х  1,5</v>
          </cell>
        </row>
        <row r="359">
          <cell r="A359" t="str">
            <v>ВВГп 3х  2,5</v>
          </cell>
        </row>
        <row r="360">
          <cell r="A360" t="str">
            <v>ВВГп 3х  4</v>
          </cell>
        </row>
        <row r="361">
          <cell r="A361" t="str">
            <v>ВВГп 3х  6</v>
          </cell>
        </row>
        <row r="362">
          <cell r="A362" t="str">
            <v>ВВГ 3х  1,5</v>
          </cell>
        </row>
        <row r="363">
          <cell r="A363" t="str">
            <v>ВВГ 3х  2,5</v>
          </cell>
        </row>
        <row r="364">
          <cell r="A364" t="str">
            <v>ВВГ 3х  4</v>
          </cell>
        </row>
        <row r="365">
          <cell r="A365" t="str">
            <v>ВВГ 3х  6</v>
          </cell>
        </row>
        <row r="366">
          <cell r="A366" t="str">
            <v>ВВГ 3х 10</v>
          </cell>
        </row>
        <row r="367">
          <cell r="A367" t="str">
            <v>ВВГ 3х 16</v>
          </cell>
        </row>
        <row r="368">
          <cell r="A368" t="str">
            <v>ВВГ 3х 25</v>
          </cell>
        </row>
        <row r="369">
          <cell r="A369" t="str">
            <v>ВВГ 3х 35</v>
          </cell>
        </row>
        <row r="370">
          <cell r="A370" t="str">
            <v>ВВГ 3х 50</v>
          </cell>
        </row>
        <row r="371">
          <cell r="A371" t="str">
            <v>ВВГ 3х  2,5+1х1,5</v>
          </cell>
        </row>
        <row r="372">
          <cell r="A372" t="str">
            <v>ВВГ 3х  4+1х2,5</v>
          </cell>
        </row>
        <row r="373">
          <cell r="A373" t="str">
            <v>ВВГ 3х  6+1х4</v>
          </cell>
        </row>
        <row r="374">
          <cell r="A374" t="str">
            <v>ВВГ 3х 10+1х6</v>
          </cell>
        </row>
        <row r="375">
          <cell r="A375" t="str">
            <v>ВВГ 3х 16+1х10</v>
          </cell>
        </row>
        <row r="376">
          <cell r="A376" t="str">
            <v>ВВГ 3х 25+1х16</v>
          </cell>
        </row>
        <row r="377">
          <cell r="A377" t="str">
            <v>ВВГ 3х 35+1х16</v>
          </cell>
        </row>
        <row r="378">
          <cell r="A378" t="str">
            <v>ВВГ 3х 50+1х25</v>
          </cell>
        </row>
        <row r="379">
          <cell r="A379" t="str">
            <v>ВВГ 3х 70+1х35</v>
          </cell>
        </row>
        <row r="380">
          <cell r="A380" t="str">
            <v>ВВГ 3х 95+1х50</v>
          </cell>
        </row>
        <row r="381">
          <cell r="A381" t="str">
            <v>ВВГ 3х120+1х70</v>
          </cell>
        </row>
        <row r="382">
          <cell r="A382" t="str">
            <v>ВВГ 3х150+1х70</v>
          </cell>
        </row>
        <row r="383">
          <cell r="A383" t="str">
            <v>ВВГ 3х185+1х95</v>
          </cell>
        </row>
        <row r="384">
          <cell r="A384" t="str">
            <v>ВВГ 3х240+1х120</v>
          </cell>
        </row>
        <row r="385">
          <cell r="A385" t="str">
            <v>ВВГ 4х  1,5</v>
          </cell>
        </row>
        <row r="386">
          <cell r="A386" t="str">
            <v>ВВГ 4х  2,5</v>
          </cell>
        </row>
        <row r="387">
          <cell r="A387" t="str">
            <v>ВВГ 4х  4</v>
          </cell>
        </row>
        <row r="388">
          <cell r="A388" t="str">
            <v>ВВГ 4х  6</v>
          </cell>
        </row>
        <row r="389">
          <cell r="A389" t="str">
            <v>ВВГ 4х 10</v>
          </cell>
        </row>
        <row r="390">
          <cell r="A390" t="str">
            <v>ВВГ 4х 16</v>
          </cell>
        </row>
        <row r="391">
          <cell r="A391" t="str">
            <v>ВВГ 4х 25</v>
          </cell>
        </row>
        <row r="392">
          <cell r="A392" t="str">
            <v>ВВГ 4х 35</v>
          </cell>
        </row>
        <row r="393">
          <cell r="A393" t="str">
            <v>ВВГ 4х 50</v>
          </cell>
        </row>
        <row r="394">
          <cell r="A394" t="str">
            <v>ВВГ 4х 70</v>
          </cell>
        </row>
        <row r="395">
          <cell r="A395" t="str">
            <v>ВВГ 4х 95</v>
          </cell>
        </row>
        <row r="396">
          <cell r="A396" t="str">
            <v>ВВГ 4х120</v>
          </cell>
        </row>
        <row r="397">
          <cell r="A397" t="str">
            <v>ВВГ 4х150</v>
          </cell>
        </row>
        <row r="398">
          <cell r="A398" t="str">
            <v>ВВГ 4х185</v>
          </cell>
        </row>
        <row r="399">
          <cell r="A399" t="str">
            <v>ВВГ 4х240</v>
          </cell>
        </row>
        <row r="400">
          <cell r="A400" t="str">
            <v>ВВГ 5х  1,5</v>
          </cell>
        </row>
        <row r="401">
          <cell r="A401" t="str">
            <v>ВВГ 5х  2,5</v>
          </cell>
        </row>
        <row r="402">
          <cell r="A402" t="str">
            <v>ВВГ 5х  4</v>
          </cell>
        </row>
        <row r="403">
          <cell r="A403" t="str">
            <v>ВВГ 5х  6</v>
          </cell>
        </row>
        <row r="404">
          <cell r="A404" t="str">
            <v>ВВГ 5х 10</v>
          </cell>
        </row>
        <row r="405">
          <cell r="A405" t="str">
            <v>ВВГ 5х 16</v>
          </cell>
        </row>
        <row r="406">
          <cell r="A406" t="str">
            <v>ВВГ 5х 25</v>
          </cell>
        </row>
        <row r="407">
          <cell r="A407" t="str">
            <v>ВВГ 5х 35</v>
          </cell>
        </row>
        <row r="408">
          <cell r="A408" t="str">
            <v>ВВГ 5х 50</v>
          </cell>
        </row>
        <row r="409">
          <cell r="A409" t="str">
            <v>ВВГ 5х 70</v>
          </cell>
        </row>
        <row r="410">
          <cell r="A410" t="str">
            <v>ВВГ 5х 95</v>
          </cell>
        </row>
        <row r="411">
          <cell r="A411" t="str">
            <v>ВВГ 5х120</v>
          </cell>
        </row>
        <row r="412">
          <cell r="A412" t="str">
            <v>ВВГ 5х150</v>
          </cell>
        </row>
        <row r="413">
          <cell r="A413" t="str">
            <v>ВВГ 5х185</v>
          </cell>
        </row>
        <row r="414">
          <cell r="A414" t="str">
            <v>ВВГ 5х240</v>
          </cell>
        </row>
        <row r="415">
          <cell r="A415" t="str">
            <v xml:space="preserve"> Тройная изоляция. Евростандарт.</v>
          </cell>
        </row>
        <row r="416">
          <cell r="A416" t="str">
            <v>NYM 2х1,5</v>
          </cell>
        </row>
        <row r="417">
          <cell r="A417" t="str">
            <v>NYM 2х2,5</v>
          </cell>
        </row>
        <row r="418">
          <cell r="A418" t="str">
            <v>NYM 3х1,5</v>
          </cell>
        </row>
        <row r="419">
          <cell r="A419" t="str">
            <v>NYM 3х2,5</v>
          </cell>
        </row>
        <row r="420">
          <cell r="A420" t="str">
            <v>NYM 3х4</v>
          </cell>
          <cell r="FQ420">
            <v>22.44</v>
          </cell>
        </row>
        <row r="421">
          <cell r="A421" t="str">
            <v>NYM 3х6</v>
          </cell>
          <cell r="FQ421">
            <v>36.35</v>
          </cell>
        </row>
        <row r="422">
          <cell r="A422" t="str">
            <v>NYM 3х10</v>
          </cell>
          <cell r="FQ422">
            <v>66.72</v>
          </cell>
        </row>
        <row r="423">
          <cell r="A423" t="str">
            <v>NYM 4х1,5</v>
          </cell>
          <cell r="FQ423">
            <v>12.86</v>
          </cell>
        </row>
        <row r="424">
          <cell r="A424" t="str">
            <v>NYM 4х2,5</v>
          </cell>
          <cell r="FQ424">
            <v>19.78</v>
          </cell>
        </row>
        <row r="425">
          <cell r="A425" t="str">
            <v>NYM 4х4</v>
          </cell>
          <cell r="FQ425">
            <v>30.08</v>
          </cell>
        </row>
        <row r="426">
          <cell r="A426" t="str">
            <v>NYM 4х6</v>
          </cell>
          <cell r="FQ426">
            <v>44.24</v>
          </cell>
        </row>
        <row r="427">
          <cell r="A427" t="str">
            <v>NYM 4х10</v>
          </cell>
          <cell r="FQ427">
            <v>76.52</v>
          </cell>
        </row>
        <row r="428">
          <cell r="A428" t="str">
            <v>NYM 4х16</v>
          </cell>
          <cell r="FQ428">
            <v>123.04</v>
          </cell>
        </row>
        <row r="429">
          <cell r="A429" t="str">
            <v>NYM 4х25</v>
          </cell>
          <cell r="FQ429">
            <v>192.16</v>
          </cell>
        </row>
        <row r="430">
          <cell r="A430" t="str">
            <v>NYM 4х35</v>
          </cell>
          <cell r="FQ430">
            <v>258.02</v>
          </cell>
        </row>
        <row r="431">
          <cell r="A431" t="str">
            <v>NYM 5х1,5</v>
          </cell>
          <cell r="FQ431">
            <v>15.42</v>
          </cell>
        </row>
        <row r="432">
          <cell r="A432" t="str">
            <v>NYM 5х2,5</v>
          </cell>
          <cell r="FQ432">
            <v>24.27</v>
          </cell>
        </row>
        <row r="433">
          <cell r="A433" t="str">
            <v>NYM 5х4</v>
          </cell>
          <cell r="FQ433">
            <v>37.520000000000003</v>
          </cell>
        </row>
        <row r="434">
          <cell r="A434" t="str">
            <v>NYM 5х6</v>
          </cell>
          <cell r="FQ434">
            <v>55.13</v>
          </cell>
        </row>
        <row r="435">
          <cell r="A435" t="str">
            <v>NYM 5х10</v>
          </cell>
          <cell r="FQ435">
            <v>94.87</v>
          </cell>
        </row>
        <row r="436">
          <cell r="A436" t="str">
            <v>NYM 5х16</v>
          </cell>
          <cell r="FQ436">
            <v>148.30000000000001</v>
          </cell>
        </row>
        <row r="437">
          <cell r="A437" t="str">
            <v>NYM 5х25</v>
          </cell>
          <cell r="FQ437">
            <v>241.26</v>
          </cell>
        </row>
        <row r="438">
          <cell r="A438" t="str">
            <v>NYM 5х35</v>
          </cell>
          <cell r="FQ438">
            <v>334.83</v>
          </cell>
        </row>
        <row r="439">
          <cell r="A439" t="str">
            <v>Пр-во "Севкабель"</v>
          </cell>
        </row>
        <row r="440">
          <cell r="A440" t="str">
            <v>NYM 2х1,5 (Севкабель)</v>
          </cell>
          <cell r="FQ440">
            <v>9.4600000000000009</v>
          </cell>
        </row>
        <row r="441">
          <cell r="A441" t="str">
            <v>NYM 2х2,5 (Севкабель)</v>
          </cell>
          <cell r="FQ441">
            <v>13.1</v>
          </cell>
        </row>
        <row r="442">
          <cell r="A442" t="str">
            <v>NYM 3х1,5 (Севкабель)</v>
          </cell>
          <cell r="FQ442">
            <v>10.82</v>
          </cell>
        </row>
        <row r="443">
          <cell r="A443" t="str">
            <v>NYM 3х2,5 (Севкабель)</v>
          </cell>
          <cell r="FQ443">
            <v>15.97</v>
          </cell>
        </row>
        <row r="444">
          <cell r="A444" t="str">
            <v>NYM 4х1,5 (Севкабель)</v>
          </cell>
          <cell r="FQ444">
            <v>14.8</v>
          </cell>
        </row>
        <row r="445">
          <cell r="A445" t="str">
            <v>NYM 4х2,5 (Севкабель)</v>
          </cell>
          <cell r="FQ445">
            <v>21.14</v>
          </cell>
        </row>
        <row r="446">
          <cell r="A446" t="str">
            <v>NYM 5х1,5 (Севкабель)</v>
          </cell>
          <cell r="FQ446">
            <v>18.55</v>
          </cell>
        </row>
        <row r="447">
          <cell r="A447" t="str">
            <v>NYM 5х2,5 (Севкабель)</v>
          </cell>
          <cell r="FQ447">
            <v>25.95</v>
          </cell>
        </row>
        <row r="448">
          <cell r="A448" t="str">
            <v xml:space="preserve"> Кабель медный силовой негорючий</v>
          </cell>
        </row>
        <row r="449">
          <cell r="A449" t="str">
            <v>ВВГнг 1х  1,5</v>
          </cell>
          <cell r="FQ449">
            <v>4.38</v>
          </cell>
        </row>
        <row r="450">
          <cell r="A450" t="str">
            <v>ВВГнг 1х  2,5</v>
          </cell>
          <cell r="FQ450">
            <v>6.12</v>
          </cell>
        </row>
        <row r="451">
          <cell r="A451" t="str">
            <v>ВВГнг 1х  4</v>
          </cell>
          <cell r="FQ451">
            <v>8.56</v>
          </cell>
        </row>
        <row r="452">
          <cell r="A452" t="str">
            <v>ВВГнг 1х  6</v>
          </cell>
          <cell r="FQ452">
            <v>11.78</v>
          </cell>
        </row>
        <row r="453">
          <cell r="A453" t="str">
            <v>ВВГнг 1х 10</v>
          </cell>
          <cell r="FQ453">
            <v>18.73</v>
          </cell>
        </row>
        <row r="454">
          <cell r="A454" t="str">
            <v>ВВГнг 1х 16</v>
          </cell>
          <cell r="FQ454">
            <v>32.5</v>
          </cell>
        </row>
        <row r="455">
          <cell r="A455" t="str">
            <v>ВВГнг 1х 25</v>
          </cell>
          <cell r="FQ455">
            <v>48.25</v>
          </cell>
        </row>
        <row r="456">
          <cell r="A456" t="str">
            <v>ВВГнг 1х 35</v>
          </cell>
          <cell r="FQ456">
            <v>64.92</v>
          </cell>
        </row>
        <row r="457">
          <cell r="A457" t="str">
            <v>ВВГнг 1х 50</v>
          </cell>
          <cell r="FQ457">
            <v>90.36</v>
          </cell>
        </row>
        <row r="458">
          <cell r="A458" t="str">
            <v>ВВГнг 1х 70</v>
          </cell>
          <cell r="FQ458">
            <v>127.41</v>
          </cell>
        </row>
        <row r="459">
          <cell r="A459" t="str">
            <v>ВВГнг 1х 95</v>
          </cell>
          <cell r="FQ459">
            <v>170.95</v>
          </cell>
        </row>
        <row r="460">
          <cell r="A460" t="str">
            <v>ВВГнг 1х120</v>
          </cell>
          <cell r="FQ460">
            <v>214.93</v>
          </cell>
        </row>
        <row r="461">
          <cell r="A461" t="str">
            <v>ВВГнг 1х150</v>
          </cell>
          <cell r="FQ461">
            <v>271.51</v>
          </cell>
        </row>
        <row r="462">
          <cell r="A462" t="str">
            <v>ВВГнг 1х185</v>
          </cell>
          <cell r="FQ462">
            <v>339.36</v>
          </cell>
        </row>
        <row r="463">
          <cell r="A463" t="str">
            <v>ВВГнг 1х240</v>
          </cell>
          <cell r="FQ463">
            <v>410.78</v>
          </cell>
        </row>
        <row r="464">
          <cell r="A464" t="str">
            <v>ВВГнг-п 2х  1,5</v>
          </cell>
          <cell r="FQ464">
            <v>6.37</v>
          </cell>
        </row>
        <row r="465">
          <cell r="A465" t="str">
            <v>ВВГнг-п 2х  2,5</v>
          </cell>
          <cell r="FQ465">
            <v>9.19</v>
          </cell>
        </row>
        <row r="466">
          <cell r="A466" t="str">
            <v>ВВГнг-п 2х  4</v>
          </cell>
          <cell r="FQ466">
            <v>13.62</v>
          </cell>
        </row>
        <row r="467">
          <cell r="A467" t="str">
            <v>ВВГнг-п 2х  6</v>
          </cell>
          <cell r="FQ467">
            <v>20.48</v>
          </cell>
        </row>
        <row r="468">
          <cell r="A468" t="str">
            <v>ВВГнг-п 2х 10</v>
          </cell>
          <cell r="FQ468">
            <v>33.630000000000003</v>
          </cell>
        </row>
        <row r="469">
          <cell r="A469" t="str">
            <v>ВВГнг-п 2х 16</v>
          </cell>
          <cell r="FQ469">
            <v>52.11</v>
          </cell>
        </row>
        <row r="470">
          <cell r="A470" t="str">
            <v>ВВГнг 2х 25</v>
          </cell>
          <cell r="FQ470">
            <v>92.97</v>
          </cell>
        </row>
        <row r="471">
          <cell r="A471" t="str">
            <v>ВВГнг 2х 35</v>
          </cell>
          <cell r="FQ471">
            <v>119.24</v>
          </cell>
        </row>
        <row r="472">
          <cell r="A472" t="str">
            <v>ВВГнг-п 3х  1,5</v>
          </cell>
          <cell r="FQ472">
            <v>9.18</v>
          </cell>
        </row>
        <row r="473">
          <cell r="A473" t="str">
            <v>ВВГнг-п 3х  2,5</v>
          </cell>
          <cell r="FQ473">
            <v>13.72</v>
          </cell>
        </row>
        <row r="474">
          <cell r="A474" t="str">
            <v>ВВГнг-п 3х  4</v>
          </cell>
          <cell r="FQ474">
            <v>20.71</v>
          </cell>
        </row>
        <row r="475">
          <cell r="A475" t="str">
            <v>ВВГнг-п 3х  6</v>
          </cell>
          <cell r="FQ475">
            <v>30.43</v>
          </cell>
        </row>
        <row r="476">
          <cell r="A476" t="str">
            <v>ВВГнг 3х  1,5</v>
          </cell>
          <cell r="FQ476">
            <v>9.23</v>
          </cell>
        </row>
        <row r="477">
          <cell r="A477" t="str">
            <v>ВВГнг 3х  2,5</v>
          </cell>
          <cell r="FQ477">
            <v>14.41</v>
          </cell>
        </row>
        <row r="478">
          <cell r="A478" t="str">
            <v>ВВГнг 3х  4</v>
          </cell>
          <cell r="FQ478">
            <v>21.18</v>
          </cell>
        </row>
        <row r="479">
          <cell r="A479" t="str">
            <v>ВВГнг 3х  6</v>
          </cell>
          <cell r="FQ479">
            <v>31.06</v>
          </cell>
        </row>
        <row r="480">
          <cell r="A480" t="str">
            <v>ВВГнг 3х 10</v>
          </cell>
          <cell r="FQ480">
            <v>48.76</v>
          </cell>
        </row>
        <row r="481">
          <cell r="A481" t="str">
            <v>ВВГнг 3х 16</v>
          </cell>
          <cell r="FQ481">
            <v>76.930000000000007</v>
          </cell>
        </row>
        <row r="482">
          <cell r="A482" t="str">
            <v>ВВГнг 3х 25</v>
          </cell>
          <cell r="FQ482">
            <v>104.65</v>
          </cell>
        </row>
        <row r="483">
          <cell r="A483" t="str">
            <v>ВВГнг 3х 35</v>
          </cell>
          <cell r="FQ483">
            <v>163.25</v>
          </cell>
        </row>
        <row r="484">
          <cell r="A484" t="str">
            <v>ВВГнг 3х 50</v>
          </cell>
          <cell r="FQ484">
            <v>239.6</v>
          </cell>
        </row>
        <row r="485">
          <cell r="A485" t="str">
            <v>ВВГнг 3х  2,5+1х1,5</v>
          </cell>
          <cell r="FQ485">
            <v>18.8</v>
          </cell>
        </row>
        <row r="486">
          <cell r="A486" t="str">
            <v>ВВГнг 3х  4+1х2,5</v>
          </cell>
          <cell r="FQ486">
            <v>29.81</v>
          </cell>
        </row>
        <row r="487">
          <cell r="A487" t="str">
            <v>ВВГнг 3х  6+1х4</v>
          </cell>
          <cell r="FQ487">
            <v>41.65</v>
          </cell>
        </row>
        <row r="488">
          <cell r="A488" t="str">
            <v>ВВГнг 3х 10+1х6</v>
          </cell>
          <cell r="FQ488">
            <v>67.25</v>
          </cell>
        </row>
        <row r="489">
          <cell r="A489" t="str">
            <v>ВВГнг 3х 16+1х10</v>
          </cell>
          <cell r="FQ489">
            <v>115.16</v>
          </cell>
        </row>
        <row r="490">
          <cell r="A490" t="str">
            <v>ВВГнг 3х 25+1х16</v>
          </cell>
          <cell r="FQ490">
            <v>174.38</v>
          </cell>
        </row>
        <row r="491">
          <cell r="A491" t="str">
            <v>ВВГнг 3х 35+1х16</v>
          </cell>
          <cell r="FQ491">
            <v>237.45</v>
          </cell>
        </row>
        <row r="492">
          <cell r="A492" t="str">
            <v>ВВГнг 3х 50+1х25</v>
          </cell>
          <cell r="FQ492">
            <v>326.45</v>
          </cell>
        </row>
        <row r="493">
          <cell r="A493" t="str">
            <v>ВВГнг 3х 70+1х35</v>
          </cell>
          <cell r="FQ493">
            <v>422.27</v>
          </cell>
        </row>
        <row r="494">
          <cell r="A494" t="str">
            <v>ВВГнг 3х 95+1х50</v>
          </cell>
          <cell r="FQ494">
            <v>555.82000000000005</v>
          </cell>
        </row>
        <row r="495">
          <cell r="A495" t="str">
            <v>ВВГнг 3х120+1х70</v>
          </cell>
          <cell r="FQ495">
            <v>752.48</v>
          </cell>
        </row>
        <row r="496">
          <cell r="A496" t="str">
            <v>ВВГнг 3х150+1х70</v>
          </cell>
          <cell r="FQ496">
            <v>839.82</v>
          </cell>
        </row>
        <row r="497">
          <cell r="A497" t="str">
            <v>ВВГнг 3х185+1х95</v>
          </cell>
          <cell r="FQ497">
            <v>1059.92</v>
          </cell>
        </row>
        <row r="498">
          <cell r="A498" t="str">
            <v>ВВГнг 3х240+1х120</v>
          </cell>
          <cell r="FQ498">
            <v>1469.82</v>
          </cell>
        </row>
        <row r="499">
          <cell r="A499" t="str">
            <v>ВВГнг 4х  1,5</v>
          </cell>
          <cell r="FQ499">
            <v>12.21</v>
          </cell>
        </row>
        <row r="500">
          <cell r="A500" t="str">
            <v>ВВГнг 4х  2,5</v>
          </cell>
          <cell r="FQ500">
            <v>18.63</v>
          </cell>
        </row>
        <row r="501">
          <cell r="A501" t="str">
            <v>ВВГнг 4х  4</v>
          </cell>
          <cell r="FQ501">
            <v>28.17</v>
          </cell>
        </row>
        <row r="502">
          <cell r="A502" t="str">
            <v>ВВГнг 4х  6</v>
          </cell>
          <cell r="FQ502">
            <v>40.31</v>
          </cell>
        </row>
        <row r="503">
          <cell r="A503" t="str">
            <v>ВВГнг 4х 10</v>
          </cell>
          <cell r="FQ503">
            <v>61.79</v>
          </cell>
        </row>
        <row r="504">
          <cell r="A504" t="str">
            <v>ВВГнг 4х 16</v>
          </cell>
          <cell r="FQ504">
            <v>94.65</v>
          </cell>
        </row>
        <row r="505">
          <cell r="A505" t="str">
            <v>ВВГнг 4х 25</v>
          </cell>
          <cell r="FQ505">
            <v>158.44</v>
          </cell>
        </row>
        <row r="506">
          <cell r="A506" t="str">
            <v>ВВГнг 4х 35</v>
          </cell>
          <cell r="FQ506">
            <v>208.41</v>
          </cell>
        </row>
        <row r="507">
          <cell r="A507" t="str">
            <v>ВВГнг 4х 50</v>
          </cell>
          <cell r="FQ507">
            <v>307.89</v>
          </cell>
        </row>
        <row r="508">
          <cell r="A508" t="str">
            <v>ВВГнг 4х 70</v>
          </cell>
          <cell r="FQ508">
            <v>442.9</v>
          </cell>
        </row>
        <row r="509">
          <cell r="A509" t="str">
            <v>ВВГнг 4х 95</v>
          </cell>
          <cell r="FQ509">
            <v>607.27</v>
          </cell>
        </row>
        <row r="510">
          <cell r="A510" t="str">
            <v>ВВГнг 4х120</v>
          </cell>
          <cell r="FQ510">
            <v>742.02</v>
          </cell>
        </row>
        <row r="511">
          <cell r="A511" t="str">
            <v>ВВГнг 4х150</v>
          </cell>
          <cell r="FQ511">
            <v>932.54</v>
          </cell>
        </row>
        <row r="512">
          <cell r="A512" t="str">
            <v>ВВГнг 4х185</v>
          </cell>
          <cell r="FQ512">
            <v>1138.44</v>
          </cell>
        </row>
        <row r="513">
          <cell r="A513" t="str">
            <v>ВВГнг 4х240</v>
          </cell>
          <cell r="FQ513">
            <v>1514.99</v>
          </cell>
        </row>
        <row r="514">
          <cell r="A514" t="str">
            <v>ВВГнг 5х  1,5</v>
          </cell>
          <cell r="FQ514">
            <v>15.23</v>
          </cell>
        </row>
        <row r="515">
          <cell r="A515" t="str">
            <v>ВВГнг 5х  2,5</v>
          </cell>
          <cell r="FQ515">
            <v>22.56</v>
          </cell>
        </row>
        <row r="516">
          <cell r="A516" t="str">
            <v>ВВГнг 5х  4</v>
          </cell>
          <cell r="FQ516">
            <v>34.76</v>
          </cell>
        </row>
        <row r="517">
          <cell r="A517" t="str">
            <v>ВВГнг 5х  6</v>
          </cell>
          <cell r="FQ517">
            <v>49.84</v>
          </cell>
        </row>
        <row r="518">
          <cell r="A518" t="str">
            <v>ВВГнг 5х 10</v>
          </cell>
          <cell r="FQ518">
            <v>77.31</v>
          </cell>
        </row>
        <row r="519">
          <cell r="A519" t="str">
            <v>ВВГнг 5х 16</v>
          </cell>
          <cell r="FQ519">
            <v>118.74</v>
          </cell>
        </row>
        <row r="520">
          <cell r="A520" t="str">
            <v>ВВГнг 5х 25</v>
          </cell>
          <cell r="FQ520">
            <v>193.25</v>
          </cell>
        </row>
        <row r="521">
          <cell r="A521" t="str">
            <v>ВВГнг 5х 35</v>
          </cell>
          <cell r="FQ521">
            <v>273.75</v>
          </cell>
        </row>
        <row r="522">
          <cell r="A522" t="str">
            <v>ВВГнг 5х 50</v>
          </cell>
          <cell r="FQ522">
            <v>388.86</v>
          </cell>
        </row>
        <row r="523">
          <cell r="A523" t="str">
            <v>ВВГнг 5х 70</v>
          </cell>
          <cell r="FQ523">
            <v>569.25</v>
          </cell>
        </row>
        <row r="524">
          <cell r="A524" t="str">
            <v>ВВГнг 5х 95</v>
          </cell>
          <cell r="FQ524">
            <v>771.51</v>
          </cell>
        </row>
        <row r="525">
          <cell r="A525" t="str">
            <v>ВВГнг 5х120</v>
          </cell>
          <cell r="FQ525">
            <v>965.97</v>
          </cell>
        </row>
        <row r="526">
          <cell r="A526" t="str">
            <v>ВВГнг 5х150</v>
          </cell>
          <cell r="FQ526">
            <v>1195.56</v>
          </cell>
        </row>
        <row r="527">
          <cell r="A527" t="str">
            <v>ВВГнг 5х185</v>
          </cell>
          <cell r="FQ527">
            <v>1658.72</v>
          </cell>
        </row>
        <row r="528">
          <cell r="A528" t="str">
            <v>ВВГнг-LS 1х  1,5</v>
          </cell>
          <cell r="FQ528">
            <v>5.73</v>
          </cell>
        </row>
        <row r="529">
          <cell r="A529" t="str">
            <v>ВВГнг-LS 1х  2,5</v>
          </cell>
          <cell r="FQ529">
            <v>8.19</v>
          </cell>
        </row>
        <row r="530">
          <cell r="A530" t="str">
            <v>ВВГнг-LS 1х  4</v>
          </cell>
          <cell r="FQ530">
            <v>11.14</v>
          </cell>
        </row>
        <row r="531">
          <cell r="A531" t="str">
            <v>ВВГнг-LS 1х  6</v>
          </cell>
          <cell r="FQ531">
            <v>15.05</v>
          </cell>
        </row>
        <row r="532">
          <cell r="A532" t="str">
            <v>ВВГнг-LS 1х 10</v>
          </cell>
          <cell r="FQ532">
            <v>23.73</v>
          </cell>
        </row>
        <row r="533">
          <cell r="A533" t="str">
            <v>ВВГнг-LS 1х 16</v>
          </cell>
          <cell r="FQ533">
            <v>39.770000000000003</v>
          </cell>
        </row>
        <row r="534">
          <cell r="A534" t="str">
            <v>ВВГнг-LS 1х 25</v>
          </cell>
          <cell r="FQ534">
            <v>58.76</v>
          </cell>
        </row>
        <row r="535">
          <cell r="A535" t="str">
            <v>ВВГнг-LS 1х 35</v>
          </cell>
          <cell r="FQ535">
            <v>76.02</v>
          </cell>
        </row>
        <row r="536">
          <cell r="A536" t="str">
            <v>ВВГнг-LS 1х 50</v>
          </cell>
          <cell r="FQ536">
            <v>108.84</v>
          </cell>
        </row>
        <row r="537">
          <cell r="A537" t="str">
            <v>ВВГнг-LS 1х 70</v>
          </cell>
          <cell r="FQ537">
            <v>145.94999999999999</v>
          </cell>
        </row>
        <row r="538">
          <cell r="A538" t="str">
            <v>ВВГнг-LS 1х 95</v>
          </cell>
          <cell r="FQ538">
            <v>159.66999999999999</v>
          </cell>
        </row>
        <row r="539">
          <cell r="A539" t="str">
            <v>ВВГнг-LS 1х120</v>
          </cell>
          <cell r="FQ539">
            <v>267.52</v>
          </cell>
        </row>
        <row r="540">
          <cell r="A540" t="str">
            <v>ВВГнг-LS 1х150</v>
          </cell>
          <cell r="FQ540">
            <v>331.71</v>
          </cell>
        </row>
        <row r="541">
          <cell r="A541" t="str">
            <v>ВВГнг-LS 1х185</v>
          </cell>
          <cell r="FQ541">
            <v>319.24</v>
          </cell>
        </row>
        <row r="542">
          <cell r="A542" t="str">
            <v>ВВГнг-LS 1х240</v>
          </cell>
          <cell r="FQ542">
            <v>488.94</v>
          </cell>
        </row>
        <row r="543">
          <cell r="A543" t="str">
            <v>ВВГнг-LS-п 2х1,5</v>
          </cell>
          <cell r="FQ543">
            <v>11.7</v>
          </cell>
        </row>
        <row r="544">
          <cell r="A544" t="str">
            <v>ВВГнг-LS-п 2х2,5</v>
          </cell>
          <cell r="FQ544">
            <v>16.309999999999999</v>
          </cell>
        </row>
        <row r="545">
          <cell r="A545" t="str">
            <v>ВВГнг-LS-п 2х4</v>
          </cell>
          <cell r="FQ545">
            <v>25.07</v>
          </cell>
        </row>
        <row r="546">
          <cell r="A546" t="str">
            <v>ВВГнг-LS-п 2х6</v>
          </cell>
          <cell r="FQ546">
            <v>34.520000000000003</v>
          </cell>
        </row>
        <row r="547">
          <cell r="A547" t="str">
            <v>ВВГнг-LS 2х  1,5</v>
          </cell>
          <cell r="FQ547">
            <v>12.07</v>
          </cell>
        </row>
        <row r="548">
          <cell r="A548" t="str">
            <v>ВВГнг-LS 2х  2,5</v>
          </cell>
          <cell r="FQ548">
            <v>16.91</v>
          </cell>
        </row>
        <row r="549">
          <cell r="A549" t="str">
            <v>ВВГнг-LS 2х  4</v>
          </cell>
          <cell r="FQ549">
            <v>26.04</v>
          </cell>
        </row>
        <row r="550">
          <cell r="A550" t="str">
            <v>ВВГнг-LS 2х  6</v>
          </cell>
          <cell r="FQ550">
            <v>35.549999999999997</v>
          </cell>
        </row>
        <row r="551">
          <cell r="A551" t="str">
            <v>ВВГнг-LS 2х 10</v>
          </cell>
          <cell r="FQ551">
            <v>52.37</v>
          </cell>
        </row>
        <row r="552">
          <cell r="A552" t="str">
            <v>ВВГнг-LS 2х 16</v>
          </cell>
          <cell r="FQ552">
            <v>87.08</v>
          </cell>
        </row>
        <row r="553">
          <cell r="A553" t="str">
            <v>ВВГнг-LS-п 3х1,5</v>
          </cell>
          <cell r="FQ553">
            <v>15.92</v>
          </cell>
        </row>
        <row r="554">
          <cell r="A554" t="str">
            <v>ВВГнг-LS-п 3х2,5</v>
          </cell>
          <cell r="FQ554">
            <v>23.17</v>
          </cell>
        </row>
        <row r="555">
          <cell r="A555" t="str">
            <v>ВВГнг-LS-п 3х4</v>
          </cell>
          <cell r="FQ555">
            <v>30.76</v>
          </cell>
        </row>
        <row r="556">
          <cell r="A556" t="str">
            <v>ВВГнг-LS-п 3х6</v>
          </cell>
          <cell r="FQ556">
            <v>46.42</v>
          </cell>
        </row>
        <row r="557">
          <cell r="A557" t="str">
            <v>ВВГнг-LS 3х  1,5</v>
          </cell>
          <cell r="FQ557">
            <v>15.72</v>
          </cell>
        </row>
        <row r="558">
          <cell r="A558" t="str">
            <v>ВВГнг-LS 3х  2,5</v>
          </cell>
          <cell r="FQ558">
            <v>22.97</v>
          </cell>
        </row>
        <row r="559">
          <cell r="A559" t="str">
            <v>ВВГнг-LS 3х  4</v>
          </cell>
          <cell r="FQ559">
            <v>31.22</v>
          </cell>
        </row>
        <row r="560">
          <cell r="A560" t="str">
            <v>ВВГнг-LS 3х  6</v>
          </cell>
          <cell r="FQ560">
            <v>45.21</v>
          </cell>
        </row>
        <row r="561">
          <cell r="A561" t="str">
            <v>ВВГнг-LS 3х 10</v>
          </cell>
          <cell r="FQ561">
            <v>68.709999999999994</v>
          </cell>
        </row>
        <row r="562">
          <cell r="A562" t="str">
            <v>ВВГнг-LS 3х 16</v>
          </cell>
          <cell r="FQ562">
            <v>104.49</v>
          </cell>
        </row>
        <row r="563">
          <cell r="A563" t="str">
            <v>ВВГнг-LS 3х 25</v>
          </cell>
          <cell r="FQ563">
            <v>174.13</v>
          </cell>
        </row>
        <row r="564">
          <cell r="A564" t="str">
            <v>ВВГнг-LS 3х 35</v>
          </cell>
          <cell r="FQ564">
            <v>233.95</v>
          </cell>
        </row>
        <row r="565">
          <cell r="A565" t="str">
            <v>ВВГнг-LS 3х 50</v>
          </cell>
          <cell r="FQ565">
            <v>288.2</v>
          </cell>
        </row>
        <row r="566">
          <cell r="A566" t="str">
            <v>ВВГнг-LS 3х  2,5+1х1,5</v>
          </cell>
          <cell r="FQ566">
            <v>28.56</v>
          </cell>
        </row>
        <row r="567">
          <cell r="A567" t="str">
            <v>ВВГнг-LS 3х  4+1х2,5</v>
          </cell>
          <cell r="FQ567">
            <v>40.049999999999997</v>
          </cell>
        </row>
        <row r="568">
          <cell r="A568" t="str">
            <v>ВВГнг-LS 3х  6+1х4</v>
          </cell>
          <cell r="FQ568">
            <v>56.63</v>
          </cell>
        </row>
        <row r="569">
          <cell r="A569" t="str">
            <v>ВВГнг-LS 3х 10+1х6</v>
          </cell>
          <cell r="FQ569">
            <v>79.33</v>
          </cell>
        </row>
        <row r="570">
          <cell r="A570" t="str">
            <v>ВВГнг-LS 3х 16+1х10</v>
          </cell>
          <cell r="FQ570">
            <v>127.08</v>
          </cell>
        </row>
        <row r="571">
          <cell r="A571" t="str">
            <v>ВВГнг-LS 3х 25+1х16</v>
          </cell>
          <cell r="FQ571">
            <v>188.07</v>
          </cell>
        </row>
        <row r="572">
          <cell r="A572" t="str">
            <v>ВВГнг-LS 3х 35+1х16</v>
          </cell>
          <cell r="FQ572">
            <v>239.63</v>
          </cell>
        </row>
        <row r="573">
          <cell r="A573" t="str">
            <v>ВВГнг-LS 3х 50+1х25</v>
          </cell>
          <cell r="FQ573">
            <v>314.54000000000002</v>
          </cell>
        </row>
        <row r="574">
          <cell r="A574" t="str">
            <v>ВВГнг-LS 3х 70+1х35</v>
          </cell>
          <cell r="FQ574">
            <v>540.17999999999995</v>
          </cell>
        </row>
        <row r="575">
          <cell r="A575" t="str">
            <v>ВВГнг-LS 3х 95+1х50</v>
          </cell>
          <cell r="FQ575">
            <v>578.62</v>
          </cell>
        </row>
        <row r="576">
          <cell r="A576" t="str">
            <v>ВВГнг-LS 3х120+1х70</v>
          </cell>
          <cell r="FQ576">
            <v>725.34</v>
          </cell>
        </row>
        <row r="577">
          <cell r="A577" t="str">
            <v>ВВГнг-LS 3х150+1х70</v>
          </cell>
          <cell r="FQ577">
            <v>855.46</v>
          </cell>
        </row>
        <row r="578">
          <cell r="A578" t="str">
            <v>ВВГнг-LS 3х185+1х95</v>
          </cell>
          <cell r="FQ578">
            <v>1385.96</v>
          </cell>
        </row>
        <row r="579">
          <cell r="A579" t="str">
            <v>ВВГнг-LS 3х240+1х120</v>
          </cell>
          <cell r="FQ579">
            <v>1801.93</v>
          </cell>
        </row>
        <row r="580">
          <cell r="A580" t="str">
            <v>ВВГнг-LS 4х  1,5</v>
          </cell>
          <cell r="FQ580">
            <v>21.8</v>
          </cell>
        </row>
        <row r="581">
          <cell r="A581" t="str">
            <v>ВВГнг-LS 4х  2,5</v>
          </cell>
          <cell r="FQ581">
            <v>30.67</v>
          </cell>
        </row>
        <row r="582">
          <cell r="A582" t="str">
            <v>ВВГнг-LS 4х  4</v>
          </cell>
          <cell r="FQ582">
            <v>43.1</v>
          </cell>
        </row>
        <row r="583">
          <cell r="A583" t="str">
            <v>ВВГнг-LS 4х  6</v>
          </cell>
          <cell r="FQ583">
            <v>58.09</v>
          </cell>
        </row>
        <row r="584">
          <cell r="A584" t="str">
            <v>ВВГнг-LS 4х 10</v>
          </cell>
          <cell r="FQ584">
            <v>89.06</v>
          </cell>
        </row>
        <row r="585">
          <cell r="A585" t="str">
            <v>ВВГнг-LS 4х 16</v>
          </cell>
          <cell r="FQ585">
            <v>131.61000000000001</v>
          </cell>
        </row>
        <row r="586">
          <cell r="A586" t="str">
            <v>ВВГнг-LS 4х 25</v>
          </cell>
          <cell r="FQ586">
            <v>204.09</v>
          </cell>
        </row>
        <row r="587">
          <cell r="A587" t="str">
            <v>ВВГнг-LS 4х 35</v>
          </cell>
          <cell r="FQ587">
            <v>276.43</v>
          </cell>
        </row>
        <row r="588">
          <cell r="A588" t="str">
            <v>ВВГнг-LS 4х 50</v>
          </cell>
          <cell r="FQ588">
            <v>397.1</v>
          </cell>
        </row>
        <row r="589">
          <cell r="A589" t="str">
            <v>ВВГнг-LS 4х 70</v>
          </cell>
          <cell r="FQ589">
            <v>542.91999999999996</v>
          </cell>
        </row>
        <row r="590">
          <cell r="A590" t="str">
            <v>ВВГнг-LS 4х 95</v>
          </cell>
          <cell r="FQ590">
            <v>742.95</v>
          </cell>
        </row>
        <row r="591">
          <cell r="A591" t="str">
            <v>ВВГнг-LS 4х120</v>
          </cell>
          <cell r="FQ591">
            <v>833.54</v>
          </cell>
        </row>
        <row r="592">
          <cell r="A592" t="str">
            <v>ВВГнг-LS 4х150</v>
          </cell>
          <cell r="FQ592">
            <v>1182.6300000000001</v>
          </cell>
        </row>
        <row r="593">
          <cell r="A593" t="str">
            <v>ВВГнг-LS 4х185</v>
          </cell>
          <cell r="FQ593">
            <v>1322.43</v>
          </cell>
        </row>
        <row r="594">
          <cell r="A594" t="str">
            <v>ВВГнг-LS 4х240</v>
          </cell>
          <cell r="FQ594">
            <v>1895.17</v>
          </cell>
        </row>
        <row r="595">
          <cell r="A595" t="str">
            <v>ВВГнг-LS 5х  1,5</v>
          </cell>
          <cell r="FQ595">
            <v>24.83</v>
          </cell>
        </row>
        <row r="596">
          <cell r="A596" t="str">
            <v>ВВГнг-LS 5х  2,5</v>
          </cell>
          <cell r="FQ596">
            <v>35.01</v>
          </cell>
        </row>
        <row r="597">
          <cell r="A597" t="str">
            <v>ВВГнг-LS 5х  4</v>
          </cell>
          <cell r="FQ597">
            <v>52</v>
          </cell>
        </row>
        <row r="598">
          <cell r="A598" t="str">
            <v>ВВГнг-LS 5х  6</v>
          </cell>
          <cell r="FQ598">
            <v>71.36</v>
          </cell>
        </row>
        <row r="599">
          <cell r="A599" t="str">
            <v>ВВГнг-LS 5х 10</v>
          </cell>
          <cell r="FQ599">
            <v>108.13</v>
          </cell>
        </row>
        <row r="600">
          <cell r="A600" t="str">
            <v>ВВГнг-LS 5х 16</v>
          </cell>
          <cell r="FQ600">
            <v>165</v>
          </cell>
        </row>
        <row r="601">
          <cell r="A601" t="str">
            <v>ВВГнг-LS 5х 25</v>
          </cell>
          <cell r="FQ601">
            <v>250.63</v>
          </cell>
        </row>
        <row r="602">
          <cell r="A602" t="str">
            <v>ВВГнг-LS 5х 35</v>
          </cell>
          <cell r="FQ602">
            <v>346.18</v>
          </cell>
        </row>
        <row r="603">
          <cell r="A603" t="str">
            <v>ВВГнг-LS 5х 50</v>
          </cell>
          <cell r="FQ603">
            <v>486.32</v>
          </cell>
        </row>
        <row r="604">
          <cell r="A604" t="str">
            <v>ВВГнг-LS 5х 70</v>
          </cell>
          <cell r="FQ604">
            <v>691.33</v>
          </cell>
        </row>
        <row r="605">
          <cell r="A605" t="str">
            <v>ВВГнг-LS 5х 95</v>
          </cell>
          <cell r="FQ605">
            <v>928.36</v>
          </cell>
        </row>
        <row r="606">
          <cell r="A606" t="str">
            <v>ВВГнг-LS 5х120</v>
          </cell>
          <cell r="FQ606">
            <v>1156.03</v>
          </cell>
        </row>
        <row r="607">
          <cell r="A607" t="str">
            <v>ВВГнг-LS 5х150</v>
          </cell>
          <cell r="FQ607">
            <v>1398.51</v>
          </cell>
        </row>
        <row r="608">
          <cell r="A608" t="str">
            <v>ВВГнг-LS 5х185</v>
          </cell>
          <cell r="FQ608">
            <v>2793.06</v>
          </cell>
        </row>
        <row r="609">
          <cell r="A609" t="str">
            <v xml:space="preserve"> Кабель медный силовой с заполнением</v>
          </cell>
          <cell r="FQ609">
            <v>0</v>
          </cell>
        </row>
        <row r="610">
          <cell r="A610" t="str">
            <v>ВВГз 2х  1,5</v>
          </cell>
          <cell r="FQ610">
            <v>7.55</v>
          </cell>
        </row>
        <row r="611">
          <cell r="A611" t="str">
            <v>ВВГз 2х  2,5</v>
          </cell>
          <cell r="FQ611">
            <v>11.17</v>
          </cell>
        </row>
        <row r="612">
          <cell r="A612" t="str">
            <v>ВВГз 2х  4</v>
          </cell>
          <cell r="FQ612">
            <v>17.440000000000001</v>
          </cell>
        </row>
        <row r="613">
          <cell r="A613" t="str">
            <v>ВВГз 2х  6</v>
          </cell>
          <cell r="FQ613">
            <v>24.51</v>
          </cell>
        </row>
        <row r="614">
          <cell r="A614" t="str">
            <v>ВВГз 2х 10</v>
          </cell>
          <cell r="FQ614">
            <v>45.51</v>
          </cell>
        </row>
        <row r="615">
          <cell r="A615" t="str">
            <v>ВВГз 3х  1,5</v>
          </cell>
          <cell r="FQ615">
            <v>10.37</v>
          </cell>
        </row>
        <row r="616">
          <cell r="A616" t="str">
            <v>ВВГз 3х  2,5</v>
          </cell>
          <cell r="FQ616">
            <v>16.25</v>
          </cell>
        </row>
        <row r="617">
          <cell r="A617" t="str">
            <v>ВВГз 3х  4</v>
          </cell>
          <cell r="FQ617">
            <v>24.6</v>
          </cell>
        </row>
        <row r="618">
          <cell r="A618" t="str">
            <v>ВВГз 3х  6</v>
          </cell>
          <cell r="FQ618">
            <v>35.07</v>
          </cell>
        </row>
        <row r="619">
          <cell r="A619" t="str">
            <v>ВВГз 3х 10</v>
          </cell>
          <cell r="FQ619">
            <v>57.23</v>
          </cell>
        </row>
        <row r="620">
          <cell r="A620" t="str">
            <v>ВВГз 3х 16</v>
          </cell>
          <cell r="FQ620">
            <v>106</v>
          </cell>
        </row>
        <row r="621">
          <cell r="A621" t="str">
            <v>ВВГз 3х  2,5+1х1,5</v>
          </cell>
          <cell r="FQ621">
            <v>18.77</v>
          </cell>
        </row>
        <row r="622">
          <cell r="A622" t="str">
            <v>ВВГз 3х  4+1х2,5</v>
          </cell>
          <cell r="FQ622">
            <v>28.66</v>
          </cell>
        </row>
        <row r="623">
          <cell r="A623" t="str">
            <v>ВВГз 3х  6+1х4</v>
          </cell>
          <cell r="FQ623">
            <v>41.3</v>
          </cell>
        </row>
        <row r="624">
          <cell r="A624" t="str">
            <v>ВВГз 3х 10+1х6</v>
          </cell>
          <cell r="FQ624">
            <v>73.040000000000006</v>
          </cell>
        </row>
        <row r="625">
          <cell r="A625" t="str">
            <v>ВВГз 3х 16+1х10</v>
          </cell>
          <cell r="FQ625">
            <v>105.88</v>
          </cell>
        </row>
        <row r="626">
          <cell r="A626" t="str">
            <v>ВВГз 4х  1,5</v>
          </cell>
          <cell r="FQ626">
            <v>13.79</v>
          </cell>
        </row>
        <row r="627">
          <cell r="A627" t="str">
            <v>ВВГз 4х  2,5</v>
          </cell>
          <cell r="FQ627">
            <v>20.78</v>
          </cell>
        </row>
        <row r="628">
          <cell r="A628" t="str">
            <v>ВВГз 4х  4</v>
          </cell>
          <cell r="FQ628">
            <v>31.69</v>
          </cell>
        </row>
        <row r="629">
          <cell r="A629" t="str">
            <v>ВВГз 4х  6</v>
          </cell>
          <cell r="FQ629">
            <v>45.47</v>
          </cell>
        </row>
        <row r="630">
          <cell r="A630" t="str">
            <v>ВВГз 4х 10</v>
          </cell>
          <cell r="FQ630">
            <v>72.39</v>
          </cell>
        </row>
        <row r="631">
          <cell r="A631" t="str">
            <v>ВВГз 4х 16</v>
          </cell>
          <cell r="FQ631">
            <v>138.6</v>
          </cell>
        </row>
        <row r="632">
          <cell r="A632" t="str">
            <v>ВВГз 4х 25</v>
          </cell>
          <cell r="FQ632">
            <v>208.27</v>
          </cell>
        </row>
        <row r="633">
          <cell r="A633" t="str">
            <v>ВВГз 4х 35</v>
          </cell>
          <cell r="FQ633">
            <v>243.96</v>
          </cell>
        </row>
        <row r="634">
          <cell r="A634" t="str">
            <v>ВВГз 4х 50</v>
          </cell>
          <cell r="FQ634">
            <v>389.76</v>
          </cell>
        </row>
        <row r="635">
          <cell r="A635" t="str">
            <v>ВВГз 4х 70</v>
          </cell>
          <cell r="FQ635">
            <v>509.13</v>
          </cell>
        </row>
        <row r="636">
          <cell r="A636" t="str">
            <v>ВВГз 4х 95</v>
          </cell>
          <cell r="FQ636">
            <v>721.86</v>
          </cell>
        </row>
        <row r="637">
          <cell r="A637" t="str">
            <v>ВВГз 4х120</v>
          </cell>
          <cell r="FQ637">
            <v>873.26</v>
          </cell>
        </row>
        <row r="638">
          <cell r="A638" t="str">
            <v>ВВГз 4х240</v>
          </cell>
          <cell r="FQ638">
            <v>1761.83</v>
          </cell>
        </row>
        <row r="639">
          <cell r="A639" t="str">
            <v>ВВГз 5х  1,5</v>
          </cell>
          <cell r="FQ639">
            <v>20.92</v>
          </cell>
        </row>
        <row r="640">
          <cell r="A640" t="str">
            <v>ВВГз 5х  2,5</v>
          </cell>
          <cell r="FQ640">
            <v>25.45</v>
          </cell>
        </row>
        <row r="641">
          <cell r="A641" t="str">
            <v>ВВГз 5х  4</v>
          </cell>
          <cell r="FQ641">
            <v>44.77</v>
          </cell>
        </row>
        <row r="642">
          <cell r="A642" t="str">
            <v>ВВГз 5х  6</v>
          </cell>
          <cell r="FQ642">
            <v>56.14</v>
          </cell>
        </row>
        <row r="643">
          <cell r="A643" t="str">
            <v>ВВГз 5х 10</v>
          </cell>
          <cell r="FQ643">
            <v>102</v>
          </cell>
        </row>
        <row r="644">
          <cell r="A644" t="str">
            <v>ВВГз 5х 16</v>
          </cell>
          <cell r="FQ644">
            <v>170.24</v>
          </cell>
        </row>
        <row r="645">
          <cell r="A645" t="str">
            <v>ВВГз 5х 25</v>
          </cell>
          <cell r="FQ645">
            <v>257.20999999999998</v>
          </cell>
        </row>
        <row r="646">
          <cell r="A646" t="str">
            <v>ВВГз 5х 35</v>
          </cell>
          <cell r="FQ646">
            <v>346.38</v>
          </cell>
        </row>
        <row r="647">
          <cell r="A647" t="str">
            <v xml:space="preserve"> Кабель медный бронированный</v>
          </cell>
          <cell r="FQ647">
            <v>0</v>
          </cell>
        </row>
        <row r="648">
          <cell r="A648" t="str">
            <v>ВБбШв 3х 2,5</v>
          </cell>
          <cell r="FQ648">
            <v>32.15</v>
          </cell>
        </row>
        <row r="649">
          <cell r="A649" t="str">
            <v>ВБбШв 3х 4</v>
          </cell>
          <cell r="FQ649">
            <v>41.3</v>
          </cell>
        </row>
        <row r="650">
          <cell r="A650" t="str">
            <v>ВБбШв 3х 6</v>
          </cell>
          <cell r="FQ650">
            <v>52.78</v>
          </cell>
        </row>
        <row r="651">
          <cell r="A651" t="str">
            <v>ВБбШв 3х 10</v>
          </cell>
          <cell r="FQ651">
            <v>70.819999999999993</v>
          </cell>
        </row>
        <row r="652">
          <cell r="A652" t="str">
            <v>ВБбШв 3х 16</v>
          </cell>
          <cell r="FQ652">
            <v>116.09</v>
          </cell>
        </row>
        <row r="653">
          <cell r="A653" t="str">
            <v>ВБбШв 3х 25</v>
          </cell>
          <cell r="FQ653">
            <v>149.36000000000001</v>
          </cell>
        </row>
        <row r="654">
          <cell r="A654" t="str">
            <v>ВБбШв 3х 35</v>
          </cell>
          <cell r="FQ654">
            <v>214.15</v>
          </cell>
        </row>
        <row r="655">
          <cell r="A655" t="str">
            <v>ВБбШв 3х 50</v>
          </cell>
          <cell r="FQ655">
            <v>262.77999999999997</v>
          </cell>
        </row>
        <row r="656">
          <cell r="A656" t="str">
            <v>ВБбШв 3х 70</v>
          </cell>
          <cell r="FQ656">
            <v>402.32</v>
          </cell>
        </row>
        <row r="657">
          <cell r="A657" t="str">
            <v>ВБбШв 3х 95</v>
          </cell>
          <cell r="FQ657">
            <v>545.99</v>
          </cell>
        </row>
        <row r="658">
          <cell r="A658" t="str">
            <v>ВБбШв 3х120</v>
          </cell>
          <cell r="FQ658">
            <v>616.16999999999996</v>
          </cell>
        </row>
        <row r="659">
          <cell r="A659" t="str">
            <v>ВБбШв 3х185</v>
          </cell>
          <cell r="FQ659">
            <v>928.92</v>
          </cell>
        </row>
        <row r="660">
          <cell r="A660" t="str">
            <v>ВБбШв 3х240</v>
          </cell>
          <cell r="FQ660">
            <v>1216.7</v>
          </cell>
        </row>
        <row r="661">
          <cell r="A661" t="str">
            <v>ВБбШв 3х 4+1х2,5</v>
          </cell>
          <cell r="FQ661">
            <v>47.36</v>
          </cell>
        </row>
        <row r="662">
          <cell r="A662" t="str">
            <v>ВБбШв 3х 6+1х4</v>
          </cell>
          <cell r="FQ662">
            <v>58.26</v>
          </cell>
        </row>
        <row r="663">
          <cell r="A663" t="str">
            <v>ВБбШв 3х10+1х6</v>
          </cell>
          <cell r="FQ663">
            <v>81.95</v>
          </cell>
        </row>
        <row r="664">
          <cell r="A664" t="str">
            <v>ВБбШв 3х16+1х10</v>
          </cell>
          <cell r="FQ664">
            <v>127.23</v>
          </cell>
        </row>
        <row r="665">
          <cell r="A665" t="str">
            <v>ВБбШв 3х25+1х16</v>
          </cell>
          <cell r="FQ665">
            <v>174.94</v>
          </cell>
        </row>
        <row r="666">
          <cell r="A666" t="str">
            <v>ВБбШв 3х35+1х16</v>
          </cell>
          <cell r="FQ666">
            <v>225.08</v>
          </cell>
        </row>
        <row r="667">
          <cell r="A667" t="str">
            <v>ВБбШв 3х50+1х25</v>
          </cell>
          <cell r="FQ667">
            <v>303.57</v>
          </cell>
        </row>
        <row r="668">
          <cell r="A668" t="str">
            <v>ВБбШв 3х70+1х35</v>
          </cell>
          <cell r="FQ668">
            <v>434.8</v>
          </cell>
        </row>
        <row r="669">
          <cell r="A669" t="str">
            <v>ВБбШв 3х95+1х50</v>
          </cell>
          <cell r="FQ669">
            <v>580.26</v>
          </cell>
        </row>
        <row r="670">
          <cell r="A670" t="str">
            <v>ВБбШв 3х120+1х70</v>
          </cell>
          <cell r="FQ670">
            <v>740.13</v>
          </cell>
        </row>
        <row r="671">
          <cell r="A671" t="str">
            <v>ВБбШв 3х150+1х70</v>
          </cell>
          <cell r="FQ671">
            <v>872.4</v>
          </cell>
        </row>
        <row r="672">
          <cell r="A672" t="str">
            <v>ВБбШв 3х185+1х95</v>
          </cell>
          <cell r="FQ672">
            <v>1093.8900000000001</v>
          </cell>
        </row>
        <row r="673">
          <cell r="A673" t="str">
            <v>ВБбШв 4х 2,5</v>
          </cell>
          <cell r="FQ673">
            <v>34.08</v>
          </cell>
        </row>
        <row r="674">
          <cell r="A674" t="str">
            <v>ВБбШв 4х 4</v>
          </cell>
          <cell r="FQ674">
            <v>44.33</v>
          </cell>
        </row>
        <row r="675">
          <cell r="A675" t="str">
            <v>ВБбШв 4х 6</v>
          </cell>
          <cell r="FQ675">
            <v>57.64</v>
          </cell>
        </row>
        <row r="676">
          <cell r="A676" t="str">
            <v>ВБбШв 4х 10</v>
          </cell>
          <cell r="FQ676">
            <v>87.01</v>
          </cell>
        </row>
        <row r="677">
          <cell r="A677" t="str">
            <v>ВБбШв 4х 16</v>
          </cell>
          <cell r="FQ677">
            <v>124.5</v>
          </cell>
        </row>
        <row r="678">
          <cell r="A678" t="str">
            <v>ВБбШв 4х 25</v>
          </cell>
          <cell r="FQ678">
            <v>184.5</v>
          </cell>
        </row>
        <row r="679">
          <cell r="A679" t="str">
            <v>ВБбШв 4х 35</v>
          </cell>
          <cell r="FQ679">
            <v>246.63</v>
          </cell>
        </row>
        <row r="680">
          <cell r="A680" t="str">
            <v>ВБбШв 4х 50</v>
          </cell>
          <cell r="FQ680">
            <v>357.66</v>
          </cell>
        </row>
        <row r="681">
          <cell r="A681" t="str">
            <v>ВБбШв 4х 70</v>
          </cell>
          <cell r="FQ681">
            <v>487.09</v>
          </cell>
        </row>
        <row r="682">
          <cell r="A682" t="str">
            <v>ВБбШв 4х 95</v>
          </cell>
          <cell r="FQ682">
            <v>658.5</v>
          </cell>
        </row>
        <row r="683">
          <cell r="A683" t="str">
            <v>ВБбШв 4х120</v>
          </cell>
          <cell r="FQ683">
            <v>803.08</v>
          </cell>
        </row>
        <row r="684">
          <cell r="A684" t="str">
            <v>ВБбШв 4х150</v>
          </cell>
          <cell r="FQ684">
            <v>1003.67</v>
          </cell>
        </row>
        <row r="685">
          <cell r="A685" t="str">
            <v>ВБбШв 4х185</v>
          </cell>
          <cell r="FQ685">
            <v>1219.6099999999999</v>
          </cell>
        </row>
        <row r="686">
          <cell r="A686" t="str">
            <v>ВБбШв 4х240</v>
          </cell>
          <cell r="FQ686">
            <v>1598.61</v>
          </cell>
        </row>
        <row r="687">
          <cell r="A687" t="str">
            <v>ВБбШв 5х2,5</v>
          </cell>
          <cell r="FQ687">
            <v>42.77</v>
          </cell>
        </row>
        <row r="688">
          <cell r="A688" t="str">
            <v>ВБбШв 5х4</v>
          </cell>
          <cell r="FQ688">
            <v>58.36</v>
          </cell>
        </row>
        <row r="689">
          <cell r="A689" t="str">
            <v>ВБбШв 5х6</v>
          </cell>
          <cell r="FQ689">
            <v>76.349999999999994</v>
          </cell>
        </row>
        <row r="690">
          <cell r="A690" t="str">
            <v>ВБбШв 5х10</v>
          </cell>
          <cell r="FQ690">
            <v>118.96</v>
          </cell>
        </row>
        <row r="691">
          <cell r="A691" t="str">
            <v>ВБбШв 5х16</v>
          </cell>
          <cell r="FQ691">
            <v>172.8</v>
          </cell>
        </row>
        <row r="692">
          <cell r="A692" t="str">
            <v>ВБбШв 5х25</v>
          </cell>
          <cell r="FQ692">
            <v>256.83</v>
          </cell>
        </row>
        <row r="693">
          <cell r="A693" t="str">
            <v>ВБбШв 5х35</v>
          </cell>
          <cell r="FQ693">
            <v>343.55</v>
          </cell>
        </row>
        <row r="694">
          <cell r="A694" t="str">
            <v>ВБбШв 5х50</v>
          </cell>
          <cell r="FQ694">
            <v>453.33</v>
          </cell>
        </row>
        <row r="695">
          <cell r="A695" t="str">
            <v>ВБбШв 5х70</v>
          </cell>
          <cell r="FQ695">
            <v>609.46</v>
          </cell>
        </row>
        <row r="696">
          <cell r="A696" t="str">
            <v>ВБбШв 5х95</v>
          </cell>
          <cell r="FQ696">
            <v>819.46</v>
          </cell>
        </row>
        <row r="697">
          <cell r="A697" t="str">
            <v>ВБбШв 5х120</v>
          </cell>
          <cell r="FQ697">
            <v>1020.27</v>
          </cell>
        </row>
        <row r="698">
          <cell r="A698" t="str">
            <v>ВБбШв 5х150</v>
          </cell>
          <cell r="FQ698">
            <v>1258.1199999999999</v>
          </cell>
        </row>
        <row r="699">
          <cell r="A699" t="str">
            <v>ВБбШв 5х185</v>
          </cell>
          <cell r="FQ699">
            <v>1711.72</v>
          </cell>
        </row>
        <row r="700">
          <cell r="A700" t="str">
            <v>ВБбШв 5х240</v>
          </cell>
          <cell r="FQ700">
            <v>2221.75</v>
          </cell>
        </row>
        <row r="701">
          <cell r="A701" t="str">
            <v>ВБбШнг 3х 2,5</v>
          </cell>
          <cell r="FQ701">
            <v>41.42</v>
          </cell>
        </row>
        <row r="702">
          <cell r="A702" t="str">
            <v>ВБбШнг 3х 4</v>
          </cell>
          <cell r="FQ702">
            <v>49.07</v>
          </cell>
        </row>
        <row r="703">
          <cell r="A703" t="str">
            <v>ВБбШнг 3х 6</v>
          </cell>
          <cell r="FQ703">
            <v>56.78</v>
          </cell>
        </row>
        <row r="704">
          <cell r="A704" t="str">
            <v>ВБбШнг 3х 10</v>
          </cell>
          <cell r="FQ704">
            <v>88.95</v>
          </cell>
        </row>
        <row r="705">
          <cell r="A705" t="str">
            <v>ВБбШнг 3х 16</v>
          </cell>
          <cell r="FQ705">
            <v>122.86</v>
          </cell>
        </row>
        <row r="706">
          <cell r="A706" t="str">
            <v>ВБбШнг 3х 25</v>
          </cell>
          <cell r="FQ706">
            <v>182.88</v>
          </cell>
        </row>
        <row r="707">
          <cell r="A707" t="str">
            <v>ВБбШнг 3х 35</v>
          </cell>
          <cell r="FQ707">
            <v>242.39</v>
          </cell>
        </row>
        <row r="708">
          <cell r="A708" t="str">
            <v>ВБбШнг 3х 50</v>
          </cell>
          <cell r="FQ708">
            <v>336.4</v>
          </cell>
        </row>
        <row r="709">
          <cell r="A709" t="str">
            <v>ВБбШнг 3х 70</v>
          </cell>
          <cell r="FQ709">
            <v>446.6</v>
          </cell>
        </row>
        <row r="710">
          <cell r="A710" t="str">
            <v>ВБбШнг 3х 95</v>
          </cell>
          <cell r="FQ710">
            <v>599.20000000000005</v>
          </cell>
        </row>
        <row r="711">
          <cell r="A711" t="str">
            <v>ВБбШнг 3х120</v>
          </cell>
          <cell r="FQ711">
            <v>743.13</v>
          </cell>
        </row>
        <row r="712">
          <cell r="A712" t="str">
            <v>ВБбШнг 3х150</v>
          </cell>
          <cell r="FQ712">
            <v>905.68</v>
          </cell>
        </row>
        <row r="713">
          <cell r="A713" t="str">
            <v>ВБбШнг 3х185</v>
          </cell>
          <cell r="FQ713">
            <v>1111.1099999999999</v>
          </cell>
        </row>
        <row r="714">
          <cell r="A714" t="str">
            <v>ВБбШнг 3х240</v>
          </cell>
          <cell r="FQ714">
            <v>1436.55</v>
          </cell>
        </row>
        <row r="715">
          <cell r="A715" t="str">
            <v>ВБбШнг 3х 4+1х2,5</v>
          </cell>
          <cell r="FQ715">
            <v>55.06</v>
          </cell>
        </row>
        <row r="716">
          <cell r="A716" t="str">
            <v>ВБбШнг 3х 6+1х4</v>
          </cell>
          <cell r="FQ716">
            <v>73.05</v>
          </cell>
        </row>
        <row r="717">
          <cell r="A717" t="str">
            <v>ВБбШнг 3х10+1х6</v>
          </cell>
          <cell r="FQ717">
            <v>95.09</v>
          </cell>
        </row>
        <row r="718">
          <cell r="A718" t="str">
            <v>ВБбШнг 3х16+1х10</v>
          </cell>
          <cell r="FQ718">
            <v>133.33000000000001</v>
          </cell>
        </row>
        <row r="719">
          <cell r="A719" t="str">
            <v>ВБбШнг 3х25+1х16</v>
          </cell>
          <cell r="FQ719">
            <v>201.82</v>
          </cell>
        </row>
        <row r="720">
          <cell r="A720" t="str">
            <v>ВБбШнг 3х35+1х16</v>
          </cell>
          <cell r="FQ720">
            <v>245.41</v>
          </cell>
        </row>
        <row r="721">
          <cell r="A721" t="str">
            <v>ВБбШнг 3х50+1х25</v>
          </cell>
          <cell r="FQ721">
            <v>340.77</v>
          </cell>
        </row>
        <row r="722">
          <cell r="A722" t="str">
            <v>ВБбШнг 3х70+1х35</v>
          </cell>
          <cell r="FQ722">
            <v>474.06</v>
          </cell>
        </row>
        <row r="723">
          <cell r="A723" t="str">
            <v>ВБбШнг 3х95+1х50</v>
          </cell>
          <cell r="FQ723">
            <v>590.05999999999995</v>
          </cell>
        </row>
        <row r="724">
          <cell r="A724" t="str">
            <v>ВБбШнг 3х120+1х70</v>
          </cell>
          <cell r="FQ724">
            <v>746.58</v>
          </cell>
        </row>
        <row r="725">
          <cell r="A725" t="str">
            <v>ВБбШнг 3х150+1х70</v>
          </cell>
          <cell r="FQ725">
            <v>887.65</v>
          </cell>
        </row>
        <row r="726">
          <cell r="A726" t="str">
            <v>ВБбШнг 3х185+1х95</v>
          </cell>
          <cell r="FQ726">
            <v>1204.96</v>
          </cell>
        </row>
        <row r="727">
          <cell r="A727" t="str">
            <v>ВБбШнг 4х 2,5</v>
          </cell>
          <cell r="FQ727">
            <v>45.39</v>
          </cell>
        </row>
        <row r="728">
          <cell r="A728" t="str">
            <v>ВБбШнг 4х 4</v>
          </cell>
          <cell r="FQ728">
            <v>58.78</v>
          </cell>
        </row>
        <row r="729">
          <cell r="A729" t="str">
            <v>ВБбШнг 4х 6</v>
          </cell>
          <cell r="FQ729">
            <v>65.13</v>
          </cell>
        </row>
        <row r="730">
          <cell r="A730" t="str">
            <v>ВБбШнг 4х 10</v>
          </cell>
          <cell r="FQ730">
            <v>102.63</v>
          </cell>
        </row>
        <row r="731">
          <cell r="A731" t="str">
            <v>ВБбШнг 4х 16</v>
          </cell>
          <cell r="FQ731">
            <v>154.57</v>
          </cell>
        </row>
        <row r="732">
          <cell r="A732" t="str">
            <v>ВБбШнг 4х 25</v>
          </cell>
          <cell r="FQ732">
            <v>222.71</v>
          </cell>
        </row>
        <row r="733">
          <cell r="A733" t="str">
            <v>ВБбШнг 4х 35</v>
          </cell>
          <cell r="FQ733">
            <v>299.48</v>
          </cell>
        </row>
        <row r="734">
          <cell r="A734" t="str">
            <v>ВБбШнг 4х 50</v>
          </cell>
          <cell r="FQ734">
            <v>380.99</v>
          </cell>
        </row>
        <row r="735">
          <cell r="A735" t="str">
            <v>ВБбШнг 4х 70</v>
          </cell>
          <cell r="FQ735">
            <v>514.44000000000005</v>
          </cell>
        </row>
        <row r="736">
          <cell r="A736" t="str">
            <v>ВБбШнг 4х 95</v>
          </cell>
          <cell r="FQ736">
            <v>704.52</v>
          </cell>
        </row>
        <row r="737">
          <cell r="A737" t="str">
            <v>ВБбШнг 4х120</v>
          </cell>
          <cell r="FQ737">
            <v>898.66</v>
          </cell>
        </row>
        <row r="738">
          <cell r="A738" t="str">
            <v>ВБбШнг 4х150</v>
          </cell>
          <cell r="FQ738">
            <v>1092.1500000000001</v>
          </cell>
        </row>
        <row r="739">
          <cell r="A739" t="str">
            <v>ВБбШнг 4х185</v>
          </cell>
          <cell r="FQ739">
            <v>1309.9100000000001</v>
          </cell>
        </row>
        <row r="740">
          <cell r="A740" t="str">
            <v>ВБбШнг 4х240</v>
          </cell>
          <cell r="FQ740">
            <v>1699.85</v>
          </cell>
        </row>
        <row r="741">
          <cell r="A741" t="str">
            <v>ВБбШнг 5х6</v>
          </cell>
          <cell r="FQ741">
            <v>78.069999999999993</v>
          </cell>
        </row>
        <row r="742">
          <cell r="A742" t="str">
            <v>ВБбШнг 5х10</v>
          </cell>
          <cell r="FQ742">
            <v>130.04</v>
          </cell>
        </row>
        <row r="743">
          <cell r="A743" t="str">
            <v>ВБбШнг 5х16</v>
          </cell>
          <cell r="FQ743">
            <v>186.17</v>
          </cell>
        </row>
        <row r="744">
          <cell r="A744" t="str">
            <v>ВБбШнг 5х25</v>
          </cell>
          <cell r="FQ744">
            <v>272.69</v>
          </cell>
        </row>
        <row r="745">
          <cell r="A745" t="str">
            <v>ВБбШнг 5х35</v>
          </cell>
          <cell r="FQ745">
            <v>361.02</v>
          </cell>
        </row>
        <row r="746">
          <cell r="A746" t="str">
            <v>ВБбШнг 5х50</v>
          </cell>
          <cell r="FQ746">
            <v>471.43</v>
          </cell>
        </row>
        <row r="747">
          <cell r="A747" t="str">
            <v>ВБбШнг 5х70</v>
          </cell>
          <cell r="FQ747">
            <v>629.83000000000004</v>
          </cell>
        </row>
        <row r="748">
          <cell r="A748" t="str">
            <v>ВБбШнг 5х95</v>
          </cell>
          <cell r="FQ748">
            <v>843.79</v>
          </cell>
        </row>
        <row r="749">
          <cell r="A749" t="str">
            <v>ВБбШнг 5х120</v>
          </cell>
          <cell r="FQ749">
            <v>1046.6199999999999</v>
          </cell>
        </row>
        <row r="750">
          <cell r="A750" t="str">
            <v xml:space="preserve"> Кабель алюминиевый силовой</v>
          </cell>
        </row>
        <row r="751">
          <cell r="A751" t="str">
            <v>АВВГ 1х  2,5</v>
          </cell>
          <cell r="FQ751">
            <v>1.96</v>
          </cell>
        </row>
        <row r="752">
          <cell r="A752" t="str">
            <v>АВВГ 1х  4</v>
          </cell>
          <cell r="FQ752">
            <v>2.66</v>
          </cell>
        </row>
        <row r="753">
          <cell r="A753" t="str">
            <v>АВВГ 1х  6</v>
          </cell>
          <cell r="FQ753">
            <v>3.36</v>
          </cell>
        </row>
        <row r="754">
          <cell r="A754" t="str">
            <v>АВВГ 1х 10</v>
          </cell>
          <cell r="FQ754">
            <v>5.0999999999999996</v>
          </cell>
        </row>
        <row r="755">
          <cell r="A755" t="str">
            <v>АВВГ 1х 16</v>
          </cell>
          <cell r="FQ755">
            <v>7.46</v>
          </cell>
        </row>
        <row r="756">
          <cell r="A756" t="str">
            <v>АВВГ 1х 25</v>
          </cell>
          <cell r="FQ756">
            <v>10.91</v>
          </cell>
        </row>
        <row r="757">
          <cell r="A757" t="str">
            <v>АВВГ 1х 35</v>
          </cell>
          <cell r="FQ757">
            <v>13.81</v>
          </cell>
        </row>
        <row r="758">
          <cell r="A758" t="str">
            <v>АВВГ 1х 50</v>
          </cell>
          <cell r="FQ758">
            <v>19.3</v>
          </cell>
        </row>
        <row r="759">
          <cell r="A759" t="str">
            <v>АВВГ 1х 70</v>
          </cell>
          <cell r="FQ759">
            <v>26.44</v>
          </cell>
        </row>
        <row r="760">
          <cell r="A760" t="str">
            <v>АВВГ 1х 95</v>
          </cell>
          <cell r="FQ760">
            <v>35.729999999999997</v>
          </cell>
        </row>
        <row r="761">
          <cell r="A761" t="str">
            <v>АВВГ 1х120</v>
          </cell>
          <cell r="FQ761">
            <v>43.44</v>
          </cell>
        </row>
        <row r="762">
          <cell r="A762" t="str">
            <v>АВВГ 1х150</v>
          </cell>
          <cell r="FQ762">
            <v>59.06</v>
          </cell>
        </row>
        <row r="763">
          <cell r="A763" t="str">
            <v>АВВГ 1х185</v>
          </cell>
          <cell r="FQ763">
            <v>71.739999999999995</v>
          </cell>
        </row>
        <row r="764">
          <cell r="A764" t="str">
            <v>АВВГ 1х240</v>
          </cell>
          <cell r="FQ764">
            <v>90.97</v>
          </cell>
        </row>
        <row r="765">
          <cell r="A765" t="str">
            <v>АВВГп 2х 2,5</v>
          </cell>
          <cell r="FQ765">
            <v>2.77</v>
          </cell>
        </row>
        <row r="766">
          <cell r="A766" t="str">
            <v>АВВГп 2х 4</v>
          </cell>
          <cell r="FQ766">
            <v>3.93</v>
          </cell>
        </row>
        <row r="767">
          <cell r="A767" t="str">
            <v>АВВГп 2х 6</v>
          </cell>
          <cell r="FQ767">
            <v>5.17</v>
          </cell>
        </row>
        <row r="768">
          <cell r="A768" t="str">
            <v>АВВГп 2х10</v>
          </cell>
          <cell r="FQ768">
            <v>8.43</v>
          </cell>
        </row>
        <row r="769">
          <cell r="A769" t="str">
            <v>АВВГп 2х 16</v>
          </cell>
          <cell r="FQ769">
            <v>12.75</v>
          </cell>
        </row>
        <row r="770">
          <cell r="A770" t="str">
            <v>АВВГ 2х 25</v>
          </cell>
          <cell r="FQ770">
            <v>18.79</v>
          </cell>
        </row>
        <row r="771">
          <cell r="A771" t="str">
            <v>АВВГ 2х 35</v>
          </cell>
          <cell r="FQ771">
            <v>29.59</v>
          </cell>
        </row>
        <row r="772">
          <cell r="A772" t="str">
            <v>АВВГ 2х 50</v>
          </cell>
          <cell r="FQ772">
            <v>44.78</v>
          </cell>
        </row>
        <row r="773">
          <cell r="A773" t="str">
            <v>АВВГ 2х 70</v>
          </cell>
          <cell r="FQ773">
            <v>55.64</v>
          </cell>
        </row>
        <row r="774">
          <cell r="A774" t="str">
            <v>АВВГ 2х 95</v>
          </cell>
          <cell r="FQ774">
            <v>75.23</v>
          </cell>
        </row>
        <row r="775">
          <cell r="A775" t="str">
            <v>АВВГ 2х120</v>
          </cell>
          <cell r="FQ775">
            <v>96.3</v>
          </cell>
        </row>
        <row r="776">
          <cell r="A776" t="str">
            <v>АВВГ 2х150</v>
          </cell>
          <cell r="FQ776">
            <v>115.88</v>
          </cell>
        </row>
        <row r="777">
          <cell r="A777" t="str">
            <v>АВВГ 2х185</v>
          </cell>
          <cell r="FQ777">
            <v>159.76</v>
          </cell>
        </row>
        <row r="778">
          <cell r="A778" t="str">
            <v>АВВГ 2х240</v>
          </cell>
          <cell r="FQ778">
            <v>199.34</v>
          </cell>
        </row>
        <row r="779">
          <cell r="A779" t="str">
            <v>АВВГп 3х2,5</v>
          </cell>
          <cell r="FQ779">
            <v>3.94</v>
          </cell>
        </row>
        <row r="780">
          <cell r="A780" t="str">
            <v>АВВГп 3х4</v>
          </cell>
          <cell r="FQ780">
            <v>5.61</v>
          </cell>
        </row>
        <row r="781">
          <cell r="A781" t="str">
            <v>АВВГп 3х6</v>
          </cell>
          <cell r="FQ781">
            <v>8.2899999999999991</v>
          </cell>
        </row>
        <row r="782">
          <cell r="A782" t="str">
            <v>АВВГ 3х10</v>
          </cell>
          <cell r="FQ782">
            <v>12.93</v>
          </cell>
        </row>
        <row r="783">
          <cell r="A783" t="str">
            <v>АВВГ 3х 16</v>
          </cell>
          <cell r="FQ783">
            <v>18.29</v>
          </cell>
        </row>
        <row r="784">
          <cell r="A784" t="str">
            <v>АВВГ 3х 25</v>
          </cell>
          <cell r="FQ784">
            <v>27.97</v>
          </cell>
        </row>
        <row r="785">
          <cell r="A785" t="str">
            <v>АВВГ 3х 35</v>
          </cell>
          <cell r="FQ785">
            <v>38.19</v>
          </cell>
        </row>
        <row r="786">
          <cell r="A786" t="str">
            <v>АВВГ 3х 50</v>
          </cell>
          <cell r="FQ786">
            <v>56.65</v>
          </cell>
        </row>
        <row r="787">
          <cell r="A787" t="str">
            <v>АВВГ 3х 70</v>
          </cell>
          <cell r="FQ787">
            <v>82.26</v>
          </cell>
        </row>
        <row r="788">
          <cell r="A788" t="str">
            <v>АВВГ 3х 95</v>
          </cell>
          <cell r="FQ788">
            <v>116.19</v>
          </cell>
        </row>
        <row r="789">
          <cell r="A789" t="str">
            <v>АВВГ 3х120</v>
          </cell>
          <cell r="FQ789">
            <v>141.22999999999999</v>
          </cell>
        </row>
        <row r="790">
          <cell r="A790" t="str">
            <v>АВВГ 3х150</v>
          </cell>
          <cell r="FQ790">
            <v>166.96</v>
          </cell>
        </row>
        <row r="791">
          <cell r="A791" t="str">
            <v>АВВГ 3х185</v>
          </cell>
          <cell r="FQ791">
            <v>199.73</v>
          </cell>
        </row>
        <row r="792">
          <cell r="A792" t="str">
            <v>АВВГ 3х240</v>
          </cell>
          <cell r="FQ792">
            <v>258.73</v>
          </cell>
        </row>
        <row r="793">
          <cell r="A793" t="str">
            <v>АВВГ 3х  4+1х2,5</v>
          </cell>
          <cell r="FQ793">
            <v>7.5</v>
          </cell>
        </row>
        <row r="794">
          <cell r="A794" t="str">
            <v>АВВГ 3х  6+1х4</v>
          </cell>
          <cell r="FQ794">
            <v>9.5</v>
          </cell>
        </row>
        <row r="795">
          <cell r="A795" t="str">
            <v>АВВГ 3х 10+1х6</v>
          </cell>
          <cell r="FQ795">
            <v>14.73</v>
          </cell>
        </row>
        <row r="796">
          <cell r="A796" t="str">
            <v>АВВГ 3х 16+1х10</v>
          </cell>
          <cell r="FQ796">
            <v>21.91</v>
          </cell>
        </row>
        <row r="797">
          <cell r="A797" t="str">
            <v>АВВГ 3х 25+1х16</v>
          </cell>
          <cell r="FQ797">
            <v>32.340000000000003</v>
          </cell>
        </row>
        <row r="798">
          <cell r="A798" t="str">
            <v>АВВГ 3х 35+1х16</v>
          </cell>
          <cell r="FQ798">
            <v>42.19</v>
          </cell>
        </row>
        <row r="799">
          <cell r="A799" t="str">
            <v>АВВГ 3х 50+1х25</v>
          </cell>
          <cell r="FQ799">
            <v>57.85</v>
          </cell>
        </row>
        <row r="800">
          <cell r="A800" t="str">
            <v>АВВГ 3х 70+1х25</v>
          </cell>
          <cell r="FQ800">
            <v>89.19</v>
          </cell>
        </row>
        <row r="801">
          <cell r="A801" t="str">
            <v>АВВГ 3х 70+1х35</v>
          </cell>
          <cell r="FQ801">
            <v>93.06</v>
          </cell>
        </row>
        <row r="802">
          <cell r="A802" t="str">
            <v>АВВГ 3х 95+1х35</v>
          </cell>
          <cell r="FQ802">
            <v>119.55</v>
          </cell>
        </row>
        <row r="803">
          <cell r="A803" t="str">
            <v>АВВГ 3х 95+1х50</v>
          </cell>
          <cell r="FQ803">
            <v>124.66</v>
          </cell>
        </row>
        <row r="804">
          <cell r="A804" t="str">
            <v>АВВГ 3х120+1х35</v>
          </cell>
          <cell r="FQ804">
            <v>141.47</v>
          </cell>
        </row>
        <row r="805">
          <cell r="A805" t="str">
            <v>АВВГ 3х120+1х70</v>
          </cell>
          <cell r="FQ805">
            <v>155.91999999999999</v>
          </cell>
        </row>
        <row r="806">
          <cell r="A806" t="str">
            <v>АВВГ 3х150+1х70</v>
          </cell>
          <cell r="FQ806">
            <v>187.96</v>
          </cell>
        </row>
        <row r="807">
          <cell r="A807" t="str">
            <v>АВВГ 3х185+1х95</v>
          </cell>
          <cell r="FQ807">
            <v>230.75</v>
          </cell>
        </row>
        <row r="808">
          <cell r="A808" t="str">
            <v>АВВГ 3х240+1х120</v>
          </cell>
          <cell r="FQ808">
            <v>310.08</v>
          </cell>
        </row>
        <row r="809">
          <cell r="A809" t="str">
            <v>АВВГ 4х  2,5</v>
          </cell>
          <cell r="FQ809">
            <v>5.33</v>
          </cell>
        </row>
        <row r="810">
          <cell r="A810" t="str">
            <v>АВВГ 4х  4</v>
          </cell>
          <cell r="FQ810">
            <v>7.84</v>
          </cell>
        </row>
        <row r="811">
          <cell r="A811" t="str">
            <v>АВВГ 4х  6</v>
          </cell>
          <cell r="FQ811">
            <v>10.41</v>
          </cell>
        </row>
        <row r="812">
          <cell r="A812" t="str">
            <v>АВВГ 4х 10</v>
          </cell>
          <cell r="FQ812">
            <v>16.010000000000002</v>
          </cell>
        </row>
        <row r="813">
          <cell r="A813" t="str">
            <v>АВВГ 4х 16</v>
          </cell>
          <cell r="FQ813">
            <v>23.83</v>
          </cell>
        </row>
        <row r="814">
          <cell r="A814" t="str">
            <v>АВВГ 4х 25</v>
          </cell>
          <cell r="FQ814">
            <v>35.6</v>
          </cell>
        </row>
        <row r="815">
          <cell r="A815" t="str">
            <v>АВВГ 4х 35</v>
          </cell>
          <cell r="FQ815">
            <v>46.2</v>
          </cell>
        </row>
        <row r="816">
          <cell r="A816" t="str">
            <v>АВВГ 4х 50</v>
          </cell>
          <cell r="FQ816">
            <v>64.56</v>
          </cell>
        </row>
        <row r="817">
          <cell r="A817" t="str">
            <v>АВВГ 4х 70</v>
          </cell>
          <cell r="FQ817">
            <v>100.06</v>
          </cell>
        </row>
        <row r="818">
          <cell r="A818" t="str">
            <v>АВВГ 4х 95</v>
          </cell>
          <cell r="FQ818">
            <v>138.97</v>
          </cell>
        </row>
        <row r="819">
          <cell r="A819" t="str">
            <v>АВВГ 4х120</v>
          </cell>
          <cell r="FQ819">
            <v>166.75</v>
          </cell>
        </row>
        <row r="820">
          <cell r="A820" t="str">
            <v>АВВГ 4х150</v>
          </cell>
          <cell r="FQ820">
            <v>203.23</v>
          </cell>
        </row>
        <row r="821">
          <cell r="A821" t="str">
            <v>АВВГ 4х185</v>
          </cell>
          <cell r="FQ821">
            <v>251.53</v>
          </cell>
        </row>
        <row r="822">
          <cell r="A822" t="str">
            <v>АВВГ 4х240</v>
          </cell>
          <cell r="FQ822">
            <v>319.67</v>
          </cell>
        </row>
        <row r="823">
          <cell r="A823" t="str">
            <v>АВВГ 5х  2,5</v>
          </cell>
          <cell r="FQ823">
            <v>6.99</v>
          </cell>
        </row>
        <row r="824">
          <cell r="A824" t="str">
            <v>АВВГ 5х  4</v>
          </cell>
          <cell r="FQ824">
            <v>9.86</v>
          </cell>
        </row>
        <row r="825">
          <cell r="A825" t="str">
            <v>АВВГ 5х  6</v>
          </cell>
          <cell r="FQ825">
            <v>13.11</v>
          </cell>
        </row>
        <row r="826">
          <cell r="A826" t="str">
            <v>АВВГ 5х 10</v>
          </cell>
          <cell r="FQ826">
            <v>20.65</v>
          </cell>
        </row>
        <row r="827">
          <cell r="A827" t="str">
            <v>АВВГ 5х 16</v>
          </cell>
          <cell r="FQ827">
            <v>30.57</v>
          </cell>
        </row>
        <row r="828">
          <cell r="A828" t="str">
            <v>АВВГ 5х 25</v>
          </cell>
          <cell r="FQ828">
            <v>44.98</v>
          </cell>
        </row>
        <row r="829">
          <cell r="A829" t="str">
            <v>АВВГ 5х 35</v>
          </cell>
          <cell r="FQ829">
            <v>66.27</v>
          </cell>
        </row>
        <row r="830">
          <cell r="A830" t="str">
            <v>АВВГ 5х 50</v>
          </cell>
          <cell r="FQ830">
            <v>90.21</v>
          </cell>
        </row>
        <row r="831">
          <cell r="A831" t="str">
            <v>АВВГ 5х 70</v>
          </cell>
          <cell r="FQ831">
            <v>142.53</v>
          </cell>
        </row>
        <row r="832">
          <cell r="A832" t="str">
            <v>АВВГ 5х 95</v>
          </cell>
          <cell r="FQ832">
            <v>199.82</v>
          </cell>
        </row>
        <row r="833">
          <cell r="A833" t="str">
            <v>АВВГ 5х120</v>
          </cell>
          <cell r="FQ833">
            <v>245.34</v>
          </cell>
        </row>
        <row r="834">
          <cell r="A834" t="str">
            <v>АВВГ 5х150</v>
          </cell>
          <cell r="FQ834">
            <v>295.3</v>
          </cell>
        </row>
        <row r="835">
          <cell r="A835" t="str">
            <v>АВВГ 5х185</v>
          </cell>
          <cell r="FQ835">
            <v>322.04000000000002</v>
          </cell>
        </row>
        <row r="836">
          <cell r="A836" t="str">
            <v>АВВГнг 1х  2,5</v>
          </cell>
          <cell r="FQ836">
            <v>2.83</v>
          </cell>
        </row>
        <row r="837">
          <cell r="A837" t="str">
            <v>АВВГнг 1х  4</v>
          </cell>
          <cell r="FQ837">
            <v>3.67</v>
          </cell>
        </row>
        <row r="838">
          <cell r="A838" t="str">
            <v>АВВГнг 1х  6</v>
          </cell>
          <cell r="FQ838">
            <v>4.49</v>
          </cell>
        </row>
        <row r="839">
          <cell r="A839" t="str">
            <v>АВВГнг 1х 10</v>
          </cell>
          <cell r="FQ839">
            <v>6.47</v>
          </cell>
        </row>
        <row r="840">
          <cell r="A840" t="str">
            <v>АВВГнг 1х 16</v>
          </cell>
          <cell r="FQ840">
            <v>10.25</v>
          </cell>
        </row>
        <row r="841">
          <cell r="A841" t="str">
            <v>АВВГнг 1х 25</v>
          </cell>
          <cell r="FQ841">
            <v>14.4</v>
          </cell>
        </row>
        <row r="842">
          <cell r="A842" t="str">
            <v>АВВГнг 1х 35</v>
          </cell>
          <cell r="FQ842">
            <v>17.87</v>
          </cell>
        </row>
        <row r="843">
          <cell r="A843" t="str">
            <v>АВВГнг 1х 50</v>
          </cell>
          <cell r="FQ843">
            <v>22.81</v>
          </cell>
        </row>
        <row r="844">
          <cell r="A844" t="str">
            <v>АВВГнг 1х 70</v>
          </cell>
          <cell r="FQ844">
            <v>31.77</v>
          </cell>
        </row>
        <row r="845">
          <cell r="A845" t="str">
            <v>АВВГнг 1х 95</v>
          </cell>
          <cell r="FQ845">
            <v>41.12</v>
          </cell>
        </row>
        <row r="846">
          <cell r="A846" t="str">
            <v>АВВГнг 1х120</v>
          </cell>
          <cell r="FQ846">
            <v>51.06</v>
          </cell>
        </row>
        <row r="847">
          <cell r="A847" t="str">
            <v>АВВГнг 1х150</v>
          </cell>
          <cell r="FQ847">
            <v>66.87</v>
          </cell>
        </row>
        <row r="848">
          <cell r="A848" t="str">
            <v>АВВГнг 1х185</v>
          </cell>
          <cell r="FQ848">
            <v>81.680000000000007</v>
          </cell>
        </row>
        <row r="849">
          <cell r="A849" t="str">
            <v>АВВГнг 1х240</v>
          </cell>
          <cell r="FQ849">
            <v>102.52</v>
          </cell>
        </row>
        <row r="850">
          <cell r="A850" t="str">
            <v>АВВГнг-п 2х  2,5</v>
          </cell>
          <cell r="FQ850">
            <v>4.3</v>
          </cell>
        </row>
        <row r="851">
          <cell r="A851" t="str">
            <v>АВВГнг-п 2х  4</v>
          </cell>
          <cell r="FQ851">
            <v>5.89</v>
          </cell>
        </row>
        <row r="852">
          <cell r="A852" t="str">
            <v>АВВГнг-п 2х  6</v>
          </cell>
          <cell r="FQ852">
            <v>7.48</v>
          </cell>
        </row>
        <row r="853">
          <cell r="A853" t="str">
            <v>АВВГнг-п 2х 10</v>
          </cell>
          <cell r="FQ853">
            <v>11.57</v>
          </cell>
        </row>
        <row r="854">
          <cell r="A854" t="str">
            <v>АВВГнг-п 2х 16</v>
          </cell>
          <cell r="FQ854">
            <v>17.77</v>
          </cell>
        </row>
        <row r="855">
          <cell r="A855" t="str">
            <v>АВВГнг 2х 25</v>
          </cell>
          <cell r="FQ855">
            <v>20.059999999999999</v>
          </cell>
        </row>
        <row r="856">
          <cell r="A856" t="str">
            <v>АВВГнг 2х 35</v>
          </cell>
          <cell r="FQ856">
            <v>38.94</v>
          </cell>
        </row>
        <row r="857">
          <cell r="A857" t="str">
            <v>АВВГнг 2х 50</v>
          </cell>
          <cell r="FQ857">
            <v>51.57</v>
          </cell>
        </row>
        <row r="858">
          <cell r="A858" t="str">
            <v>АВВГнг 2х 70</v>
          </cell>
          <cell r="FQ858">
            <v>69.59</v>
          </cell>
        </row>
        <row r="859">
          <cell r="A859" t="str">
            <v>АВВГнг 2х 95</v>
          </cell>
          <cell r="FQ859">
            <v>89.62</v>
          </cell>
        </row>
        <row r="860">
          <cell r="A860" t="str">
            <v>АВВГнг 2х120</v>
          </cell>
          <cell r="FQ860">
            <v>110.33</v>
          </cell>
        </row>
        <row r="861">
          <cell r="A861" t="str">
            <v>АВВГнг 2х150</v>
          </cell>
          <cell r="FQ861">
            <v>137.69</v>
          </cell>
        </row>
        <row r="862">
          <cell r="A862" t="str">
            <v>АВВГнг 2х185</v>
          </cell>
          <cell r="FQ862">
            <v>170.07</v>
          </cell>
        </row>
        <row r="863">
          <cell r="A863" t="str">
            <v>АВВГнг 2х240</v>
          </cell>
          <cell r="FQ863">
            <v>210.06</v>
          </cell>
        </row>
        <row r="864">
          <cell r="A864" t="str">
            <v>АВВГнг-п 3х  2,5</v>
          </cell>
          <cell r="FQ864">
            <v>6.15</v>
          </cell>
        </row>
        <row r="865">
          <cell r="A865" t="str">
            <v>АВВГнг-п 3х  4</v>
          </cell>
          <cell r="FQ865">
            <v>8.3800000000000008</v>
          </cell>
        </row>
        <row r="866">
          <cell r="A866" t="str">
            <v>АВВГнг-п 3х  6</v>
          </cell>
          <cell r="FQ866">
            <v>10.61</v>
          </cell>
        </row>
        <row r="867">
          <cell r="A867" t="str">
            <v>АВВГнг 3х  2,5</v>
          </cell>
          <cell r="FQ867">
            <v>6.56</v>
          </cell>
        </row>
        <row r="868">
          <cell r="A868" t="str">
            <v>АВВГнг 3х  4</v>
          </cell>
          <cell r="FQ868">
            <v>8.2799999999999994</v>
          </cell>
        </row>
        <row r="869">
          <cell r="A869" t="str">
            <v>АВВГнг 3х  6</v>
          </cell>
          <cell r="FQ869">
            <v>11.01</v>
          </cell>
        </row>
        <row r="870">
          <cell r="A870" t="str">
            <v>АВВГнг 3х 10</v>
          </cell>
          <cell r="FQ870">
            <v>16.91</v>
          </cell>
        </row>
        <row r="871">
          <cell r="A871" t="str">
            <v>АВВГнг 3х 16</v>
          </cell>
          <cell r="FQ871">
            <v>24.6</v>
          </cell>
        </row>
        <row r="872">
          <cell r="A872" t="str">
            <v>АВВГнг 3х 25</v>
          </cell>
          <cell r="FQ872">
            <v>35.979999999999997</v>
          </cell>
        </row>
        <row r="873">
          <cell r="A873" t="str">
            <v>АВВГнг 3х 35</v>
          </cell>
          <cell r="FQ873">
            <v>45.85</v>
          </cell>
        </row>
        <row r="874">
          <cell r="A874" t="str">
            <v>АВВГнг 3х 50</v>
          </cell>
          <cell r="FQ874">
            <v>55.57</v>
          </cell>
        </row>
        <row r="875">
          <cell r="A875" t="str">
            <v>АВВГнг 3х 70</v>
          </cell>
          <cell r="FQ875">
            <v>88.42</v>
          </cell>
        </row>
        <row r="876">
          <cell r="A876" t="str">
            <v>АВВГнг 3х 95</v>
          </cell>
          <cell r="FQ876">
            <v>127.03</v>
          </cell>
        </row>
        <row r="877">
          <cell r="A877" t="str">
            <v>АВВГнг 3х120</v>
          </cell>
          <cell r="FQ877">
            <v>141.08000000000001</v>
          </cell>
        </row>
        <row r="878">
          <cell r="A878" t="str">
            <v>АВВГнг 3х150</v>
          </cell>
          <cell r="FQ878">
            <v>196.09</v>
          </cell>
        </row>
        <row r="879">
          <cell r="A879" t="str">
            <v>АВВГнг 3х185</v>
          </cell>
          <cell r="FQ879">
            <v>238.23</v>
          </cell>
        </row>
        <row r="880">
          <cell r="A880" t="str">
            <v>АВВГнг 3х240</v>
          </cell>
          <cell r="FQ880">
            <v>300.39</v>
          </cell>
        </row>
        <row r="881">
          <cell r="A881" t="str">
            <v>АВВГнг 3х  4+1х2,5</v>
          </cell>
          <cell r="FQ881">
            <v>11.66</v>
          </cell>
        </row>
        <row r="882">
          <cell r="A882" t="str">
            <v>АВВГнг 3х  6+1х4</v>
          </cell>
          <cell r="FQ882">
            <v>14.19</v>
          </cell>
        </row>
        <row r="883">
          <cell r="A883" t="str">
            <v>АВВГнг 3х 10+1х6</v>
          </cell>
          <cell r="FQ883">
            <v>22.49</v>
          </cell>
        </row>
        <row r="884">
          <cell r="A884" t="str">
            <v>АВВГнг 3х 16+1х10</v>
          </cell>
          <cell r="FQ884">
            <v>31.18</v>
          </cell>
        </row>
        <row r="885">
          <cell r="A885" t="str">
            <v>АВВГнг 3х 25+1х16</v>
          </cell>
          <cell r="FQ885">
            <v>44.25</v>
          </cell>
        </row>
        <row r="886">
          <cell r="A886" t="str">
            <v>АВВГнг 3х 35+1х16</v>
          </cell>
          <cell r="FQ886">
            <v>57.84</v>
          </cell>
        </row>
        <row r="887">
          <cell r="A887" t="str">
            <v>АВВГнг 3х 50+1х25</v>
          </cell>
          <cell r="FQ887">
            <v>77.459999999999994</v>
          </cell>
        </row>
        <row r="888">
          <cell r="A888" t="str">
            <v>АВВГнг 3х 70+1х25</v>
          </cell>
          <cell r="FQ888">
            <v>98.57</v>
          </cell>
        </row>
        <row r="889">
          <cell r="A889" t="str">
            <v>АВВГнг 3х 70+1х35</v>
          </cell>
          <cell r="FQ889">
            <v>103.85</v>
          </cell>
        </row>
        <row r="890">
          <cell r="A890" t="str">
            <v>АВВГнг 3х 95+1х35</v>
          </cell>
          <cell r="FQ890">
            <v>130.96</v>
          </cell>
        </row>
        <row r="891">
          <cell r="A891" t="str">
            <v>АВВГнг 3х 95+1х50</v>
          </cell>
          <cell r="FQ891">
            <v>148.44</v>
          </cell>
        </row>
        <row r="892">
          <cell r="A892" t="str">
            <v>АВВГнг 3х120+1х35</v>
          </cell>
          <cell r="FQ892">
            <v>156.63999999999999</v>
          </cell>
        </row>
        <row r="893">
          <cell r="A893" t="str">
            <v>АВВГнг 3х120+1х70</v>
          </cell>
          <cell r="FQ893">
            <v>163.97</v>
          </cell>
        </row>
        <row r="894">
          <cell r="A894" t="str">
            <v>АВВГнг 3х150+1х70</v>
          </cell>
          <cell r="FQ894">
            <v>222.82</v>
          </cell>
        </row>
        <row r="895">
          <cell r="A895" t="str">
            <v>АВВГнг 3х185+1х95</v>
          </cell>
          <cell r="FQ895">
            <v>262.98</v>
          </cell>
        </row>
        <row r="896">
          <cell r="A896" t="str">
            <v>АВВГнг 3х240+1х120</v>
          </cell>
          <cell r="FQ896">
            <v>342.4</v>
          </cell>
        </row>
        <row r="897">
          <cell r="A897" t="str">
            <v>АВВГнг 4х  2,5</v>
          </cell>
          <cell r="FQ897">
            <v>8.51</v>
          </cell>
        </row>
        <row r="898">
          <cell r="A898" t="str">
            <v>АВВГнг 4х  4</v>
          </cell>
          <cell r="FQ898">
            <v>11.89</v>
          </cell>
        </row>
        <row r="899">
          <cell r="A899" t="str">
            <v>АВВГнг 4х  6</v>
          </cell>
          <cell r="FQ899">
            <v>13.56</v>
          </cell>
        </row>
        <row r="900">
          <cell r="A900" t="str">
            <v>АВВГнг 4х 10</v>
          </cell>
          <cell r="FQ900">
            <v>19.920000000000002</v>
          </cell>
        </row>
        <row r="901">
          <cell r="A901" t="str">
            <v>АВВГнг 4х 16</v>
          </cell>
          <cell r="FQ901">
            <v>27.75</v>
          </cell>
        </row>
        <row r="902">
          <cell r="A902" t="str">
            <v>АВВГнг 4х 25</v>
          </cell>
          <cell r="FQ902">
            <v>39.700000000000003</v>
          </cell>
        </row>
        <row r="903">
          <cell r="A903" t="str">
            <v>АВВГнг 4х 35</v>
          </cell>
          <cell r="FQ903">
            <v>54.23</v>
          </cell>
        </row>
        <row r="904">
          <cell r="A904" t="str">
            <v>АВВГнг 4х 50</v>
          </cell>
          <cell r="FQ904">
            <v>76.900000000000006</v>
          </cell>
        </row>
        <row r="905">
          <cell r="A905" t="str">
            <v>АВВГнг 4х 70</v>
          </cell>
          <cell r="FQ905">
            <v>116.02</v>
          </cell>
        </row>
        <row r="906">
          <cell r="A906" t="str">
            <v>АВВГнг 4х 95</v>
          </cell>
          <cell r="FQ906">
            <v>157.88</v>
          </cell>
        </row>
        <row r="907">
          <cell r="A907" t="str">
            <v>АВВГнг 4х120</v>
          </cell>
          <cell r="FQ907">
            <v>189.08</v>
          </cell>
        </row>
        <row r="908">
          <cell r="A908" t="str">
            <v>АВВГнг 4х150</v>
          </cell>
          <cell r="FQ908">
            <v>226.98</v>
          </cell>
        </row>
        <row r="909">
          <cell r="A909" t="str">
            <v>АВВГнг 4х185</v>
          </cell>
          <cell r="FQ909">
            <v>273.41000000000003</v>
          </cell>
        </row>
        <row r="910">
          <cell r="A910" t="str">
            <v>АВВГнг 4х240</v>
          </cell>
          <cell r="FQ910">
            <v>349.08</v>
          </cell>
        </row>
        <row r="911">
          <cell r="A911" t="str">
            <v>АВВГнг 5х  2,5</v>
          </cell>
          <cell r="FQ911">
            <v>10.27</v>
          </cell>
        </row>
        <row r="912">
          <cell r="A912" t="str">
            <v>АВВГнг 5х  4</v>
          </cell>
          <cell r="FQ912">
            <v>13.7</v>
          </cell>
        </row>
        <row r="913">
          <cell r="A913" t="str">
            <v>АВВГнг 5х  6</v>
          </cell>
          <cell r="FQ913">
            <v>18.22</v>
          </cell>
        </row>
        <row r="914">
          <cell r="A914" t="str">
            <v>АВВГнг 5х 10</v>
          </cell>
          <cell r="FQ914">
            <v>27.57</v>
          </cell>
        </row>
        <row r="915">
          <cell r="A915" t="str">
            <v>АВВГнг 5х 16</v>
          </cell>
          <cell r="FQ915">
            <v>37.92</v>
          </cell>
        </row>
        <row r="916">
          <cell r="A916" t="str">
            <v>АВВГнг 5х 25</v>
          </cell>
          <cell r="FQ916">
            <v>53.67</v>
          </cell>
        </row>
        <row r="917">
          <cell r="A917" t="str">
            <v>АВВГнг 5х 35</v>
          </cell>
          <cell r="FQ917">
            <v>71.3</v>
          </cell>
        </row>
        <row r="918">
          <cell r="A918" t="str">
            <v>АВВГнг 5х 50</v>
          </cell>
          <cell r="FQ918">
            <v>91.73</v>
          </cell>
        </row>
        <row r="919">
          <cell r="A919" t="str">
            <v>АВВГнг 5х 70</v>
          </cell>
          <cell r="FQ919">
            <v>157.96</v>
          </cell>
        </row>
        <row r="920">
          <cell r="A920" t="str">
            <v>АВВГнг 5х 95</v>
          </cell>
          <cell r="FQ920">
            <v>208.56</v>
          </cell>
        </row>
        <row r="921">
          <cell r="A921" t="str">
            <v>АВВГнг 5х120</v>
          </cell>
          <cell r="FQ921">
            <v>276.92</v>
          </cell>
        </row>
        <row r="922">
          <cell r="A922" t="str">
            <v>АВВГнг 5х150</v>
          </cell>
          <cell r="FQ922">
            <v>356.98</v>
          </cell>
        </row>
        <row r="923">
          <cell r="A923" t="str">
            <v>АВВГнг 5х185</v>
          </cell>
          <cell r="FQ923">
            <v>346.18</v>
          </cell>
        </row>
        <row r="924">
          <cell r="A924" t="str">
            <v>АВВГнг-LS 1х  2,5</v>
          </cell>
          <cell r="FQ924">
            <v>3.94</v>
          </cell>
        </row>
        <row r="925">
          <cell r="A925" t="str">
            <v>АВВГнг-LS 1х  4</v>
          </cell>
          <cell r="FQ925">
            <v>4.99</v>
          </cell>
        </row>
        <row r="926">
          <cell r="A926" t="str">
            <v>АВВГнг-LS 1х  6</v>
          </cell>
          <cell r="FQ926">
            <v>6.11</v>
          </cell>
        </row>
        <row r="927">
          <cell r="A927" t="str">
            <v>АВВГнг-LS 1х 10</v>
          </cell>
          <cell r="FQ927">
            <v>8.4499999999999993</v>
          </cell>
        </row>
        <row r="928">
          <cell r="A928" t="str">
            <v>АВВГнг-LS 1х 16</v>
          </cell>
          <cell r="FQ928">
            <v>13.61</v>
          </cell>
        </row>
        <row r="929">
          <cell r="A929" t="str">
            <v>АВВГнг-LS 1х 25</v>
          </cell>
          <cell r="FQ929">
            <v>18.77</v>
          </cell>
        </row>
        <row r="930">
          <cell r="A930" t="str">
            <v>АВВГнг-LS 1х 35</v>
          </cell>
          <cell r="FQ930">
            <v>22.96</v>
          </cell>
        </row>
        <row r="931">
          <cell r="A931" t="str">
            <v>АВВГнг-LS 1х 50</v>
          </cell>
          <cell r="FQ931">
            <v>29.24</v>
          </cell>
        </row>
        <row r="932">
          <cell r="A932" t="str">
            <v>АВВГнг-LS 1х 70</v>
          </cell>
          <cell r="FQ932">
            <v>37.67</v>
          </cell>
        </row>
        <row r="933">
          <cell r="A933" t="str">
            <v>АВВГнг-LS 1х 95</v>
          </cell>
          <cell r="FQ933">
            <v>48.44</v>
          </cell>
        </row>
        <row r="934">
          <cell r="A934" t="str">
            <v>АВВГнг-LS 1х120</v>
          </cell>
          <cell r="FQ934">
            <v>59.95</v>
          </cell>
        </row>
        <row r="935">
          <cell r="A935" t="str">
            <v>АВВГнг-LS 1х150</v>
          </cell>
          <cell r="FQ935">
            <v>74.760000000000005</v>
          </cell>
        </row>
        <row r="936">
          <cell r="A936" t="str">
            <v>АВВГнг-LS 1х185</v>
          </cell>
          <cell r="FQ936">
            <v>92.71</v>
          </cell>
        </row>
        <row r="937">
          <cell r="A937" t="str">
            <v>АВВГнг-LS 1х240</v>
          </cell>
          <cell r="FQ937">
            <v>114.89</v>
          </cell>
        </row>
        <row r="938">
          <cell r="A938" t="str">
            <v>АВВГнг-LS-п 2х  2,5</v>
          </cell>
          <cell r="FQ938">
            <v>11.89</v>
          </cell>
        </row>
        <row r="939">
          <cell r="A939" t="str">
            <v>АВВГнг-LS-п 2х  4</v>
          </cell>
          <cell r="FQ939">
            <v>17.96</v>
          </cell>
        </row>
        <row r="940">
          <cell r="A940" t="str">
            <v>АВВГнг-LS-п 2х  6</v>
          </cell>
          <cell r="FQ940">
            <v>19.28</v>
          </cell>
        </row>
        <row r="941">
          <cell r="A941" t="str">
            <v>АВВГнг-LS-п 2х 10</v>
          </cell>
          <cell r="FQ941">
            <v>28.89</v>
          </cell>
        </row>
        <row r="942">
          <cell r="A942" t="str">
            <v>АВВГнг-LS 2х  2,5</v>
          </cell>
          <cell r="FQ942">
            <v>11.32</v>
          </cell>
        </row>
        <row r="943">
          <cell r="A943" t="str">
            <v>АВВГнг-LS 2х  4</v>
          </cell>
          <cell r="FQ943">
            <v>17.16</v>
          </cell>
        </row>
        <row r="944">
          <cell r="A944" t="str">
            <v>АВВГнг-LS 2х  6</v>
          </cell>
          <cell r="FQ944">
            <v>20.99</v>
          </cell>
        </row>
        <row r="945">
          <cell r="A945" t="str">
            <v>АВВГнг-LS 2х 10</v>
          </cell>
          <cell r="FQ945">
            <v>27.14</v>
          </cell>
        </row>
        <row r="946">
          <cell r="A946" t="str">
            <v>АВВГнг-LS 2х 16</v>
          </cell>
          <cell r="FQ946">
            <v>36.82</v>
          </cell>
        </row>
        <row r="947">
          <cell r="A947" t="str">
            <v>АВВГнг-LS 2х 25</v>
          </cell>
          <cell r="FQ947">
            <v>53.84</v>
          </cell>
        </row>
        <row r="948">
          <cell r="A948" t="str">
            <v>АВВГнг-LS 2х 35</v>
          </cell>
          <cell r="FQ948">
            <v>65.92</v>
          </cell>
        </row>
        <row r="949">
          <cell r="A949" t="str">
            <v>АВВГнг-LS 2х 50</v>
          </cell>
          <cell r="FQ949">
            <v>86.98</v>
          </cell>
        </row>
        <row r="950">
          <cell r="A950" t="str">
            <v>АВВГнг-LS 2х 70</v>
          </cell>
          <cell r="FQ950">
            <v>134.18</v>
          </cell>
        </row>
        <row r="951">
          <cell r="A951" t="str">
            <v>АВВГнг-LS 2х 95</v>
          </cell>
          <cell r="FQ951">
            <v>162.35</v>
          </cell>
        </row>
        <row r="952">
          <cell r="A952" t="str">
            <v>АВВГнг-LS 2х 120</v>
          </cell>
          <cell r="FQ952">
            <v>185.53</v>
          </cell>
        </row>
        <row r="953">
          <cell r="A953" t="str">
            <v>АВВГнг-LS 2х150</v>
          </cell>
          <cell r="FQ953">
            <v>225.57</v>
          </cell>
        </row>
        <row r="954">
          <cell r="A954" t="str">
            <v>АВВГнг-LS 2х 185</v>
          </cell>
          <cell r="FQ954">
            <v>279.33999999999997</v>
          </cell>
        </row>
        <row r="955">
          <cell r="A955" t="str">
            <v>АВВГнг-LS-п 3х  2,5</v>
          </cell>
          <cell r="FQ955">
            <v>15.03</v>
          </cell>
        </row>
        <row r="956">
          <cell r="A956" t="str">
            <v>АВВГнг-LS-п 3х  4</v>
          </cell>
          <cell r="FQ956">
            <v>19.86</v>
          </cell>
        </row>
        <row r="957">
          <cell r="A957" t="str">
            <v>АВВГнг-LS-п 3х  6</v>
          </cell>
          <cell r="FQ957">
            <v>24.14</v>
          </cell>
        </row>
        <row r="958">
          <cell r="A958" t="str">
            <v>АВВГнг-LS 3х  2,5</v>
          </cell>
          <cell r="FQ958">
            <v>13.72</v>
          </cell>
        </row>
        <row r="959">
          <cell r="A959" t="str">
            <v>АВВГнг-LS 3х  4</v>
          </cell>
          <cell r="FQ959">
            <v>17.989999999999998</v>
          </cell>
        </row>
        <row r="960">
          <cell r="A960" t="str">
            <v>АВВГнг-LS 3х  6</v>
          </cell>
          <cell r="FQ960">
            <v>22.24</v>
          </cell>
        </row>
        <row r="961">
          <cell r="A961" t="str">
            <v>АВВГнг-LS 3х 10</v>
          </cell>
          <cell r="FQ961">
            <v>31.51</v>
          </cell>
        </row>
        <row r="962">
          <cell r="A962" t="str">
            <v>АВВГнг-LS 3х 16</v>
          </cell>
          <cell r="FQ962">
            <v>44.27</v>
          </cell>
        </row>
        <row r="963">
          <cell r="A963" t="str">
            <v>АВВГнг-LS 3х 25</v>
          </cell>
          <cell r="FQ963">
            <v>63.77</v>
          </cell>
        </row>
        <row r="964">
          <cell r="A964" t="str">
            <v>АВВГнг-LS 3х 35</v>
          </cell>
          <cell r="FQ964">
            <v>81.180000000000007</v>
          </cell>
        </row>
        <row r="965">
          <cell r="A965" t="str">
            <v>АВВГнг-LS 3х 50</v>
          </cell>
          <cell r="FQ965">
            <v>104.54</v>
          </cell>
        </row>
        <row r="966">
          <cell r="A966" t="str">
            <v>АВВГнг-LS 3х 70</v>
          </cell>
          <cell r="FQ966">
            <v>121.63</v>
          </cell>
        </row>
        <row r="967">
          <cell r="A967" t="str">
            <v>АВВГнг-LS 3х 120</v>
          </cell>
          <cell r="FQ967">
            <v>188.62</v>
          </cell>
        </row>
        <row r="968">
          <cell r="A968" t="str">
            <v>АВВГнг-LS 3х 150</v>
          </cell>
          <cell r="FQ968">
            <v>257.58</v>
          </cell>
        </row>
        <row r="969">
          <cell r="A969" t="str">
            <v>АВВГнг-LS 3х 185</v>
          </cell>
          <cell r="FQ969">
            <v>294.27999999999997</v>
          </cell>
        </row>
        <row r="970">
          <cell r="A970" t="str">
            <v>АВВГнг-LS 3х 240</v>
          </cell>
          <cell r="FQ970">
            <v>378.7</v>
          </cell>
        </row>
        <row r="971">
          <cell r="A971" t="str">
            <v>АВВГнг-LS 3х  4+1х2,5</v>
          </cell>
          <cell r="FQ971">
            <v>22.21</v>
          </cell>
        </row>
        <row r="972">
          <cell r="A972" t="str">
            <v>АВВГнг-LS 3х  6+1х4</v>
          </cell>
          <cell r="FQ972">
            <v>26.78</v>
          </cell>
        </row>
        <row r="973">
          <cell r="A973" t="str">
            <v>АВВГнг-LS 3х 10+1х6</v>
          </cell>
          <cell r="FQ973">
            <v>41.81</v>
          </cell>
        </row>
        <row r="974">
          <cell r="A974" t="str">
            <v>АВВГнг-LS 3х 16+1х10</v>
          </cell>
          <cell r="FQ974">
            <v>54.21</v>
          </cell>
        </row>
        <row r="975">
          <cell r="A975" t="str">
            <v>АВВГнг-LS 3х 25+1х16</v>
          </cell>
          <cell r="FQ975">
            <v>85.19</v>
          </cell>
        </row>
        <row r="976">
          <cell r="A976" t="str">
            <v>АВВГнг-LS 3х 35+1х16</v>
          </cell>
          <cell r="FQ976">
            <v>82.74</v>
          </cell>
        </row>
        <row r="977">
          <cell r="A977" t="str">
            <v>АВВГнг-LS 3х 50+1х25</v>
          </cell>
          <cell r="FQ977">
            <v>149.9</v>
          </cell>
        </row>
        <row r="978">
          <cell r="A978" t="str">
            <v>АВВГнг-LS 3х 70+1х25</v>
          </cell>
          <cell r="FQ978">
            <v>142.21</v>
          </cell>
        </row>
        <row r="979">
          <cell r="A979" t="str">
            <v>АВВГнг-LS 3х 70+1х35</v>
          </cell>
          <cell r="FQ979">
            <v>147.25</v>
          </cell>
        </row>
        <row r="980">
          <cell r="A980" t="str">
            <v>АВВГнг-LS 3х 95+1х35</v>
          </cell>
          <cell r="FQ980">
            <v>201.09</v>
          </cell>
        </row>
        <row r="981">
          <cell r="A981" t="str">
            <v>АВВГнг-LS 3х 95+1х50</v>
          </cell>
          <cell r="FQ981">
            <v>178.03</v>
          </cell>
        </row>
        <row r="982">
          <cell r="A982" t="str">
            <v>АВВГнг-LS 3х120+1х35</v>
          </cell>
          <cell r="FQ982">
            <v>235.12</v>
          </cell>
        </row>
        <row r="983">
          <cell r="A983" t="str">
            <v>АВВГнг-LS 3х120+1х70</v>
          </cell>
          <cell r="FQ983">
            <v>234</v>
          </cell>
        </row>
        <row r="984">
          <cell r="A984" t="str">
            <v>АВВГнг-LS 3х150+1х70</v>
          </cell>
          <cell r="FQ984">
            <v>285.43</v>
          </cell>
        </row>
        <row r="985">
          <cell r="A985" t="str">
            <v>АВВГнг-LS 3х185+1х95</v>
          </cell>
          <cell r="FQ985">
            <v>349.46</v>
          </cell>
        </row>
        <row r="986">
          <cell r="A986" t="str">
            <v>АВВГнг-LS 3х240+1х120</v>
          </cell>
          <cell r="FQ986">
            <v>438.52</v>
          </cell>
        </row>
        <row r="987">
          <cell r="A987" t="str">
            <v>АВВГнг-LS 4х  2,5</v>
          </cell>
          <cell r="FQ987">
            <v>16.55</v>
          </cell>
        </row>
        <row r="988">
          <cell r="A988" t="str">
            <v>АВВГнг-LS 4х  4</v>
          </cell>
          <cell r="FQ988">
            <v>22.35</v>
          </cell>
        </row>
        <row r="989">
          <cell r="A989" t="str">
            <v>АВВГнг-LS 4х  6</v>
          </cell>
          <cell r="FQ989">
            <v>27.54</v>
          </cell>
        </row>
        <row r="990">
          <cell r="A990" t="str">
            <v>АВВГнг-LS 4х 10</v>
          </cell>
          <cell r="FQ990">
            <v>37.68</v>
          </cell>
        </row>
        <row r="991">
          <cell r="A991" t="str">
            <v>АВВГнг-LS 4х 16</v>
          </cell>
          <cell r="FQ991">
            <v>54.91</v>
          </cell>
        </row>
        <row r="992">
          <cell r="A992" t="str">
            <v>АВВГнг-LS 4х 25</v>
          </cell>
          <cell r="FQ992">
            <v>79.180000000000007</v>
          </cell>
        </row>
        <row r="993">
          <cell r="A993" t="str">
            <v>АВВГнг-LS 4х 35</v>
          </cell>
          <cell r="FQ993">
            <v>97.75</v>
          </cell>
        </row>
        <row r="994">
          <cell r="A994" t="str">
            <v>АВВГнг-LS 4х 50</v>
          </cell>
          <cell r="FQ994">
            <v>162.19</v>
          </cell>
        </row>
        <row r="995">
          <cell r="A995" t="str">
            <v>АВВГнг-LS 4х 70</v>
          </cell>
          <cell r="FQ995">
            <v>155.84</v>
          </cell>
        </row>
        <row r="996">
          <cell r="A996" t="str">
            <v>АВВГнг-LS 4х 95</v>
          </cell>
          <cell r="FQ996">
            <v>202.65</v>
          </cell>
        </row>
        <row r="997">
          <cell r="A997" t="str">
            <v>АВВГнг-LS 4х120</v>
          </cell>
          <cell r="FQ997">
            <v>234.54</v>
          </cell>
        </row>
        <row r="998">
          <cell r="A998" t="str">
            <v>АВВГнг-LS 4х150</v>
          </cell>
          <cell r="FQ998">
            <v>282.23</v>
          </cell>
        </row>
        <row r="999">
          <cell r="A999" t="str">
            <v>АВВГнг-LS 4х185</v>
          </cell>
          <cell r="FQ999">
            <v>348.58</v>
          </cell>
        </row>
        <row r="1000">
          <cell r="A1000" t="str">
            <v>АВВГнг-LS 4х240</v>
          </cell>
          <cell r="FQ1000">
            <v>439.16</v>
          </cell>
        </row>
        <row r="1001">
          <cell r="A1001" t="str">
            <v>АВВГнг-LS 5х  2,5</v>
          </cell>
          <cell r="FQ1001">
            <v>19.02</v>
          </cell>
        </row>
        <row r="1002">
          <cell r="A1002" t="str">
            <v>АВВГнг-LS 5х  4</v>
          </cell>
          <cell r="FQ1002">
            <v>25.87</v>
          </cell>
        </row>
        <row r="1003">
          <cell r="A1003" t="str">
            <v>АВВГнг-LS 5х  6</v>
          </cell>
          <cell r="FQ1003">
            <v>31</v>
          </cell>
        </row>
        <row r="1004">
          <cell r="A1004" t="str">
            <v>АВВГнг-LS 5х 10</v>
          </cell>
          <cell r="FQ1004">
            <v>49.02</v>
          </cell>
        </row>
        <row r="1005">
          <cell r="A1005" t="str">
            <v>АВВГнг-LS 5х 16</v>
          </cell>
          <cell r="FQ1005">
            <v>68.23</v>
          </cell>
        </row>
        <row r="1006">
          <cell r="A1006" t="str">
            <v>АВВГнг-LS 5х 25</v>
          </cell>
          <cell r="FQ1006">
            <v>95.68</v>
          </cell>
        </row>
        <row r="1007">
          <cell r="A1007" t="str">
            <v>АВВГнг-LS 5х 35</v>
          </cell>
          <cell r="FQ1007">
            <v>119.02</v>
          </cell>
        </row>
        <row r="1008">
          <cell r="A1008" t="str">
            <v>АВВГнг-LS 5х 50</v>
          </cell>
          <cell r="FQ1008">
            <v>152.29</v>
          </cell>
        </row>
        <row r="1009">
          <cell r="A1009" t="str">
            <v>АВВГнг-LS 5х 70</v>
          </cell>
          <cell r="FQ1009">
            <v>245.37</v>
          </cell>
        </row>
        <row r="1010">
          <cell r="A1010" t="str">
            <v>АВВГнг-LS 5х 95</v>
          </cell>
          <cell r="FQ1010">
            <v>342.46</v>
          </cell>
        </row>
        <row r="1011">
          <cell r="A1011" t="str">
            <v>АВВГнг-LS 5х120</v>
          </cell>
          <cell r="FQ1011">
            <v>504.23</v>
          </cell>
        </row>
        <row r="1012">
          <cell r="A1012" t="str">
            <v>АВВГнг-LS 5х150</v>
          </cell>
          <cell r="FQ1012">
            <v>457.89</v>
          </cell>
        </row>
        <row r="1013">
          <cell r="A1013" t="str">
            <v>АВВГнг-LS 5х185</v>
          </cell>
          <cell r="FQ1013">
            <v>727.88</v>
          </cell>
        </row>
        <row r="1014">
          <cell r="A1014" t="str">
            <v>АВВГнг-LS 5х240</v>
          </cell>
          <cell r="FQ1014">
            <v>936.47</v>
          </cell>
        </row>
        <row r="1015">
          <cell r="A1015" t="str">
            <v xml:space="preserve"> Кабель алюминиевый силовой с заполнением</v>
          </cell>
          <cell r="FQ1015">
            <v>0</v>
          </cell>
        </row>
        <row r="1016">
          <cell r="A1016" t="str">
            <v>АВВГз 2х  2,5</v>
          </cell>
          <cell r="FQ1016">
            <v>5.28</v>
          </cell>
        </row>
        <row r="1017">
          <cell r="A1017" t="str">
            <v>АВВГз 2х  4</v>
          </cell>
          <cell r="FQ1017">
            <v>7.99</v>
          </cell>
        </row>
        <row r="1018">
          <cell r="A1018" t="str">
            <v>АВВГз 2х  6</v>
          </cell>
          <cell r="FQ1018">
            <v>10.8</v>
          </cell>
        </row>
        <row r="1019">
          <cell r="A1019" t="str">
            <v>АВВГз 2х 10</v>
          </cell>
          <cell r="FQ1019">
            <v>15.5</v>
          </cell>
        </row>
        <row r="1020">
          <cell r="A1020" t="str">
            <v>АВВГз 2х 16</v>
          </cell>
          <cell r="FQ1020">
            <v>21.14</v>
          </cell>
        </row>
        <row r="1021">
          <cell r="A1021" t="str">
            <v>АВВГз 2х 25</v>
          </cell>
          <cell r="FQ1021">
            <v>35.479999999999997</v>
          </cell>
        </row>
        <row r="1022">
          <cell r="A1022" t="str">
            <v>АВВГз 2х 35</v>
          </cell>
          <cell r="FQ1022">
            <v>44.78</v>
          </cell>
        </row>
        <row r="1023">
          <cell r="A1023" t="str">
            <v>АВВГз 2х 50</v>
          </cell>
          <cell r="FQ1023">
            <v>63.86</v>
          </cell>
        </row>
        <row r="1024">
          <cell r="A1024" t="str">
            <v>АВВГз 2х 70</v>
          </cell>
          <cell r="FQ1024">
            <v>91.44</v>
          </cell>
        </row>
        <row r="1025">
          <cell r="A1025" t="str">
            <v>АВВГз 3х  2,5</v>
          </cell>
          <cell r="FQ1025">
            <v>6.92</v>
          </cell>
        </row>
        <row r="1026">
          <cell r="A1026" t="str">
            <v>АВВГз 3х  4</v>
          </cell>
          <cell r="FQ1026">
            <v>9.58</v>
          </cell>
        </row>
        <row r="1027">
          <cell r="A1027" t="str">
            <v>АВВГз 3х  6</v>
          </cell>
          <cell r="FQ1027">
            <v>12.54</v>
          </cell>
        </row>
        <row r="1028">
          <cell r="A1028" t="str">
            <v>АВВГз 3х 10</v>
          </cell>
          <cell r="FQ1028">
            <v>18.920000000000002</v>
          </cell>
        </row>
        <row r="1029">
          <cell r="A1029" t="str">
            <v>АВВГз 3х 16</v>
          </cell>
          <cell r="FQ1029">
            <v>26.46</v>
          </cell>
        </row>
        <row r="1030">
          <cell r="A1030" t="str">
            <v>АВВГз 3х 25</v>
          </cell>
          <cell r="FQ1030">
            <v>44.03</v>
          </cell>
        </row>
        <row r="1031">
          <cell r="A1031" t="str">
            <v>АВВГз 3х 35</v>
          </cell>
          <cell r="FQ1031">
            <v>52.9</v>
          </cell>
        </row>
        <row r="1032">
          <cell r="A1032" t="str">
            <v>АВВГз 3х 50</v>
          </cell>
          <cell r="FQ1032">
            <v>75.22</v>
          </cell>
        </row>
        <row r="1033">
          <cell r="A1033" t="str">
            <v>АВВГз 3х  4+1х2,5</v>
          </cell>
          <cell r="FQ1033">
            <v>11.2</v>
          </cell>
        </row>
        <row r="1034">
          <cell r="A1034" t="str">
            <v>АВВГз 3х  6+1х4</v>
          </cell>
          <cell r="FQ1034">
            <v>15.14</v>
          </cell>
        </row>
        <row r="1035">
          <cell r="A1035" t="str">
            <v>АВВГз 3х 10+1х6</v>
          </cell>
          <cell r="FQ1035">
            <v>21.68</v>
          </cell>
        </row>
        <row r="1036">
          <cell r="A1036" t="str">
            <v>АВВГз 3х 16+1х10</v>
          </cell>
          <cell r="FQ1036">
            <v>32.369999999999997</v>
          </cell>
        </row>
        <row r="1037">
          <cell r="A1037" t="str">
            <v>АВВГз 3х 25+1х16</v>
          </cell>
          <cell r="FQ1037">
            <v>47.81</v>
          </cell>
        </row>
        <row r="1038">
          <cell r="A1038" t="str">
            <v>АВВГз 3х 35+1х16</v>
          </cell>
          <cell r="FQ1038">
            <v>62.29</v>
          </cell>
        </row>
        <row r="1039">
          <cell r="A1039" t="str">
            <v>АВВГз 3х 50+1х25</v>
          </cell>
          <cell r="FQ1039">
            <v>91.35</v>
          </cell>
        </row>
        <row r="1040">
          <cell r="A1040" t="str">
            <v>АВВГз 3х 70+1х25</v>
          </cell>
          <cell r="FQ1040">
            <v>109.68</v>
          </cell>
        </row>
        <row r="1041">
          <cell r="A1041" t="str">
            <v>АВВГз 3х 95+1х35</v>
          </cell>
          <cell r="FQ1041">
            <v>146.49</v>
          </cell>
        </row>
        <row r="1042">
          <cell r="A1042" t="str">
            <v>АВВГз 3х 95+1х50</v>
          </cell>
          <cell r="FQ1042">
            <v>148.51</v>
          </cell>
        </row>
        <row r="1043">
          <cell r="A1043" t="str">
            <v>АВВГз 3х 120+1х35</v>
          </cell>
          <cell r="FQ1043">
            <v>176.83</v>
          </cell>
        </row>
        <row r="1044">
          <cell r="A1044" t="str">
            <v>АВВГз 4х  2,5</v>
          </cell>
          <cell r="FQ1044">
            <v>8.26</v>
          </cell>
        </row>
        <row r="1045">
          <cell r="A1045" t="str">
            <v>АВВГз 4х  4</v>
          </cell>
          <cell r="FQ1045">
            <v>11.97</v>
          </cell>
        </row>
        <row r="1046">
          <cell r="A1046" t="str">
            <v>АВВГз 4х  6</v>
          </cell>
          <cell r="FQ1046">
            <v>15.55</v>
          </cell>
        </row>
        <row r="1047">
          <cell r="A1047" t="str">
            <v>АВВГз 4х 10</v>
          </cell>
          <cell r="FQ1047">
            <v>23.49</v>
          </cell>
        </row>
        <row r="1048">
          <cell r="A1048" t="str">
            <v>АВВГз 4х 16</v>
          </cell>
          <cell r="FQ1048">
            <v>33.69</v>
          </cell>
        </row>
        <row r="1049">
          <cell r="A1049" t="str">
            <v>АВВГз 4х 25</v>
          </cell>
          <cell r="FQ1049">
            <v>51.54</v>
          </cell>
        </row>
        <row r="1050">
          <cell r="A1050" t="str">
            <v>АВВГз 4х 35</v>
          </cell>
          <cell r="FQ1050">
            <v>71.010000000000005</v>
          </cell>
        </row>
        <row r="1051">
          <cell r="A1051" t="str">
            <v>АВВГз 4х 50</v>
          </cell>
          <cell r="FQ1051">
            <v>93.04</v>
          </cell>
        </row>
        <row r="1052">
          <cell r="A1052" t="str">
            <v>АВВГз 4х 70</v>
          </cell>
          <cell r="FQ1052">
            <v>122.5</v>
          </cell>
        </row>
        <row r="1053">
          <cell r="A1053" t="str">
            <v>АВВГз 4х 95</v>
          </cell>
          <cell r="FQ1053">
            <v>161.86000000000001</v>
          </cell>
        </row>
        <row r="1054">
          <cell r="A1054" t="str">
            <v>АВВГз 4х120</v>
          </cell>
          <cell r="FQ1054">
            <v>207.49</v>
          </cell>
        </row>
        <row r="1055">
          <cell r="A1055" t="str">
            <v>АВВГз 4х150</v>
          </cell>
          <cell r="FQ1055">
            <v>238.53</v>
          </cell>
        </row>
        <row r="1056">
          <cell r="A1056" t="str">
            <v>АВВГз 4х185</v>
          </cell>
          <cell r="FQ1056">
            <v>297.7</v>
          </cell>
        </row>
        <row r="1057">
          <cell r="A1057" t="str">
            <v>АВВГз 4х240</v>
          </cell>
          <cell r="FQ1057">
            <v>382.54</v>
          </cell>
        </row>
        <row r="1058">
          <cell r="A1058" t="str">
            <v>АВВГз 5х  2,5</v>
          </cell>
          <cell r="FQ1058">
            <v>9.57</v>
          </cell>
        </row>
        <row r="1059">
          <cell r="A1059" t="str">
            <v>АВВГз 5х  4</v>
          </cell>
          <cell r="FQ1059">
            <v>13.54</v>
          </cell>
        </row>
        <row r="1060">
          <cell r="A1060" t="str">
            <v>АВВГз 5х  6</v>
          </cell>
          <cell r="FQ1060">
            <v>17.72</v>
          </cell>
        </row>
        <row r="1061">
          <cell r="A1061" t="str">
            <v>АВВГз 5х 10</v>
          </cell>
          <cell r="FQ1061">
            <v>29.03</v>
          </cell>
        </row>
        <row r="1062">
          <cell r="A1062" t="str">
            <v>АВВГз 5х 16</v>
          </cell>
          <cell r="FQ1062">
            <v>41.21</v>
          </cell>
        </row>
        <row r="1063">
          <cell r="A1063" t="str">
            <v>АВВГз 5х 25</v>
          </cell>
          <cell r="FQ1063">
            <v>61.97</v>
          </cell>
        </row>
        <row r="1064">
          <cell r="A1064" t="str">
            <v>АВВГз 5х 35</v>
          </cell>
          <cell r="FQ1064">
            <v>79</v>
          </cell>
        </row>
        <row r="1065">
          <cell r="A1065" t="str">
            <v>АВВГз 5х 50</v>
          </cell>
          <cell r="FQ1065">
            <v>111.62</v>
          </cell>
        </row>
        <row r="1066">
          <cell r="A1066" t="str">
            <v>АВВГз 5х 70</v>
          </cell>
          <cell r="FQ1066">
            <v>154.58000000000001</v>
          </cell>
        </row>
        <row r="1067">
          <cell r="A1067" t="str">
            <v>АВВГз 5х 95</v>
          </cell>
          <cell r="FQ1067">
            <v>207.83</v>
          </cell>
        </row>
        <row r="1068">
          <cell r="A1068" t="str">
            <v>АВВГз 5х 120</v>
          </cell>
          <cell r="FQ1068">
            <v>248.62</v>
          </cell>
        </row>
        <row r="1069">
          <cell r="A1069" t="str">
            <v>АВВГз 5х 150</v>
          </cell>
          <cell r="FQ1069">
            <v>297.82</v>
          </cell>
        </row>
        <row r="1070">
          <cell r="A1070" t="str">
            <v>АВВГз 5х 185</v>
          </cell>
          <cell r="FQ1070">
            <v>360.59</v>
          </cell>
        </row>
        <row r="1071">
          <cell r="A1071" t="str">
            <v>АВВГз 5х 240</v>
          </cell>
          <cell r="FQ1071">
            <v>450.16</v>
          </cell>
        </row>
        <row r="1072">
          <cell r="A1072" t="str">
            <v>Кабель алюминиевый бронированный</v>
          </cell>
          <cell r="FQ1072">
            <v>0</v>
          </cell>
        </row>
        <row r="1073">
          <cell r="A1073" t="str">
            <v>АВБбШв 3х 4</v>
          </cell>
          <cell r="FQ1073">
            <v>21.21</v>
          </cell>
        </row>
        <row r="1074">
          <cell r="A1074" t="str">
            <v>АВБбШв 3х 6</v>
          </cell>
          <cell r="FQ1074">
            <v>23.98</v>
          </cell>
        </row>
        <row r="1075">
          <cell r="A1075" t="str">
            <v>АВБбШв 3х 10</v>
          </cell>
          <cell r="FQ1075">
            <v>31.19</v>
          </cell>
        </row>
        <row r="1076">
          <cell r="A1076" t="str">
            <v>АВБбШв 3х 16</v>
          </cell>
          <cell r="FQ1076">
            <v>38.54</v>
          </cell>
        </row>
        <row r="1077">
          <cell r="A1077" t="str">
            <v>АВБбШв 3х 25</v>
          </cell>
          <cell r="FQ1077">
            <v>51.94</v>
          </cell>
        </row>
        <row r="1078">
          <cell r="A1078" t="str">
            <v>АВБбШв 3х 35</v>
          </cell>
          <cell r="FQ1078">
            <v>68.08</v>
          </cell>
        </row>
        <row r="1079">
          <cell r="A1079" t="str">
            <v>АВБбШв 3х 50</v>
          </cell>
          <cell r="FQ1079">
            <v>85.01</v>
          </cell>
        </row>
        <row r="1080">
          <cell r="A1080" t="str">
            <v>АВБбШв 3х 70</v>
          </cell>
          <cell r="FQ1080">
            <v>105.68</v>
          </cell>
        </row>
        <row r="1081">
          <cell r="A1081" t="str">
            <v>АВБбШв 3х 95</v>
          </cell>
          <cell r="FQ1081">
            <v>129.47</v>
          </cell>
        </row>
        <row r="1082">
          <cell r="A1082" t="str">
            <v>АВБбШв 3х120</v>
          </cell>
          <cell r="FQ1082">
            <v>155.9</v>
          </cell>
        </row>
        <row r="1083">
          <cell r="A1083" t="str">
            <v>АВБбШв 3х150</v>
          </cell>
          <cell r="FQ1083">
            <v>188.12</v>
          </cell>
        </row>
        <row r="1084">
          <cell r="A1084" t="str">
            <v>АВБбШв 3х240</v>
          </cell>
          <cell r="FQ1084">
            <v>289.77</v>
          </cell>
        </row>
        <row r="1085">
          <cell r="A1085" t="str">
            <v>АВБбШв 3х 4+1х2,5</v>
          </cell>
          <cell r="FQ1085">
            <v>23.49</v>
          </cell>
        </row>
        <row r="1086">
          <cell r="A1086" t="str">
            <v>АВБбШв 3х 6+1х4</v>
          </cell>
          <cell r="FQ1086">
            <v>26.96</v>
          </cell>
        </row>
        <row r="1087">
          <cell r="A1087" t="str">
            <v>АВБбШв 3х10+1х6</v>
          </cell>
          <cell r="FQ1087">
            <v>38.56</v>
          </cell>
        </row>
        <row r="1088">
          <cell r="A1088" t="str">
            <v>АВБбШв 3х16+1х10</v>
          </cell>
          <cell r="FQ1088">
            <v>44.24</v>
          </cell>
        </row>
        <row r="1089">
          <cell r="A1089" t="str">
            <v>АВБбШв 3х25+1х16</v>
          </cell>
          <cell r="FQ1089">
            <v>60.71</v>
          </cell>
        </row>
        <row r="1090">
          <cell r="A1090" t="str">
            <v>АВБбШв 3х35+1х16</v>
          </cell>
          <cell r="FQ1090">
            <v>84.65</v>
          </cell>
        </row>
        <row r="1091">
          <cell r="A1091" t="str">
            <v>АВБбШв 3х50+1х25</v>
          </cell>
          <cell r="FQ1091">
            <v>86.73</v>
          </cell>
        </row>
        <row r="1092">
          <cell r="A1092" t="str">
            <v>АВБбШв 3х70+1х35</v>
          </cell>
          <cell r="FQ1092">
            <v>115.7</v>
          </cell>
        </row>
        <row r="1093">
          <cell r="A1093" t="str">
            <v>АВБбШв 3х95+1х50</v>
          </cell>
          <cell r="FQ1093">
            <v>147.03</v>
          </cell>
        </row>
        <row r="1094">
          <cell r="A1094" t="str">
            <v>АВБбШв 3х120+1х70</v>
          </cell>
          <cell r="FQ1094">
            <v>189.48</v>
          </cell>
        </row>
        <row r="1095">
          <cell r="A1095" t="str">
            <v>АВБбШв 3х150+1х70</v>
          </cell>
          <cell r="FQ1095">
            <v>215.33</v>
          </cell>
        </row>
        <row r="1096">
          <cell r="A1096" t="str">
            <v>АВБбШв 3х185+1х95</v>
          </cell>
          <cell r="FQ1096">
            <v>277.55</v>
          </cell>
        </row>
        <row r="1097">
          <cell r="A1097" t="str">
            <v>АВБбШв 3х240+1х120</v>
          </cell>
          <cell r="FQ1097">
            <v>348.5</v>
          </cell>
        </row>
        <row r="1098">
          <cell r="A1098" t="str">
            <v>АВБбШв 4х 2,5</v>
          </cell>
          <cell r="FQ1098">
            <v>21.27</v>
          </cell>
        </row>
        <row r="1099">
          <cell r="A1099" t="str">
            <v>АВБбШв 4х 4</v>
          </cell>
          <cell r="FQ1099">
            <v>23.81</v>
          </cell>
        </row>
        <row r="1100">
          <cell r="A1100" t="str">
            <v>АВБбШв 4х 6</v>
          </cell>
          <cell r="FQ1100">
            <v>26.71</v>
          </cell>
        </row>
        <row r="1101">
          <cell r="A1101" t="str">
            <v>АВБбШв 4х 10</v>
          </cell>
          <cell r="FQ1101">
            <v>35.25</v>
          </cell>
        </row>
        <row r="1102">
          <cell r="A1102" t="str">
            <v>АВБбШв 4х 16</v>
          </cell>
          <cell r="FQ1102">
            <v>45.23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еречетка"/>
      <sheetName val="Списки"/>
      <sheetName val="Объемы на смету"/>
      <sheetName val="Перечетка (2)"/>
    </sheetNames>
    <sheetDataSet>
      <sheetData sheetId="0" refreshError="1"/>
      <sheetData sheetId="1">
        <row r="2">
          <cell r="B2" t="str">
            <v>Акация белая</v>
          </cell>
          <cell r="I2" t="str">
            <v>Пересадить</v>
          </cell>
          <cell r="K2" t="str">
            <v>охр. зона ком.</v>
          </cell>
        </row>
        <row r="3">
          <cell r="B3" t="str">
            <v>акация желтая куст</v>
          </cell>
          <cell r="I3" t="str">
            <v>Сохранить</v>
          </cell>
          <cell r="K3" t="str">
            <v>аварийное</v>
          </cell>
        </row>
        <row r="4">
          <cell r="B4" t="str">
            <v>барбарис куст</v>
          </cell>
          <cell r="I4" t="str">
            <v>Вырубить</v>
          </cell>
          <cell r="K4" t="str">
            <v>сухостой</v>
          </cell>
        </row>
        <row r="5">
          <cell r="B5" t="str">
            <v>Бархат амурский</v>
          </cell>
          <cell r="K5" t="str">
            <v>неудовлетв.</v>
          </cell>
        </row>
        <row r="6">
          <cell r="B6" t="str">
            <v>Береза</v>
          </cell>
          <cell r="K6" t="str">
            <v>поросль</v>
          </cell>
        </row>
        <row r="7">
          <cell r="B7" t="str">
            <v>бересклет куст</v>
          </cell>
          <cell r="K7" t="str">
            <v>самосев</v>
          </cell>
        </row>
        <row r="8">
          <cell r="B8" t="str">
            <v>бирючина куст</v>
          </cell>
          <cell r="K8" t="str">
            <v>5-ти м зона</v>
          </cell>
        </row>
        <row r="9">
          <cell r="B9" t="str">
            <v>Боярышник</v>
          </cell>
          <cell r="K9" t="str">
            <v>учтено ранее*</v>
          </cell>
        </row>
        <row r="10">
          <cell r="B10" t="str">
            <v>боярышник куст</v>
          </cell>
          <cell r="K10" t="str">
            <v>обрезка ветвей</v>
          </cell>
        </row>
        <row r="11">
          <cell r="B11" t="str">
            <v>бузина куст</v>
          </cell>
          <cell r="K11" t="str">
            <v>кронировать</v>
          </cell>
        </row>
        <row r="12">
          <cell r="B12" t="str">
            <v>Вишня</v>
          </cell>
          <cell r="K12" t="str">
            <v>не входит в пятно</v>
          </cell>
        </row>
        <row r="13">
          <cell r="B13" t="str">
            <v>вишня куст</v>
          </cell>
          <cell r="K13" t="str">
            <v>удовлетв.</v>
          </cell>
        </row>
        <row r="14">
          <cell r="B14" t="str">
            <v>Вяз</v>
          </cell>
          <cell r="K14" t="str">
            <v>усыхающее</v>
          </cell>
        </row>
        <row r="15">
          <cell r="B15" t="str">
            <v>Газон</v>
          </cell>
          <cell r="K15" t="str">
            <v>хорошее</v>
          </cell>
        </row>
        <row r="16">
          <cell r="B16" t="str">
            <v>Груша</v>
          </cell>
          <cell r="K16" t="str">
            <v>саженцы</v>
          </cell>
        </row>
        <row r="17">
          <cell r="B17" t="str">
            <v>дек.-лиственный кустарник</v>
          </cell>
          <cell r="K17" t="str">
            <v>0,5х0,5х0,4</v>
          </cell>
        </row>
        <row r="18">
          <cell r="B18" t="str">
            <v>дерен куст</v>
          </cell>
          <cell r="K18" t="str">
            <v>0,8х0,8х0,6</v>
          </cell>
        </row>
        <row r="19">
          <cell r="B19" t="str">
            <v>Дуб</v>
          </cell>
          <cell r="K19" t="str">
            <v>1,0х1,0х0,6</v>
          </cell>
        </row>
        <row r="20">
          <cell r="B20" t="str">
            <v>Ель</v>
          </cell>
          <cell r="K20" t="str">
            <v>1,3х1,3х0,6</v>
          </cell>
        </row>
        <row r="21">
          <cell r="B21" t="str">
            <v>жимолость куст</v>
          </cell>
          <cell r="K21" t="str">
            <v>1,5х1,5х0,65</v>
          </cell>
        </row>
        <row r="22">
          <cell r="B22" t="str">
            <v>Ива</v>
          </cell>
          <cell r="K22" t="str">
            <v>1,7х1,7х0,65</v>
          </cell>
        </row>
        <row r="23">
          <cell r="B23" t="str">
            <v>ива (поросль)</v>
          </cell>
          <cell r="K23" t="str">
            <v>2,0х2,0х0,8</v>
          </cell>
        </row>
        <row r="24">
          <cell r="B24" t="str">
            <v>Ива белая</v>
          </cell>
          <cell r="K24" t="str">
            <v>2,4х2,4х0,95</v>
          </cell>
        </row>
        <row r="25">
          <cell r="B25" t="str">
            <v>ирга куст</v>
          </cell>
          <cell r="K25" t="str">
            <v>Ком земли</v>
          </cell>
        </row>
        <row r="26">
          <cell r="B26" t="str">
            <v>калина куст</v>
          </cell>
        </row>
        <row r="27">
          <cell r="B27" t="str">
            <v>Каштан</v>
          </cell>
        </row>
        <row r="28">
          <cell r="B28" t="str">
            <v>кизильник куст</v>
          </cell>
        </row>
        <row r="29">
          <cell r="B29" t="str">
            <v>Клен</v>
          </cell>
        </row>
        <row r="30">
          <cell r="B30" t="str">
            <v>клен куст</v>
          </cell>
        </row>
        <row r="31">
          <cell r="B31" t="str">
            <v>Клен ясенелистный</v>
          </cell>
        </row>
        <row r="32">
          <cell r="B32" t="str">
            <v>клен ясенелистный (поросль)</v>
          </cell>
        </row>
        <row r="33">
          <cell r="B33" t="str">
            <v>крушина куст</v>
          </cell>
        </row>
        <row r="34">
          <cell r="B34" t="str">
            <v>кустарник разный</v>
          </cell>
        </row>
        <row r="35">
          <cell r="B35" t="str">
            <v>лещина куст</v>
          </cell>
        </row>
        <row r="36">
          <cell r="B36" t="str">
            <v>Лжетсуга</v>
          </cell>
        </row>
        <row r="37">
          <cell r="B37" t="str">
            <v>лиана куст</v>
          </cell>
        </row>
        <row r="38">
          <cell r="B38" t="str">
            <v>Липа</v>
          </cell>
        </row>
        <row r="39">
          <cell r="B39" t="str">
            <v>Лиственница</v>
          </cell>
        </row>
        <row r="40">
          <cell r="B40" t="str">
            <v>можжевельник куст</v>
          </cell>
        </row>
        <row r="41">
          <cell r="B41" t="str">
            <v>Ольха</v>
          </cell>
        </row>
        <row r="42">
          <cell r="B42" t="str">
            <v>Орех</v>
          </cell>
        </row>
        <row r="43">
          <cell r="B43" t="str">
            <v>Осина</v>
          </cell>
        </row>
        <row r="44">
          <cell r="B44" t="str">
            <v>Остолоп</v>
          </cell>
        </row>
        <row r="45">
          <cell r="B45" t="str">
            <v>Пень</v>
          </cell>
        </row>
        <row r="46">
          <cell r="B46" t="str">
            <v>Пихта</v>
          </cell>
        </row>
        <row r="47">
          <cell r="B47" t="str">
            <v>пл.-ягодный кустарник</v>
          </cell>
        </row>
        <row r="48">
          <cell r="B48" t="str">
            <v>Плодовое</v>
          </cell>
        </row>
        <row r="49">
          <cell r="B49" t="str">
            <v>поросль</v>
          </cell>
        </row>
        <row r="50">
          <cell r="B50" t="str">
            <v>пузыреплодник куст</v>
          </cell>
        </row>
        <row r="51">
          <cell r="B51" t="str">
            <v>ракитник куст</v>
          </cell>
        </row>
        <row r="52">
          <cell r="B52" t="str">
            <v>роза куст</v>
          </cell>
        </row>
        <row r="53">
          <cell r="B53" t="str">
            <v>Рябина</v>
          </cell>
        </row>
        <row r="54">
          <cell r="B54" t="str">
            <v>Саженцы</v>
          </cell>
        </row>
        <row r="55">
          <cell r="B55" t="str">
            <v>Самосев до 8 см.</v>
          </cell>
        </row>
        <row r="56">
          <cell r="B56" t="str">
            <v>сирень куст</v>
          </cell>
        </row>
        <row r="57">
          <cell r="B57" t="str">
            <v>Слива</v>
          </cell>
        </row>
        <row r="58">
          <cell r="B58" t="str">
            <v>слива куст</v>
          </cell>
        </row>
        <row r="59">
          <cell r="B59" t="str">
            <v>смородина куст</v>
          </cell>
        </row>
        <row r="60">
          <cell r="B60" t="str">
            <v>снежноягодник куст</v>
          </cell>
        </row>
        <row r="61">
          <cell r="B61" t="str">
            <v>Сосна</v>
          </cell>
        </row>
        <row r="62">
          <cell r="B62" t="str">
            <v>спирея куст</v>
          </cell>
        </row>
        <row r="63">
          <cell r="B63" t="str">
            <v>Сухостой</v>
          </cell>
        </row>
        <row r="64">
          <cell r="B64" t="str">
            <v>Тополь</v>
          </cell>
        </row>
        <row r="65">
          <cell r="B65" t="str">
            <v>тополь (поросль)</v>
          </cell>
        </row>
        <row r="66">
          <cell r="B66" t="str">
            <v>Тополь белый</v>
          </cell>
        </row>
        <row r="67">
          <cell r="B67" t="str">
            <v>Тополь пирамидальный</v>
          </cell>
        </row>
        <row r="68">
          <cell r="B68" t="str">
            <v>Травяной покров</v>
          </cell>
        </row>
        <row r="69">
          <cell r="B69" t="str">
            <v>Туя</v>
          </cell>
        </row>
        <row r="70">
          <cell r="B70" t="str">
            <v>туя куст</v>
          </cell>
        </row>
        <row r="71">
          <cell r="B71" t="str">
            <v>хвойный кустарник</v>
          </cell>
        </row>
        <row r="72">
          <cell r="B72" t="str">
            <v>Черемуха</v>
          </cell>
        </row>
        <row r="73">
          <cell r="B73" t="str">
            <v>черемуха куст</v>
          </cell>
        </row>
        <row r="74">
          <cell r="B74" t="str">
            <v>чубушник куст</v>
          </cell>
        </row>
        <row r="75">
          <cell r="B75" t="str">
            <v>Экзот</v>
          </cell>
        </row>
        <row r="76">
          <cell r="B76" t="str">
            <v>Яблоня</v>
          </cell>
        </row>
        <row r="77">
          <cell r="B77" t="str">
            <v>Ясень</v>
          </cell>
        </row>
        <row r="78">
          <cell r="B78" t="str">
            <v>*******************      ко/куст.</v>
          </cell>
        </row>
        <row r="79">
          <cell r="B79" t="str">
            <v>*******************    ко/трава</v>
          </cell>
        </row>
        <row r="80">
          <cell r="B80" t="str">
            <v>*******************     ко/дер.</v>
          </cell>
        </row>
      </sheetData>
      <sheetData sheetId="2" refreshError="1"/>
      <sheetData sheetId="3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Эл-new"/>
      <sheetName val="Эл-доп"/>
      <sheetName val="Закачка эл-авт"/>
      <sheetName val="Эл-лампы"/>
      <sheetName val="Спец_Неон"/>
      <sheetName val="Спец_Деко"/>
      <sheetName val="Пр8"/>
      <sheetName val="Пр9"/>
      <sheetName val="Пр10"/>
      <sheetName val="Пр11"/>
      <sheetName val="Пр12"/>
      <sheetName val="Пр13"/>
      <sheetName val="Пр14"/>
      <sheetName val="Пр15"/>
      <sheetName val="Спецпредложение Щиты"/>
      <sheetName val="Щиты"/>
      <sheetName val="Спецпредложение Кабель-каналы"/>
      <sheetName val="Спецпредложение Наконечники"/>
      <sheetName val="Наконечники"/>
      <sheetName val="Спецпредложение Лампы"/>
      <sheetName val="Лампы"/>
      <sheetName val="El-site"/>
      <sheetName val="Электрика"/>
      <sheetName val="Пр16"/>
    </sheetNames>
    <sheetDataSet>
      <sheetData sheetId="0"/>
      <sheetData sheetId="1">
        <row r="4">
          <cell r="U4">
            <v>29.7395</v>
          </cell>
          <cell r="Z4">
            <v>29.7395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1">
          <cell r="B1" t="str">
            <v>Наименование</v>
          </cell>
          <cell r="Y1" t="str">
            <v>*</v>
          </cell>
          <cell r="AY1" t="str">
            <v>Мелкий Опт.</v>
          </cell>
          <cell r="AZ1" t="str">
            <v>Опт.</v>
          </cell>
        </row>
        <row r="2">
          <cell r="B2" t="str">
            <v>Марка, руб</v>
          </cell>
          <cell r="AZ2" t="str">
            <v>Опт.</v>
          </cell>
        </row>
        <row r="3">
          <cell r="B3" t="str">
            <v>Марка, руб</v>
          </cell>
        </row>
        <row r="4">
          <cell r="B4" t="str">
            <v xml:space="preserve"> СЧЕТЧИКИ электрические</v>
          </cell>
        </row>
        <row r="5">
          <cell r="B5" t="str">
            <v>Однофазные</v>
          </cell>
        </row>
        <row r="6">
          <cell r="A6" t="str">
            <v>Счетчик</v>
          </cell>
          <cell r="B6" t="str">
            <v>СО-505 (10-40А)</v>
          </cell>
          <cell r="AY6">
            <v>575.58000000000004</v>
          </cell>
          <cell r="AZ6">
            <v>500.52000000000004</v>
          </cell>
        </row>
        <row r="7">
          <cell r="A7" t="str">
            <v>Счетчик</v>
          </cell>
          <cell r="B7" t="str">
            <v>СО-ЭЭ6706 (10-40А)</v>
          </cell>
          <cell r="AY7">
            <v>584.4</v>
          </cell>
          <cell r="AZ7">
            <v>508.20000000000005</v>
          </cell>
        </row>
        <row r="8">
          <cell r="B8" t="str">
            <v>Трехфазные</v>
          </cell>
        </row>
        <row r="9">
          <cell r="A9" t="str">
            <v>Счетчик</v>
          </cell>
          <cell r="B9" t="str">
            <v>СА4у-И672М 3* 5А</v>
          </cell>
          <cell r="AY9">
            <v>1606.56</v>
          </cell>
          <cell r="AZ9">
            <v>1396.98</v>
          </cell>
        </row>
        <row r="10">
          <cell r="B10" t="str">
            <v>Трансф-р тока Т-0,66(20-400А)</v>
          </cell>
          <cell r="AY10">
            <v>174.9</v>
          </cell>
          <cell r="AZ10">
            <v>152.10000000000002</v>
          </cell>
        </row>
        <row r="11">
          <cell r="A11" t="str">
            <v>Счетчик</v>
          </cell>
          <cell r="B11" t="str">
            <v>СА4-И678 3*10-40А</v>
          </cell>
          <cell r="AY11">
            <v>1824.1200000000001</v>
          </cell>
          <cell r="AZ11">
            <v>1586.22</v>
          </cell>
        </row>
        <row r="12">
          <cell r="A12" t="str">
            <v>Счетчик</v>
          </cell>
          <cell r="B12" t="str">
            <v>СА4-И678 3*20-50А</v>
          </cell>
          <cell r="AY12">
            <v>2104.98</v>
          </cell>
          <cell r="AZ12">
            <v>1830.42</v>
          </cell>
        </row>
        <row r="13">
          <cell r="A13" t="str">
            <v>Счетчик</v>
          </cell>
          <cell r="B13" t="str">
            <v>СА4-И678 3*30-75А</v>
          </cell>
          <cell r="AY13">
            <v>2170.7400000000002</v>
          </cell>
          <cell r="AZ13">
            <v>1887.6000000000001</v>
          </cell>
        </row>
        <row r="14">
          <cell r="A14" t="str">
            <v>Счетчик</v>
          </cell>
          <cell r="B14" t="str">
            <v>СА4-И678 3*50-100А</v>
          </cell>
          <cell r="AY14">
            <v>2254.2599999999998</v>
          </cell>
          <cell r="AZ14">
            <v>1960.2</v>
          </cell>
        </row>
        <row r="15">
          <cell r="B15" t="str">
            <v xml:space="preserve"> СВЕТИЛЬНИКИ люминесцентные</v>
          </cell>
          <cell r="AY15">
            <v>0</v>
          </cell>
          <cell r="AZ15">
            <v>0</v>
          </cell>
        </row>
        <row r="16">
          <cell r="A16" t="str">
            <v>Светильник люмин.</v>
          </cell>
          <cell r="B16" t="str">
            <v xml:space="preserve">ЛПО 1х20 </v>
          </cell>
          <cell r="AY16">
            <v>153.54000000000002</v>
          </cell>
          <cell r="AZ16">
            <v>133.5</v>
          </cell>
        </row>
        <row r="17">
          <cell r="A17" t="str">
            <v>Светильник люмин.</v>
          </cell>
          <cell r="B17" t="str">
            <v xml:space="preserve">ЛПО 1х40 </v>
          </cell>
          <cell r="AY17">
            <v>184.8</v>
          </cell>
          <cell r="AZ17">
            <v>160.68</v>
          </cell>
        </row>
        <row r="18">
          <cell r="A18" t="str">
            <v>Светильник люмин.</v>
          </cell>
          <cell r="B18" t="str">
            <v>ЛПО 2х20</v>
          </cell>
          <cell r="AY18">
            <v>167.7</v>
          </cell>
          <cell r="AZ18">
            <v>145.86000000000001</v>
          </cell>
        </row>
        <row r="19">
          <cell r="A19" t="str">
            <v>Светильник люмин.</v>
          </cell>
          <cell r="B19" t="str">
            <v xml:space="preserve">ЛПО 2х40 </v>
          </cell>
          <cell r="AY19">
            <v>252.12</v>
          </cell>
          <cell r="AZ19">
            <v>219.24</v>
          </cell>
        </row>
        <row r="20">
          <cell r="A20" t="str">
            <v>Светильник люмин.</v>
          </cell>
          <cell r="B20" t="str">
            <v>ЛСП 2х40</v>
          </cell>
          <cell r="AY20">
            <v>560.04</v>
          </cell>
          <cell r="AZ20">
            <v>486.96</v>
          </cell>
        </row>
        <row r="21">
          <cell r="A21" t="str">
            <v>Светильник</v>
          </cell>
          <cell r="B21" t="str">
            <v>ПВЛМ 2х40,б/плаф.</v>
          </cell>
          <cell r="AY21">
            <v>776.16</v>
          </cell>
          <cell r="AZ21">
            <v>705.6</v>
          </cell>
        </row>
        <row r="22">
          <cell r="B22" t="str">
            <v xml:space="preserve"> накладные растровые (зеркальные)</v>
          </cell>
        </row>
        <row r="23">
          <cell r="A23" t="str">
            <v>Светильник</v>
          </cell>
          <cell r="B23" t="str">
            <v>ЛПО 82-2х36-001</v>
          </cell>
          <cell r="AY23">
            <v>927.36</v>
          </cell>
          <cell r="AZ23">
            <v>806.4</v>
          </cell>
        </row>
        <row r="24">
          <cell r="A24" t="str">
            <v>Светильник</v>
          </cell>
          <cell r="B24" t="str">
            <v>ЛПО 82-4х18-001</v>
          </cell>
          <cell r="AY24">
            <v>927.36</v>
          </cell>
          <cell r="AZ24">
            <v>806.4</v>
          </cell>
        </row>
        <row r="32">
          <cell r="B32" t="str">
            <v xml:space="preserve"> "таблетка"</v>
          </cell>
        </row>
        <row r="33">
          <cell r="A33" t="str">
            <v>Светильник</v>
          </cell>
          <cell r="B33" t="str">
            <v>НПО 22-2х60Вт</v>
          </cell>
        </row>
        <row r="34">
          <cell r="A34" t="str">
            <v>Светильник</v>
          </cell>
          <cell r="B34" t="str">
            <v>НПО 22-100Вт</v>
          </cell>
        </row>
        <row r="35">
          <cell r="B35" t="str">
            <v xml:space="preserve"> "желудь"</v>
          </cell>
        </row>
        <row r="36">
          <cell r="A36" t="str">
            <v>Светильник</v>
          </cell>
          <cell r="B36" t="str">
            <v>НСП 02-100-001,  б/решет.</v>
          </cell>
        </row>
        <row r="37">
          <cell r="A37" t="str">
            <v>Светильник</v>
          </cell>
          <cell r="B37" t="str">
            <v>НСП 02-100-003,  с решет.</v>
          </cell>
        </row>
        <row r="38">
          <cell r="A38" t="str">
            <v>Светильник</v>
          </cell>
          <cell r="B38" t="str">
            <v>НСП 02-200-001,  б/решет.</v>
          </cell>
        </row>
        <row r="39">
          <cell r="A39" t="str">
            <v>Светильник</v>
          </cell>
          <cell r="B39" t="str">
            <v>НСП 02-200-003,   с решет.</v>
          </cell>
        </row>
        <row r="40">
          <cell r="B40" t="str">
            <v>полугерметичный</v>
          </cell>
        </row>
        <row r="41">
          <cell r="A41" t="str">
            <v>Светильник</v>
          </cell>
          <cell r="B41" t="str">
            <v>ПСХ-60Вт,  п/г</v>
          </cell>
        </row>
        <row r="42">
          <cell r="A42" t="str">
            <v>Светильник</v>
          </cell>
          <cell r="B42" t="str">
            <v>НПП 03-100Вт, п/г</v>
          </cell>
        </row>
        <row r="43">
          <cell r="B43" t="str">
            <v xml:space="preserve"> СВЕТИЛЬНИКИ для ламп ДРЛ (Новосел.)</v>
          </cell>
        </row>
        <row r="44">
          <cell r="A44" t="str">
            <v>Светильник</v>
          </cell>
          <cell r="B44" t="str">
            <v>РКУ 06-125Вт (б/ст.)</v>
          </cell>
        </row>
        <row r="45">
          <cell r="A45" t="str">
            <v>Светильник</v>
          </cell>
          <cell r="B45" t="str">
            <v>РКУ 06-125Вт (со ст.)</v>
          </cell>
        </row>
        <row r="46">
          <cell r="A46" t="str">
            <v>Светильник</v>
          </cell>
          <cell r="B46" t="str">
            <v>РКУ 06-250Вт (б/ст.)</v>
          </cell>
        </row>
        <row r="47">
          <cell r="A47" t="str">
            <v>Светильник</v>
          </cell>
          <cell r="B47" t="str">
            <v>РКУ 24-250Вт (со ст.)</v>
          </cell>
        </row>
        <row r="48">
          <cell r="B48" t="str">
            <v xml:space="preserve"> СВЕТИЛЬНИКИ для АЗС</v>
          </cell>
        </row>
        <row r="49">
          <cell r="B49" t="str">
            <v xml:space="preserve"> для ламп ДРЛ</v>
          </cell>
        </row>
        <row r="50">
          <cell r="A50" t="str">
            <v>Светильник</v>
          </cell>
          <cell r="B50" t="str">
            <v>РВП 04-125-002</v>
          </cell>
        </row>
        <row r="51">
          <cell r="A51" t="str">
            <v>Светильник</v>
          </cell>
          <cell r="B51" t="str">
            <v>РВП 04-250-002</v>
          </cell>
        </row>
        <row r="52">
          <cell r="A52" t="str">
            <v>Светильник</v>
          </cell>
          <cell r="B52" t="str">
            <v>РВП 04-400-002</v>
          </cell>
        </row>
        <row r="53">
          <cell r="B53" t="str">
            <v xml:space="preserve"> ЛАМПЫ</v>
          </cell>
        </row>
        <row r="54">
          <cell r="A54" t="str">
            <v>Лампа</v>
          </cell>
          <cell r="B54" t="str">
            <v>ЛД(ЛБ)-20</v>
          </cell>
        </row>
        <row r="55">
          <cell r="A55" t="str">
            <v>Лампа</v>
          </cell>
          <cell r="B55" t="str">
            <v>ЛД(ЛБ)-40</v>
          </cell>
        </row>
        <row r="56">
          <cell r="A56" t="str">
            <v>Лампа</v>
          </cell>
          <cell r="B56" t="str">
            <v>ЛД(ЛБ)-80</v>
          </cell>
        </row>
        <row r="57">
          <cell r="B57" t="str">
            <v>Стартер 220 В, 127 В</v>
          </cell>
        </row>
        <row r="58">
          <cell r="A58" t="str">
            <v>Лампа</v>
          </cell>
          <cell r="B58" t="str">
            <v>ДРЛ-125</v>
          </cell>
        </row>
        <row r="59">
          <cell r="A59" t="str">
            <v>Лампа</v>
          </cell>
          <cell r="B59" t="str">
            <v>ДРЛ-250</v>
          </cell>
        </row>
        <row r="60">
          <cell r="A60" t="str">
            <v>Лампа</v>
          </cell>
          <cell r="B60" t="str">
            <v>ДРЛ-400</v>
          </cell>
        </row>
        <row r="61">
          <cell r="A61" t="str">
            <v>Лампа</v>
          </cell>
          <cell r="B61" t="str">
            <v>ЛОН-40, 60, 75, 100</v>
          </cell>
        </row>
        <row r="62">
          <cell r="A62" t="str">
            <v>Лампа</v>
          </cell>
          <cell r="B62" t="str">
            <v>ЛОН-150</v>
          </cell>
        </row>
        <row r="63">
          <cell r="A63" t="str">
            <v>Лампа</v>
          </cell>
          <cell r="B63" t="str">
            <v>ЛОН-200</v>
          </cell>
        </row>
        <row r="64">
          <cell r="A64" t="str">
            <v>Лампа</v>
          </cell>
          <cell r="B64" t="str">
            <v>ЛОН-300</v>
          </cell>
        </row>
        <row r="65">
          <cell r="A65" t="str">
            <v>Лампа</v>
          </cell>
          <cell r="B65" t="str">
            <v>ЛОН-500</v>
          </cell>
        </row>
        <row r="66">
          <cell r="B66" t="str">
            <v xml:space="preserve"> ПАТРОНЫ  Е27</v>
          </cell>
        </row>
        <row r="67">
          <cell r="A67" t="str">
            <v>Патрон эл. Е27</v>
          </cell>
          <cell r="B67" t="str">
            <v>подвесной</v>
          </cell>
        </row>
        <row r="68">
          <cell r="A68" t="str">
            <v>Патрон эл. Е27</v>
          </cell>
          <cell r="B68" t="str">
            <v>потолочный, настенный</v>
          </cell>
        </row>
        <row r="69">
          <cell r="B69" t="str">
            <v xml:space="preserve"> АКСЕССУАРЫ К КАБЕЛЬНЫМ КАНАЛАМ</v>
          </cell>
        </row>
        <row r="70">
          <cell r="B70" t="str">
            <v>внутренний угол</v>
          </cell>
        </row>
        <row r="71">
          <cell r="A71" t="str">
            <v>Внутренний угол</v>
          </cell>
          <cell r="B71" t="str">
            <v>15х10</v>
          </cell>
          <cell r="AY71">
            <v>6.4799999999999995</v>
          </cell>
          <cell r="AZ71">
            <v>5.3999999999999995</v>
          </cell>
        </row>
        <row r="72">
          <cell r="A72" t="str">
            <v>Внутренний угол</v>
          </cell>
          <cell r="B72" t="str">
            <v>16х16</v>
          </cell>
          <cell r="AY72">
            <v>6.4799999999999995</v>
          </cell>
          <cell r="AZ72">
            <v>5.3999999999999995</v>
          </cell>
        </row>
        <row r="73">
          <cell r="A73" t="str">
            <v>Внутренний угол</v>
          </cell>
          <cell r="B73" t="str">
            <v>25х16</v>
          </cell>
          <cell r="AY73">
            <v>14.459999999999999</v>
          </cell>
          <cell r="AZ73">
            <v>12.06</v>
          </cell>
        </row>
        <row r="74">
          <cell r="A74" t="str">
            <v>Внутренний угол</v>
          </cell>
          <cell r="B74" t="str">
            <v>25х25</v>
          </cell>
          <cell r="AY74">
            <v>14.459999999999999</v>
          </cell>
          <cell r="AZ74">
            <v>12.06</v>
          </cell>
        </row>
        <row r="75">
          <cell r="A75" t="str">
            <v>Внутренний угол</v>
          </cell>
          <cell r="B75" t="str">
            <v>40х16</v>
          </cell>
          <cell r="AY75">
            <v>22.98</v>
          </cell>
          <cell r="AZ75">
            <v>19.14</v>
          </cell>
        </row>
        <row r="76">
          <cell r="A76" t="str">
            <v>Внутренний угол</v>
          </cell>
          <cell r="B76" t="str">
            <v>40х25</v>
          </cell>
          <cell r="AY76">
            <v>22.98</v>
          </cell>
          <cell r="AZ76">
            <v>19.14</v>
          </cell>
        </row>
        <row r="77">
          <cell r="A77" t="str">
            <v>Внутренний угол</v>
          </cell>
          <cell r="B77" t="str">
            <v>40х40</v>
          </cell>
          <cell r="AY77">
            <v>22.98</v>
          </cell>
          <cell r="AZ77">
            <v>19.14</v>
          </cell>
        </row>
        <row r="78">
          <cell r="A78" t="str">
            <v>Внутренний угол</v>
          </cell>
          <cell r="B78" t="str">
            <v>60х40</v>
          </cell>
          <cell r="AY78">
            <v>54.42</v>
          </cell>
          <cell r="AZ78">
            <v>45.36</v>
          </cell>
        </row>
        <row r="79">
          <cell r="A79" t="str">
            <v>Внутренний угол</v>
          </cell>
          <cell r="B79" t="str">
            <v>60х60</v>
          </cell>
          <cell r="AY79">
            <v>54.42</v>
          </cell>
          <cell r="AZ79">
            <v>45.36</v>
          </cell>
        </row>
        <row r="80">
          <cell r="A80" t="str">
            <v>Внутренний угол</v>
          </cell>
          <cell r="B80" t="str">
            <v>100х40</v>
          </cell>
          <cell r="AY80">
            <v>73.38000000000001</v>
          </cell>
          <cell r="AZ80">
            <v>61.140000000000008</v>
          </cell>
        </row>
        <row r="81">
          <cell r="A81" t="str">
            <v>Внутренний угол</v>
          </cell>
          <cell r="B81" t="str">
            <v>100х60</v>
          </cell>
          <cell r="AY81">
            <v>73.38000000000001</v>
          </cell>
          <cell r="AZ81">
            <v>61.140000000000008</v>
          </cell>
        </row>
        <row r="82">
          <cell r="B82" t="str">
            <v>наружный угол</v>
          </cell>
          <cell r="AY82">
            <v>0</v>
          </cell>
          <cell r="AZ82">
            <v>0</v>
          </cell>
        </row>
        <row r="83">
          <cell r="A83" t="str">
            <v>Наружный угол</v>
          </cell>
          <cell r="B83" t="str">
            <v>15х10</v>
          </cell>
          <cell r="AY83">
            <v>6.4799999999999995</v>
          </cell>
          <cell r="AZ83">
            <v>5.3999999999999995</v>
          </cell>
        </row>
        <row r="84">
          <cell r="A84" t="str">
            <v>Наружный угол</v>
          </cell>
          <cell r="B84" t="str">
            <v>16х16</v>
          </cell>
          <cell r="AY84">
            <v>6.4799999999999995</v>
          </cell>
          <cell r="AZ84">
            <v>5.3999999999999995</v>
          </cell>
        </row>
        <row r="85">
          <cell r="A85" t="str">
            <v>Наружный угол</v>
          </cell>
          <cell r="B85" t="str">
            <v>25х16</v>
          </cell>
          <cell r="AY85">
            <v>14.459999999999999</v>
          </cell>
          <cell r="AZ85">
            <v>12.06</v>
          </cell>
        </row>
        <row r="86">
          <cell r="A86" t="str">
            <v>Наружный угол</v>
          </cell>
          <cell r="B86" t="str">
            <v>25х25</v>
          </cell>
          <cell r="AY86">
            <v>14.459999999999999</v>
          </cell>
          <cell r="AZ86">
            <v>12.06</v>
          </cell>
        </row>
        <row r="87">
          <cell r="A87" t="str">
            <v>Наружный угол</v>
          </cell>
          <cell r="B87" t="str">
            <v>40х16</v>
          </cell>
          <cell r="AY87">
            <v>22.98</v>
          </cell>
          <cell r="AZ87">
            <v>19.14</v>
          </cell>
        </row>
        <row r="88">
          <cell r="A88" t="str">
            <v>Наружный угол</v>
          </cell>
          <cell r="B88" t="str">
            <v>40х25</v>
          </cell>
          <cell r="AY88">
            <v>22.98</v>
          </cell>
          <cell r="AZ88">
            <v>19.14</v>
          </cell>
        </row>
        <row r="89">
          <cell r="A89" t="str">
            <v>Наружный угол</v>
          </cell>
          <cell r="B89" t="str">
            <v>40х40</v>
          </cell>
          <cell r="AY89">
            <v>22.98</v>
          </cell>
          <cell r="AZ89">
            <v>19.14</v>
          </cell>
        </row>
        <row r="90">
          <cell r="A90" t="str">
            <v>Наружный угол</v>
          </cell>
          <cell r="B90" t="str">
            <v>60х40</v>
          </cell>
          <cell r="AY90">
            <v>54.42</v>
          </cell>
          <cell r="AZ90">
            <v>45.36</v>
          </cell>
        </row>
        <row r="91">
          <cell r="A91" t="str">
            <v>Наружный угол</v>
          </cell>
          <cell r="B91" t="str">
            <v>60х60</v>
          </cell>
          <cell r="AY91">
            <v>54.42</v>
          </cell>
          <cell r="AZ91">
            <v>45.36</v>
          </cell>
        </row>
        <row r="92">
          <cell r="A92" t="str">
            <v>Наружный угол</v>
          </cell>
          <cell r="B92" t="str">
            <v>100х40</v>
          </cell>
          <cell r="AY92">
            <v>73.38000000000001</v>
          </cell>
          <cell r="AZ92">
            <v>61.140000000000008</v>
          </cell>
        </row>
        <row r="93">
          <cell r="A93" t="str">
            <v>Наружный угол</v>
          </cell>
          <cell r="B93" t="str">
            <v>100х60</v>
          </cell>
          <cell r="AY93">
            <v>73.38000000000001</v>
          </cell>
          <cell r="AZ93">
            <v>61.140000000000008</v>
          </cell>
        </row>
        <row r="94">
          <cell r="B94" t="str">
            <v>поворот 90 гр</v>
          </cell>
          <cell r="AY94">
            <v>0</v>
          </cell>
          <cell r="AZ94">
            <v>0</v>
          </cell>
        </row>
        <row r="95">
          <cell r="A95" t="str">
            <v>Поворот 90 гр.</v>
          </cell>
          <cell r="B95" t="str">
            <v>15х10</v>
          </cell>
          <cell r="AY95">
            <v>6.4799999999999995</v>
          </cell>
          <cell r="AZ95">
            <v>5.3999999999999995</v>
          </cell>
        </row>
        <row r="96">
          <cell r="A96" t="str">
            <v>Поворот 90 гр.</v>
          </cell>
          <cell r="B96" t="str">
            <v>16х16</v>
          </cell>
          <cell r="AY96">
            <v>6.4799999999999995</v>
          </cell>
          <cell r="AZ96">
            <v>5.3999999999999995</v>
          </cell>
        </row>
        <row r="97">
          <cell r="A97" t="str">
            <v>Поворот 90 гр.</v>
          </cell>
          <cell r="B97" t="str">
            <v>25х16</v>
          </cell>
          <cell r="AY97">
            <v>14.459999999999999</v>
          </cell>
          <cell r="AZ97">
            <v>12.06</v>
          </cell>
        </row>
        <row r="98">
          <cell r="A98" t="str">
            <v>Поворот 90 гр.</v>
          </cell>
          <cell r="B98" t="str">
            <v>25х25</v>
          </cell>
          <cell r="AY98">
            <v>14.459999999999999</v>
          </cell>
          <cell r="AZ98">
            <v>12.06</v>
          </cell>
        </row>
        <row r="99">
          <cell r="A99" t="str">
            <v>Поворот 90 гр.</v>
          </cell>
          <cell r="B99" t="str">
            <v>40х16</v>
          </cell>
          <cell r="AY99">
            <v>22.98</v>
          </cell>
          <cell r="AZ99">
            <v>19.14</v>
          </cell>
        </row>
        <row r="100">
          <cell r="A100" t="str">
            <v>Поворот 90 гр.</v>
          </cell>
          <cell r="B100" t="str">
            <v>40х25</v>
          </cell>
          <cell r="AY100">
            <v>22.98</v>
          </cell>
          <cell r="AZ100">
            <v>19.14</v>
          </cell>
        </row>
        <row r="101">
          <cell r="A101" t="str">
            <v>Поворот 90 гр.</v>
          </cell>
          <cell r="B101" t="str">
            <v>40х40</v>
          </cell>
          <cell r="AY101">
            <v>22.98</v>
          </cell>
          <cell r="AZ101">
            <v>19.14</v>
          </cell>
        </row>
        <row r="102">
          <cell r="A102" t="str">
            <v>Поворот 90 гр.</v>
          </cell>
          <cell r="B102" t="str">
            <v>60х40</v>
          </cell>
          <cell r="AY102">
            <v>54.42</v>
          </cell>
          <cell r="AZ102">
            <v>45.36</v>
          </cell>
        </row>
        <row r="103">
          <cell r="A103" t="str">
            <v>Поворот 90 гр.</v>
          </cell>
          <cell r="B103" t="str">
            <v>60х60</v>
          </cell>
          <cell r="AY103">
            <v>54.42</v>
          </cell>
          <cell r="AZ103">
            <v>45.36</v>
          </cell>
        </row>
        <row r="104">
          <cell r="A104" t="str">
            <v>Поворот 90 гр.</v>
          </cell>
          <cell r="B104" t="str">
            <v>100х40</v>
          </cell>
          <cell r="AY104">
            <v>73.38000000000001</v>
          </cell>
          <cell r="AZ104">
            <v>61.140000000000008</v>
          </cell>
        </row>
        <row r="105">
          <cell r="A105" t="str">
            <v>Поворот 90 гр.</v>
          </cell>
          <cell r="B105" t="str">
            <v>100х60</v>
          </cell>
          <cell r="AY105">
            <v>73.38000000000001</v>
          </cell>
          <cell r="AZ105">
            <v>61.140000000000008</v>
          </cell>
        </row>
        <row r="106">
          <cell r="B106" t="str">
            <v>Т-образный угол</v>
          </cell>
          <cell r="AY106">
            <v>0</v>
          </cell>
          <cell r="AZ106">
            <v>0</v>
          </cell>
        </row>
        <row r="107">
          <cell r="A107" t="str">
            <v>Т-образный угол</v>
          </cell>
          <cell r="B107" t="str">
            <v>15х10</v>
          </cell>
          <cell r="AY107">
            <v>6.4799999999999995</v>
          </cell>
          <cell r="AZ107">
            <v>5.3999999999999995</v>
          </cell>
        </row>
        <row r="108">
          <cell r="A108" t="str">
            <v>Т-образный угол</v>
          </cell>
          <cell r="B108" t="str">
            <v>16х16</v>
          </cell>
          <cell r="AY108">
            <v>6.4799999999999995</v>
          </cell>
          <cell r="AZ108">
            <v>5.3999999999999995</v>
          </cell>
        </row>
        <row r="109">
          <cell r="A109" t="str">
            <v>Т-образный угол</v>
          </cell>
          <cell r="B109" t="str">
            <v>25х16</v>
          </cell>
          <cell r="AY109">
            <v>14.459999999999999</v>
          </cell>
          <cell r="AZ109">
            <v>12.06</v>
          </cell>
        </row>
        <row r="110">
          <cell r="A110" t="str">
            <v>Т-образный угол</v>
          </cell>
          <cell r="B110" t="str">
            <v>25х25</v>
          </cell>
          <cell r="AY110">
            <v>14.459999999999999</v>
          </cell>
          <cell r="AZ110">
            <v>12.06</v>
          </cell>
        </row>
        <row r="111">
          <cell r="A111" t="str">
            <v>Т-образный угол</v>
          </cell>
          <cell r="B111" t="str">
            <v>40х16</v>
          </cell>
          <cell r="AY111">
            <v>22.98</v>
          </cell>
          <cell r="AZ111">
            <v>19.14</v>
          </cell>
        </row>
        <row r="112">
          <cell r="A112" t="str">
            <v>Т-образный угол</v>
          </cell>
          <cell r="B112" t="str">
            <v>40х25</v>
          </cell>
          <cell r="AY112">
            <v>22.98</v>
          </cell>
          <cell r="AZ112">
            <v>19.14</v>
          </cell>
        </row>
        <row r="113">
          <cell r="A113" t="str">
            <v>Т-образный угол</v>
          </cell>
          <cell r="B113" t="str">
            <v>40х40</v>
          </cell>
          <cell r="AY113">
            <v>22.98</v>
          </cell>
          <cell r="AZ113">
            <v>19.14</v>
          </cell>
        </row>
        <row r="114">
          <cell r="A114" t="str">
            <v>Т-образный угол</v>
          </cell>
          <cell r="B114" t="str">
            <v>60х40</v>
          </cell>
          <cell r="AY114">
            <v>54.42</v>
          </cell>
          <cell r="AZ114">
            <v>45.36</v>
          </cell>
        </row>
        <row r="115">
          <cell r="A115" t="str">
            <v>Т-образный угол</v>
          </cell>
          <cell r="B115" t="str">
            <v>60х60</v>
          </cell>
          <cell r="AY115">
            <v>54.42</v>
          </cell>
          <cell r="AZ115">
            <v>45.36</v>
          </cell>
        </row>
        <row r="116">
          <cell r="A116" t="str">
            <v>Т-образный угол</v>
          </cell>
          <cell r="B116" t="str">
            <v>100х40</v>
          </cell>
          <cell r="AY116">
            <v>73.38000000000001</v>
          </cell>
          <cell r="AZ116">
            <v>61.140000000000008</v>
          </cell>
        </row>
        <row r="117">
          <cell r="A117" t="str">
            <v>Т-образный угол</v>
          </cell>
          <cell r="B117" t="str">
            <v>100х60</v>
          </cell>
          <cell r="AY117">
            <v>73.38000000000001</v>
          </cell>
          <cell r="AZ117">
            <v>61.140000000000008</v>
          </cell>
        </row>
        <row r="118">
          <cell r="B118" t="str">
            <v>заглушка</v>
          </cell>
          <cell r="AY118">
            <v>0</v>
          </cell>
          <cell r="AZ118">
            <v>0</v>
          </cell>
        </row>
        <row r="119">
          <cell r="A119" t="str">
            <v>Заглушка</v>
          </cell>
          <cell r="B119" t="str">
            <v>15х10</v>
          </cell>
          <cell r="AY119">
            <v>6.4799999999999995</v>
          </cell>
          <cell r="AZ119">
            <v>5.3999999999999995</v>
          </cell>
        </row>
        <row r="120">
          <cell r="A120" t="str">
            <v>Заглушка</v>
          </cell>
          <cell r="B120" t="str">
            <v>16х16</v>
          </cell>
          <cell r="AY120">
            <v>6.4799999999999995</v>
          </cell>
          <cell r="AZ120">
            <v>5.3999999999999995</v>
          </cell>
        </row>
        <row r="121">
          <cell r="A121" t="str">
            <v>Заглушка</v>
          </cell>
          <cell r="B121" t="str">
            <v>25х16</v>
          </cell>
          <cell r="AY121">
            <v>14.459999999999999</v>
          </cell>
          <cell r="AZ121">
            <v>12.06</v>
          </cell>
        </row>
        <row r="122">
          <cell r="A122" t="str">
            <v>Заглушка</v>
          </cell>
          <cell r="B122" t="str">
            <v>25х25</v>
          </cell>
          <cell r="AY122">
            <v>14.459999999999999</v>
          </cell>
          <cell r="AZ122">
            <v>12.06</v>
          </cell>
        </row>
        <row r="123">
          <cell r="A123" t="str">
            <v>Заглушка</v>
          </cell>
          <cell r="B123" t="str">
            <v>40х16</v>
          </cell>
          <cell r="AY123">
            <v>22.98</v>
          </cell>
          <cell r="AZ123">
            <v>19.14</v>
          </cell>
        </row>
        <row r="124">
          <cell r="A124" t="str">
            <v>Заглушка</v>
          </cell>
          <cell r="B124" t="str">
            <v>40х25</v>
          </cell>
          <cell r="AY124">
            <v>22.98</v>
          </cell>
          <cell r="AZ124">
            <v>19.14</v>
          </cell>
        </row>
        <row r="125">
          <cell r="A125" t="str">
            <v>Заглушка</v>
          </cell>
          <cell r="B125" t="str">
            <v>40х40</v>
          </cell>
          <cell r="AY125">
            <v>22.98</v>
          </cell>
          <cell r="AZ125">
            <v>19.14</v>
          </cell>
        </row>
        <row r="126">
          <cell r="A126" t="str">
            <v>Заглушка</v>
          </cell>
          <cell r="B126" t="str">
            <v>60х40</v>
          </cell>
          <cell r="AY126">
            <v>54.42</v>
          </cell>
          <cell r="AZ126">
            <v>45.36</v>
          </cell>
        </row>
        <row r="127">
          <cell r="A127" t="str">
            <v>Заглушка</v>
          </cell>
          <cell r="B127" t="str">
            <v>60х60</v>
          </cell>
          <cell r="AY127">
            <v>54.42</v>
          </cell>
          <cell r="AZ127">
            <v>45.36</v>
          </cell>
        </row>
        <row r="128">
          <cell r="A128" t="str">
            <v>Заглушка</v>
          </cell>
          <cell r="B128" t="str">
            <v>100х40</v>
          </cell>
          <cell r="AY128">
            <v>73.38000000000001</v>
          </cell>
          <cell r="AZ128">
            <v>61.140000000000008</v>
          </cell>
        </row>
        <row r="129">
          <cell r="A129" t="str">
            <v>Заглушка</v>
          </cell>
          <cell r="B129" t="str">
            <v>100х60</v>
          </cell>
          <cell r="AY129">
            <v>73.38000000000001</v>
          </cell>
          <cell r="AZ129">
            <v>61.140000000000008</v>
          </cell>
        </row>
      </sheetData>
      <sheetData sheetId="23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абель"/>
      <sheetName val="ИзмененияЦен"/>
      <sheetName val="Динамика за месяц товара"/>
      <sheetName val="Италия"/>
      <sheetName val="Черный ПВС"/>
      <sheetName val="Арматура для СИП"/>
      <sheetName val="Полиэтилен и бумага"/>
      <sheetName val="Приход_полиэт_бумага"/>
      <sheetName val="железная дорога"/>
      <sheetName val="Приход"/>
      <sheetName val="Кабель вне сверки"/>
      <sheetName val="Архив"/>
      <sheetName val="Торгсервис"/>
      <sheetName val="Спец. Рапира"/>
      <sheetName val="Рапира"/>
      <sheetName val="Тула-NEW"/>
      <sheetName val="Титул"/>
      <sheetName val="Содержание"/>
      <sheetName val="Разномеры"/>
      <sheetName val="Пр1"/>
      <sheetName val="Пр2"/>
      <sheetName val="Пр3"/>
      <sheetName val="Пр4"/>
      <sheetName val="Пр5"/>
      <sheetName val="Пр6"/>
      <sheetName val="Пр7"/>
      <sheetName val="Пр8"/>
      <sheetName val="Пр9"/>
      <sheetName val="Пр10"/>
      <sheetName val="Пр11"/>
      <sheetName val="Пр12"/>
      <sheetName val="Пр13"/>
      <sheetName val="Пр14"/>
      <sheetName val="Кабель, провод"/>
      <sheetName val="cab_spec"/>
      <sheetName val="Пр7(2)"/>
      <sheetName val="Оборачиваемость"/>
      <sheetName val="Техэлектро"/>
      <sheetName val="СпецТехэлектро"/>
      <sheetName val="Закачка Техэлектро"/>
      <sheetName val="Пр11 (3)"/>
      <sheetName val="Пр11 (2)"/>
      <sheetName val="Отв. лица"/>
      <sheetName val="АСМ и РЭК"/>
      <sheetName val="АСМ и Смоленск"/>
      <sheetName val="Пр12_1"/>
      <sheetName val="Пр13_1"/>
      <sheetName val="Новые позиции_NUMнг-LS"/>
      <sheetName val="Спец. ПВС и ПУГНП"/>
      <sheetName val="NYM_RusMarket"/>
      <sheetName val="Распродажа на маркет русскейбл"/>
      <sheetName val="Спец. ЗВИ"/>
      <sheetName val="Распродажа расчет"/>
      <sheetName val="Отчет о совместимости"/>
    </sheetNames>
    <sheetDataSet>
      <sheetData sheetId="0">
        <row r="1">
          <cell r="A1" t="str">
            <v>Наименование</v>
          </cell>
          <cell r="GF1" t="str">
            <v>Мелкий Опт.</v>
          </cell>
          <cell r="GG1" t="str">
            <v>Опт.</v>
          </cell>
        </row>
        <row r="2">
          <cell r="A2" t="str">
            <v>@</v>
          </cell>
          <cell r="GF2" t="str">
            <v>@</v>
          </cell>
          <cell r="GG2" t="str">
            <v>@</v>
          </cell>
        </row>
        <row r="3">
          <cell r="A3" t="str">
            <v>&amp;</v>
          </cell>
        </row>
        <row r="4">
          <cell r="A4" t="str">
            <v>.</v>
          </cell>
          <cell r="GG4">
            <v>39580.747658912034</v>
          </cell>
        </row>
        <row r="5">
          <cell r="A5" t="str">
            <v>.</v>
          </cell>
        </row>
        <row r="6">
          <cell r="A6" t="str">
            <v>.</v>
          </cell>
        </row>
        <row r="7">
          <cell r="A7" t="str">
            <v>.</v>
          </cell>
        </row>
        <row r="8">
          <cell r="A8" t="str">
            <v>.</v>
          </cell>
        </row>
        <row r="9">
          <cell r="A9" t="str">
            <v>.</v>
          </cell>
        </row>
        <row r="10">
          <cell r="A10" t="str">
            <v xml:space="preserve"> Провод медный (ПУНП, ПВ-1, ППВ)</v>
          </cell>
        </row>
        <row r="11">
          <cell r="A11" t="str">
            <v>ПУНП 2х1,5</v>
          </cell>
          <cell r="GF11">
            <v>9.86</v>
          </cell>
          <cell r="GG11">
            <v>8.57</v>
          </cell>
        </row>
        <row r="12">
          <cell r="A12" t="str">
            <v>ПУНП 2х2,5</v>
          </cell>
          <cell r="GF12">
            <v>15.74</v>
          </cell>
          <cell r="GG12">
            <v>13.69</v>
          </cell>
        </row>
        <row r="13">
          <cell r="A13" t="str">
            <v>ПУНП 2х4</v>
          </cell>
          <cell r="GF13">
            <v>23.7</v>
          </cell>
          <cell r="GG13">
            <v>20.61</v>
          </cell>
        </row>
        <row r="14">
          <cell r="A14" t="str">
            <v>ПУНП 3х1,5</v>
          </cell>
          <cell r="GF14">
            <v>14.47</v>
          </cell>
          <cell r="GG14">
            <v>12.58</v>
          </cell>
        </row>
        <row r="15">
          <cell r="A15" t="str">
            <v>ПУНП 3х2,5</v>
          </cell>
          <cell r="GF15">
            <v>23.3</v>
          </cell>
          <cell r="GG15">
            <v>20.260000000000002</v>
          </cell>
        </row>
        <row r="16">
          <cell r="A16" t="str">
            <v>ПУНП 3х4</v>
          </cell>
          <cell r="GF16">
            <v>35.36</v>
          </cell>
          <cell r="GG16">
            <v>30.75</v>
          </cell>
        </row>
        <row r="17">
          <cell r="A17" t="str">
            <v>ПВ-1  0,5</v>
          </cell>
          <cell r="GF17">
            <v>1.83</v>
          </cell>
          <cell r="GG17">
            <v>1.66</v>
          </cell>
        </row>
        <row r="18">
          <cell r="A18" t="str">
            <v>ПВ-1  0,75</v>
          </cell>
          <cell r="GF18">
            <v>2.58</v>
          </cell>
          <cell r="GG18">
            <v>2.35</v>
          </cell>
        </row>
        <row r="19">
          <cell r="A19" t="str">
            <v>ПВ-1  1</v>
          </cell>
          <cell r="GF19">
            <v>3.22</v>
          </cell>
          <cell r="GG19">
            <v>2.93</v>
          </cell>
        </row>
        <row r="20">
          <cell r="A20" t="str">
            <v>ПВ-1  1,5</v>
          </cell>
          <cell r="GF20">
            <v>4.7300000000000004</v>
          </cell>
          <cell r="GG20">
            <v>4.1100000000000003</v>
          </cell>
        </row>
        <row r="21">
          <cell r="A21" t="str">
            <v>ПВ-1  2,5</v>
          </cell>
          <cell r="GF21">
            <v>7.66</v>
          </cell>
          <cell r="GG21">
            <v>6.75</v>
          </cell>
        </row>
        <row r="22">
          <cell r="A22" t="str">
            <v>ПВ-1  4</v>
          </cell>
          <cell r="GF22">
            <v>12.47</v>
          </cell>
          <cell r="GG22">
            <v>10.98</v>
          </cell>
        </row>
        <row r="23">
          <cell r="A23" t="str">
            <v>ПВ-1  6</v>
          </cell>
          <cell r="GF23">
            <v>18.13</v>
          </cell>
          <cell r="GG23">
            <v>16.190000000000001</v>
          </cell>
        </row>
        <row r="24">
          <cell r="A24" t="str">
            <v>ПВ-1 10</v>
          </cell>
          <cell r="GF24">
            <v>30.22</v>
          </cell>
          <cell r="GG24">
            <v>26.28</v>
          </cell>
        </row>
        <row r="25">
          <cell r="A25" t="str">
            <v>ПВ-1 16</v>
          </cell>
          <cell r="GF25">
            <v>48.35</v>
          </cell>
          <cell r="GG25">
            <v>42.04</v>
          </cell>
        </row>
        <row r="26">
          <cell r="A26" t="str">
            <v>ПВ-1 25</v>
          </cell>
          <cell r="GF26">
            <v>76.34</v>
          </cell>
          <cell r="GG26">
            <v>69.400000000000006</v>
          </cell>
        </row>
        <row r="27">
          <cell r="A27" t="str">
            <v>ПВ-1 35</v>
          </cell>
          <cell r="GF27">
            <v>105.25</v>
          </cell>
          <cell r="GG27">
            <v>95.69</v>
          </cell>
        </row>
        <row r="28">
          <cell r="A28" t="str">
            <v>ПВ-1 50</v>
          </cell>
          <cell r="GF28">
            <v>151.79</v>
          </cell>
          <cell r="GG28">
            <v>137.99</v>
          </cell>
        </row>
        <row r="29">
          <cell r="A29" t="str">
            <v>ПВ-1 70</v>
          </cell>
          <cell r="GF29">
            <v>218.1</v>
          </cell>
          <cell r="GG29">
            <v>198.27</v>
          </cell>
        </row>
        <row r="30">
          <cell r="A30" t="str">
            <v>ПВ-1 95</v>
          </cell>
          <cell r="GF30">
            <v>299.14999999999998</v>
          </cell>
          <cell r="GG30">
            <v>271.95999999999998</v>
          </cell>
        </row>
        <row r="31">
          <cell r="A31" t="str">
            <v>ПВ-1 120</v>
          </cell>
          <cell r="GF31">
            <v>383.8</v>
          </cell>
          <cell r="GG31">
            <v>348.91</v>
          </cell>
        </row>
        <row r="32">
          <cell r="A32" t="str">
            <v>ППВ 2х1,5</v>
          </cell>
          <cell r="GF32">
            <v>9.84</v>
          </cell>
          <cell r="GG32">
            <v>8.5500000000000007</v>
          </cell>
        </row>
        <row r="33">
          <cell r="A33" t="str">
            <v>ППВ 2х2,5</v>
          </cell>
          <cell r="GF33">
            <v>14.9</v>
          </cell>
          <cell r="GG33">
            <v>12.95</v>
          </cell>
        </row>
        <row r="34">
          <cell r="A34" t="str">
            <v>ППВ 2х4</v>
          </cell>
          <cell r="GF34">
            <v>23.98</v>
          </cell>
          <cell r="GG34">
            <v>21.03</v>
          </cell>
        </row>
        <row r="35">
          <cell r="A35" t="str">
            <v>ППВ 3х1,5</v>
          </cell>
          <cell r="GF35">
            <v>14.61</v>
          </cell>
          <cell r="GG35">
            <v>12.7</v>
          </cell>
        </row>
        <row r="36">
          <cell r="A36" t="str">
            <v>ППВ 3х2,5</v>
          </cell>
          <cell r="GF36">
            <v>23.25</v>
          </cell>
          <cell r="GG36">
            <v>20.22</v>
          </cell>
        </row>
        <row r="37">
          <cell r="A37" t="str">
            <v>ППВ 3х4</v>
          </cell>
          <cell r="GF37">
            <v>34.68</v>
          </cell>
          <cell r="GG37">
            <v>31.53</v>
          </cell>
        </row>
        <row r="38">
          <cell r="A38" t="str">
            <v xml:space="preserve"> Провод медный гибкий (ШВП-2, ШВВП, ПУГНП, ПВС, ПВ-3)</v>
          </cell>
          <cell r="GF38">
            <v>0</v>
          </cell>
        </row>
        <row r="39">
          <cell r="A39" t="str">
            <v>ШВП-2 2х0,2</v>
          </cell>
          <cell r="GF39">
            <v>2.6</v>
          </cell>
          <cell r="GG39">
            <v>2.2599999999999998</v>
          </cell>
        </row>
        <row r="40">
          <cell r="A40" t="str">
            <v>ШВП-2 2х0,35</v>
          </cell>
          <cell r="GF40">
            <v>3.8</v>
          </cell>
          <cell r="GG40">
            <v>3.3</v>
          </cell>
        </row>
        <row r="41">
          <cell r="A41" t="str">
            <v>ШВП-2 2х0,5</v>
          </cell>
          <cell r="GF41">
            <v>5.09</v>
          </cell>
          <cell r="GG41">
            <v>4.43</v>
          </cell>
        </row>
        <row r="42">
          <cell r="A42" t="str">
            <v>ШВП-2 2х0,75</v>
          </cell>
          <cell r="GF42">
            <v>6.98</v>
          </cell>
          <cell r="GG42">
            <v>6.07</v>
          </cell>
        </row>
        <row r="43">
          <cell r="A43" t="str">
            <v>ШВВП 2х0,35</v>
          </cell>
          <cell r="GF43">
            <v>3.74</v>
          </cell>
          <cell r="GG43">
            <v>3.25</v>
          </cell>
        </row>
        <row r="44">
          <cell r="A44" t="str">
            <v>ШВВП 2х0,5</v>
          </cell>
          <cell r="GF44">
            <v>4.8499999999999996</v>
          </cell>
          <cell r="GG44">
            <v>4.22</v>
          </cell>
        </row>
        <row r="45">
          <cell r="A45" t="str">
            <v>ШВВП 2х0,75</v>
          </cell>
          <cell r="GF45">
            <v>6.46</v>
          </cell>
          <cell r="GG45">
            <v>5.62</v>
          </cell>
        </row>
        <row r="46">
          <cell r="A46" t="str">
            <v>ШВВП 3х0,5</v>
          </cell>
          <cell r="GF46">
            <v>7.26</v>
          </cell>
          <cell r="GG46">
            <v>6.32</v>
          </cell>
        </row>
        <row r="47">
          <cell r="A47" t="str">
            <v>ШВВП 3х0,75</v>
          </cell>
          <cell r="GF47">
            <v>9.6199999999999992</v>
          </cell>
          <cell r="GG47">
            <v>8.3699999999999992</v>
          </cell>
        </row>
        <row r="48">
          <cell r="A48" t="str">
            <v>ПУГНП 2х1,5</v>
          </cell>
          <cell r="GF48">
            <v>9.8699999999999992</v>
          </cell>
          <cell r="GG48">
            <v>8.58</v>
          </cell>
        </row>
        <row r="49">
          <cell r="A49" t="str">
            <v>ПУГНП 2х2,5</v>
          </cell>
          <cell r="GF49">
            <v>16.21</v>
          </cell>
          <cell r="GG49">
            <v>14.1</v>
          </cell>
        </row>
        <row r="50">
          <cell r="A50" t="str">
            <v>ПУГНП 2х4</v>
          </cell>
          <cell r="GF50">
            <v>25.2</v>
          </cell>
          <cell r="GG50">
            <v>21.91</v>
          </cell>
        </row>
        <row r="51">
          <cell r="A51" t="str">
            <v>ПУГНП 3х1,5</v>
          </cell>
          <cell r="GF51">
            <v>14.67</v>
          </cell>
          <cell r="GG51">
            <v>12.76</v>
          </cell>
        </row>
        <row r="52">
          <cell r="A52" t="str">
            <v>ПУГНП 3х2,5</v>
          </cell>
          <cell r="GF52">
            <v>24.16</v>
          </cell>
          <cell r="GG52">
            <v>21.01</v>
          </cell>
        </row>
        <row r="53">
          <cell r="A53" t="str">
            <v>ПУГНП 3х4</v>
          </cell>
          <cell r="GF53">
            <v>37.71</v>
          </cell>
          <cell r="GG53">
            <v>32.79</v>
          </cell>
        </row>
        <row r="54">
          <cell r="A54" t="str">
            <v>ПВС 2х0,75</v>
          </cell>
          <cell r="GF54">
            <v>7.94</v>
          </cell>
          <cell r="GG54">
            <v>6.9</v>
          </cell>
        </row>
        <row r="55">
          <cell r="A55" t="str">
            <v>ПВС 2х1</v>
          </cell>
          <cell r="GF55">
            <v>10.02</v>
          </cell>
          <cell r="GG55">
            <v>8.7100000000000009</v>
          </cell>
        </row>
        <row r="56">
          <cell r="A56" t="str">
            <v>ПВС 2х1,5</v>
          </cell>
          <cell r="GF56">
            <v>13.11</v>
          </cell>
          <cell r="GG56">
            <v>11.4</v>
          </cell>
        </row>
        <row r="57">
          <cell r="A57" t="str">
            <v>ПВС 2х2,5</v>
          </cell>
          <cell r="GF57">
            <v>20.86</v>
          </cell>
          <cell r="GG57">
            <v>18.14</v>
          </cell>
        </row>
        <row r="58">
          <cell r="A58" t="str">
            <v>ПВС 2х4</v>
          </cell>
          <cell r="GF58">
            <v>31.85</v>
          </cell>
          <cell r="GG58">
            <v>27.69</v>
          </cell>
        </row>
        <row r="59">
          <cell r="A59" t="str">
            <v>ПВС 2х6</v>
          </cell>
          <cell r="GF59">
            <v>46.09</v>
          </cell>
          <cell r="GG59">
            <v>40.08</v>
          </cell>
        </row>
        <row r="60">
          <cell r="A60" t="str">
            <v>ПВС 2х10</v>
          </cell>
          <cell r="GF60">
            <v>73.19</v>
          </cell>
          <cell r="GG60">
            <v>63.64</v>
          </cell>
        </row>
        <row r="61">
          <cell r="A61" t="str">
            <v>ПВС 2х16</v>
          </cell>
          <cell r="GF61">
            <v>124.07</v>
          </cell>
          <cell r="GG61">
            <v>107.89</v>
          </cell>
        </row>
        <row r="62">
          <cell r="A62" t="str">
            <v>ПВС 3х0,75</v>
          </cell>
          <cell r="GF62">
            <v>10.78</v>
          </cell>
          <cell r="GG62">
            <v>9.3800000000000008</v>
          </cell>
        </row>
        <row r="63">
          <cell r="A63" t="str">
            <v>ПВС 3х1</v>
          </cell>
          <cell r="GF63">
            <v>13.43</v>
          </cell>
          <cell r="GG63">
            <v>11.68</v>
          </cell>
        </row>
        <row r="64">
          <cell r="A64" t="str">
            <v>ПВС 3х1,5</v>
          </cell>
          <cell r="GF64">
            <v>18.059999999999999</v>
          </cell>
          <cell r="GG64">
            <v>15.7</v>
          </cell>
        </row>
        <row r="65">
          <cell r="A65" t="str">
            <v>ПВС 3х2,5</v>
          </cell>
          <cell r="GF65">
            <v>28.92</v>
          </cell>
          <cell r="GG65">
            <v>25.15</v>
          </cell>
        </row>
        <row r="66">
          <cell r="A66" t="str">
            <v>ПВС 3х4</v>
          </cell>
          <cell r="GF66">
            <v>45.19</v>
          </cell>
          <cell r="GG66">
            <v>39.299999999999997</v>
          </cell>
        </row>
        <row r="67">
          <cell r="A67" t="str">
            <v>ПВС 3х6</v>
          </cell>
          <cell r="GF67">
            <v>66.02</v>
          </cell>
          <cell r="GG67">
            <v>57.41</v>
          </cell>
        </row>
        <row r="68">
          <cell r="A68" t="str">
            <v>ПВС 3х10</v>
          </cell>
          <cell r="GF68">
            <v>107.35</v>
          </cell>
          <cell r="GG68">
            <v>93.35</v>
          </cell>
        </row>
        <row r="69">
          <cell r="A69" t="str">
            <v>ПВС 3х16</v>
          </cell>
          <cell r="GF69">
            <v>184.01</v>
          </cell>
          <cell r="GG69">
            <v>160</v>
          </cell>
        </row>
        <row r="70">
          <cell r="A70" t="str">
            <v>ПВС 4х0,75</v>
          </cell>
          <cell r="GF70">
            <v>13.6</v>
          </cell>
          <cell r="GG70">
            <v>11.82</v>
          </cell>
        </row>
        <row r="71">
          <cell r="A71" t="str">
            <v>ПВС 4х1</v>
          </cell>
          <cell r="GF71">
            <v>17.79</v>
          </cell>
          <cell r="GG71">
            <v>15.47</v>
          </cell>
        </row>
        <row r="72">
          <cell r="A72" t="str">
            <v>ПВС 4х1,5</v>
          </cell>
          <cell r="GF72">
            <v>24.41</v>
          </cell>
          <cell r="GG72">
            <v>21.22</v>
          </cell>
        </row>
        <row r="73">
          <cell r="A73" t="str">
            <v>ПВС 4х2,5</v>
          </cell>
          <cell r="GF73">
            <v>38.15</v>
          </cell>
          <cell r="GG73">
            <v>33.18</v>
          </cell>
        </row>
        <row r="74">
          <cell r="A74" t="str">
            <v>ПВС 4х4</v>
          </cell>
          <cell r="GF74">
            <v>60.07</v>
          </cell>
          <cell r="GG74">
            <v>52.23</v>
          </cell>
        </row>
        <row r="75">
          <cell r="A75" t="str">
            <v>ПВС 4х6</v>
          </cell>
          <cell r="GF75">
            <v>87.2</v>
          </cell>
          <cell r="GG75">
            <v>75.83</v>
          </cell>
        </row>
        <row r="76">
          <cell r="A76" t="str">
            <v>ПВС 4х10</v>
          </cell>
          <cell r="GF76">
            <v>141.34</v>
          </cell>
          <cell r="GG76">
            <v>122.91</v>
          </cell>
        </row>
        <row r="77">
          <cell r="A77" t="str">
            <v>ПВС 4х16</v>
          </cell>
          <cell r="GF77">
            <v>243.56</v>
          </cell>
          <cell r="GG77">
            <v>211.79</v>
          </cell>
        </row>
        <row r="78">
          <cell r="A78" t="str">
            <v>ПВС 5х0,75</v>
          </cell>
          <cell r="GF78">
            <v>17.350000000000001</v>
          </cell>
          <cell r="GG78">
            <v>15.08</v>
          </cell>
        </row>
        <row r="79">
          <cell r="A79" t="str">
            <v>ПВС 5х1</v>
          </cell>
          <cell r="GF79">
            <v>21.76</v>
          </cell>
          <cell r="GG79">
            <v>18.920000000000002</v>
          </cell>
        </row>
        <row r="80">
          <cell r="A80" t="str">
            <v>ПВС 5х1,5</v>
          </cell>
          <cell r="GF80">
            <v>30.45</v>
          </cell>
          <cell r="GG80">
            <v>26.48</v>
          </cell>
        </row>
        <row r="81">
          <cell r="A81" t="str">
            <v>ПВС 5х2,5</v>
          </cell>
          <cell r="GF81">
            <v>47.77</v>
          </cell>
          <cell r="GG81">
            <v>41.54</v>
          </cell>
        </row>
        <row r="82">
          <cell r="A82" t="str">
            <v>ПВС 5х4</v>
          </cell>
          <cell r="GF82">
            <v>75.62</v>
          </cell>
          <cell r="GG82">
            <v>65.760000000000005</v>
          </cell>
        </row>
        <row r="83">
          <cell r="A83" t="str">
            <v>ПВС 5х6</v>
          </cell>
          <cell r="GF83">
            <v>109.18</v>
          </cell>
          <cell r="GG83">
            <v>94.94</v>
          </cell>
        </row>
        <row r="84">
          <cell r="A84" t="str">
            <v>ПВС 5х10</v>
          </cell>
          <cell r="GF84">
            <v>177.12</v>
          </cell>
          <cell r="GG84">
            <v>154.02000000000001</v>
          </cell>
        </row>
        <row r="85">
          <cell r="A85" t="str">
            <v>ПВС 5х16</v>
          </cell>
          <cell r="GF85">
            <v>309.11</v>
          </cell>
          <cell r="GG85">
            <v>268.79000000000002</v>
          </cell>
        </row>
        <row r="86">
          <cell r="A86" t="str">
            <v>ПВ-3  0,5</v>
          </cell>
          <cell r="GF86">
            <v>2</v>
          </cell>
          <cell r="GG86">
            <v>1.82</v>
          </cell>
        </row>
        <row r="87">
          <cell r="A87" t="str">
            <v>ПВ-3  0,75</v>
          </cell>
          <cell r="GF87">
            <v>2.7</v>
          </cell>
          <cell r="GG87">
            <v>2.4500000000000002</v>
          </cell>
        </row>
        <row r="88">
          <cell r="A88" t="str">
            <v>ПВ-3  1</v>
          </cell>
          <cell r="GF88">
            <v>3.26</v>
          </cell>
          <cell r="GG88">
            <v>2.96</v>
          </cell>
        </row>
        <row r="89">
          <cell r="A89" t="str">
            <v>ПВ-3  1,5</v>
          </cell>
          <cell r="GF89">
            <v>4.5999999999999996</v>
          </cell>
          <cell r="GG89">
            <v>4.18</v>
          </cell>
        </row>
        <row r="90">
          <cell r="A90" t="str">
            <v>ПВ-3  2,5</v>
          </cell>
          <cell r="GF90">
            <v>7.69</v>
          </cell>
          <cell r="GG90">
            <v>6.99</v>
          </cell>
        </row>
        <row r="91">
          <cell r="A91" t="str">
            <v>ПВ-3  4</v>
          </cell>
          <cell r="GF91">
            <v>12.99</v>
          </cell>
          <cell r="GG91">
            <v>11.3</v>
          </cell>
        </row>
        <row r="92">
          <cell r="A92" t="str">
            <v>ПВ-3  6</v>
          </cell>
          <cell r="GF92">
            <v>19.45</v>
          </cell>
          <cell r="GG92">
            <v>16.91</v>
          </cell>
        </row>
        <row r="93">
          <cell r="A93" t="str">
            <v>ПВ-3 10</v>
          </cell>
          <cell r="GF93">
            <v>30.58</v>
          </cell>
          <cell r="GG93">
            <v>26.59</v>
          </cell>
        </row>
        <row r="94">
          <cell r="A94" t="str">
            <v>ПВ-3 16</v>
          </cell>
          <cell r="GF94">
            <v>50.13</v>
          </cell>
          <cell r="GG94">
            <v>45.57</v>
          </cell>
        </row>
        <row r="95">
          <cell r="A95" t="str">
            <v>ПВ-3 25</v>
          </cell>
          <cell r="GF95">
            <v>77.12</v>
          </cell>
          <cell r="GG95">
            <v>67.239999999999995</v>
          </cell>
        </row>
        <row r="96">
          <cell r="A96" t="str">
            <v>ПВ-3 35</v>
          </cell>
          <cell r="GF96">
            <v>109.54</v>
          </cell>
          <cell r="GG96">
            <v>95.42</v>
          </cell>
        </row>
        <row r="97">
          <cell r="A97" t="str">
            <v>ПВ-3 50</v>
          </cell>
          <cell r="GF97">
            <v>153.55000000000001</v>
          </cell>
          <cell r="GG97">
            <v>133.75</v>
          </cell>
        </row>
        <row r="98">
          <cell r="A98" t="str">
            <v>ПВ-3 70</v>
          </cell>
          <cell r="GF98">
            <v>214.5</v>
          </cell>
          <cell r="GG98">
            <v>187.01</v>
          </cell>
        </row>
        <row r="99">
          <cell r="A99" t="str">
            <v>ПВ-3 95</v>
          </cell>
          <cell r="GF99">
            <v>296.47000000000003</v>
          </cell>
          <cell r="GG99">
            <v>258.25</v>
          </cell>
        </row>
        <row r="100">
          <cell r="A100" t="str">
            <v>ПВ-3 120</v>
          </cell>
          <cell r="GF100">
            <v>364.88</v>
          </cell>
          <cell r="GG100">
            <v>331.71</v>
          </cell>
        </row>
        <row r="101">
          <cell r="A101" t="str">
            <v>ПВ-3 150</v>
          </cell>
          <cell r="GF101">
            <v>521.46</v>
          </cell>
          <cell r="GG101">
            <v>474.05</v>
          </cell>
        </row>
        <row r="102">
          <cell r="A102" t="str">
            <v>ПВ-3 185</v>
          </cell>
          <cell r="GF102">
            <v>658.77</v>
          </cell>
          <cell r="GG102">
            <v>598.88</v>
          </cell>
        </row>
        <row r="103">
          <cell r="A103" t="str">
            <v>ПВ-3 240</v>
          </cell>
          <cell r="GF103">
            <v>876.82</v>
          </cell>
          <cell r="GG103">
            <v>797.11</v>
          </cell>
        </row>
        <row r="104">
          <cell r="A104" t="str">
            <v xml:space="preserve"> Провод алюминиевый (АПВ, АППВ, АПУНП)</v>
          </cell>
          <cell r="GF104">
            <v>0</v>
          </cell>
        </row>
        <row r="105">
          <cell r="A105" t="str">
            <v>АПВ 2,5</v>
          </cell>
          <cell r="GF105">
            <v>1.5</v>
          </cell>
          <cell r="GG105">
            <v>1.34</v>
          </cell>
        </row>
        <row r="106">
          <cell r="A106" t="str">
            <v>АПВ 4</v>
          </cell>
          <cell r="GF106">
            <v>2.13</v>
          </cell>
          <cell r="GG106">
            <v>1.92</v>
          </cell>
        </row>
        <row r="107">
          <cell r="A107" t="str">
            <v>АПВ 6</v>
          </cell>
          <cell r="GF107">
            <v>2.9</v>
          </cell>
          <cell r="GG107">
            <v>2.59</v>
          </cell>
        </row>
        <row r="108">
          <cell r="A108" t="str">
            <v>АПВ 10</v>
          </cell>
          <cell r="GF108">
            <v>4.78</v>
          </cell>
          <cell r="GG108">
            <v>4.2699999999999996</v>
          </cell>
        </row>
        <row r="109">
          <cell r="A109" t="str">
            <v>АПВ 16</v>
          </cell>
          <cell r="GF109">
            <v>7.28</v>
          </cell>
          <cell r="GG109">
            <v>6.38</v>
          </cell>
        </row>
        <row r="110">
          <cell r="A110" t="str">
            <v>АПВ 25</v>
          </cell>
          <cell r="GF110">
            <v>11.54</v>
          </cell>
          <cell r="GG110">
            <v>10.49</v>
          </cell>
        </row>
        <row r="111">
          <cell r="A111" t="str">
            <v>АПВ 35</v>
          </cell>
          <cell r="GF111">
            <v>17.59</v>
          </cell>
          <cell r="GG111">
            <v>15.3</v>
          </cell>
        </row>
        <row r="112">
          <cell r="A112" t="str">
            <v>АПВ 50</v>
          </cell>
          <cell r="GF112">
            <v>22.75</v>
          </cell>
          <cell r="GG112">
            <v>20.5</v>
          </cell>
        </row>
        <row r="113">
          <cell r="A113" t="str">
            <v>АПВ 70</v>
          </cell>
          <cell r="GF113">
            <v>33.6</v>
          </cell>
          <cell r="GG113">
            <v>29.65</v>
          </cell>
        </row>
        <row r="114">
          <cell r="A114" t="str">
            <v>АПВ 95</v>
          </cell>
          <cell r="GF114">
            <v>43.13</v>
          </cell>
          <cell r="GG114">
            <v>38.96</v>
          </cell>
        </row>
        <row r="115">
          <cell r="A115" t="str">
            <v>АПВ 120</v>
          </cell>
          <cell r="GF115">
            <v>61.66</v>
          </cell>
          <cell r="GG115">
            <v>55.75</v>
          </cell>
        </row>
        <row r="116">
          <cell r="A116" t="str">
            <v>АППВ 2х2,5</v>
          </cell>
          <cell r="GF116">
            <v>3.05</v>
          </cell>
          <cell r="GG116">
            <v>2.65</v>
          </cell>
        </row>
        <row r="117">
          <cell r="A117" t="str">
            <v>АППВ 2х4</v>
          </cell>
          <cell r="GF117">
            <v>4.51</v>
          </cell>
          <cell r="GG117">
            <v>4.0999999999999996</v>
          </cell>
        </row>
        <row r="118">
          <cell r="A118" t="str">
            <v>АППВ 3х2,5</v>
          </cell>
          <cell r="GF118">
            <v>5.01</v>
          </cell>
          <cell r="GG118">
            <v>4.3600000000000003</v>
          </cell>
        </row>
        <row r="119">
          <cell r="A119" t="str">
            <v>АППВ 3х4</v>
          </cell>
          <cell r="GF119">
            <v>7.06</v>
          </cell>
          <cell r="GG119">
            <v>6.14</v>
          </cell>
        </row>
        <row r="120">
          <cell r="A120" t="str">
            <v>АПУНП 2х2,5</v>
          </cell>
          <cell r="GF120">
            <v>3.65</v>
          </cell>
          <cell r="GG120">
            <v>3.26</v>
          </cell>
        </row>
        <row r="121">
          <cell r="A121" t="str">
            <v>АПУНП 2х4</v>
          </cell>
          <cell r="GF121">
            <v>5.23</v>
          </cell>
          <cell r="GG121">
            <v>4.75</v>
          </cell>
        </row>
        <row r="122">
          <cell r="A122" t="str">
            <v>АПУНП 3х2,5</v>
          </cell>
          <cell r="GF122">
            <v>5.41</v>
          </cell>
          <cell r="GG122">
            <v>4.83</v>
          </cell>
        </row>
        <row r="123">
          <cell r="A123" t="str">
            <v>АПУНП 3х4</v>
          </cell>
          <cell r="GF123">
            <v>7.78</v>
          </cell>
          <cell r="GG123">
            <v>7.08</v>
          </cell>
        </row>
        <row r="423">
          <cell r="A423" t="str">
            <v>NYM 3х4</v>
          </cell>
          <cell r="GF423">
            <v>41.08</v>
          </cell>
          <cell r="GG423">
            <v>37.340000000000003</v>
          </cell>
        </row>
        <row r="424">
          <cell r="A424" t="str">
            <v>NYM 3х6</v>
          </cell>
          <cell r="GF424">
            <v>59.94</v>
          </cell>
          <cell r="GG424">
            <v>54.49</v>
          </cell>
        </row>
        <row r="425">
          <cell r="A425" t="str">
            <v>NYM 3х10</v>
          </cell>
          <cell r="GF425">
            <v>108.13</v>
          </cell>
          <cell r="GG425">
            <v>98.3</v>
          </cell>
        </row>
        <row r="426">
          <cell r="A426" t="str">
            <v>NYM 3х16</v>
          </cell>
          <cell r="GF426">
            <v>163.07</v>
          </cell>
          <cell r="GG426">
            <v>148.25</v>
          </cell>
        </row>
        <row r="427">
          <cell r="A427" t="str">
            <v>NYM 4х1,5</v>
          </cell>
          <cell r="GF427">
            <v>22.85</v>
          </cell>
          <cell r="GG427">
            <v>20.77</v>
          </cell>
        </row>
        <row r="428">
          <cell r="A428" t="str">
            <v>NYM 4х2,5</v>
          </cell>
          <cell r="GF428">
            <v>35.31</v>
          </cell>
          <cell r="GG428">
            <v>32.1</v>
          </cell>
        </row>
        <row r="429">
          <cell r="A429" t="str">
            <v>NYM 4х4</v>
          </cell>
          <cell r="GF429">
            <v>55.16</v>
          </cell>
          <cell r="GG429">
            <v>49.69</v>
          </cell>
        </row>
        <row r="430">
          <cell r="A430" t="str">
            <v>NYM 4х6</v>
          </cell>
          <cell r="GF430">
            <v>85.76</v>
          </cell>
          <cell r="GG430">
            <v>74.569999999999993</v>
          </cell>
        </row>
        <row r="431">
          <cell r="A431" t="str">
            <v>NYM 4х10</v>
          </cell>
          <cell r="GF431">
            <v>144.76</v>
          </cell>
          <cell r="GG431">
            <v>125.88</v>
          </cell>
        </row>
        <row r="432">
          <cell r="A432" t="str">
            <v>NYM 4х16</v>
          </cell>
          <cell r="GF432">
            <v>229.16</v>
          </cell>
          <cell r="GG432">
            <v>199.27</v>
          </cell>
        </row>
        <row r="433">
          <cell r="A433" t="str">
            <v>NYM 4х25</v>
          </cell>
          <cell r="GF433">
            <v>354.26</v>
          </cell>
          <cell r="GG433">
            <v>308.05</v>
          </cell>
        </row>
        <row r="434">
          <cell r="A434" t="str">
            <v>NYM 4х35</v>
          </cell>
          <cell r="GF434">
            <v>485.99</v>
          </cell>
          <cell r="GG434">
            <v>422.6</v>
          </cell>
        </row>
        <row r="435">
          <cell r="A435" t="str">
            <v>NYM 5х1,5</v>
          </cell>
          <cell r="GF435">
            <v>27.2</v>
          </cell>
          <cell r="GG435">
            <v>24.73</v>
          </cell>
        </row>
        <row r="436">
          <cell r="A436" t="str">
            <v>NYM 5х2,5</v>
          </cell>
          <cell r="GF436">
            <v>43.59</v>
          </cell>
          <cell r="GG436">
            <v>39.630000000000003</v>
          </cell>
        </row>
        <row r="437">
          <cell r="A437" t="str">
            <v>NYM 5х4</v>
          </cell>
          <cell r="GF437">
            <v>66.13</v>
          </cell>
          <cell r="GG437">
            <v>60.11</v>
          </cell>
        </row>
        <row r="438">
          <cell r="A438" t="str">
            <v>NYM 5х6</v>
          </cell>
          <cell r="GF438">
            <v>100.1</v>
          </cell>
          <cell r="GG438">
            <v>89.78</v>
          </cell>
        </row>
        <row r="439">
          <cell r="A439" t="str">
            <v>NYM 5х10</v>
          </cell>
          <cell r="GF439">
            <v>171.14</v>
          </cell>
          <cell r="GG439">
            <v>155.58000000000001</v>
          </cell>
        </row>
        <row r="440">
          <cell r="A440" t="str">
            <v>NYM 5х16</v>
          </cell>
          <cell r="GF440">
            <v>271.20999999999998</v>
          </cell>
          <cell r="GG440">
            <v>246.55</v>
          </cell>
        </row>
        <row r="441">
          <cell r="A441" t="str">
            <v>NYM 5х25</v>
          </cell>
          <cell r="GF441">
            <v>423.49</v>
          </cell>
          <cell r="GG441">
            <v>384.99</v>
          </cell>
        </row>
        <row r="442">
          <cell r="A442" t="str">
            <v>NYM 5х35</v>
          </cell>
          <cell r="GF442">
            <v>601.66999999999996</v>
          </cell>
          <cell r="GG442">
            <v>546.97</v>
          </cell>
        </row>
        <row r="443">
          <cell r="A443" t="str">
            <v>Пр-во "Севкабель"</v>
          </cell>
          <cell r="GF443">
            <v>0</v>
          </cell>
        </row>
        <row r="444">
          <cell r="A444" t="str">
            <v>NYM 2х1,5 (Севкабель)</v>
          </cell>
          <cell r="GF444">
            <v>14.12</v>
          </cell>
          <cell r="GG444">
            <v>12.83</v>
          </cell>
        </row>
        <row r="445">
          <cell r="A445" t="str">
            <v>NYM 2х2,5 (Севкабель)</v>
          </cell>
          <cell r="GF445">
            <v>21.42</v>
          </cell>
          <cell r="GG445">
            <v>19.47</v>
          </cell>
        </row>
        <row r="446">
          <cell r="A446" t="str">
            <v>NYM 3х1,5 (Севкабель)</v>
          </cell>
          <cell r="GF446">
            <v>19.079999999999998</v>
          </cell>
          <cell r="GG446">
            <v>17.350000000000001</v>
          </cell>
        </row>
        <row r="447">
          <cell r="A447" t="str">
            <v>NYM 3х2,5 (Севкабель)</v>
          </cell>
          <cell r="GF447">
            <v>29.24</v>
          </cell>
          <cell r="GG447">
            <v>26.58</v>
          </cell>
        </row>
        <row r="448">
          <cell r="A448" t="str">
            <v>NYM 4х1,5 (Севкабель)</v>
          </cell>
          <cell r="GF448">
            <v>24.42</v>
          </cell>
          <cell r="GG448">
            <v>22.2</v>
          </cell>
        </row>
        <row r="449">
          <cell r="A449" t="str">
            <v>NYM 4х2,5 (Севкабель)</v>
          </cell>
          <cell r="GF449">
            <v>38.229999999999997</v>
          </cell>
          <cell r="GG449">
            <v>34.76</v>
          </cell>
        </row>
        <row r="450">
          <cell r="A450" t="str">
            <v>NYM 5х1,5 (Севкабель)</v>
          </cell>
          <cell r="GF450">
            <v>29.98</v>
          </cell>
          <cell r="GG450">
            <v>27.25</v>
          </cell>
        </row>
        <row r="451">
          <cell r="A451" t="str">
            <v>NYM 5х2,5 (Севкабель)</v>
          </cell>
          <cell r="GF451">
            <v>47.12</v>
          </cell>
          <cell r="GG451">
            <v>42.83</v>
          </cell>
        </row>
        <row r="452">
          <cell r="A452" t="str">
            <v>NYMнг-LS 2х1,5</v>
          </cell>
          <cell r="GF452">
            <v>15.76</v>
          </cell>
          <cell r="GG452">
            <v>14.32</v>
          </cell>
        </row>
        <row r="453">
          <cell r="A453" t="str">
            <v>NYMнг-LS 2х2,5</v>
          </cell>
          <cell r="GF453">
            <v>22.92</v>
          </cell>
          <cell r="GG453">
            <v>20.84</v>
          </cell>
        </row>
        <row r="454">
          <cell r="A454" t="str">
            <v>NYMнг-LS 3х1,5</v>
          </cell>
          <cell r="GF454">
            <v>21.49</v>
          </cell>
          <cell r="GG454">
            <v>19.54</v>
          </cell>
        </row>
        <row r="455">
          <cell r="A455" t="str">
            <v>NYMнг-LS 3х2,5</v>
          </cell>
          <cell r="GF455">
            <v>31.65</v>
          </cell>
          <cell r="GG455">
            <v>28.77</v>
          </cell>
        </row>
        <row r="456">
          <cell r="A456" t="str">
            <v>NYMнг-LS 3х4</v>
          </cell>
          <cell r="GF456">
            <v>48.1</v>
          </cell>
          <cell r="GG456">
            <v>43.73</v>
          </cell>
        </row>
        <row r="457">
          <cell r="A457" t="str">
            <v>NYMнг-LS 3х6</v>
          </cell>
          <cell r="GF457">
            <v>69.06</v>
          </cell>
          <cell r="GG457">
            <v>62.79</v>
          </cell>
        </row>
        <row r="458">
          <cell r="A458" t="str">
            <v>NYMнг-LS 3х10</v>
          </cell>
          <cell r="GF458">
            <v>120.48</v>
          </cell>
          <cell r="GG458">
            <v>109.53</v>
          </cell>
        </row>
        <row r="459">
          <cell r="A459" t="str">
            <v>NYMнг-LS 4х1,5</v>
          </cell>
          <cell r="GF459">
            <v>28.96</v>
          </cell>
          <cell r="GG459">
            <v>26.33</v>
          </cell>
        </row>
        <row r="460">
          <cell r="A460" t="str">
            <v>NYMнг-LS 4х2,5</v>
          </cell>
          <cell r="GF460">
            <v>41.47</v>
          </cell>
          <cell r="GG460">
            <v>37.700000000000003</v>
          </cell>
        </row>
        <row r="461">
          <cell r="A461" t="str">
            <v>NYMнг-LS 4х4</v>
          </cell>
          <cell r="GF461">
            <v>61.74</v>
          </cell>
          <cell r="GG461">
            <v>56.12</v>
          </cell>
        </row>
        <row r="462">
          <cell r="A462" t="str">
            <v>NYMнг-LS 4х6</v>
          </cell>
          <cell r="GF462">
            <v>87.41</v>
          </cell>
          <cell r="GG462">
            <v>79.459999999999994</v>
          </cell>
        </row>
        <row r="463">
          <cell r="A463" t="str">
            <v>NYMнг-LS 4х10</v>
          </cell>
          <cell r="GF463">
            <v>155.4</v>
          </cell>
          <cell r="GG463">
            <v>141.27000000000001</v>
          </cell>
        </row>
        <row r="464">
          <cell r="A464" t="str">
            <v>NYMнг-LS 4х16</v>
          </cell>
          <cell r="GF464">
            <v>238.26</v>
          </cell>
          <cell r="GG464">
            <v>216.6</v>
          </cell>
        </row>
        <row r="465">
          <cell r="A465" t="str">
            <v>NYMнг-LS 4х25</v>
          </cell>
          <cell r="GF465">
            <v>369.75</v>
          </cell>
          <cell r="GG465">
            <v>336.14</v>
          </cell>
        </row>
        <row r="466">
          <cell r="A466" t="str">
            <v>NYMнг-LS 4х35</v>
          </cell>
          <cell r="GF466">
            <v>508.69</v>
          </cell>
          <cell r="GG466">
            <v>462.45</v>
          </cell>
        </row>
        <row r="467">
          <cell r="A467" t="str">
            <v>NYMнг-LS 5х1,5</v>
          </cell>
          <cell r="GF467">
            <v>34.299999999999997</v>
          </cell>
          <cell r="GG467">
            <v>31.18</v>
          </cell>
        </row>
        <row r="468">
          <cell r="A468" t="str">
            <v>NYMнг-LS 5х2,5</v>
          </cell>
          <cell r="GF468">
            <v>50.29</v>
          </cell>
          <cell r="GG468">
            <v>45.72</v>
          </cell>
        </row>
        <row r="469">
          <cell r="A469" t="str">
            <v>NYMнг-LS 5х4</v>
          </cell>
          <cell r="GF469">
            <v>74.760000000000005</v>
          </cell>
          <cell r="GG469">
            <v>67.97</v>
          </cell>
        </row>
        <row r="470">
          <cell r="A470" t="str">
            <v>NYMнг-LS 5х6</v>
          </cell>
          <cell r="GF470">
            <v>107.59</v>
          </cell>
          <cell r="GG470">
            <v>97.81</v>
          </cell>
        </row>
        <row r="471">
          <cell r="A471" t="str">
            <v>NYMнг-LS 5х10</v>
          </cell>
          <cell r="GF471">
            <v>190.71</v>
          </cell>
          <cell r="GG471">
            <v>173.37</v>
          </cell>
        </row>
        <row r="472">
          <cell r="A472" t="str">
            <v>NYMнг-LS 5х16</v>
          </cell>
          <cell r="GF472">
            <v>296.45999999999998</v>
          </cell>
          <cell r="GG472">
            <v>269.51</v>
          </cell>
        </row>
        <row r="473">
          <cell r="A473" t="str">
            <v>NYMнг-LS 5х25</v>
          </cell>
          <cell r="GF473">
            <v>456.44</v>
          </cell>
          <cell r="GG473">
            <v>414.94</v>
          </cell>
        </row>
        <row r="474">
          <cell r="A474" t="str">
            <v xml:space="preserve"> Кабель медный силовой негорючий (ВВГнг, ВВГнг-п, ВВГнг-LS)</v>
          </cell>
          <cell r="GF474">
            <v>0</v>
          </cell>
        </row>
        <row r="475">
          <cell r="A475" t="str">
            <v>ВВГнг 1х  1,5</v>
          </cell>
          <cell r="GF475">
            <v>6.24</v>
          </cell>
          <cell r="GG475">
            <v>5.67</v>
          </cell>
        </row>
        <row r="476">
          <cell r="A476" t="str">
            <v>ВВГнг 1х  2,5</v>
          </cell>
          <cell r="GF476">
            <v>9.5</v>
          </cell>
          <cell r="GG476">
            <v>8.64</v>
          </cell>
        </row>
        <row r="477">
          <cell r="A477" t="str">
            <v>ВВГнг 1х  4</v>
          </cell>
          <cell r="GF477">
            <v>14.75</v>
          </cell>
          <cell r="GG477">
            <v>13.41</v>
          </cell>
        </row>
        <row r="478">
          <cell r="A478" t="str">
            <v>ВВГнг 1х  6</v>
          </cell>
          <cell r="GF478">
            <v>21.95</v>
          </cell>
          <cell r="GG478">
            <v>19.96</v>
          </cell>
        </row>
        <row r="479">
          <cell r="A479" t="str">
            <v>ВВГнг 1х 10</v>
          </cell>
          <cell r="GF479">
            <v>35.71</v>
          </cell>
          <cell r="GG479">
            <v>32.46</v>
          </cell>
        </row>
        <row r="480">
          <cell r="A480" t="str">
            <v>ВВГнг 1х 16</v>
          </cell>
          <cell r="GF480">
            <v>56.04</v>
          </cell>
          <cell r="GG480">
            <v>50.94</v>
          </cell>
        </row>
        <row r="481">
          <cell r="A481" t="str">
            <v>ВВГнг 1х 25</v>
          </cell>
          <cell r="GF481">
            <v>84.66</v>
          </cell>
          <cell r="GG481">
            <v>76.959999999999994</v>
          </cell>
        </row>
        <row r="482">
          <cell r="A482" t="str">
            <v>ВВГнг 1х 35</v>
          </cell>
          <cell r="GF482">
            <v>116.35</v>
          </cell>
          <cell r="GG482">
            <v>105.78</v>
          </cell>
        </row>
        <row r="483">
          <cell r="A483" t="str">
            <v>ВВГнг 1х 50</v>
          </cell>
          <cell r="GF483">
            <v>152.34</v>
          </cell>
          <cell r="GG483">
            <v>138.49</v>
          </cell>
        </row>
        <row r="484">
          <cell r="A484" t="str">
            <v>ВВГнг 1х 70</v>
          </cell>
          <cell r="GF484">
            <v>234.52</v>
          </cell>
          <cell r="GG484">
            <v>213.2</v>
          </cell>
        </row>
        <row r="485">
          <cell r="A485" t="str">
            <v>ВВГнг 1х 95</v>
          </cell>
          <cell r="GF485">
            <v>320.44</v>
          </cell>
          <cell r="GG485">
            <v>291.3</v>
          </cell>
        </row>
        <row r="486">
          <cell r="A486" t="str">
            <v>ВВГнг 1х120</v>
          </cell>
          <cell r="GF486">
            <v>410.53</v>
          </cell>
          <cell r="GG486">
            <v>373.21</v>
          </cell>
        </row>
        <row r="487">
          <cell r="A487" t="str">
            <v>ВВГнг 1х150</v>
          </cell>
          <cell r="GF487">
            <v>504.16</v>
          </cell>
          <cell r="GG487">
            <v>458.32</v>
          </cell>
        </row>
        <row r="488">
          <cell r="A488" t="str">
            <v>ВВГнг 1х185</v>
          </cell>
          <cell r="GF488">
            <v>612.78</v>
          </cell>
          <cell r="GG488">
            <v>557.07000000000005</v>
          </cell>
        </row>
        <row r="489">
          <cell r="A489" t="str">
            <v>ВВГнг 1х240</v>
          </cell>
          <cell r="GF489">
            <v>803.78</v>
          </cell>
          <cell r="GG489">
            <v>730.71</v>
          </cell>
        </row>
        <row r="490">
          <cell r="A490" t="str">
            <v>ВВГнг-п 2х  1,5</v>
          </cell>
          <cell r="GF490">
            <v>10.99</v>
          </cell>
          <cell r="GG490">
            <v>9.56</v>
          </cell>
        </row>
        <row r="491">
          <cell r="A491" t="str">
            <v>ВВГнг-п 2х  2,5</v>
          </cell>
          <cell r="GF491">
            <v>17.600000000000001</v>
          </cell>
          <cell r="GG491">
            <v>15.3</v>
          </cell>
        </row>
        <row r="492">
          <cell r="A492" t="str">
            <v>ВВГнг-п 2х  4</v>
          </cell>
          <cell r="GF492">
            <v>28.17</v>
          </cell>
          <cell r="GG492">
            <v>24.49</v>
          </cell>
        </row>
        <row r="493">
          <cell r="A493" t="str">
            <v>ВВГнг-п 2х  6</v>
          </cell>
          <cell r="GF493">
            <v>40.82</v>
          </cell>
          <cell r="GG493">
            <v>35.5</v>
          </cell>
        </row>
        <row r="494">
          <cell r="A494" t="str">
            <v>ВВГнг-п 2х 10</v>
          </cell>
          <cell r="GF494">
            <v>64.28</v>
          </cell>
          <cell r="GG494">
            <v>55.9</v>
          </cell>
        </row>
        <row r="495">
          <cell r="A495" t="str">
            <v>ВВГнг-п 2х 16</v>
          </cell>
          <cell r="GF495">
            <v>101.65</v>
          </cell>
          <cell r="GG495">
            <v>88.39</v>
          </cell>
        </row>
        <row r="496">
          <cell r="A496" t="str">
            <v>ВВГнг 2х 25</v>
          </cell>
          <cell r="GF496">
            <v>199.83</v>
          </cell>
          <cell r="GG496">
            <v>173.77</v>
          </cell>
        </row>
        <row r="497">
          <cell r="A497" t="str">
            <v>ВВГнг 2х 35</v>
          </cell>
          <cell r="GF497">
            <v>260.37</v>
          </cell>
          <cell r="GG497">
            <v>226.41</v>
          </cell>
        </row>
        <row r="498">
          <cell r="A498" t="str">
            <v>ВВГнг-п 3х  1,5</v>
          </cell>
          <cell r="GF498">
            <v>16.010000000000002</v>
          </cell>
          <cell r="GG498">
            <v>13.92</v>
          </cell>
        </row>
        <row r="499">
          <cell r="A499" t="str">
            <v>ВВГнг-п 3х  2,5</v>
          </cell>
          <cell r="GF499">
            <v>25.33</v>
          </cell>
          <cell r="GG499">
            <v>22.03</v>
          </cell>
        </row>
        <row r="500">
          <cell r="A500" t="str">
            <v>ВВГнг-п 3х  4</v>
          </cell>
          <cell r="GF500">
            <v>40.9</v>
          </cell>
          <cell r="GG500">
            <v>35.56</v>
          </cell>
        </row>
        <row r="501">
          <cell r="A501" t="str">
            <v>ВВГнг-п 3х  6</v>
          </cell>
          <cell r="GF501">
            <v>60.17</v>
          </cell>
          <cell r="GG501">
            <v>52.55</v>
          </cell>
        </row>
        <row r="502">
          <cell r="A502" t="str">
            <v>ВВГнг 3х  1,5</v>
          </cell>
          <cell r="GF502">
            <v>17.329999999999998</v>
          </cell>
          <cell r="GG502">
            <v>15.13</v>
          </cell>
        </row>
        <row r="503">
          <cell r="A503" t="str">
            <v>ВВГнг 3х  2,5</v>
          </cell>
          <cell r="GF503">
            <v>26.61</v>
          </cell>
          <cell r="GG503">
            <v>23.24</v>
          </cell>
        </row>
        <row r="504">
          <cell r="A504" t="str">
            <v>ВВГнг 3х  4</v>
          </cell>
          <cell r="GF504">
            <v>42.7</v>
          </cell>
          <cell r="GG504">
            <v>37.299999999999997</v>
          </cell>
        </row>
        <row r="505">
          <cell r="A505" t="str">
            <v>ВВГнг 3х  6</v>
          </cell>
          <cell r="GF505">
            <v>60.67</v>
          </cell>
          <cell r="GG505">
            <v>52.98</v>
          </cell>
        </row>
        <row r="506">
          <cell r="A506" t="str">
            <v>ВВГнг 3х 10</v>
          </cell>
          <cell r="GF506">
            <v>96.83</v>
          </cell>
          <cell r="GG506">
            <v>84.56</v>
          </cell>
        </row>
        <row r="507">
          <cell r="A507" t="str">
            <v>ВВГнг 3х 16</v>
          </cell>
          <cell r="GF507">
            <v>153.22999999999999</v>
          </cell>
          <cell r="GG507">
            <v>133.82</v>
          </cell>
        </row>
        <row r="508">
          <cell r="A508" t="str">
            <v>ВВГнг 3х 25</v>
          </cell>
          <cell r="GF508">
            <v>268.33999999999997</v>
          </cell>
          <cell r="GG508">
            <v>234.36</v>
          </cell>
        </row>
        <row r="509">
          <cell r="A509" t="str">
            <v>ВВГнг 3х 35</v>
          </cell>
          <cell r="GF509">
            <v>365.83</v>
          </cell>
          <cell r="GG509">
            <v>319.51</v>
          </cell>
        </row>
        <row r="510">
          <cell r="A510" t="str">
            <v>ВВГнг 3х 50</v>
          </cell>
          <cell r="GF510">
            <v>496.03</v>
          </cell>
          <cell r="GG510">
            <v>433.21</v>
          </cell>
        </row>
        <row r="511">
          <cell r="A511" t="str">
            <v>ВВГнг 3х  2,5+1х1,5</v>
          </cell>
          <cell r="GF511">
            <v>39.200000000000003</v>
          </cell>
          <cell r="GG511">
            <v>34.24</v>
          </cell>
        </row>
        <row r="512">
          <cell r="A512" t="str">
            <v>ВВГнг 3х  4+1х2,5</v>
          </cell>
          <cell r="GF512">
            <v>52.29</v>
          </cell>
          <cell r="GG512">
            <v>45.67</v>
          </cell>
        </row>
        <row r="513">
          <cell r="A513" t="str">
            <v>ВВГнг 3х  6+1х4</v>
          </cell>
          <cell r="GF513">
            <v>78.010000000000005</v>
          </cell>
          <cell r="GG513">
            <v>68.13</v>
          </cell>
        </row>
        <row r="514">
          <cell r="A514" t="str">
            <v>ВВГнг 3х 10+1х6</v>
          </cell>
          <cell r="GF514">
            <v>131.47999999999999</v>
          </cell>
          <cell r="GG514">
            <v>114.83</v>
          </cell>
        </row>
        <row r="515">
          <cell r="A515" t="str">
            <v>ВВГнг 3х 16+1х10</v>
          </cell>
          <cell r="GF515">
            <v>208.89</v>
          </cell>
          <cell r="GG515">
            <v>182.44</v>
          </cell>
        </row>
        <row r="516">
          <cell r="A516" t="str">
            <v>ВВГнг 3х 25+1х16</v>
          </cell>
          <cell r="GF516">
            <v>325.24</v>
          </cell>
          <cell r="GG516">
            <v>284.05</v>
          </cell>
        </row>
        <row r="517">
          <cell r="A517" t="str">
            <v>ВВГнг 3х 35+1х16</v>
          </cell>
          <cell r="GF517">
            <v>433.6</v>
          </cell>
          <cell r="GG517">
            <v>378.69</v>
          </cell>
        </row>
        <row r="518">
          <cell r="A518" t="str">
            <v>ВВГнг 3х 50+1х25</v>
          </cell>
          <cell r="GF518">
            <v>625.15</v>
          </cell>
          <cell r="GG518">
            <v>545.98</v>
          </cell>
        </row>
        <row r="519">
          <cell r="A519" t="str">
            <v>ВВГнг 3х 70+1х35</v>
          </cell>
          <cell r="GF519">
            <v>864.61</v>
          </cell>
          <cell r="GG519">
            <v>755.12</v>
          </cell>
        </row>
        <row r="520">
          <cell r="A520" t="str">
            <v>ВВГнг 3х 95+1х50</v>
          </cell>
          <cell r="GF520">
            <v>1176.77</v>
          </cell>
          <cell r="GG520">
            <v>1027.74</v>
          </cell>
        </row>
        <row r="521">
          <cell r="A521" t="str">
            <v>ВВГнг 3х120+1х70</v>
          </cell>
          <cell r="GF521">
            <v>1520.16</v>
          </cell>
          <cell r="GG521">
            <v>1327.65</v>
          </cell>
        </row>
        <row r="522">
          <cell r="A522" t="str">
            <v>ВВГнг 3х150+1х70</v>
          </cell>
          <cell r="GF522">
            <v>1808.18</v>
          </cell>
          <cell r="GG522">
            <v>1579.2</v>
          </cell>
        </row>
        <row r="523">
          <cell r="A523" t="str">
            <v>ВВГнг 3х185+1х95</v>
          </cell>
          <cell r="GF523">
            <v>2292.42</v>
          </cell>
          <cell r="GG523">
            <v>2002.11</v>
          </cell>
        </row>
        <row r="524">
          <cell r="A524" t="str">
            <v>ВВГнг 3х240+1х120</v>
          </cell>
          <cell r="GF524">
            <v>2985.13</v>
          </cell>
          <cell r="GG524">
            <v>2607.1</v>
          </cell>
        </row>
        <row r="525">
          <cell r="A525" t="str">
            <v>ВВГнг 4х  1,5</v>
          </cell>
          <cell r="GF525">
            <v>21.42</v>
          </cell>
          <cell r="GG525">
            <v>19.04</v>
          </cell>
        </row>
        <row r="526">
          <cell r="A526" t="str">
            <v>ВВГнг 4х  2,5</v>
          </cell>
          <cell r="GF526">
            <v>34.15</v>
          </cell>
          <cell r="GG526">
            <v>29.69</v>
          </cell>
        </row>
        <row r="527">
          <cell r="A527" t="str">
            <v>ВВГнг 4х  4</v>
          </cell>
          <cell r="GF527">
            <v>55.08</v>
          </cell>
          <cell r="GG527">
            <v>47.9</v>
          </cell>
        </row>
        <row r="528">
          <cell r="A528" t="str">
            <v>ВВГнг 4х  6</v>
          </cell>
          <cell r="GF528">
            <v>80.48</v>
          </cell>
          <cell r="GG528">
            <v>69.98</v>
          </cell>
        </row>
        <row r="529">
          <cell r="A529" t="str">
            <v>ВВГнг 4х 10</v>
          </cell>
          <cell r="GF529">
            <v>129.88</v>
          </cell>
          <cell r="GG529">
            <v>112.94</v>
          </cell>
        </row>
        <row r="530">
          <cell r="A530" t="str">
            <v>ВВГнг 4х 16</v>
          </cell>
          <cell r="GF530">
            <v>209.66</v>
          </cell>
          <cell r="GG530">
            <v>182.63</v>
          </cell>
        </row>
        <row r="531">
          <cell r="A531" t="str">
            <v>ВВГнг 4х 25</v>
          </cell>
          <cell r="GF531">
            <v>326.55</v>
          </cell>
          <cell r="GG531">
            <v>284.57</v>
          </cell>
        </row>
        <row r="532">
          <cell r="A532" t="str">
            <v>ВВГнг 4х 35</v>
          </cell>
          <cell r="GF532">
            <v>448.14</v>
          </cell>
          <cell r="GG532">
            <v>390.36</v>
          </cell>
        </row>
        <row r="533">
          <cell r="A533" t="str">
            <v>ВВГнг 4х 50</v>
          </cell>
          <cell r="GF533">
            <v>658.02</v>
          </cell>
          <cell r="GG533">
            <v>572.19000000000005</v>
          </cell>
        </row>
        <row r="534">
          <cell r="A534" t="str">
            <v>ВВГнг 4х 70</v>
          </cell>
          <cell r="GF534">
            <v>955.96</v>
          </cell>
          <cell r="GG534">
            <v>831.27</v>
          </cell>
        </row>
        <row r="535">
          <cell r="A535" t="str">
            <v>ВВГнг 4х 95</v>
          </cell>
          <cell r="GF535">
            <v>1311.81</v>
          </cell>
          <cell r="GG535">
            <v>1142.69</v>
          </cell>
        </row>
        <row r="536">
          <cell r="A536" t="str">
            <v>ВВГнг 4х120</v>
          </cell>
          <cell r="GF536">
            <v>1648.63</v>
          </cell>
          <cell r="GG536">
            <v>1436.71</v>
          </cell>
        </row>
        <row r="537">
          <cell r="A537" t="str">
            <v>ВВГнг 4х150</v>
          </cell>
          <cell r="GF537">
            <v>2021.05</v>
          </cell>
          <cell r="GG537">
            <v>1760.5</v>
          </cell>
        </row>
        <row r="538">
          <cell r="A538" t="str">
            <v>ВВГнг 4х185</v>
          </cell>
          <cell r="GF538">
            <v>2528.2800000000002</v>
          </cell>
          <cell r="GG538">
            <v>2203.29</v>
          </cell>
        </row>
        <row r="539">
          <cell r="A539" t="str">
            <v>ВВГнг 4х240</v>
          </cell>
          <cell r="GF539">
            <v>3312.03</v>
          </cell>
          <cell r="GG539">
            <v>2886.3</v>
          </cell>
        </row>
        <row r="540">
          <cell r="A540" t="str">
            <v>ВВГнг 5х  1,5</v>
          </cell>
          <cell r="GF540">
            <v>26.81</v>
          </cell>
          <cell r="GG540">
            <v>23.62</v>
          </cell>
        </row>
        <row r="541">
          <cell r="A541" t="str">
            <v>ВВГнг 5х  2,5</v>
          </cell>
          <cell r="GF541">
            <v>42.91</v>
          </cell>
          <cell r="GG541">
            <v>37.31</v>
          </cell>
        </row>
        <row r="542">
          <cell r="A542" t="str">
            <v>ВВГнг 5х  4</v>
          </cell>
          <cell r="GF542">
            <v>67.959999999999994</v>
          </cell>
          <cell r="GG542">
            <v>59.09</v>
          </cell>
        </row>
        <row r="543">
          <cell r="A543" t="str">
            <v>ВВГнг 5х  6</v>
          </cell>
          <cell r="GF543">
            <v>98.32</v>
          </cell>
          <cell r="GG543">
            <v>86.47</v>
          </cell>
        </row>
        <row r="544">
          <cell r="A544" t="str">
            <v>ВВГнг 5х 10</v>
          </cell>
          <cell r="GF544">
            <v>154.03</v>
          </cell>
          <cell r="GG544">
            <v>140.03</v>
          </cell>
        </row>
        <row r="545">
          <cell r="A545" t="str">
            <v>ВВГнг 5х 16</v>
          </cell>
          <cell r="GF545">
            <v>240.77</v>
          </cell>
          <cell r="GG545">
            <v>218.88</v>
          </cell>
        </row>
        <row r="546">
          <cell r="A546" t="str">
            <v>ВВГнг 5х 25</v>
          </cell>
          <cell r="GF546">
            <v>392.55</v>
          </cell>
          <cell r="GG546">
            <v>356.86</v>
          </cell>
        </row>
        <row r="547">
          <cell r="A547" t="str">
            <v>ВВГнг 5х 35</v>
          </cell>
          <cell r="GF547">
            <v>540.54999999999995</v>
          </cell>
          <cell r="GG547">
            <v>491.41</v>
          </cell>
        </row>
        <row r="548">
          <cell r="A548" t="str">
            <v>ВВГнг 5х 50</v>
          </cell>
          <cell r="GF548">
            <v>783.66</v>
          </cell>
          <cell r="GG548">
            <v>712.42</v>
          </cell>
        </row>
        <row r="549">
          <cell r="A549" t="str">
            <v>ВВГнг 5х 70</v>
          </cell>
          <cell r="GF549">
            <v>1148.57</v>
          </cell>
          <cell r="GG549">
            <v>1044.1500000000001</v>
          </cell>
        </row>
        <row r="550">
          <cell r="A550" t="str">
            <v>ВВГнг 5х 95</v>
          </cell>
          <cell r="GF550">
            <v>1582.63</v>
          </cell>
          <cell r="GG550">
            <v>1438.75</v>
          </cell>
        </row>
        <row r="551">
          <cell r="A551" t="str">
            <v>ВВГнг 5х120</v>
          </cell>
          <cell r="GF551">
            <v>1987.06</v>
          </cell>
          <cell r="GG551">
            <v>1806.42</v>
          </cell>
        </row>
        <row r="552">
          <cell r="A552" t="str">
            <v>ВВГнг 5х150</v>
          </cell>
          <cell r="GF552">
            <v>2439.59</v>
          </cell>
          <cell r="GG552">
            <v>2217.81</v>
          </cell>
        </row>
        <row r="553">
          <cell r="A553" t="str">
            <v>ВВГнг 5х185</v>
          </cell>
          <cell r="GF553">
            <v>3069.5</v>
          </cell>
          <cell r="GG553">
            <v>2790.46</v>
          </cell>
        </row>
        <row r="554">
          <cell r="A554" t="str">
            <v>ВВГнг-LS 1х  1,5</v>
          </cell>
          <cell r="GF554">
            <v>8.31</v>
          </cell>
          <cell r="GG554">
            <v>7.55</v>
          </cell>
        </row>
        <row r="555">
          <cell r="A555" t="str">
            <v>ВВГнг-LS 1х  2,5</v>
          </cell>
          <cell r="GF555">
            <v>12.02</v>
          </cell>
          <cell r="GG555">
            <v>10.93</v>
          </cell>
        </row>
        <row r="556">
          <cell r="A556" t="str">
            <v>ВВГнг-LS 1х  4</v>
          </cell>
          <cell r="GF556">
            <v>17.670000000000002</v>
          </cell>
          <cell r="GG556">
            <v>16.059999999999999</v>
          </cell>
        </row>
        <row r="557">
          <cell r="A557" t="str">
            <v>ВВГнг-LS 1х  6</v>
          </cell>
          <cell r="GF557">
            <v>24.68</v>
          </cell>
          <cell r="GG557">
            <v>22.43</v>
          </cell>
        </row>
        <row r="558">
          <cell r="A558" t="str">
            <v>ВВГнг-LS 1х 10</v>
          </cell>
          <cell r="GF558">
            <v>39.93</v>
          </cell>
          <cell r="GG558">
            <v>36.299999999999997</v>
          </cell>
        </row>
        <row r="559">
          <cell r="A559" t="str">
            <v>ВВГнг-LS 1х 16</v>
          </cell>
          <cell r="GF559">
            <v>61.5</v>
          </cell>
          <cell r="GG559">
            <v>55.91</v>
          </cell>
        </row>
        <row r="560">
          <cell r="A560" t="str">
            <v>ВВГнг-LS 1х 25</v>
          </cell>
          <cell r="GF560">
            <v>95.7</v>
          </cell>
          <cell r="GG560">
            <v>87</v>
          </cell>
        </row>
        <row r="561">
          <cell r="A561" t="str">
            <v>ВВГнг-LS 1х 35</v>
          </cell>
          <cell r="GF561">
            <v>130.16</v>
          </cell>
          <cell r="GG561">
            <v>118.32</v>
          </cell>
        </row>
        <row r="562">
          <cell r="A562" t="str">
            <v>ВВГнг-LS 1х 50</v>
          </cell>
          <cell r="GF562">
            <v>168.48</v>
          </cell>
          <cell r="GG562">
            <v>153.16</v>
          </cell>
        </row>
        <row r="563">
          <cell r="A563" t="str">
            <v>ВВГнг-LS 1х 70</v>
          </cell>
          <cell r="GF563">
            <v>257.60000000000002</v>
          </cell>
          <cell r="GG563">
            <v>234.18</v>
          </cell>
        </row>
        <row r="564">
          <cell r="A564" t="str">
            <v>ВВГнг-LS 1х 95</v>
          </cell>
          <cell r="GF564">
            <v>343.75</v>
          </cell>
          <cell r="GG564">
            <v>312.5</v>
          </cell>
        </row>
        <row r="565">
          <cell r="A565" t="str">
            <v>ВВГнг-LS 1х120</v>
          </cell>
          <cell r="GF565">
            <v>430.34</v>
          </cell>
          <cell r="GG565">
            <v>391.22</v>
          </cell>
        </row>
        <row r="566">
          <cell r="A566" t="str">
            <v>ВВГнг-LS 1х150</v>
          </cell>
          <cell r="GF566">
            <v>534.72</v>
          </cell>
          <cell r="GG566">
            <v>486.11</v>
          </cell>
        </row>
        <row r="567">
          <cell r="A567" t="str">
            <v>ВВГнг-LS 1х185</v>
          </cell>
          <cell r="GF567">
            <v>660.57</v>
          </cell>
          <cell r="GG567">
            <v>600.52</v>
          </cell>
        </row>
        <row r="568">
          <cell r="A568" t="str">
            <v>ВВГнг-LS 1х240</v>
          </cell>
          <cell r="GF568">
            <v>846.27</v>
          </cell>
          <cell r="GG568">
            <v>769.33</v>
          </cell>
        </row>
        <row r="569">
          <cell r="A569" t="str">
            <v>ВВГнг-LS-п 2х1,5</v>
          </cell>
          <cell r="GF569">
            <v>14.85</v>
          </cell>
          <cell r="GG569">
            <v>13.5</v>
          </cell>
        </row>
        <row r="570">
          <cell r="A570" t="str">
            <v>ВВГнг-LS-п 2х2,5</v>
          </cell>
          <cell r="GF570">
            <v>21.5</v>
          </cell>
          <cell r="GG570">
            <v>19.55</v>
          </cell>
        </row>
        <row r="571">
          <cell r="A571" t="str">
            <v>ВВГнг-LS-п 2х4</v>
          </cell>
          <cell r="GF571">
            <v>34.25</v>
          </cell>
          <cell r="GG571">
            <v>31.14</v>
          </cell>
        </row>
        <row r="572">
          <cell r="A572" t="str">
            <v>ВВГнг-LS-п 2х6</v>
          </cell>
          <cell r="GF572">
            <v>48.93</v>
          </cell>
          <cell r="GG572">
            <v>44.48</v>
          </cell>
        </row>
        <row r="573">
          <cell r="A573" t="str">
            <v>ВВГнг-LS 2х  1,5</v>
          </cell>
          <cell r="GF573">
            <v>15.9</v>
          </cell>
          <cell r="GG573">
            <v>14.46</v>
          </cell>
        </row>
        <row r="574">
          <cell r="A574" t="str">
            <v>ВВГнг-LS 2х  2,5</v>
          </cell>
          <cell r="GF574">
            <v>23.14</v>
          </cell>
          <cell r="GG574">
            <v>21.04</v>
          </cell>
        </row>
        <row r="575">
          <cell r="A575" t="str">
            <v>ВВГнг-LS 2х  4</v>
          </cell>
          <cell r="GF575">
            <v>38.15</v>
          </cell>
          <cell r="GG575">
            <v>34.68</v>
          </cell>
        </row>
        <row r="576">
          <cell r="A576" t="str">
            <v>ВВГнг-LS 2х  6</v>
          </cell>
          <cell r="GF576">
            <v>53.26</v>
          </cell>
          <cell r="GG576">
            <v>48.41</v>
          </cell>
        </row>
        <row r="577">
          <cell r="A577" t="str">
            <v>ВВГнг-LS 2х 10</v>
          </cell>
          <cell r="GF577">
            <v>96.45</v>
          </cell>
          <cell r="GG577">
            <v>87.68</v>
          </cell>
        </row>
        <row r="578">
          <cell r="A578" t="str">
            <v>ВВГнг-LS 2х 16</v>
          </cell>
          <cell r="GF578">
            <v>150.31</v>
          </cell>
          <cell r="GG578">
            <v>136.65</v>
          </cell>
        </row>
        <row r="579">
          <cell r="A579" t="str">
            <v>ВВГнг-LS-п 3х1,5</v>
          </cell>
          <cell r="GF579">
            <v>21.25</v>
          </cell>
          <cell r="GG579">
            <v>19.32</v>
          </cell>
        </row>
        <row r="580">
          <cell r="A580" t="str">
            <v>ВВГнг-LS-п 3х2,5</v>
          </cell>
          <cell r="GF580">
            <v>31.73</v>
          </cell>
          <cell r="GG580">
            <v>28.85</v>
          </cell>
        </row>
        <row r="581">
          <cell r="A581" t="str">
            <v>ВВГнг-LS-п 3х4</v>
          </cell>
          <cell r="GF581">
            <v>46.45</v>
          </cell>
          <cell r="GG581">
            <v>42.22</v>
          </cell>
        </row>
        <row r="582">
          <cell r="A582" t="str">
            <v>ВВГнг-LS-п 3х6</v>
          </cell>
          <cell r="GF582">
            <v>68.02</v>
          </cell>
          <cell r="GG582">
            <v>61.84</v>
          </cell>
        </row>
        <row r="583">
          <cell r="A583" t="str">
            <v>ВВГнг-LS 3х  1,5</v>
          </cell>
          <cell r="GF583">
            <v>21.6</v>
          </cell>
          <cell r="GG583">
            <v>19.64</v>
          </cell>
        </row>
        <row r="584">
          <cell r="A584" t="str">
            <v>ВВГнг-LS 3х  2,5</v>
          </cell>
          <cell r="GF584">
            <v>31.81</v>
          </cell>
          <cell r="GG584">
            <v>28.91</v>
          </cell>
        </row>
        <row r="585">
          <cell r="A585" t="str">
            <v>ВВГнг-LS 3х  4</v>
          </cell>
          <cell r="GF585">
            <v>48.6</v>
          </cell>
          <cell r="GG585">
            <v>44.18</v>
          </cell>
        </row>
        <row r="586">
          <cell r="A586" t="str">
            <v>ВВГнг-LS 3х  6</v>
          </cell>
          <cell r="GF586">
            <v>69.77</v>
          </cell>
          <cell r="GG586">
            <v>63.43</v>
          </cell>
        </row>
        <row r="587">
          <cell r="A587" t="str">
            <v>ВВГнг-LS 3х 10</v>
          </cell>
          <cell r="GF587">
            <v>121.63</v>
          </cell>
          <cell r="GG587">
            <v>110.57</v>
          </cell>
        </row>
        <row r="588">
          <cell r="A588" t="str">
            <v>ВВГнг-LS 3х 16</v>
          </cell>
          <cell r="GF588">
            <v>190.62</v>
          </cell>
          <cell r="GG588">
            <v>173.29</v>
          </cell>
        </row>
        <row r="589">
          <cell r="A589" t="str">
            <v>ВВГнг-LS 3х 25</v>
          </cell>
          <cell r="GF589">
            <v>293.64</v>
          </cell>
          <cell r="GG589">
            <v>266.95</v>
          </cell>
        </row>
        <row r="590">
          <cell r="A590" t="str">
            <v>ВВГнг-LS 3х 35</v>
          </cell>
          <cell r="GF590">
            <v>403.3</v>
          </cell>
          <cell r="GG590">
            <v>366.64</v>
          </cell>
        </row>
        <row r="591">
          <cell r="A591" t="str">
            <v>ВВГнг-LS 3х 50</v>
          </cell>
          <cell r="GF591">
            <v>643.23</v>
          </cell>
          <cell r="GG591">
            <v>584.75</v>
          </cell>
        </row>
        <row r="592">
          <cell r="A592" t="str">
            <v>ВВГнг-LS 3х  2,5+1х1,5</v>
          </cell>
          <cell r="GF592">
            <v>45.22</v>
          </cell>
          <cell r="GG592">
            <v>41.11</v>
          </cell>
        </row>
        <row r="593">
          <cell r="A593" t="str">
            <v>ВВГнг-LS 3х  4+1х2,5</v>
          </cell>
          <cell r="GF593">
            <v>69.739999999999995</v>
          </cell>
          <cell r="GG593">
            <v>63.4</v>
          </cell>
        </row>
        <row r="594">
          <cell r="A594" t="str">
            <v>ВВГнг-LS 3х  6+1х4</v>
          </cell>
          <cell r="GF594">
            <v>101.26</v>
          </cell>
          <cell r="GG594">
            <v>92.05</v>
          </cell>
        </row>
        <row r="595">
          <cell r="A595" t="str">
            <v>ВВГнг-LS 3х 10+1х6</v>
          </cell>
          <cell r="GF595">
            <v>155.97</v>
          </cell>
          <cell r="GG595">
            <v>141.79</v>
          </cell>
        </row>
        <row r="596">
          <cell r="A596" t="str">
            <v>ВВГнг-LS 3х 16+1х10</v>
          </cell>
          <cell r="GF596">
            <v>242.71</v>
          </cell>
          <cell r="GG596">
            <v>220.65</v>
          </cell>
        </row>
        <row r="597">
          <cell r="A597" t="str">
            <v>ВВГнг-LS 3х 25+1х16</v>
          </cell>
          <cell r="GF597">
            <v>365.86</v>
          </cell>
          <cell r="GG597">
            <v>332.6</v>
          </cell>
        </row>
        <row r="598">
          <cell r="A598" t="str">
            <v>ВВГнг-LS 3х 35+1х16</v>
          </cell>
          <cell r="GF598">
            <v>456.64</v>
          </cell>
          <cell r="GG598">
            <v>415.13</v>
          </cell>
        </row>
        <row r="599">
          <cell r="A599" t="str">
            <v>ВВГнг-LS 3х 50+1х25</v>
          </cell>
          <cell r="GF599">
            <v>675.19</v>
          </cell>
          <cell r="GG599">
            <v>613.80999999999995</v>
          </cell>
        </row>
        <row r="600">
          <cell r="A600" t="str">
            <v>ВВГнг-LS 3х 70+1х35</v>
          </cell>
          <cell r="GF600">
            <v>884.38</v>
          </cell>
          <cell r="GG600">
            <v>803.98</v>
          </cell>
        </row>
        <row r="601">
          <cell r="A601" t="str">
            <v>ВВГнг-LS 3х 95+1х50</v>
          </cell>
          <cell r="GF601">
            <v>1213.8399999999999</v>
          </cell>
          <cell r="GG601">
            <v>1103.49</v>
          </cell>
        </row>
        <row r="602">
          <cell r="A602" t="str">
            <v>ВВГнг-LS 3х120+1х70</v>
          </cell>
          <cell r="GF602">
            <v>1506.75</v>
          </cell>
          <cell r="GG602">
            <v>1369.78</v>
          </cell>
        </row>
        <row r="603">
          <cell r="A603" t="str">
            <v>ВВГнг-LS 3х150+1х70</v>
          </cell>
          <cell r="GF603">
            <v>1814.25</v>
          </cell>
          <cell r="GG603">
            <v>1649.32</v>
          </cell>
        </row>
        <row r="604">
          <cell r="A604" t="str">
            <v>ВВГнг-LS 3х185+1х95</v>
          </cell>
          <cell r="GF604">
            <v>2274.25</v>
          </cell>
          <cell r="GG604">
            <v>2067.5</v>
          </cell>
        </row>
        <row r="605">
          <cell r="A605" t="str">
            <v>ВВГнг-LS 3х240+1х120</v>
          </cell>
          <cell r="GF605">
            <v>3364.36</v>
          </cell>
          <cell r="GG605">
            <v>3058.51</v>
          </cell>
        </row>
        <row r="606">
          <cell r="A606" t="str">
            <v>ВВГнг-LS 4х  1,5</v>
          </cell>
          <cell r="GF606">
            <v>29.13</v>
          </cell>
          <cell r="GG606">
            <v>26.48</v>
          </cell>
        </row>
        <row r="607">
          <cell r="A607" t="str">
            <v>ВВГнг-LS 4х  2,5</v>
          </cell>
          <cell r="GF607">
            <v>41.71</v>
          </cell>
          <cell r="GG607">
            <v>37.92</v>
          </cell>
        </row>
        <row r="608">
          <cell r="A608" t="str">
            <v>ВВГнг-LS 4х  4</v>
          </cell>
          <cell r="GF608">
            <v>62.09</v>
          </cell>
          <cell r="GG608">
            <v>56.45</v>
          </cell>
        </row>
        <row r="609">
          <cell r="A609" t="str">
            <v>ВВГнг-LS 4х  6</v>
          </cell>
          <cell r="GF609">
            <v>88.24</v>
          </cell>
          <cell r="GG609">
            <v>80.209999999999994</v>
          </cell>
        </row>
        <row r="610">
          <cell r="A610" t="str">
            <v>ВВГнг-LS 4х 10</v>
          </cell>
          <cell r="GF610">
            <v>156.16999999999999</v>
          </cell>
          <cell r="GG610">
            <v>141.97</v>
          </cell>
        </row>
        <row r="611">
          <cell r="A611" t="str">
            <v>ВВГнг-LS 4х 16</v>
          </cell>
          <cell r="GF611">
            <v>243.73</v>
          </cell>
          <cell r="GG611">
            <v>221.58</v>
          </cell>
        </row>
        <row r="612">
          <cell r="A612" t="str">
            <v>ВВГнг-LS 4х 25</v>
          </cell>
          <cell r="GF612">
            <v>378.25</v>
          </cell>
          <cell r="GG612">
            <v>343.86</v>
          </cell>
        </row>
        <row r="613">
          <cell r="A613" t="str">
            <v>ВВГнг-LS 4х 35</v>
          </cell>
          <cell r="GF613">
            <v>520.39</v>
          </cell>
          <cell r="GG613">
            <v>473.08</v>
          </cell>
        </row>
        <row r="614">
          <cell r="A614" t="str">
            <v>ВВГнг-LS 4х 50</v>
          </cell>
          <cell r="GF614">
            <v>731.62</v>
          </cell>
          <cell r="GG614">
            <v>665.11</v>
          </cell>
        </row>
        <row r="615">
          <cell r="A615" t="str">
            <v>ВВГнг-LS 4х 70</v>
          </cell>
          <cell r="GF615">
            <v>1009.31</v>
          </cell>
          <cell r="GG615">
            <v>917.56</v>
          </cell>
        </row>
        <row r="616">
          <cell r="A616" t="str">
            <v>ВВГнг-LS 4х 95</v>
          </cell>
          <cell r="GF616">
            <v>1390.51</v>
          </cell>
          <cell r="GG616">
            <v>1264.0999999999999</v>
          </cell>
        </row>
        <row r="617">
          <cell r="A617" t="str">
            <v>ВВГнг-LS 4х120</v>
          </cell>
          <cell r="GF617">
            <v>1713.31</v>
          </cell>
          <cell r="GG617">
            <v>1557.56</v>
          </cell>
        </row>
        <row r="618">
          <cell r="A618" t="str">
            <v>ВВГнг-LS 4х150</v>
          </cell>
          <cell r="GF618">
            <v>2085.37</v>
          </cell>
          <cell r="GG618">
            <v>1895.8</v>
          </cell>
        </row>
        <row r="619">
          <cell r="A619" t="str">
            <v>ВВГнг-LS 4х185</v>
          </cell>
          <cell r="GF619">
            <v>2644.05</v>
          </cell>
          <cell r="GG619">
            <v>2403.6799999999998</v>
          </cell>
        </row>
        <row r="620">
          <cell r="A620" t="str">
            <v>ВВГнг-LS 4х240</v>
          </cell>
          <cell r="GF620">
            <v>3449.34</v>
          </cell>
          <cell r="GG620">
            <v>3135.76</v>
          </cell>
        </row>
        <row r="621">
          <cell r="A621" t="str">
            <v>ВВГнг-LS 5х  1,5</v>
          </cell>
          <cell r="GF621">
            <v>34.49</v>
          </cell>
          <cell r="GG621">
            <v>31.36</v>
          </cell>
        </row>
        <row r="622">
          <cell r="A622" t="str">
            <v>ВВГнг-LS 5х  2,5</v>
          </cell>
          <cell r="GF622">
            <v>50.58</v>
          </cell>
          <cell r="GG622">
            <v>45.98</v>
          </cell>
        </row>
        <row r="623">
          <cell r="A623" t="str">
            <v>ВВГнг-LS 5х  4</v>
          </cell>
          <cell r="GF623">
            <v>75.19</v>
          </cell>
          <cell r="GG623">
            <v>68.36</v>
          </cell>
        </row>
        <row r="624">
          <cell r="A624" t="str">
            <v>ВВГнг-LS 5х  6</v>
          </cell>
          <cell r="GF624">
            <v>108.21</v>
          </cell>
          <cell r="GG624">
            <v>98.37</v>
          </cell>
        </row>
        <row r="625">
          <cell r="A625" t="str">
            <v>ВВГнг-LS 5х 10</v>
          </cell>
          <cell r="GF625">
            <v>191.55</v>
          </cell>
          <cell r="GG625">
            <v>174.14</v>
          </cell>
        </row>
        <row r="626">
          <cell r="A626" t="str">
            <v>ВВГнг-LS 5х 16</v>
          </cell>
          <cell r="GF626">
            <v>300.60000000000002</v>
          </cell>
          <cell r="GG626">
            <v>273.27999999999997</v>
          </cell>
        </row>
        <row r="627">
          <cell r="A627" t="str">
            <v>ВВГнг-LS 5х 25</v>
          </cell>
          <cell r="GF627">
            <v>462.82</v>
          </cell>
          <cell r="GG627">
            <v>420.74</v>
          </cell>
        </row>
        <row r="628">
          <cell r="A628" t="str">
            <v>ВВГнг-LS 5х 35</v>
          </cell>
          <cell r="GF628">
            <v>643.30999999999995</v>
          </cell>
          <cell r="GG628">
            <v>584.83000000000004</v>
          </cell>
        </row>
        <row r="629">
          <cell r="A629" t="str">
            <v>ВВГнг-LS 5х 50</v>
          </cell>
          <cell r="GF629">
            <v>869.37</v>
          </cell>
          <cell r="GG629">
            <v>790.33</v>
          </cell>
        </row>
        <row r="630">
          <cell r="A630" t="str">
            <v>ВВГнг-LS 5х 70</v>
          </cell>
          <cell r="GF630">
            <v>1269.45</v>
          </cell>
          <cell r="GG630">
            <v>1154.05</v>
          </cell>
        </row>
        <row r="631">
          <cell r="A631" t="str">
            <v>ВВГнг-LS 5х 95</v>
          </cell>
          <cell r="GF631">
            <v>1726.4</v>
          </cell>
          <cell r="GG631">
            <v>1569.45</v>
          </cell>
        </row>
        <row r="632">
          <cell r="A632" t="str">
            <v>ВВГнг-LS 5х120</v>
          </cell>
          <cell r="GF632">
            <v>2159.3000000000002</v>
          </cell>
          <cell r="GG632">
            <v>1963</v>
          </cell>
        </row>
        <row r="633">
          <cell r="A633" t="str">
            <v>ВВГнг-LS 5х150</v>
          </cell>
          <cell r="GF633">
            <v>2642.36</v>
          </cell>
          <cell r="GG633">
            <v>2402.15</v>
          </cell>
        </row>
        <row r="634">
          <cell r="A634" t="str">
            <v>ВВГнг-LS 5х185</v>
          </cell>
          <cell r="GF634">
            <v>3151.01</v>
          </cell>
          <cell r="GG634">
            <v>2864.55</v>
          </cell>
        </row>
        <row r="635">
          <cell r="A635" t="str">
            <v xml:space="preserve"> Кабель медный силовой с заполнением (ВВГз)</v>
          </cell>
          <cell r="GF635">
            <v>0</v>
          </cell>
        </row>
        <row r="636">
          <cell r="A636" t="str">
            <v>ВВГз 2х  1,5</v>
          </cell>
          <cell r="GF636">
            <v>15.02</v>
          </cell>
          <cell r="GG636">
            <v>13.65</v>
          </cell>
        </row>
        <row r="637">
          <cell r="A637" t="str">
            <v>ВВГз 2х  2,5</v>
          </cell>
          <cell r="GF637">
            <v>22.07</v>
          </cell>
          <cell r="GG637">
            <v>20.059999999999999</v>
          </cell>
        </row>
        <row r="638">
          <cell r="A638" t="str">
            <v>ВВГз 2х  4</v>
          </cell>
          <cell r="GF638">
            <v>34.42</v>
          </cell>
          <cell r="GG638">
            <v>31.29</v>
          </cell>
        </row>
        <row r="639">
          <cell r="A639" t="str">
            <v>ВВГз 2х  6</v>
          </cell>
          <cell r="GF639">
            <v>48.49</v>
          </cell>
          <cell r="GG639">
            <v>44.08</v>
          </cell>
        </row>
        <row r="640">
          <cell r="A640" t="str">
            <v>ВВГз 2х 10</v>
          </cell>
          <cell r="GF640">
            <v>82.45</v>
          </cell>
          <cell r="GG640">
            <v>74.959999999999994</v>
          </cell>
        </row>
        <row r="641">
          <cell r="A641" t="str">
            <v>ВВГз 3х  1,5</v>
          </cell>
          <cell r="GF641">
            <v>20.350000000000001</v>
          </cell>
          <cell r="GG641">
            <v>18.5</v>
          </cell>
        </row>
        <row r="642">
          <cell r="A642" t="str">
            <v>ВВГз 3х  2,5</v>
          </cell>
          <cell r="GF642">
            <v>31.21</v>
          </cell>
          <cell r="GG642">
            <v>28.38</v>
          </cell>
        </row>
        <row r="643">
          <cell r="A643" t="str">
            <v>ВВГз 3х  4</v>
          </cell>
          <cell r="GF643">
            <v>47.56</v>
          </cell>
          <cell r="GG643">
            <v>43.24</v>
          </cell>
        </row>
        <row r="644">
          <cell r="A644" t="str">
            <v>ВВГз 3х  6</v>
          </cell>
          <cell r="GF644">
            <v>68.319999999999993</v>
          </cell>
          <cell r="GG644">
            <v>62.11</v>
          </cell>
        </row>
        <row r="645">
          <cell r="A645" t="str">
            <v>ВВГз 3х 10</v>
          </cell>
          <cell r="GF645">
            <v>114.56</v>
          </cell>
          <cell r="GG645">
            <v>104.15</v>
          </cell>
        </row>
        <row r="646">
          <cell r="A646" t="str">
            <v>ВВГз 3х 16</v>
          </cell>
          <cell r="GF646">
            <v>171.75</v>
          </cell>
          <cell r="GG646">
            <v>156.13999999999999</v>
          </cell>
        </row>
        <row r="647">
          <cell r="A647" t="str">
            <v>ВВГз 3х  2,5+1х1,5</v>
          </cell>
          <cell r="GF647">
            <v>36.9</v>
          </cell>
          <cell r="GG647">
            <v>33.54</v>
          </cell>
        </row>
        <row r="648">
          <cell r="A648" t="str">
            <v>ВВГз 3х  4+1х2,5</v>
          </cell>
          <cell r="GF648">
            <v>56.91</v>
          </cell>
          <cell r="GG648">
            <v>51.74</v>
          </cell>
        </row>
        <row r="649">
          <cell r="A649" t="str">
            <v>ВВГз 3х  6+1х4</v>
          </cell>
          <cell r="GF649">
            <v>93.24</v>
          </cell>
          <cell r="GG649">
            <v>84.76</v>
          </cell>
        </row>
        <row r="650">
          <cell r="A650" t="str">
            <v>ВВГз 3х 10+1х6</v>
          </cell>
          <cell r="GF650">
            <v>133.94</v>
          </cell>
          <cell r="GG650">
            <v>121.76</v>
          </cell>
        </row>
        <row r="651">
          <cell r="A651" t="str">
            <v>ВВГз 3х 16+1х10</v>
          </cell>
          <cell r="GF651">
            <v>204.94</v>
          </cell>
          <cell r="GG651">
            <v>186.31</v>
          </cell>
        </row>
        <row r="652">
          <cell r="A652" t="str">
            <v>ВВГз 4х  1,5</v>
          </cell>
          <cell r="GF652">
            <v>26.07</v>
          </cell>
          <cell r="GG652">
            <v>23.7</v>
          </cell>
        </row>
        <row r="653">
          <cell r="A653" t="str">
            <v>ВВГз 4х  2,5</v>
          </cell>
          <cell r="GF653">
            <v>40.159999999999997</v>
          </cell>
          <cell r="GG653">
            <v>36.51</v>
          </cell>
        </row>
        <row r="654">
          <cell r="A654" t="str">
            <v>ВВГз 4х  4</v>
          </cell>
          <cell r="GF654">
            <v>61.57</v>
          </cell>
          <cell r="GG654">
            <v>55.98</v>
          </cell>
        </row>
        <row r="655">
          <cell r="A655" t="str">
            <v>ВВГз 4х  6</v>
          </cell>
          <cell r="GF655">
            <v>88.91</v>
          </cell>
          <cell r="GG655">
            <v>80.83</v>
          </cell>
        </row>
        <row r="656">
          <cell r="A656" t="str">
            <v>ВВГз 4х 10</v>
          </cell>
          <cell r="GF656">
            <v>147.43</v>
          </cell>
          <cell r="GG656">
            <v>134.03</v>
          </cell>
        </row>
        <row r="657">
          <cell r="A657" t="str">
            <v>ВВГз 4х 16</v>
          </cell>
          <cell r="GF657">
            <v>225.39</v>
          </cell>
          <cell r="GG657">
            <v>204.9</v>
          </cell>
        </row>
        <row r="658">
          <cell r="A658" t="str">
            <v>ВВГз 4х 25</v>
          </cell>
          <cell r="GF658">
            <v>356.84</v>
          </cell>
          <cell r="GG658">
            <v>324.39999999999998</v>
          </cell>
        </row>
        <row r="659">
          <cell r="A659" t="str">
            <v>ВВГз 4х 35</v>
          </cell>
          <cell r="GF659">
            <v>490.19</v>
          </cell>
          <cell r="GG659">
            <v>445.63</v>
          </cell>
        </row>
        <row r="660">
          <cell r="A660" t="str">
            <v>ВВГз 4х 50</v>
          </cell>
          <cell r="GF660">
            <v>713.8</v>
          </cell>
          <cell r="GG660">
            <v>648.91</v>
          </cell>
        </row>
        <row r="661">
          <cell r="A661" t="str">
            <v>ВВГз 4х 70</v>
          </cell>
          <cell r="GF661">
            <v>1075.95</v>
          </cell>
          <cell r="GG661">
            <v>978.13</v>
          </cell>
        </row>
        <row r="662">
          <cell r="A662" t="str">
            <v>ВВГз 4х 95</v>
          </cell>
          <cell r="GF662">
            <v>1389.68</v>
          </cell>
          <cell r="GG662">
            <v>1263.3499999999999</v>
          </cell>
        </row>
        <row r="663">
          <cell r="A663" t="str">
            <v>ВВГз 4х120</v>
          </cell>
          <cell r="GF663">
            <v>1750.42</v>
          </cell>
          <cell r="GG663">
            <v>1591.29</v>
          </cell>
        </row>
        <row r="664">
          <cell r="A664" t="str">
            <v>ВВГз 5х  1,5</v>
          </cell>
          <cell r="GF664">
            <v>34.39</v>
          </cell>
          <cell r="GG664">
            <v>31.27</v>
          </cell>
        </row>
        <row r="665">
          <cell r="A665" t="str">
            <v>ВВГз 5х  2,5</v>
          </cell>
          <cell r="GF665">
            <v>50.78</v>
          </cell>
          <cell r="GG665">
            <v>46.17</v>
          </cell>
        </row>
        <row r="666">
          <cell r="A666" t="str">
            <v>ВВГз 5х  4</v>
          </cell>
          <cell r="GF666">
            <v>77.78</v>
          </cell>
          <cell r="GG666">
            <v>70.7</v>
          </cell>
        </row>
        <row r="667">
          <cell r="A667" t="str">
            <v>ВВГз 5х  6</v>
          </cell>
          <cell r="GF667">
            <v>109.75</v>
          </cell>
          <cell r="GG667">
            <v>99.77</v>
          </cell>
        </row>
        <row r="668">
          <cell r="A668" t="str">
            <v>ВВГз 5х 10</v>
          </cell>
          <cell r="GF668">
            <v>185.13</v>
          </cell>
          <cell r="GG668">
            <v>168.3</v>
          </cell>
        </row>
        <row r="669">
          <cell r="A669" t="str">
            <v>ВВГз 5х 16</v>
          </cell>
          <cell r="GF669">
            <v>313.32</v>
          </cell>
          <cell r="GG669">
            <v>284.83999999999997</v>
          </cell>
        </row>
        <row r="670">
          <cell r="A670" t="str">
            <v>ВВГз 5х 25</v>
          </cell>
          <cell r="GF670">
            <v>496.78</v>
          </cell>
          <cell r="GG670">
            <v>451.62</v>
          </cell>
        </row>
        <row r="671">
          <cell r="A671" t="str">
            <v>ВВГз 5х 35</v>
          </cell>
          <cell r="GF671">
            <v>669.48</v>
          </cell>
          <cell r="GG671">
            <v>608.62</v>
          </cell>
        </row>
        <row r="672">
          <cell r="A672" t="str">
            <v xml:space="preserve"> Кабель медный бронированный (ВБбШв, ВБбШнг)</v>
          </cell>
          <cell r="GF672">
            <v>0</v>
          </cell>
        </row>
        <row r="673">
          <cell r="A673" t="str">
            <v>ВБбШв 3х 1,5</v>
          </cell>
          <cell r="GF673">
            <v>36.380000000000003</v>
          </cell>
          <cell r="GG673">
            <v>33.08</v>
          </cell>
        </row>
        <row r="674">
          <cell r="A674" t="str">
            <v>ВБбШв 3х 2,5</v>
          </cell>
          <cell r="GF674">
            <v>51.23</v>
          </cell>
          <cell r="GG674">
            <v>46.57</v>
          </cell>
        </row>
        <row r="675">
          <cell r="A675" t="str">
            <v>ВБбШв 3х 4</v>
          </cell>
          <cell r="GF675">
            <v>56.26</v>
          </cell>
          <cell r="GG675">
            <v>51.14</v>
          </cell>
        </row>
        <row r="676">
          <cell r="A676" t="str">
            <v>ВБбШв 3х 6</v>
          </cell>
          <cell r="GF676">
            <v>76.510000000000005</v>
          </cell>
          <cell r="GG676">
            <v>69.56</v>
          </cell>
        </row>
        <row r="677">
          <cell r="A677" t="str">
            <v>ВБбШв 3х 10</v>
          </cell>
          <cell r="GF677">
            <v>120.69</v>
          </cell>
          <cell r="GG677">
            <v>109.72</v>
          </cell>
        </row>
        <row r="678">
          <cell r="A678" t="str">
            <v>ВБбШв 3х 16</v>
          </cell>
          <cell r="GF678">
            <v>178.5</v>
          </cell>
          <cell r="GG678">
            <v>162.27000000000001</v>
          </cell>
        </row>
        <row r="679">
          <cell r="A679" t="str">
            <v>ВБбШв 3х 25</v>
          </cell>
          <cell r="GF679">
            <v>276.43</v>
          </cell>
          <cell r="GG679">
            <v>251.3</v>
          </cell>
        </row>
        <row r="680">
          <cell r="A680" t="str">
            <v>ВБбШв 3х 35</v>
          </cell>
          <cell r="GF680">
            <v>373.08</v>
          </cell>
          <cell r="GG680">
            <v>339.16</v>
          </cell>
        </row>
        <row r="681">
          <cell r="A681" t="str">
            <v>ВБбШв 3х 50</v>
          </cell>
          <cell r="GF681">
            <v>516.72</v>
          </cell>
          <cell r="GG681">
            <v>469.75</v>
          </cell>
        </row>
        <row r="682">
          <cell r="A682" t="str">
            <v>ВБбШв 3х 70</v>
          </cell>
          <cell r="GF682">
            <v>754.1</v>
          </cell>
          <cell r="GG682">
            <v>685.55</v>
          </cell>
        </row>
        <row r="683">
          <cell r="A683" t="str">
            <v>ВБбШв 3х 95</v>
          </cell>
          <cell r="GF683">
            <v>1002.43</v>
          </cell>
          <cell r="GG683">
            <v>911.3</v>
          </cell>
        </row>
        <row r="684">
          <cell r="A684" t="str">
            <v>ВБбШв 3х120</v>
          </cell>
          <cell r="GF684">
            <v>1241.43</v>
          </cell>
          <cell r="GG684">
            <v>1128.57</v>
          </cell>
        </row>
        <row r="685">
          <cell r="A685" t="str">
            <v>ВБбШв 3х185</v>
          </cell>
          <cell r="GF685">
            <v>1902.56</v>
          </cell>
          <cell r="GG685">
            <v>1729.6</v>
          </cell>
        </row>
        <row r="686">
          <cell r="A686" t="str">
            <v>ВБбШв 3х240</v>
          </cell>
          <cell r="GF686">
            <v>2483.85</v>
          </cell>
          <cell r="GG686">
            <v>2258.0500000000002</v>
          </cell>
        </row>
        <row r="687">
          <cell r="A687" t="str">
            <v>ВБбШв 3х 4+1х2,5</v>
          </cell>
          <cell r="GF687">
            <v>77.290000000000006</v>
          </cell>
          <cell r="GG687">
            <v>70.27</v>
          </cell>
        </row>
        <row r="688">
          <cell r="A688" t="str">
            <v>ВБбШв 3х 6+1х4</v>
          </cell>
          <cell r="GF688">
            <v>102.67</v>
          </cell>
          <cell r="GG688">
            <v>93.33</v>
          </cell>
        </row>
        <row r="689">
          <cell r="A689" t="str">
            <v>ВБбШв 3х10+1х6</v>
          </cell>
          <cell r="GF689">
            <v>153.93</v>
          </cell>
          <cell r="GG689">
            <v>139.94</v>
          </cell>
        </row>
        <row r="690">
          <cell r="A690" t="str">
            <v>ВБбШв 3х16+1х10</v>
          </cell>
          <cell r="GF690">
            <v>223.53</v>
          </cell>
          <cell r="GG690">
            <v>203.21</v>
          </cell>
        </row>
        <row r="691">
          <cell r="A691" t="str">
            <v>ВБбШв 3х25+1х16</v>
          </cell>
          <cell r="GF691">
            <v>335.71</v>
          </cell>
          <cell r="GG691">
            <v>305.19</v>
          </cell>
        </row>
        <row r="692">
          <cell r="A692" t="str">
            <v>ВБбШв 3х35+1х16</v>
          </cell>
          <cell r="GF692">
            <v>440.46</v>
          </cell>
          <cell r="GG692">
            <v>400.41</v>
          </cell>
        </row>
        <row r="693">
          <cell r="A693" t="str">
            <v>ВБбШв 3х50+1х25</v>
          </cell>
          <cell r="GF693">
            <v>601.28</v>
          </cell>
          <cell r="GG693">
            <v>546.62</v>
          </cell>
        </row>
        <row r="694">
          <cell r="A694" t="str">
            <v>ВБбШв 3х70+1х35</v>
          </cell>
          <cell r="GF694">
            <v>874.06</v>
          </cell>
          <cell r="GG694">
            <v>794.6</v>
          </cell>
        </row>
        <row r="695">
          <cell r="A695" t="str">
            <v>ВБбШв 3х95+1х50</v>
          </cell>
          <cell r="GF695">
            <v>1175.99</v>
          </cell>
          <cell r="GG695">
            <v>1069.08</v>
          </cell>
        </row>
        <row r="696">
          <cell r="A696" t="str">
            <v>ВБбШв 3х120+1х70</v>
          </cell>
          <cell r="GF696">
            <v>1486.12</v>
          </cell>
          <cell r="GG696">
            <v>1351.02</v>
          </cell>
        </row>
        <row r="697">
          <cell r="A697" t="str">
            <v>ВБбШв 3х150+1х70</v>
          </cell>
          <cell r="GF697">
            <v>1784.4</v>
          </cell>
          <cell r="GG697">
            <v>1622.18</v>
          </cell>
        </row>
        <row r="698">
          <cell r="A698" t="str">
            <v>ВБбШв 3х185+1х95</v>
          </cell>
          <cell r="GF698">
            <v>2236.08</v>
          </cell>
          <cell r="GG698">
            <v>2032.8</v>
          </cell>
        </row>
        <row r="699">
          <cell r="A699" t="str">
            <v>ВБбШв 4х 2,5</v>
          </cell>
          <cell r="GF699">
            <v>51.29</v>
          </cell>
          <cell r="GG699">
            <v>46.62</v>
          </cell>
        </row>
        <row r="700">
          <cell r="A700" t="str">
            <v>ВБбШв 4х 4</v>
          </cell>
          <cell r="GF700">
            <v>72.459999999999994</v>
          </cell>
          <cell r="GG700">
            <v>65.88</v>
          </cell>
        </row>
        <row r="701">
          <cell r="A701" t="str">
            <v>ВБбШв 4х 6</v>
          </cell>
          <cell r="GF701">
            <v>101.32</v>
          </cell>
          <cell r="GG701">
            <v>92.11</v>
          </cell>
        </row>
        <row r="702">
          <cell r="A702" t="str">
            <v>ВБбШв 4х 10</v>
          </cell>
          <cell r="GF702">
            <v>158.13</v>
          </cell>
          <cell r="GG702">
            <v>143.76</v>
          </cell>
        </row>
        <row r="703">
          <cell r="A703" t="str">
            <v>ВБбШв 4х 16</v>
          </cell>
          <cell r="GF703">
            <v>230.23</v>
          </cell>
          <cell r="GG703">
            <v>209.3</v>
          </cell>
        </row>
        <row r="704">
          <cell r="A704" t="str">
            <v>ВБбШв 4х 25</v>
          </cell>
          <cell r="GF704">
            <v>367.54</v>
          </cell>
          <cell r="GG704">
            <v>334.13</v>
          </cell>
        </row>
        <row r="705">
          <cell r="A705" t="str">
            <v>ВБбШв 4х 35</v>
          </cell>
          <cell r="GF705">
            <v>511.13</v>
          </cell>
          <cell r="GG705">
            <v>464.66</v>
          </cell>
        </row>
        <row r="706">
          <cell r="A706" t="str">
            <v>ВБбШв 4х 50</v>
          </cell>
          <cell r="GF706">
            <v>707.25</v>
          </cell>
          <cell r="GG706">
            <v>642.96</v>
          </cell>
        </row>
        <row r="707">
          <cell r="A707" t="str">
            <v>ВБбШв 4х 70</v>
          </cell>
          <cell r="GF707">
            <v>948.54</v>
          </cell>
          <cell r="GG707">
            <v>862.31</v>
          </cell>
        </row>
        <row r="708">
          <cell r="A708" t="str">
            <v>ВБбШв 4х 95</v>
          </cell>
          <cell r="GF708">
            <v>1298.4100000000001</v>
          </cell>
          <cell r="GG708">
            <v>1180.3699999999999</v>
          </cell>
        </row>
        <row r="709">
          <cell r="A709" t="str">
            <v>ВБбШв 4х120</v>
          </cell>
          <cell r="GF709">
            <v>1623.2</v>
          </cell>
          <cell r="GG709">
            <v>1475.64</v>
          </cell>
        </row>
        <row r="710">
          <cell r="A710" t="str">
            <v>ВБбШв 4х150</v>
          </cell>
          <cell r="GF710">
            <v>1986.87</v>
          </cell>
          <cell r="GG710">
            <v>1806.25</v>
          </cell>
        </row>
        <row r="711">
          <cell r="A711" t="str">
            <v>ВБбШв 4х185</v>
          </cell>
          <cell r="GF711">
            <v>2479.73</v>
          </cell>
          <cell r="GG711">
            <v>2254.3000000000002</v>
          </cell>
        </row>
        <row r="712">
          <cell r="A712" t="str">
            <v>ВБбШв 4х240</v>
          </cell>
          <cell r="GF712">
            <v>3235.16</v>
          </cell>
          <cell r="GG712">
            <v>2941.05</v>
          </cell>
        </row>
        <row r="713">
          <cell r="A713" t="str">
            <v>ВБбШв 5х2,5</v>
          </cell>
          <cell r="GF713">
            <v>61.76</v>
          </cell>
          <cell r="GG713">
            <v>56.15</v>
          </cell>
        </row>
        <row r="714">
          <cell r="A714" t="str">
            <v>ВБбШв 5х4</v>
          </cell>
          <cell r="GF714">
            <v>90.29</v>
          </cell>
          <cell r="GG714">
            <v>82.08</v>
          </cell>
        </row>
        <row r="715">
          <cell r="A715" t="str">
            <v>ВБбШв 5х6</v>
          </cell>
          <cell r="GF715">
            <v>124.04</v>
          </cell>
          <cell r="GG715">
            <v>112.76</v>
          </cell>
        </row>
        <row r="716">
          <cell r="A716" t="str">
            <v>ВБбШв 5х10</v>
          </cell>
          <cell r="GF716">
            <v>195.55</v>
          </cell>
          <cell r="GG716">
            <v>177.77</v>
          </cell>
        </row>
        <row r="717">
          <cell r="A717" t="str">
            <v>ВБбШв 5х16</v>
          </cell>
          <cell r="GF717">
            <v>301.41000000000003</v>
          </cell>
          <cell r="GG717">
            <v>274</v>
          </cell>
        </row>
        <row r="718">
          <cell r="A718" t="str">
            <v>ВБбШв 5х25</v>
          </cell>
          <cell r="GF718">
            <v>461.49</v>
          </cell>
          <cell r="GG718">
            <v>419.54</v>
          </cell>
        </row>
        <row r="719">
          <cell r="A719" t="str">
            <v>ВБбШв 5х35</v>
          </cell>
          <cell r="GF719">
            <v>637.59</v>
          </cell>
          <cell r="GG719">
            <v>579.62</v>
          </cell>
        </row>
        <row r="720">
          <cell r="A720" t="str">
            <v>ВБбШв 5х50</v>
          </cell>
          <cell r="GF720">
            <v>885.01</v>
          </cell>
          <cell r="GG720">
            <v>804.55</v>
          </cell>
        </row>
        <row r="721">
          <cell r="A721" t="str">
            <v>ВБбШв 5х70</v>
          </cell>
          <cell r="GF721">
            <v>1197.93</v>
          </cell>
          <cell r="GG721">
            <v>1089.03</v>
          </cell>
        </row>
        <row r="722">
          <cell r="A722" t="str">
            <v>ВБбШв 5х95</v>
          </cell>
          <cell r="GF722">
            <v>1638.87</v>
          </cell>
          <cell r="GG722">
            <v>1489.88</v>
          </cell>
        </row>
        <row r="723">
          <cell r="A723" t="str">
            <v>ВБбШв 5х120</v>
          </cell>
          <cell r="GF723">
            <v>2054.48</v>
          </cell>
          <cell r="GG723">
            <v>1867.71</v>
          </cell>
        </row>
        <row r="724">
          <cell r="A724" t="str">
            <v>ВБбШв 5х150</v>
          </cell>
          <cell r="GF724">
            <v>2513.58</v>
          </cell>
          <cell r="GG724">
            <v>2285.0700000000002</v>
          </cell>
        </row>
        <row r="725">
          <cell r="A725" t="str">
            <v>ВБбШв 5х185</v>
          </cell>
          <cell r="GF725">
            <v>3235.08</v>
          </cell>
          <cell r="GG725">
            <v>2940.98</v>
          </cell>
        </row>
        <row r="726">
          <cell r="A726" t="str">
            <v>ВБбШв 5х240</v>
          </cell>
          <cell r="GF726">
            <v>3903.97</v>
          </cell>
          <cell r="GG726">
            <v>3549.07</v>
          </cell>
        </row>
        <row r="727">
          <cell r="A727" t="str">
            <v>ВБбШнг 3х 2,5</v>
          </cell>
          <cell r="GF727">
            <v>52.7</v>
          </cell>
          <cell r="GG727">
            <v>47.9</v>
          </cell>
        </row>
        <row r="728">
          <cell r="A728" t="str">
            <v>ВБбШнг 3х 4</v>
          </cell>
          <cell r="GF728">
            <v>70.33</v>
          </cell>
          <cell r="GG728">
            <v>63.93</v>
          </cell>
        </row>
        <row r="729">
          <cell r="A729" t="str">
            <v>ВБбШнг 3х 6</v>
          </cell>
          <cell r="GF729">
            <v>89.88</v>
          </cell>
          <cell r="GG729">
            <v>81.709999999999994</v>
          </cell>
        </row>
        <row r="730">
          <cell r="A730" t="str">
            <v>ВБбШнг 3х 10</v>
          </cell>
          <cell r="GF730">
            <v>134.91999999999999</v>
          </cell>
          <cell r="GG730">
            <v>122.66</v>
          </cell>
        </row>
        <row r="731">
          <cell r="A731" t="str">
            <v>ВБбШнг 3х 16</v>
          </cell>
          <cell r="GF731">
            <v>195.26</v>
          </cell>
          <cell r="GG731">
            <v>177.51</v>
          </cell>
        </row>
        <row r="732">
          <cell r="A732" t="str">
            <v>ВБбШнг 3х 25</v>
          </cell>
          <cell r="GF732">
            <v>290.10000000000002</v>
          </cell>
          <cell r="GG732">
            <v>263.72000000000003</v>
          </cell>
        </row>
        <row r="733">
          <cell r="A733" t="str">
            <v>ВБбШнг 3х 35</v>
          </cell>
          <cell r="GF733">
            <v>389.27</v>
          </cell>
          <cell r="GG733">
            <v>353.88</v>
          </cell>
        </row>
        <row r="734">
          <cell r="A734" t="str">
            <v>ВБбШнг 3х 50</v>
          </cell>
          <cell r="GF734">
            <v>523.80999999999995</v>
          </cell>
          <cell r="GG734">
            <v>476.19</v>
          </cell>
        </row>
        <row r="735">
          <cell r="A735" t="str">
            <v>ВБбШнг 3х 70</v>
          </cell>
          <cell r="GF735">
            <v>761.68</v>
          </cell>
          <cell r="GG735">
            <v>692.44</v>
          </cell>
        </row>
        <row r="736">
          <cell r="A736" t="str">
            <v>ВБбШнг 3х 95</v>
          </cell>
          <cell r="GF736">
            <v>1010.11</v>
          </cell>
          <cell r="GG736">
            <v>918.28</v>
          </cell>
        </row>
        <row r="737">
          <cell r="A737" t="str">
            <v>ВБбШнг 3х120</v>
          </cell>
          <cell r="GF737">
            <v>1251.4100000000001</v>
          </cell>
          <cell r="GG737">
            <v>1137.6500000000001</v>
          </cell>
        </row>
        <row r="738">
          <cell r="A738" t="str">
            <v>ВБбШнг 3х150</v>
          </cell>
          <cell r="GF738">
            <v>1545.96</v>
          </cell>
          <cell r="GG738">
            <v>1405.42</v>
          </cell>
        </row>
        <row r="739">
          <cell r="A739" t="str">
            <v>ВБбШнг 3х185</v>
          </cell>
          <cell r="GF739">
            <v>1913.46</v>
          </cell>
          <cell r="GG739">
            <v>1739.51</v>
          </cell>
        </row>
        <row r="740">
          <cell r="A740" t="str">
            <v>ВБбШнг 3х240</v>
          </cell>
          <cell r="GF740">
            <v>2496.2600000000002</v>
          </cell>
          <cell r="GG740">
            <v>2269.3200000000002</v>
          </cell>
        </row>
        <row r="741">
          <cell r="A741" t="str">
            <v>ВБбШнг 3х 4+1х2,5</v>
          </cell>
          <cell r="GF741">
            <v>94.45</v>
          </cell>
          <cell r="GG741">
            <v>85.86</v>
          </cell>
        </row>
        <row r="742">
          <cell r="A742" t="str">
            <v>ВБбШнг 3х 6+1х4</v>
          </cell>
          <cell r="GF742">
            <v>120.88</v>
          </cell>
          <cell r="GG742">
            <v>109.89</v>
          </cell>
        </row>
        <row r="743">
          <cell r="A743" t="str">
            <v>ВБбШнг 3х10+1х6</v>
          </cell>
          <cell r="GF743">
            <v>160.13999999999999</v>
          </cell>
          <cell r="GG743">
            <v>145.59</v>
          </cell>
        </row>
        <row r="744">
          <cell r="A744" t="str">
            <v>ВБбШнг 3х16+1х10</v>
          </cell>
          <cell r="GF744">
            <v>229.05</v>
          </cell>
          <cell r="GG744">
            <v>208.23</v>
          </cell>
        </row>
        <row r="745">
          <cell r="A745" t="str">
            <v>ВБбШнг 3х25+1х16</v>
          </cell>
          <cell r="GF745">
            <v>343.97</v>
          </cell>
          <cell r="GG745">
            <v>312.7</v>
          </cell>
        </row>
        <row r="746">
          <cell r="A746" t="str">
            <v>ВБбШнг 3х35+1х16</v>
          </cell>
          <cell r="GF746">
            <v>445.16</v>
          </cell>
          <cell r="GG746">
            <v>404.69</v>
          </cell>
        </row>
        <row r="747">
          <cell r="A747" t="str">
            <v>ВБбШнг 3х50+1х25</v>
          </cell>
          <cell r="GF747">
            <v>608.19000000000005</v>
          </cell>
          <cell r="GG747">
            <v>552.9</v>
          </cell>
        </row>
        <row r="748">
          <cell r="A748" t="str">
            <v>ВБбШнг 3х70+1х35</v>
          </cell>
          <cell r="GF748">
            <v>881.71</v>
          </cell>
          <cell r="GG748">
            <v>801.55</v>
          </cell>
        </row>
        <row r="749">
          <cell r="A749" t="str">
            <v>ВБбШнг 3х95+1х50</v>
          </cell>
          <cell r="GF749">
            <v>1187.08</v>
          </cell>
          <cell r="GG749">
            <v>1079.1600000000001</v>
          </cell>
        </row>
        <row r="750">
          <cell r="A750" t="str">
            <v>ВБбШнг 3х120+1х70</v>
          </cell>
          <cell r="GF750">
            <v>1499.24</v>
          </cell>
          <cell r="GG750">
            <v>1362.95</v>
          </cell>
        </row>
        <row r="751">
          <cell r="A751" t="str">
            <v>ВБбШнг 3х150+1х70</v>
          </cell>
          <cell r="GF751">
            <v>1795.77</v>
          </cell>
          <cell r="GG751">
            <v>1632.52</v>
          </cell>
        </row>
        <row r="752">
          <cell r="A752" t="str">
            <v>ВБбШнг 3х185+1х95</v>
          </cell>
          <cell r="GF752">
            <v>2248.2800000000002</v>
          </cell>
          <cell r="GG752">
            <v>2043.89</v>
          </cell>
        </row>
        <row r="753">
          <cell r="A753" t="str">
            <v>ВБбШнг 4х 2,5</v>
          </cell>
          <cell r="GF753">
            <v>63.67</v>
          </cell>
          <cell r="GG753">
            <v>57.88</v>
          </cell>
        </row>
        <row r="754">
          <cell r="A754" t="str">
            <v>ВБбШнг 4х 4</v>
          </cell>
          <cell r="GF754">
            <v>84.97</v>
          </cell>
          <cell r="GG754">
            <v>77.25</v>
          </cell>
        </row>
        <row r="755">
          <cell r="A755" t="str">
            <v>ВБбШнг 4х 6</v>
          </cell>
          <cell r="GF755">
            <v>110.94</v>
          </cell>
          <cell r="GG755">
            <v>100.85</v>
          </cell>
        </row>
        <row r="756">
          <cell r="A756" t="str">
            <v>ВБбШнг 4х 10</v>
          </cell>
          <cell r="GF756">
            <v>170.72</v>
          </cell>
          <cell r="GG756">
            <v>155.19999999999999</v>
          </cell>
        </row>
        <row r="757">
          <cell r="A757" t="str">
            <v>ВБбШнг 4х 16</v>
          </cell>
          <cell r="GF757">
            <v>244.91</v>
          </cell>
          <cell r="GG757">
            <v>222.64</v>
          </cell>
        </row>
        <row r="758">
          <cell r="A758" t="str">
            <v>ВБбШнг 4х 25</v>
          </cell>
          <cell r="GF758">
            <v>370.44</v>
          </cell>
          <cell r="GG758">
            <v>336.76</v>
          </cell>
        </row>
        <row r="759">
          <cell r="A759" t="str">
            <v>ВБбШнг 4х 35</v>
          </cell>
          <cell r="GF759">
            <v>505.88</v>
          </cell>
          <cell r="GG759">
            <v>459.89</v>
          </cell>
        </row>
        <row r="760">
          <cell r="A760" t="str">
            <v>ВБбШнг 4х 50</v>
          </cell>
          <cell r="GF760">
            <v>678.93</v>
          </cell>
          <cell r="GG760">
            <v>617.20000000000005</v>
          </cell>
        </row>
        <row r="761">
          <cell r="A761" t="str">
            <v>ВБбШнг 4х 70</v>
          </cell>
          <cell r="GF761">
            <v>1001.2</v>
          </cell>
          <cell r="GG761">
            <v>910.19</v>
          </cell>
        </row>
        <row r="762">
          <cell r="A762" t="str">
            <v>ВБбШнг 4х 95</v>
          </cell>
          <cell r="GF762">
            <v>1333.14</v>
          </cell>
          <cell r="GG762">
            <v>1211.95</v>
          </cell>
        </row>
        <row r="763">
          <cell r="A763" t="str">
            <v>ВБбШнг 4х120</v>
          </cell>
          <cell r="GF763">
            <v>1652.67</v>
          </cell>
          <cell r="GG763">
            <v>1502.43</v>
          </cell>
        </row>
        <row r="764">
          <cell r="A764" t="str">
            <v>ВБбШнг 4х150</v>
          </cell>
          <cell r="GF764">
            <v>2045.38</v>
          </cell>
          <cell r="GG764">
            <v>1859.44</v>
          </cell>
        </row>
        <row r="765">
          <cell r="A765" t="str">
            <v>ВБбШнг 4х185</v>
          </cell>
          <cell r="GF765">
            <v>2531.62</v>
          </cell>
          <cell r="GG765">
            <v>2301.4699999999998</v>
          </cell>
        </row>
        <row r="766">
          <cell r="A766" t="str">
            <v>ВБбШнг 4х240</v>
          </cell>
          <cell r="GF766">
            <v>3405.71</v>
          </cell>
          <cell r="GG766">
            <v>3096.1</v>
          </cell>
        </row>
        <row r="767">
          <cell r="A767" t="str">
            <v>ВБбШнг 5х6</v>
          </cell>
          <cell r="GF767">
            <v>135.55000000000001</v>
          </cell>
          <cell r="GG767">
            <v>123.23</v>
          </cell>
        </row>
        <row r="768">
          <cell r="A768" t="str">
            <v>ВБбШнг 5х10</v>
          </cell>
          <cell r="GF768">
            <v>212.7</v>
          </cell>
          <cell r="GG768">
            <v>193.36</v>
          </cell>
        </row>
        <row r="769">
          <cell r="A769" t="str">
            <v>ВБбШнг 5х16</v>
          </cell>
          <cell r="GF769">
            <v>307.87</v>
          </cell>
          <cell r="GG769">
            <v>279.88</v>
          </cell>
        </row>
        <row r="770">
          <cell r="A770" t="str">
            <v>ВБбШнг 5х25</v>
          </cell>
          <cell r="GF770">
            <v>464.15</v>
          </cell>
          <cell r="GG770">
            <v>421.95</v>
          </cell>
        </row>
        <row r="771">
          <cell r="A771" t="str">
            <v>ВБбШнг 5х35</v>
          </cell>
          <cell r="GF771">
            <v>621.63</v>
          </cell>
          <cell r="GG771">
            <v>565.12</v>
          </cell>
        </row>
        <row r="772">
          <cell r="A772" t="str">
            <v>ВБбШнг 5х50</v>
          </cell>
          <cell r="GF772">
            <v>932.14</v>
          </cell>
          <cell r="GG772">
            <v>847.4</v>
          </cell>
        </row>
        <row r="773">
          <cell r="A773" t="str">
            <v>ВБбШнг 5х70</v>
          </cell>
          <cell r="GF773">
            <v>1262.8800000000001</v>
          </cell>
          <cell r="GG773">
            <v>1148.07</v>
          </cell>
        </row>
        <row r="774">
          <cell r="A774" t="str">
            <v>ВБбШнг 5х95</v>
          </cell>
          <cell r="GF774">
            <v>1686.84</v>
          </cell>
          <cell r="GG774">
            <v>1533.49</v>
          </cell>
        </row>
        <row r="775">
          <cell r="A775" t="str">
            <v>ВБбШнг 5х120</v>
          </cell>
          <cell r="GF775">
            <v>2094.63</v>
          </cell>
          <cell r="GG775">
            <v>1904.21</v>
          </cell>
        </row>
        <row r="776">
          <cell r="A776" t="str">
            <v xml:space="preserve"> Кабель алюминиевый силовой (АВВГ, АВВГп, АВВГнг, АВВГнг-п, АВВГнг-LS)</v>
          </cell>
        </row>
        <row r="777">
          <cell r="A777" t="str">
            <v>АВВГ 1х  2,5</v>
          </cell>
          <cell r="GF777">
            <v>2.94</v>
          </cell>
          <cell r="GG777">
            <v>2.67</v>
          </cell>
        </row>
        <row r="778">
          <cell r="A778" t="str">
            <v>АВВГ 1х  4</v>
          </cell>
          <cell r="GF778">
            <v>4</v>
          </cell>
          <cell r="GG778">
            <v>3.64</v>
          </cell>
        </row>
        <row r="779">
          <cell r="A779" t="str">
            <v>АВВГ 1х  6</v>
          </cell>
          <cell r="GF779">
            <v>5.53</v>
          </cell>
          <cell r="GG779">
            <v>5.03</v>
          </cell>
        </row>
        <row r="780">
          <cell r="A780" t="str">
            <v>АВВГ 1х 10</v>
          </cell>
          <cell r="GF780">
            <v>7.74</v>
          </cell>
          <cell r="GG780">
            <v>7.03</v>
          </cell>
        </row>
        <row r="781">
          <cell r="A781" t="str">
            <v>АВВГ 1х 16</v>
          </cell>
          <cell r="GF781">
            <v>11.49</v>
          </cell>
          <cell r="GG781">
            <v>10.45</v>
          </cell>
        </row>
        <row r="782">
          <cell r="A782" t="str">
            <v>АВВГ 1х 25</v>
          </cell>
          <cell r="GF782">
            <v>16.79</v>
          </cell>
          <cell r="GG782">
            <v>15.27</v>
          </cell>
        </row>
        <row r="783">
          <cell r="A783" t="str">
            <v>АВВГ 1х 35</v>
          </cell>
          <cell r="GF783">
            <v>21.46</v>
          </cell>
          <cell r="GG783">
            <v>19.510000000000002</v>
          </cell>
        </row>
        <row r="784">
          <cell r="A784" t="str">
            <v>АВВГ 1х 50</v>
          </cell>
          <cell r="GF784">
            <v>29.48</v>
          </cell>
          <cell r="GG784">
            <v>26.8</v>
          </cell>
        </row>
        <row r="785">
          <cell r="A785" t="str">
            <v>АВВГ 1х 70</v>
          </cell>
          <cell r="GF785">
            <v>39.6</v>
          </cell>
          <cell r="GG785">
            <v>36</v>
          </cell>
        </row>
        <row r="786">
          <cell r="A786" t="str">
            <v>АВВГ 1х 95</v>
          </cell>
          <cell r="GF786">
            <v>47.88</v>
          </cell>
          <cell r="GG786">
            <v>43.53</v>
          </cell>
        </row>
        <row r="787">
          <cell r="A787" t="str">
            <v>АВВГ 1х120</v>
          </cell>
          <cell r="GF787">
            <v>63.07</v>
          </cell>
          <cell r="GG787">
            <v>57.34</v>
          </cell>
        </row>
        <row r="788">
          <cell r="A788" t="str">
            <v>АВВГ 1х150</v>
          </cell>
          <cell r="GF788">
            <v>76.66</v>
          </cell>
          <cell r="GG788">
            <v>69.69</v>
          </cell>
        </row>
        <row r="789">
          <cell r="A789" t="str">
            <v>АВВГ 1х185</v>
          </cell>
          <cell r="GF789">
            <v>111.6</v>
          </cell>
          <cell r="GG789">
            <v>101.46</v>
          </cell>
        </row>
        <row r="790">
          <cell r="A790" t="str">
            <v>АВВГ 1х240</v>
          </cell>
          <cell r="GF790">
            <v>139.47999999999999</v>
          </cell>
          <cell r="GG790">
            <v>126.8</v>
          </cell>
        </row>
        <row r="791">
          <cell r="A791" t="str">
            <v>АВВГп 2х 2,5</v>
          </cell>
          <cell r="GF791">
            <v>4.53</v>
          </cell>
          <cell r="GG791">
            <v>4.04</v>
          </cell>
        </row>
        <row r="792">
          <cell r="A792" t="str">
            <v>АВВГп 2х 4</v>
          </cell>
          <cell r="GF792">
            <v>6.3</v>
          </cell>
          <cell r="GG792">
            <v>5.53</v>
          </cell>
        </row>
        <row r="793">
          <cell r="A793" t="str">
            <v>АВВГп 2х 6</v>
          </cell>
          <cell r="GF793">
            <v>8.1999999999999993</v>
          </cell>
          <cell r="GG793">
            <v>7.45</v>
          </cell>
        </row>
        <row r="794">
          <cell r="A794" t="str">
            <v>АВВГп 2х10</v>
          </cell>
          <cell r="GF794">
            <v>12.83</v>
          </cell>
          <cell r="GG794">
            <v>11.56</v>
          </cell>
        </row>
        <row r="795">
          <cell r="A795" t="str">
            <v>АВВГп 2х 16</v>
          </cell>
          <cell r="GF795">
            <v>18.98</v>
          </cell>
          <cell r="GG795">
            <v>17.260000000000002</v>
          </cell>
        </row>
        <row r="796">
          <cell r="A796" t="str">
            <v>АВВГ 2х 25</v>
          </cell>
          <cell r="GF796">
            <v>34.22</v>
          </cell>
          <cell r="GG796">
            <v>31.11</v>
          </cell>
        </row>
        <row r="797">
          <cell r="A797" t="str">
            <v>АВВГ 2х 35</v>
          </cell>
          <cell r="GF797">
            <v>43.41</v>
          </cell>
          <cell r="GG797">
            <v>39.46</v>
          </cell>
        </row>
        <row r="798">
          <cell r="A798" t="str">
            <v>АВВГ 2х 50</v>
          </cell>
          <cell r="GF798">
            <v>65.33</v>
          </cell>
          <cell r="GG798">
            <v>59.39</v>
          </cell>
        </row>
        <row r="799">
          <cell r="A799" t="str">
            <v>АВВГ 2х 70</v>
          </cell>
          <cell r="GF799">
            <v>93.23</v>
          </cell>
          <cell r="GG799">
            <v>84.76</v>
          </cell>
        </row>
        <row r="800">
          <cell r="A800" t="str">
            <v>АВВГ 2х 95</v>
          </cell>
          <cell r="GF800">
            <v>102.55</v>
          </cell>
          <cell r="GG800">
            <v>93.23</v>
          </cell>
        </row>
        <row r="801">
          <cell r="A801" t="str">
            <v>АВВГ 2х120</v>
          </cell>
          <cell r="GF801">
            <v>136.38</v>
          </cell>
          <cell r="GG801">
            <v>123.98</v>
          </cell>
        </row>
        <row r="802">
          <cell r="A802" t="str">
            <v>АВВГ 2х150</v>
          </cell>
          <cell r="GF802">
            <v>164.99</v>
          </cell>
          <cell r="GG802">
            <v>149.99</v>
          </cell>
        </row>
        <row r="803">
          <cell r="A803" t="str">
            <v>АВВГ 2х185</v>
          </cell>
          <cell r="GF803">
            <v>234.74</v>
          </cell>
          <cell r="GG803">
            <v>213.4</v>
          </cell>
        </row>
        <row r="804">
          <cell r="A804" t="str">
            <v>АВВГ 2х240</v>
          </cell>
          <cell r="GF804">
            <v>292.95999999999998</v>
          </cell>
          <cell r="GG804">
            <v>266.33</v>
          </cell>
        </row>
        <row r="805">
          <cell r="A805" t="str">
            <v>АВВГп 3х2,5</v>
          </cell>
          <cell r="GF805">
            <v>6.65</v>
          </cell>
          <cell r="GG805">
            <v>5.79</v>
          </cell>
        </row>
        <row r="806">
          <cell r="A806" t="str">
            <v>АВВГп 3х4</v>
          </cell>
          <cell r="GF806">
            <v>9.17</v>
          </cell>
          <cell r="GG806">
            <v>7.97</v>
          </cell>
        </row>
        <row r="807">
          <cell r="A807" t="str">
            <v>АВВГп 3х6</v>
          </cell>
          <cell r="GF807">
            <v>11.91</v>
          </cell>
          <cell r="GG807">
            <v>10.83</v>
          </cell>
        </row>
        <row r="808">
          <cell r="A808" t="str">
            <v>АВВГ 3х6</v>
          </cell>
          <cell r="GF808">
            <v>12.55</v>
          </cell>
          <cell r="GG808">
            <v>11.41</v>
          </cell>
        </row>
        <row r="809">
          <cell r="A809" t="str">
            <v>АВВГ 3х10</v>
          </cell>
          <cell r="GF809">
            <v>19.010000000000002</v>
          </cell>
          <cell r="GG809">
            <v>17.29</v>
          </cell>
        </row>
        <row r="810">
          <cell r="A810" t="str">
            <v>АВВГ 3х 16</v>
          </cell>
          <cell r="GF810">
            <v>26.8</v>
          </cell>
          <cell r="GG810">
            <v>24.36</v>
          </cell>
        </row>
        <row r="811">
          <cell r="A811" t="str">
            <v>АВВГ 3х 25</v>
          </cell>
          <cell r="GF811">
            <v>47.18</v>
          </cell>
          <cell r="GG811">
            <v>42.89</v>
          </cell>
        </row>
        <row r="812">
          <cell r="A812" t="str">
            <v>АВВГ 3х 35</v>
          </cell>
          <cell r="GF812">
            <v>60.43</v>
          </cell>
          <cell r="GG812">
            <v>54.94</v>
          </cell>
        </row>
        <row r="813">
          <cell r="A813" t="str">
            <v>АВВГ 3х 50</v>
          </cell>
          <cell r="GF813">
            <v>82.58</v>
          </cell>
          <cell r="GG813">
            <v>75.069999999999993</v>
          </cell>
        </row>
        <row r="814">
          <cell r="A814" t="str">
            <v>АВВГ 3х 70</v>
          </cell>
          <cell r="GF814">
            <v>131.91999999999999</v>
          </cell>
          <cell r="GG814">
            <v>119.93</v>
          </cell>
        </row>
        <row r="815">
          <cell r="A815" t="str">
            <v>АВВГ 3х 95</v>
          </cell>
          <cell r="GF815">
            <v>177.54</v>
          </cell>
          <cell r="GG815">
            <v>161.4</v>
          </cell>
        </row>
        <row r="816">
          <cell r="A816" t="str">
            <v>АВВГ 3х120</v>
          </cell>
          <cell r="GF816">
            <v>216.23</v>
          </cell>
          <cell r="GG816">
            <v>196.58</v>
          </cell>
        </row>
        <row r="817">
          <cell r="A817" t="str">
            <v>АВВГ 3х150</v>
          </cell>
          <cell r="GF817">
            <v>222.8</v>
          </cell>
          <cell r="GG817">
            <v>202.54</v>
          </cell>
        </row>
        <row r="818">
          <cell r="A818" t="str">
            <v>АВВГ 3х185</v>
          </cell>
          <cell r="GF818">
            <v>337.3</v>
          </cell>
          <cell r="GG818">
            <v>306.63</v>
          </cell>
        </row>
        <row r="819">
          <cell r="A819" t="str">
            <v>АВВГ 3х240</v>
          </cell>
          <cell r="GF819">
            <v>426.38</v>
          </cell>
          <cell r="GG819">
            <v>387.62</v>
          </cell>
        </row>
        <row r="820">
          <cell r="A820" t="str">
            <v>АВВГ 3х  4+1х2,5</v>
          </cell>
          <cell r="GF820">
            <v>11.27</v>
          </cell>
          <cell r="GG820">
            <v>10.25</v>
          </cell>
        </row>
        <row r="821">
          <cell r="A821" t="str">
            <v>АВВГ 3х  6+1х4</v>
          </cell>
          <cell r="GF821">
            <v>14.31</v>
          </cell>
          <cell r="GG821">
            <v>13.01</v>
          </cell>
        </row>
        <row r="822">
          <cell r="A822" t="str">
            <v>АВВГ 3х 10+1х6</v>
          </cell>
          <cell r="GF822">
            <v>22.13</v>
          </cell>
          <cell r="GG822">
            <v>20.12</v>
          </cell>
        </row>
        <row r="823">
          <cell r="A823" t="str">
            <v>АВВГ 3х 16+1х6</v>
          </cell>
          <cell r="GF823">
            <v>32.880000000000003</v>
          </cell>
          <cell r="GG823">
            <v>29.89</v>
          </cell>
        </row>
        <row r="824">
          <cell r="A824" t="str">
            <v>АВВГ 3х 16+1х10</v>
          </cell>
          <cell r="GF824">
            <v>32.880000000000003</v>
          </cell>
          <cell r="GG824">
            <v>29.89</v>
          </cell>
        </row>
        <row r="825">
          <cell r="A825" t="str">
            <v>АВВГ 3х 25+1х16</v>
          </cell>
          <cell r="GF825">
            <v>49.77</v>
          </cell>
          <cell r="GG825">
            <v>45.24</v>
          </cell>
        </row>
        <row r="826">
          <cell r="A826" t="str">
            <v>АВВГ 3х 35+1х16</v>
          </cell>
          <cell r="GF826">
            <v>63.75</v>
          </cell>
          <cell r="GG826">
            <v>57.95</v>
          </cell>
        </row>
        <row r="827">
          <cell r="A827" t="str">
            <v>АВВГ 3х 50+1х25</v>
          </cell>
          <cell r="GF827">
            <v>87.39</v>
          </cell>
          <cell r="GG827">
            <v>79.45</v>
          </cell>
        </row>
        <row r="828">
          <cell r="A828" t="str">
            <v>АВВГ 3х 70+1х25</v>
          </cell>
          <cell r="GF828">
            <v>131.46</v>
          </cell>
          <cell r="GG828">
            <v>119.5</v>
          </cell>
        </row>
        <row r="829">
          <cell r="A829" t="str">
            <v>АВВГ 3х 70+1х35</v>
          </cell>
          <cell r="GF829">
            <v>132.29</v>
          </cell>
          <cell r="GG829">
            <v>120.26</v>
          </cell>
        </row>
        <row r="830">
          <cell r="A830" t="str">
            <v>АВВГ 3х 95+1х35</v>
          </cell>
          <cell r="GF830">
            <v>166.05</v>
          </cell>
          <cell r="GG830">
            <v>150.94999999999999</v>
          </cell>
        </row>
        <row r="831">
          <cell r="A831" t="str">
            <v>АВВГ 3х 95+1х50</v>
          </cell>
          <cell r="GF831">
            <v>169.55</v>
          </cell>
          <cell r="GG831">
            <v>154.13999999999999</v>
          </cell>
        </row>
        <row r="832">
          <cell r="A832" t="str">
            <v>АВВГ 3х120+1х35</v>
          </cell>
          <cell r="GF832">
            <v>204.93</v>
          </cell>
          <cell r="GG832">
            <v>186.3</v>
          </cell>
        </row>
        <row r="833">
          <cell r="A833" t="str">
            <v>АВВГ 3х120+1х70</v>
          </cell>
          <cell r="GF833">
            <v>219.33</v>
          </cell>
          <cell r="GG833">
            <v>199.39</v>
          </cell>
        </row>
        <row r="834">
          <cell r="A834" t="str">
            <v>АВВГ 3х150+1х70</v>
          </cell>
          <cell r="GF834">
            <v>264.67</v>
          </cell>
          <cell r="GG834">
            <v>240.61</v>
          </cell>
        </row>
        <row r="835">
          <cell r="A835" t="str">
            <v>АВВГ 3х185+1х95</v>
          </cell>
          <cell r="GF835">
            <v>380.77</v>
          </cell>
          <cell r="GG835">
            <v>346.15</v>
          </cell>
        </row>
        <row r="836">
          <cell r="A836" t="str">
            <v>АВВГ 3х240+1х120</v>
          </cell>
          <cell r="GF836">
            <v>480.92</v>
          </cell>
          <cell r="GG836">
            <v>437.2</v>
          </cell>
        </row>
        <row r="837">
          <cell r="A837" t="str">
            <v>АВВГ 4х  2,5</v>
          </cell>
          <cell r="GF837">
            <v>8.1999999999999993</v>
          </cell>
          <cell r="GG837">
            <v>7.45</v>
          </cell>
        </row>
        <row r="838">
          <cell r="A838" t="str">
            <v>АВВГ 4х  4</v>
          </cell>
          <cell r="GF838">
            <v>12.09</v>
          </cell>
          <cell r="GG838">
            <v>10.99</v>
          </cell>
        </row>
        <row r="839">
          <cell r="A839" t="str">
            <v>АВВГ 4х  6</v>
          </cell>
          <cell r="GF839">
            <v>15.84</v>
          </cell>
          <cell r="GG839">
            <v>14.4</v>
          </cell>
        </row>
        <row r="840">
          <cell r="A840" t="str">
            <v>АВВГ 4х 10</v>
          </cell>
          <cell r="GF840">
            <v>24.31</v>
          </cell>
          <cell r="GG840">
            <v>22.1</v>
          </cell>
        </row>
        <row r="841">
          <cell r="A841" t="str">
            <v>АВВГ 4х 16</v>
          </cell>
          <cell r="GF841">
            <v>35.5</v>
          </cell>
          <cell r="GG841">
            <v>32.270000000000003</v>
          </cell>
        </row>
        <row r="842">
          <cell r="A842" t="str">
            <v>АВВГ 4х 25</v>
          </cell>
          <cell r="GF842">
            <v>54.69</v>
          </cell>
          <cell r="GG842">
            <v>49.72</v>
          </cell>
        </row>
        <row r="843">
          <cell r="A843" t="str">
            <v>АВВГ 4х 35</v>
          </cell>
          <cell r="GF843">
            <v>70.98</v>
          </cell>
          <cell r="GG843">
            <v>64.53</v>
          </cell>
        </row>
        <row r="844">
          <cell r="A844" t="str">
            <v>АВВГ 4х 50</v>
          </cell>
          <cell r="GF844">
            <v>97.42</v>
          </cell>
          <cell r="GG844">
            <v>88.56</v>
          </cell>
        </row>
        <row r="845">
          <cell r="A845" t="str">
            <v>АВВГ 4х 70</v>
          </cell>
          <cell r="GF845">
            <v>153.68</v>
          </cell>
          <cell r="GG845">
            <v>139.71</v>
          </cell>
        </row>
        <row r="846">
          <cell r="A846" t="str">
            <v>АВВГ 4х 95</v>
          </cell>
          <cell r="GF846">
            <v>204.51</v>
          </cell>
          <cell r="GG846">
            <v>185.91</v>
          </cell>
        </row>
        <row r="847">
          <cell r="A847" t="str">
            <v>АВВГ 4х120</v>
          </cell>
          <cell r="GF847">
            <v>252.18</v>
          </cell>
          <cell r="GG847">
            <v>229.25</v>
          </cell>
        </row>
        <row r="848">
          <cell r="A848" t="str">
            <v>АВВГ 4х150</v>
          </cell>
          <cell r="GF848">
            <v>305.49</v>
          </cell>
          <cell r="GG848">
            <v>277.72000000000003</v>
          </cell>
        </row>
        <row r="849">
          <cell r="A849" t="str">
            <v>АВВГ 4х185</v>
          </cell>
          <cell r="GF849">
            <v>376.26</v>
          </cell>
          <cell r="GG849">
            <v>342.05</v>
          </cell>
        </row>
        <row r="850">
          <cell r="A850" t="str">
            <v>АВВГ 4х240</v>
          </cell>
          <cell r="GF850">
            <v>488.27</v>
          </cell>
          <cell r="GG850">
            <v>443.88</v>
          </cell>
        </row>
        <row r="851">
          <cell r="A851" t="str">
            <v>АВВГ 5х  2,5</v>
          </cell>
          <cell r="GF851">
            <v>10.41</v>
          </cell>
          <cell r="GG851">
            <v>9.4600000000000009</v>
          </cell>
        </row>
        <row r="852">
          <cell r="A852" t="str">
            <v>АВВГ 5х  4</v>
          </cell>
          <cell r="GF852">
            <v>14.69</v>
          </cell>
          <cell r="GG852">
            <v>13.35</v>
          </cell>
        </row>
        <row r="853">
          <cell r="A853" t="str">
            <v>АВВГ 5х  6</v>
          </cell>
          <cell r="GF853">
            <v>19.510000000000002</v>
          </cell>
          <cell r="GG853">
            <v>17.73</v>
          </cell>
        </row>
        <row r="854">
          <cell r="A854" t="str">
            <v>АВВГ 5х 10</v>
          </cell>
          <cell r="GF854">
            <v>29.96</v>
          </cell>
          <cell r="GG854">
            <v>27.24</v>
          </cell>
        </row>
        <row r="855">
          <cell r="A855" t="str">
            <v>АВВГ 5х 16</v>
          </cell>
          <cell r="GF855">
            <v>44.35</v>
          </cell>
          <cell r="GG855">
            <v>40.31</v>
          </cell>
        </row>
        <row r="856">
          <cell r="A856" t="str">
            <v>АВВГ 5х 25</v>
          </cell>
          <cell r="GF856">
            <v>67.27</v>
          </cell>
          <cell r="GG856">
            <v>61.15</v>
          </cell>
        </row>
        <row r="857">
          <cell r="A857" t="str">
            <v>АВВГ 5х 35</v>
          </cell>
          <cell r="GF857">
            <v>90.98</v>
          </cell>
          <cell r="GG857">
            <v>82.71</v>
          </cell>
        </row>
        <row r="858">
          <cell r="A858" t="str">
            <v>АВВГ 5х 50</v>
          </cell>
          <cell r="GF858">
            <v>124.34</v>
          </cell>
          <cell r="GG858">
            <v>113.04</v>
          </cell>
        </row>
        <row r="859">
          <cell r="A859" t="str">
            <v>АВВГ 5х 70</v>
          </cell>
          <cell r="GF859">
            <v>197.73</v>
          </cell>
          <cell r="GG859">
            <v>179.76</v>
          </cell>
        </row>
        <row r="860">
          <cell r="A860" t="str">
            <v>АВВГ 5х 95</v>
          </cell>
          <cell r="GF860">
            <v>278.06</v>
          </cell>
          <cell r="GG860">
            <v>252.78</v>
          </cell>
        </row>
        <row r="861">
          <cell r="A861" t="str">
            <v>АВВГ 5х120</v>
          </cell>
          <cell r="GF861">
            <v>341.67</v>
          </cell>
          <cell r="GG861">
            <v>310.61</v>
          </cell>
        </row>
        <row r="862">
          <cell r="A862" t="str">
            <v>АВВГ 5х150</v>
          </cell>
          <cell r="GF862">
            <v>413.8</v>
          </cell>
          <cell r="GG862">
            <v>376.18</v>
          </cell>
        </row>
        <row r="863">
          <cell r="A863" t="str">
            <v>АВВГ 5х185</v>
          </cell>
          <cell r="GF863">
            <v>464.04</v>
          </cell>
          <cell r="GG863">
            <v>421.86</v>
          </cell>
        </row>
        <row r="864">
          <cell r="A864" t="str">
            <v>АВВГнг 1х  2,5</v>
          </cell>
          <cell r="GF864">
            <v>3.99</v>
          </cell>
          <cell r="GG864">
            <v>3.63</v>
          </cell>
        </row>
        <row r="865">
          <cell r="A865" t="str">
            <v>АВВГнг 1х  4</v>
          </cell>
          <cell r="GF865">
            <v>5.28</v>
          </cell>
          <cell r="GG865">
            <v>4.8</v>
          </cell>
        </row>
        <row r="866">
          <cell r="A866" t="str">
            <v>АВВГнг 1х  6</v>
          </cell>
          <cell r="GF866">
            <v>6.23</v>
          </cell>
          <cell r="GG866">
            <v>5.66</v>
          </cell>
        </row>
        <row r="867">
          <cell r="A867" t="str">
            <v>АВВГнг 1х 10</v>
          </cell>
          <cell r="GF867">
            <v>9.41</v>
          </cell>
          <cell r="GG867">
            <v>8.56</v>
          </cell>
        </row>
        <row r="868">
          <cell r="A868" t="str">
            <v>АВВГнг 1х 16</v>
          </cell>
          <cell r="GF868">
            <v>13.63</v>
          </cell>
          <cell r="GG868">
            <v>12.39</v>
          </cell>
        </row>
        <row r="869">
          <cell r="A869" t="str">
            <v>АВВГнг 1х 25</v>
          </cell>
          <cell r="GF869">
            <v>19.350000000000001</v>
          </cell>
          <cell r="GG869">
            <v>17.59</v>
          </cell>
        </row>
        <row r="870">
          <cell r="A870" t="str">
            <v>АВВГнг 1х 35</v>
          </cell>
          <cell r="GF870">
            <v>23.81</v>
          </cell>
          <cell r="GG870">
            <v>21.64</v>
          </cell>
        </row>
        <row r="871">
          <cell r="A871" t="str">
            <v>АВВГнг 1х 50</v>
          </cell>
          <cell r="GF871">
            <v>30.79</v>
          </cell>
          <cell r="GG871">
            <v>27.99</v>
          </cell>
        </row>
        <row r="872">
          <cell r="A872" t="str">
            <v>АВВГнг 1х 70</v>
          </cell>
          <cell r="GF872">
            <v>41.23</v>
          </cell>
          <cell r="GG872">
            <v>37.479999999999997</v>
          </cell>
        </row>
        <row r="873">
          <cell r="A873" t="str">
            <v>АВВГнг 1х 95</v>
          </cell>
          <cell r="GF873">
            <v>53.22</v>
          </cell>
          <cell r="GG873">
            <v>48.38</v>
          </cell>
        </row>
        <row r="874">
          <cell r="A874" t="str">
            <v>АВВГнг 1х120</v>
          </cell>
          <cell r="GF874">
            <v>64.23</v>
          </cell>
          <cell r="GG874">
            <v>58.39</v>
          </cell>
        </row>
        <row r="875">
          <cell r="A875" t="str">
            <v>АВВГнг 1х150</v>
          </cell>
          <cell r="GF875">
            <v>77.61</v>
          </cell>
          <cell r="GG875">
            <v>70.56</v>
          </cell>
        </row>
        <row r="876">
          <cell r="A876" t="str">
            <v>АВВГнг 1х185</v>
          </cell>
          <cell r="GF876">
            <v>93.51</v>
          </cell>
          <cell r="GG876">
            <v>85.01</v>
          </cell>
        </row>
        <row r="877">
          <cell r="A877" t="str">
            <v>АВВГнг 1х240</v>
          </cell>
          <cell r="GF877">
            <v>138.11000000000001</v>
          </cell>
          <cell r="GG877">
            <v>125.56</v>
          </cell>
        </row>
        <row r="878">
          <cell r="A878" t="str">
            <v>АВВГнг-п 2х  2,5</v>
          </cell>
          <cell r="GF878">
            <v>5.73</v>
          </cell>
          <cell r="GG878">
            <v>5.21</v>
          </cell>
        </row>
        <row r="879">
          <cell r="A879" t="str">
            <v>АВВГнг-п 2х  4</v>
          </cell>
          <cell r="GF879">
            <v>7.83</v>
          </cell>
          <cell r="GG879">
            <v>7.12</v>
          </cell>
        </row>
        <row r="880">
          <cell r="A880" t="str">
            <v>АВВГнг-п 2х  6</v>
          </cell>
          <cell r="GF880">
            <v>9.98</v>
          </cell>
          <cell r="GG880">
            <v>9.07</v>
          </cell>
        </row>
        <row r="881">
          <cell r="A881" t="str">
            <v>АВВГнг-п 2х 10</v>
          </cell>
          <cell r="GF881">
            <v>15.45</v>
          </cell>
          <cell r="GG881">
            <v>14.05</v>
          </cell>
        </row>
        <row r="882">
          <cell r="A882" t="str">
            <v>АВВГнг-п 2х 16</v>
          </cell>
          <cell r="GF882">
            <v>23.09</v>
          </cell>
          <cell r="GG882">
            <v>20.99</v>
          </cell>
        </row>
        <row r="883">
          <cell r="A883" t="str">
            <v>АВВГнг 2х 25</v>
          </cell>
          <cell r="GF883">
            <v>37.25</v>
          </cell>
          <cell r="GG883">
            <v>33.86</v>
          </cell>
        </row>
        <row r="884">
          <cell r="A884" t="str">
            <v>АВВГнг 2х 35</v>
          </cell>
          <cell r="GF884">
            <v>53.9</v>
          </cell>
          <cell r="GG884">
            <v>49</v>
          </cell>
        </row>
        <row r="885">
          <cell r="A885" t="str">
            <v>АВВГнг 2х 50</v>
          </cell>
          <cell r="GF885">
            <v>70.47</v>
          </cell>
          <cell r="GG885">
            <v>64.06</v>
          </cell>
        </row>
        <row r="886">
          <cell r="A886" t="str">
            <v>АВВГнг 2х 70</v>
          </cell>
          <cell r="GF886">
            <v>99.59</v>
          </cell>
          <cell r="GG886">
            <v>90.54</v>
          </cell>
        </row>
        <row r="887">
          <cell r="A887" t="str">
            <v>АВВГнг 2х 95</v>
          </cell>
          <cell r="GF887">
            <v>130.16999999999999</v>
          </cell>
          <cell r="GG887">
            <v>118.34</v>
          </cell>
        </row>
        <row r="888">
          <cell r="A888" t="str">
            <v>АВВГнг 2х120</v>
          </cell>
          <cell r="GF888">
            <v>160.32</v>
          </cell>
          <cell r="GG888">
            <v>145.75</v>
          </cell>
        </row>
        <row r="889">
          <cell r="A889" t="str">
            <v>АВВГнг 2х150</v>
          </cell>
          <cell r="GF889">
            <v>195.47</v>
          </cell>
          <cell r="GG889">
            <v>177.7</v>
          </cell>
        </row>
        <row r="890">
          <cell r="A890" t="str">
            <v>АВВГнг 2х185</v>
          </cell>
          <cell r="GF890">
            <v>247.24</v>
          </cell>
          <cell r="GG890">
            <v>224.77</v>
          </cell>
        </row>
        <row r="891">
          <cell r="A891" t="str">
            <v>АВВГнг 2х240</v>
          </cell>
          <cell r="GF891">
            <v>306.99</v>
          </cell>
          <cell r="GG891">
            <v>279.08999999999997</v>
          </cell>
        </row>
        <row r="892">
          <cell r="A892" t="str">
            <v>АВВГнг-п 3х  2,5</v>
          </cell>
          <cell r="GF892">
            <v>8.5500000000000007</v>
          </cell>
          <cell r="GG892">
            <v>7.77</v>
          </cell>
        </row>
        <row r="893">
          <cell r="A893" t="str">
            <v>АВВГнг-п 3х  4</v>
          </cell>
          <cell r="GF893">
            <v>11.62</v>
          </cell>
          <cell r="GG893">
            <v>10.57</v>
          </cell>
        </row>
        <row r="894">
          <cell r="A894" t="str">
            <v>АВВГнг-п 3х  6</v>
          </cell>
          <cell r="GF894">
            <v>16.899999999999999</v>
          </cell>
          <cell r="GG894">
            <v>15.37</v>
          </cell>
        </row>
        <row r="895">
          <cell r="A895" t="str">
            <v>АВВГнг 3х  2,5</v>
          </cell>
          <cell r="GF895">
            <v>9.52</v>
          </cell>
          <cell r="GG895">
            <v>8.65</v>
          </cell>
        </row>
        <row r="896">
          <cell r="A896" t="str">
            <v>АВВГнг 3х  4</v>
          </cell>
          <cell r="GF896">
            <v>11.82</v>
          </cell>
          <cell r="GG896">
            <v>10.75</v>
          </cell>
        </row>
        <row r="897">
          <cell r="A897" t="str">
            <v>АВВГнг 3х  6</v>
          </cell>
          <cell r="GF897">
            <v>15.33</v>
          </cell>
          <cell r="GG897">
            <v>13.93</v>
          </cell>
        </row>
        <row r="898">
          <cell r="A898" t="str">
            <v>АВВГнг 3х 10</v>
          </cell>
          <cell r="GF898">
            <v>24.28</v>
          </cell>
          <cell r="GG898">
            <v>22.07</v>
          </cell>
        </row>
        <row r="899">
          <cell r="A899" t="str">
            <v>АВВГнг 3х 16</v>
          </cell>
          <cell r="GF899">
            <v>34.29</v>
          </cell>
          <cell r="GG899">
            <v>31.17</v>
          </cell>
        </row>
        <row r="900">
          <cell r="A900" t="str">
            <v>АВВГнг 3х 25</v>
          </cell>
          <cell r="GF900">
            <v>50.17</v>
          </cell>
          <cell r="GG900">
            <v>45.61</v>
          </cell>
        </row>
        <row r="901">
          <cell r="A901" t="str">
            <v>АВВГнг 3х 35</v>
          </cell>
          <cell r="GF901">
            <v>63.61</v>
          </cell>
          <cell r="GG901">
            <v>57.83</v>
          </cell>
        </row>
        <row r="902">
          <cell r="A902" t="str">
            <v>АВВГнг 3х 50</v>
          </cell>
          <cell r="GF902">
            <v>87.68</v>
          </cell>
          <cell r="GG902">
            <v>79.709999999999994</v>
          </cell>
        </row>
        <row r="903">
          <cell r="A903" t="str">
            <v>АВВГнг 3х 70</v>
          </cell>
          <cell r="GF903">
            <v>120.36</v>
          </cell>
          <cell r="GG903">
            <v>109.42</v>
          </cell>
        </row>
        <row r="904">
          <cell r="A904" t="str">
            <v>АВВГнг 3х 95</v>
          </cell>
          <cell r="GF904">
            <v>186.05</v>
          </cell>
          <cell r="GG904">
            <v>169.14</v>
          </cell>
        </row>
        <row r="905">
          <cell r="A905" t="str">
            <v>АВВГнг 3х120</v>
          </cell>
          <cell r="GF905">
            <v>188.98</v>
          </cell>
          <cell r="GG905">
            <v>171.8</v>
          </cell>
        </row>
        <row r="906">
          <cell r="A906" t="str">
            <v>АВВГнг 3х150</v>
          </cell>
          <cell r="GF906">
            <v>280.64</v>
          </cell>
          <cell r="GG906">
            <v>255.13</v>
          </cell>
        </row>
        <row r="907">
          <cell r="A907" t="str">
            <v>АВВГнг 3х185</v>
          </cell>
          <cell r="GF907">
            <v>350.71</v>
          </cell>
          <cell r="GG907">
            <v>318.83</v>
          </cell>
        </row>
        <row r="908">
          <cell r="A908" t="str">
            <v>АВВГнг 3х240</v>
          </cell>
          <cell r="GF908">
            <v>446.55</v>
          </cell>
          <cell r="GG908">
            <v>405.95</v>
          </cell>
        </row>
        <row r="909">
          <cell r="A909" t="str">
            <v>АВВГнг 3х  4+1х2,5</v>
          </cell>
          <cell r="GF909">
            <v>15.83</v>
          </cell>
          <cell r="GG909">
            <v>14.39</v>
          </cell>
        </row>
        <row r="910">
          <cell r="A910" t="str">
            <v>АВВГнг 3х  6+1х4</v>
          </cell>
          <cell r="GF910">
            <v>19.7</v>
          </cell>
          <cell r="GG910">
            <v>17.91</v>
          </cell>
        </row>
        <row r="911">
          <cell r="A911" t="str">
            <v>АВВГнг 3х 10+1х6</v>
          </cell>
          <cell r="GF911">
            <v>30.34</v>
          </cell>
          <cell r="GG911">
            <v>27.59</v>
          </cell>
        </row>
        <row r="912">
          <cell r="A912" t="str">
            <v>АВВГнг 3х 16+1х10</v>
          </cell>
          <cell r="GF912">
            <v>40.19</v>
          </cell>
          <cell r="GG912">
            <v>36.54</v>
          </cell>
        </row>
        <row r="913">
          <cell r="A913" t="str">
            <v>АВВГнг 3х 25+1х16</v>
          </cell>
          <cell r="GF913">
            <v>58.76</v>
          </cell>
          <cell r="GG913">
            <v>53.42</v>
          </cell>
        </row>
        <row r="914">
          <cell r="A914" t="str">
            <v>АВВГнг 3х 35+1х16</v>
          </cell>
          <cell r="GF914">
            <v>84.33</v>
          </cell>
          <cell r="GG914">
            <v>76.67</v>
          </cell>
        </row>
        <row r="915">
          <cell r="A915" t="str">
            <v>АВВГнг 3х 50+1х25</v>
          </cell>
          <cell r="GF915">
            <v>111.98</v>
          </cell>
          <cell r="GG915">
            <v>101.8</v>
          </cell>
        </row>
        <row r="916">
          <cell r="A916" t="str">
            <v>АВВГнг 3х 70+1х25</v>
          </cell>
          <cell r="GF916">
            <v>149.76</v>
          </cell>
          <cell r="GG916">
            <v>136.13999999999999</v>
          </cell>
        </row>
        <row r="917">
          <cell r="A917" t="str">
            <v>АВВГнг 3х 70+1х35</v>
          </cell>
          <cell r="GF917">
            <v>139.15</v>
          </cell>
          <cell r="GG917">
            <v>126.5</v>
          </cell>
        </row>
        <row r="918">
          <cell r="A918" t="str">
            <v>АВВГнг 3х 95+1х35</v>
          </cell>
          <cell r="GF918">
            <v>179.36</v>
          </cell>
          <cell r="GG918">
            <v>163.06</v>
          </cell>
        </row>
        <row r="919">
          <cell r="A919" t="str">
            <v>АВВГнг 3х 95+1х50</v>
          </cell>
          <cell r="GF919">
            <v>188.05</v>
          </cell>
          <cell r="GG919">
            <v>170.95</v>
          </cell>
        </row>
        <row r="920">
          <cell r="A920" t="str">
            <v>АВВГнг 3х120+1х35</v>
          </cell>
          <cell r="GF920">
            <v>230.56</v>
          </cell>
          <cell r="GG920">
            <v>209.6</v>
          </cell>
        </row>
        <row r="921">
          <cell r="A921" t="str">
            <v>АВВГнг 3х120+1х70</v>
          </cell>
          <cell r="GF921">
            <v>266.36</v>
          </cell>
          <cell r="GG921">
            <v>242.15</v>
          </cell>
        </row>
        <row r="922">
          <cell r="A922" t="str">
            <v>АВВГнг 3х150+1х70</v>
          </cell>
          <cell r="GF922">
            <v>285.25</v>
          </cell>
          <cell r="GG922">
            <v>259.32</v>
          </cell>
        </row>
        <row r="923">
          <cell r="A923" t="str">
            <v>АВВГнг 3х185+1х95</v>
          </cell>
          <cell r="GF923">
            <v>393.58</v>
          </cell>
          <cell r="GG923">
            <v>357.8</v>
          </cell>
        </row>
        <row r="924">
          <cell r="A924" t="str">
            <v>АВВГнг 3х240+1х120</v>
          </cell>
          <cell r="GF924">
            <v>473.03</v>
          </cell>
          <cell r="GG924">
            <v>430.03</v>
          </cell>
        </row>
        <row r="925">
          <cell r="A925" t="str">
            <v>АВВГнг 4х  2,5</v>
          </cell>
          <cell r="GF925">
            <v>12.65</v>
          </cell>
          <cell r="GG925">
            <v>11.5</v>
          </cell>
        </row>
        <row r="926">
          <cell r="A926" t="str">
            <v>АВВГнг 4х  4</v>
          </cell>
          <cell r="GF926">
            <v>15.8</v>
          </cell>
          <cell r="GG926">
            <v>14.37</v>
          </cell>
        </row>
        <row r="927">
          <cell r="A927" t="str">
            <v>АВВГнг 4х  6</v>
          </cell>
          <cell r="GF927">
            <v>20.100000000000001</v>
          </cell>
          <cell r="GG927">
            <v>18.28</v>
          </cell>
        </row>
        <row r="928">
          <cell r="A928" t="str">
            <v>АВВГнг 4х 10</v>
          </cell>
          <cell r="GF928">
            <v>30.53</v>
          </cell>
          <cell r="GG928">
            <v>27.76</v>
          </cell>
        </row>
        <row r="929">
          <cell r="A929" t="str">
            <v>АВВГнг 4х 16</v>
          </cell>
          <cell r="GF929">
            <v>43.17</v>
          </cell>
          <cell r="GG929">
            <v>39.24</v>
          </cell>
        </row>
        <row r="930">
          <cell r="A930" t="str">
            <v>АВВГнг 4х 25</v>
          </cell>
          <cell r="GF930">
            <v>63.98</v>
          </cell>
          <cell r="GG930">
            <v>58.17</v>
          </cell>
        </row>
        <row r="931">
          <cell r="A931" t="str">
            <v>АВВГнг 4х 35</v>
          </cell>
          <cell r="GF931">
            <v>83.3</v>
          </cell>
          <cell r="GG931">
            <v>75.73</v>
          </cell>
        </row>
        <row r="932">
          <cell r="A932" t="str">
            <v>АВВГнг 4х 50</v>
          </cell>
          <cell r="GF932">
            <v>110.67</v>
          </cell>
          <cell r="GG932">
            <v>100.61</v>
          </cell>
        </row>
        <row r="933">
          <cell r="A933" t="str">
            <v>АВВГнг 4х 70</v>
          </cell>
          <cell r="GF933">
            <v>175.82</v>
          </cell>
          <cell r="GG933">
            <v>159.83000000000001</v>
          </cell>
        </row>
        <row r="934">
          <cell r="A934" t="str">
            <v>АВВГнг 4х 95</v>
          </cell>
          <cell r="GF934">
            <v>229.93</v>
          </cell>
          <cell r="GG934">
            <v>209.03</v>
          </cell>
        </row>
        <row r="935">
          <cell r="A935" t="str">
            <v>АВВГнг 4х120</v>
          </cell>
          <cell r="GF935">
            <v>274.38</v>
          </cell>
          <cell r="GG935">
            <v>249.44</v>
          </cell>
        </row>
        <row r="936">
          <cell r="A936" t="str">
            <v>АВВГнг 4х150</v>
          </cell>
          <cell r="GF936">
            <v>332.8</v>
          </cell>
          <cell r="GG936">
            <v>302.54000000000002</v>
          </cell>
        </row>
        <row r="937">
          <cell r="A937" t="str">
            <v>АВВГнг 4х185</v>
          </cell>
          <cell r="GF937">
            <v>409.91</v>
          </cell>
          <cell r="GG937">
            <v>372.64</v>
          </cell>
        </row>
        <row r="938">
          <cell r="A938" t="str">
            <v>АВВГнг 4х240</v>
          </cell>
          <cell r="GF938">
            <v>512.85</v>
          </cell>
          <cell r="GG938">
            <v>466.23</v>
          </cell>
        </row>
        <row r="939">
          <cell r="A939" t="str">
            <v>АВВГнг 5х  2,5</v>
          </cell>
          <cell r="GF939">
            <v>13.56</v>
          </cell>
          <cell r="GG939">
            <v>12.33</v>
          </cell>
        </row>
        <row r="940">
          <cell r="A940" t="str">
            <v>АВВГнг 5х  4</v>
          </cell>
          <cell r="GF940">
            <v>18.66</v>
          </cell>
          <cell r="GG940">
            <v>16.96</v>
          </cell>
        </row>
        <row r="941">
          <cell r="A941" t="str">
            <v>АВВГнг 5х  6</v>
          </cell>
          <cell r="GF941">
            <v>24.61</v>
          </cell>
          <cell r="GG941">
            <v>22.38</v>
          </cell>
        </row>
        <row r="942">
          <cell r="A942" t="str">
            <v>АВВГнг 5х 10</v>
          </cell>
          <cell r="GF942">
            <v>39.97</v>
          </cell>
          <cell r="GG942">
            <v>36.340000000000003</v>
          </cell>
        </row>
        <row r="943">
          <cell r="A943" t="str">
            <v>АВВГнг 5х 16</v>
          </cell>
          <cell r="GF943">
            <v>60.27</v>
          </cell>
          <cell r="GG943">
            <v>54.79</v>
          </cell>
        </row>
        <row r="944">
          <cell r="A944" t="str">
            <v>АВВГнг 5х 25</v>
          </cell>
          <cell r="GF944">
            <v>90.21</v>
          </cell>
          <cell r="GG944">
            <v>82.01</v>
          </cell>
        </row>
        <row r="945">
          <cell r="A945" t="str">
            <v>АВВГнг 5х 35</v>
          </cell>
          <cell r="GF945">
            <v>114.66</v>
          </cell>
          <cell r="GG945">
            <v>104.24</v>
          </cell>
        </row>
        <row r="946">
          <cell r="A946" t="str">
            <v>АВВГнг 5х 50</v>
          </cell>
          <cell r="GF946">
            <v>129.03</v>
          </cell>
          <cell r="GG946">
            <v>117.3</v>
          </cell>
        </row>
        <row r="947">
          <cell r="A947" t="str">
            <v>АВВГнг 5х 70</v>
          </cell>
          <cell r="GF947">
            <v>229.44</v>
          </cell>
          <cell r="GG947">
            <v>208.58</v>
          </cell>
        </row>
        <row r="948">
          <cell r="A948" t="str">
            <v>АВВГнг 5х 95</v>
          </cell>
          <cell r="GF948">
            <v>289.97000000000003</v>
          </cell>
          <cell r="GG948">
            <v>263.61</v>
          </cell>
        </row>
        <row r="949">
          <cell r="A949" t="str">
            <v>АВВГнг 5х120</v>
          </cell>
          <cell r="GF949">
            <v>355.9</v>
          </cell>
          <cell r="GG949">
            <v>323.55</v>
          </cell>
        </row>
        <row r="950">
          <cell r="A950" t="str">
            <v>АВВГнг 5х150</v>
          </cell>
          <cell r="GF950">
            <v>429.47</v>
          </cell>
          <cell r="GG950">
            <v>390.43</v>
          </cell>
        </row>
        <row r="951">
          <cell r="A951" t="str">
            <v>АВВГнг 5х185</v>
          </cell>
          <cell r="GF951">
            <v>514.87</v>
          </cell>
          <cell r="GG951">
            <v>468.06</v>
          </cell>
        </row>
        <row r="952">
          <cell r="A952" t="str">
            <v>АВВГнг-LS 1х  2,5</v>
          </cell>
          <cell r="GF952">
            <v>5.77</v>
          </cell>
          <cell r="GG952">
            <v>5.24</v>
          </cell>
        </row>
        <row r="953">
          <cell r="A953" t="str">
            <v>АВВГнг-LS 1х  4</v>
          </cell>
          <cell r="GF953">
            <v>7.34</v>
          </cell>
          <cell r="GG953">
            <v>6.67</v>
          </cell>
        </row>
        <row r="954">
          <cell r="A954" t="str">
            <v>АВВГнг-LS 1х  6</v>
          </cell>
          <cell r="GF954">
            <v>8.85</v>
          </cell>
          <cell r="GG954">
            <v>8.0500000000000007</v>
          </cell>
        </row>
        <row r="955">
          <cell r="A955" t="str">
            <v>АВВГнг-LS 1х 10</v>
          </cell>
          <cell r="GF955">
            <v>12.58</v>
          </cell>
          <cell r="GG955">
            <v>11.44</v>
          </cell>
        </row>
        <row r="956">
          <cell r="A956" t="str">
            <v>АВВГнг-LS 1х 16</v>
          </cell>
          <cell r="GF956">
            <v>19.670000000000002</v>
          </cell>
          <cell r="GG956">
            <v>17.88</v>
          </cell>
        </row>
        <row r="957">
          <cell r="A957" t="str">
            <v>АВВГнг-LS 1х 25</v>
          </cell>
          <cell r="GF957">
            <v>27.14</v>
          </cell>
          <cell r="GG957">
            <v>24.68</v>
          </cell>
        </row>
        <row r="958">
          <cell r="A958" t="str">
            <v>АВВГнг-LS 1х 35</v>
          </cell>
          <cell r="GF958">
            <v>33.53</v>
          </cell>
          <cell r="GG958">
            <v>30.48</v>
          </cell>
        </row>
        <row r="959">
          <cell r="A959" t="str">
            <v>АВВГнг-LS 1х 50</v>
          </cell>
          <cell r="GF959">
            <v>43.2</v>
          </cell>
          <cell r="GG959">
            <v>39.28</v>
          </cell>
        </row>
        <row r="960">
          <cell r="A960" t="str">
            <v>АВВГнг-LS 1х 70</v>
          </cell>
          <cell r="GF960">
            <v>59.54</v>
          </cell>
          <cell r="GG960">
            <v>54.12</v>
          </cell>
        </row>
        <row r="961">
          <cell r="A961" t="str">
            <v>АВВГнг-LS 1х 95</v>
          </cell>
          <cell r="GF961">
            <v>77.540000000000006</v>
          </cell>
          <cell r="GG961">
            <v>70.489999999999995</v>
          </cell>
        </row>
        <row r="962">
          <cell r="A962" t="str">
            <v>АВВГнг-LS 1х120</v>
          </cell>
          <cell r="GF962">
            <v>95.88</v>
          </cell>
          <cell r="GG962">
            <v>87.16</v>
          </cell>
        </row>
        <row r="963">
          <cell r="A963" t="str">
            <v>АВВГнг-LS 1х150</v>
          </cell>
          <cell r="GF963">
            <v>116.28</v>
          </cell>
          <cell r="GG963">
            <v>105.7</v>
          </cell>
        </row>
        <row r="964">
          <cell r="A964" t="str">
            <v>АВВГнг-LS 1х185</v>
          </cell>
          <cell r="GF964">
            <v>148.19999999999999</v>
          </cell>
          <cell r="GG964">
            <v>134.72999999999999</v>
          </cell>
        </row>
        <row r="965">
          <cell r="A965" t="str">
            <v>АВВГнг-LS 1х240</v>
          </cell>
          <cell r="GF965">
            <v>183.5</v>
          </cell>
          <cell r="GG965">
            <v>166.82</v>
          </cell>
        </row>
        <row r="966">
          <cell r="A966" t="str">
            <v>АВВГнг-LS-п 2х  2,5</v>
          </cell>
          <cell r="GF966">
            <v>9</v>
          </cell>
          <cell r="GG966">
            <v>8.19</v>
          </cell>
        </row>
        <row r="967">
          <cell r="A967" t="str">
            <v>АВВГнг-LS-п 2х  4</v>
          </cell>
          <cell r="GF967">
            <v>12.01</v>
          </cell>
          <cell r="GG967">
            <v>10.92</v>
          </cell>
        </row>
        <row r="968">
          <cell r="A968" t="str">
            <v>АВВГнг-LS-п 2х  6</v>
          </cell>
          <cell r="GF968">
            <v>14.94</v>
          </cell>
          <cell r="GG968">
            <v>13.58</v>
          </cell>
        </row>
        <row r="969">
          <cell r="A969" t="str">
            <v>АВВГнг-LS-п 2х 10</v>
          </cell>
          <cell r="GF969">
            <v>22.17</v>
          </cell>
          <cell r="GG969">
            <v>20.16</v>
          </cell>
        </row>
        <row r="970">
          <cell r="A970" t="str">
            <v>АВВГнг-LS 2х  2,5</v>
          </cell>
          <cell r="GF970">
            <v>12.32</v>
          </cell>
          <cell r="GG970">
            <v>11.2</v>
          </cell>
        </row>
        <row r="971">
          <cell r="A971" t="str">
            <v>АВВГнг-LS 2х  4</v>
          </cell>
          <cell r="GF971">
            <v>19.09</v>
          </cell>
          <cell r="GG971">
            <v>17.350000000000001</v>
          </cell>
        </row>
        <row r="972">
          <cell r="A972" t="str">
            <v>АВВГнг-LS 2х  6</v>
          </cell>
          <cell r="GF972">
            <v>23.47</v>
          </cell>
          <cell r="GG972">
            <v>21.33</v>
          </cell>
        </row>
        <row r="973">
          <cell r="A973" t="str">
            <v>АВВГнг-LS 2х 10</v>
          </cell>
          <cell r="GF973">
            <v>34.24</v>
          </cell>
          <cell r="GG973">
            <v>31.13</v>
          </cell>
        </row>
        <row r="974">
          <cell r="A974" t="str">
            <v>АВВГнг-LS 2х 16</v>
          </cell>
          <cell r="GF974">
            <v>44.03</v>
          </cell>
          <cell r="GG974">
            <v>40.03</v>
          </cell>
        </row>
        <row r="975">
          <cell r="A975" t="str">
            <v>АВВГнг-LS 2х 25</v>
          </cell>
          <cell r="GF975">
            <v>45.98</v>
          </cell>
          <cell r="GG975">
            <v>41.8</v>
          </cell>
        </row>
        <row r="976">
          <cell r="A976" t="str">
            <v>АВВГнг-LS 2х 35</v>
          </cell>
          <cell r="GF976">
            <v>57.74</v>
          </cell>
          <cell r="GG976">
            <v>52.49</v>
          </cell>
        </row>
        <row r="977">
          <cell r="A977" t="str">
            <v>АВВГнг-LS 2х 50</v>
          </cell>
          <cell r="GF977">
            <v>132.12</v>
          </cell>
          <cell r="GG977">
            <v>120.11</v>
          </cell>
        </row>
        <row r="978">
          <cell r="A978" t="str">
            <v>АВВГнг-LS 2х 70</v>
          </cell>
          <cell r="GF978">
            <v>171.55</v>
          </cell>
          <cell r="GG978">
            <v>155.94999999999999</v>
          </cell>
        </row>
        <row r="979">
          <cell r="A979" t="str">
            <v>АВВГнг-LS 2х 95</v>
          </cell>
          <cell r="GF979">
            <v>217.67</v>
          </cell>
          <cell r="GG979">
            <v>197.88</v>
          </cell>
        </row>
        <row r="980">
          <cell r="A980" t="str">
            <v>АВВГнг-LS 2х 120</v>
          </cell>
          <cell r="GF980">
            <v>265.70999999999998</v>
          </cell>
          <cell r="GG980">
            <v>241.56</v>
          </cell>
        </row>
        <row r="981">
          <cell r="A981" t="str">
            <v>АВВГнг-LS-п 3х  2,5</v>
          </cell>
          <cell r="GF981">
            <v>17.579999999999998</v>
          </cell>
          <cell r="GG981">
            <v>15.98</v>
          </cell>
        </row>
        <row r="982">
          <cell r="A982" t="str">
            <v>АВВГнг-LS-п 3х  4</v>
          </cell>
          <cell r="GF982">
            <v>23.62</v>
          </cell>
          <cell r="GG982">
            <v>21.47</v>
          </cell>
        </row>
        <row r="983">
          <cell r="A983" t="str">
            <v>АВВГнг-LS-п 3х  6</v>
          </cell>
          <cell r="GF983">
            <v>29.33</v>
          </cell>
          <cell r="GG983">
            <v>26.66</v>
          </cell>
        </row>
        <row r="984">
          <cell r="A984" t="str">
            <v>АВВГнг-LS 3х  2,5</v>
          </cell>
          <cell r="GF984">
            <v>17.579999999999998</v>
          </cell>
          <cell r="GG984">
            <v>15.98</v>
          </cell>
        </row>
        <row r="985">
          <cell r="A985" t="str">
            <v>АВВГнг-LS 3х  4</v>
          </cell>
          <cell r="GF985">
            <v>23.62</v>
          </cell>
          <cell r="GG985">
            <v>21.47</v>
          </cell>
        </row>
        <row r="986">
          <cell r="A986" t="str">
            <v>АВВГнг-LS 3х  6</v>
          </cell>
          <cell r="GF986">
            <v>29.33</v>
          </cell>
          <cell r="GG986">
            <v>26.66</v>
          </cell>
        </row>
        <row r="987">
          <cell r="A987" t="str">
            <v>АВВГнг-LS 3х 10</v>
          </cell>
          <cell r="GF987">
            <v>47</v>
          </cell>
          <cell r="GG987">
            <v>42.73</v>
          </cell>
        </row>
        <row r="988">
          <cell r="A988" t="str">
            <v>АВВГнг-LS 3х 16</v>
          </cell>
          <cell r="GF988">
            <v>65.64</v>
          </cell>
          <cell r="GG988">
            <v>59.67</v>
          </cell>
        </row>
        <row r="989">
          <cell r="A989" t="str">
            <v>АВВГнг-LS 3х 25</v>
          </cell>
          <cell r="GF989">
            <v>95.92</v>
          </cell>
          <cell r="GG989">
            <v>87.2</v>
          </cell>
        </row>
        <row r="990">
          <cell r="A990" t="str">
            <v>АВВГнг-LS 3х 35</v>
          </cell>
          <cell r="GF990">
            <v>119.91</v>
          </cell>
          <cell r="GG990">
            <v>109.01</v>
          </cell>
        </row>
        <row r="991">
          <cell r="A991" t="str">
            <v>АВВГнг-LS 3х 50</v>
          </cell>
          <cell r="GF991">
            <v>160.4</v>
          </cell>
          <cell r="GG991">
            <v>145.82</v>
          </cell>
        </row>
        <row r="992">
          <cell r="A992" t="str">
            <v>АВВГнг-LS 3х 70</v>
          </cell>
          <cell r="GF992">
            <v>145.6</v>
          </cell>
          <cell r="GG992">
            <v>132.36000000000001</v>
          </cell>
        </row>
        <row r="993">
          <cell r="A993" t="str">
            <v>АВВГнг-LS 3х 120</v>
          </cell>
          <cell r="GF993">
            <v>234.1</v>
          </cell>
          <cell r="GG993">
            <v>212.82</v>
          </cell>
        </row>
        <row r="994">
          <cell r="A994" t="str">
            <v>АВВГнг-LS 3х 150</v>
          </cell>
          <cell r="GF994">
            <v>281.43</v>
          </cell>
          <cell r="GG994">
            <v>255.85</v>
          </cell>
        </row>
        <row r="995">
          <cell r="A995" t="str">
            <v>АВВГнг-LS 3х 185</v>
          </cell>
          <cell r="GF995">
            <v>345.1</v>
          </cell>
          <cell r="GG995">
            <v>313.73</v>
          </cell>
        </row>
        <row r="996">
          <cell r="A996" t="str">
            <v>АВВГнг-LS 3х 240</v>
          </cell>
          <cell r="GF996">
            <v>501.05</v>
          </cell>
          <cell r="GG996">
            <v>455.5</v>
          </cell>
        </row>
        <row r="997">
          <cell r="A997" t="str">
            <v>АВВГнг-LS 3х  4+1х2,5</v>
          </cell>
          <cell r="GF997">
            <v>23.8</v>
          </cell>
          <cell r="GG997">
            <v>21.63</v>
          </cell>
        </row>
        <row r="998">
          <cell r="A998" t="str">
            <v>АВВГнг-LS 3х  6+1х4</v>
          </cell>
          <cell r="GF998">
            <v>31.63</v>
          </cell>
          <cell r="GG998">
            <v>28.76</v>
          </cell>
        </row>
        <row r="999">
          <cell r="A999" t="str">
            <v>АВВГнг-LS 3х 10+1х6</v>
          </cell>
          <cell r="GF999">
            <v>45.14</v>
          </cell>
          <cell r="GG999">
            <v>41.04</v>
          </cell>
        </row>
        <row r="1000">
          <cell r="A1000" t="str">
            <v>АВВГнг-LS 3х 16+1х10</v>
          </cell>
          <cell r="GF1000">
            <v>61.62</v>
          </cell>
          <cell r="GG1000">
            <v>56.02</v>
          </cell>
        </row>
        <row r="1001">
          <cell r="A1001" t="str">
            <v>АВВГнг-LS 3х 25+1х16</v>
          </cell>
          <cell r="GF1001">
            <v>80.349999999999994</v>
          </cell>
          <cell r="GG1001">
            <v>73.05</v>
          </cell>
        </row>
        <row r="1002">
          <cell r="A1002" t="str">
            <v>АВВГнг-LS 3х 35+1х16</v>
          </cell>
          <cell r="GF1002">
            <v>95.15</v>
          </cell>
          <cell r="GG1002">
            <v>86.5</v>
          </cell>
        </row>
        <row r="1003">
          <cell r="A1003" t="str">
            <v>АВВГнг-LS 3х 50+1х25</v>
          </cell>
          <cell r="GF1003">
            <v>130.55000000000001</v>
          </cell>
          <cell r="GG1003">
            <v>118.69</v>
          </cell>
        </row>
        <row r="1004">
          <cell r="A1004" t="str">
            <v>АВВГнг-LS 3х 70+1х25</v>
          </cell>
          <cell r="GF1004">
            <v>171.72</v>
          </cell>
          <cell r="GG1004">
            <v>156.11000000000001</v>
          </cell>
        </row>
        <row r="1005">
          <cell r="A1005" t="str">
            <v>АВВГнг-LS 3х 70+1х35</v>
          </cell>
          <cell r="GF1005">
            <v>167.55</v>
          </cell>
          <cell r="GG1005">
            <v>152.32</v>
          </cell>
        </row>
        <row r="1006">
          <cell r="A1006" t="str">
            <v>АВВГнг-LS 3х 95+1х35</v>
          </cell>
          <cell r="GF1006">
            <v>214.19</v>
          </cell>
          <cell r="GG1006">
            <v>194.72</v>
          </cell>
        </row>
        <row r="1007">
          <cell r="A1007" t="str">
            <v>АВВГнг-LS 3х 95+1х50</v>
          </cell>
          <cell r="GF1007">
            <v>249.41</v>
          </cell>
          <cell r="GG1007">
            <v>226.74</v>
          </cell>
        </row>
        <row r="1008">
          <cell r="A1008" t="str">
            <v>АВВГнг-LS 3х120+1х35</v>
          </cell>
          <cell r="GF1008">
            <v>258.26</v>
          </cell>
          <cell r="GG1008">
            <v>234.78</v>
          </cell>
        </row>
        <row r="1009">
          <cell r="A1009" t="str">
            <v>АВВГнг-LS 3х120+1х70</v>
          </cell>
          <cell r="GF1009">
            <v>280.2</v>
          </cell>
          <cell r="GG1009">
            <v>254.72</v>
          </cell>
        </row>
        <row r="1010">
          <cell r="A1010" t="str">
            <v>АВВГнг-LS 3х150+1х70</v>
          </cell>
          <cell r="GF1010">
            <v>378.26</v>
          </cell>
          <cell r="GG1010">
            <v>343.87</v>
          </cell>
        </row>
        <row r="1011">
          <cell r="A1011" t="str">
            <v>АВВГнг-LS 3х185+1х95</v>
          </cell>
          <cell r="GF1011">
            <v>460.1</v>
          </cell>
          <cell r="GG1011">
            <v>418.27</v>
          </cell>
        </row>
        <row r="1012">
          <cell r="A1012" t="str">
            <v>АВВГнг-LS 3х240+1х120</v>
          </cell>
          <cell r="GF1012">
            <v>513.59</v>
          </cell>
          <cell r="GG1012">
            <v>466.9</v>
          </cell>
        </row>
        <row r="1013">
          <cell r="A1013" t="str">
            <v>АВВГнг-LS 4х  2,5</v>
          </cell>
          <cell r="GF1013">
            <v>20.440000000000001</v>
          </cell>
          <cell r="GG1013">
            <v>18.579999999999998</v>
          </cell>
        </row>
        <row r="1014">
          <cell r="A1014" t="str">
            <v>АВВГнг-LS 4х  4</v>
          </cell>
          <cell r="GF1014">
            <v>27.75</v>
          </cell>
          <cell r="GG1014">
            <v>25.22</v>
          </cell>
        </row>
        <row r="1015">
          <cell r="A1015" t="str">
            <v>АВВГнг-LS 4х  6</v>
          </cell>
          <cell r="GF1015">
            <v>34.75</v>
          </cell>
          <cell r="GG1015">
            <v>31.59</v>
          </cell>
        </row>
        <row r="1016">
          <cell r="A1016" t="str">
            <v>АВВГнг-LS 4х 10</v>
          </cell>
          <cell r="GF1016">
            <v>56.47</v>
          </cell>
          <cell r="GG1016">
            <v>51.33</v>
          </cell>
        </row>
        <row r="1017">
          <cell r="A1017" t="str">
            <v>АВВГнг-LS 4х 16</v>
          </cell>
          <cell r="GF1017">
            <v>81.99</v>
          </cell>
          <cell r="GG1017">
            <v>74.540000000000006</v>
          </cell>
        </row>
        <row r="1018">
          <cell r="A1018" t="str">
            <v>АВВГнг-LS 4х 25</v>
          </cell>
          <cell r="GF1018">
            <v>116.34</v>
          </cell>
          <cell r="GG1018">
            <v>105.76</v>
          </cell>
        </row>
        <row r="1019">
          <cell r="A1019" t="str">
            <v>АВВГнг-LS 4х 35</v>
          </cell>
          <cell r="GF1019">
            <v>148.74</v>
          </cell>
          <cell r="GG1019">
            <v>135.22</v>
          </cell>
        </row>
        <row r="1020">
          <cell r="A1020" t="str">
            <v>АВВГнг-LS 4х 50</v>
          </cell>
          <cell r="GF1020">
            <v>181.16</v>
          </cell>
          <cell r="GG1020">
            <v>164.69</v>
          </cell>
        </row>
        <row r="1021">
          <cell r="A1021" t="str">
            <v>АВВГнг-LS 4х 70</v>
          </cell>
          <cell r="GF1021">
            <v>239.7</v>
          </cell>
          <cell r="GG1021">
            <v>217.91</v>
          </cell>
        </row>
        <row r="1022">
          <cell r="A1022" t="str">
            <v>АВВГнг-LS 4х 95</v>
          </cell>
          <cell r="GF1022">
            <v>313.39</v>
          </cell>
          <cell r="GG1022">
            <v>284.89999999999998</v>
          </cell>
        </row>
        <row r="1023">
          <cell r="A1023" t="str">
            <v>АВВГнг-LS 4х120</v>
          </cell>
          <cell r="GF1023">
            <v>373.19</v>
          </cell>
          <cell r="GG1023">
            <v>339.26</v>
          </cell>
        </row>
        <row r="1024">
          <cell r="A1024" t="str">
            <v>АВВГнг-LS 4х150</v>
          </cell>
          <cell r="GF1024">
            <v>451.88</v>
          </cell>
          <cell r="GG1024">
            <v>410.8</v>
          </cell>
        </row>
        <row r="1025">
          <cell r="A1025" t="str">
            <v>АВВГнг-LS 4х185</v>
          </cell>
          <cell r="GF1025">
            <v>557.01</v>
          </cell>
          <cell r="GG1025">
            <v>506.37</v>
          </cell>
        </row>
        <row r="1026">
          <cell r="A1026" t="str">
            <v>АВВГнг-LS 4х240</v>
          </cell>
          <cell r="GF1026">
            <v>702.45</v>
          </cell>
          <cell r="GG1026">
            <v>638.59</v>
          </cell>
        </row>
        <row r="1027">
          <cell r="A1027" t="str">
            <v>АВВГнг-LS 5х  2,5</v>
          </cell>
          <cell r="GF1027">
            <v>24.09</v>
          </cell>
          <cell r="GG1027">
            <v>21.9</v>
          </cell>
        </row>
        <row r="1028">
          <cell r="A1028" t="str">
            <v>АВВГнг-LS 5х  4</v>
          </cell>
          <cell r="GF1028">
            <v>32.770000000000003</v>
          </cell>
          <cell r="GG1028">
            <v>29.79</v>
          </cell>
        </row>
        <row r="1029">
          <cell r="A1029" t="str">
            <v>АВВГнг-LS 5х  6</v>
          </cell>
          <cell r="GF1029">
            <v>41.46</v>
          </cell>
          <cell r="GG1029">
            <v>37.69</v>
          </cell>
        </row>
        <row r="1030">
          <cell r="A1030" t="str">
            <v>АВВГнг-LS 5х 10</v>
          </cell>
          <cell r="GF1030">
            <v>72.37</v>
          </cell>
          <cell r="GG1030">
            <v>65.790000000000006</v>
          </cell>
        </row>
        <row r="1031">
          <cell r="A1031" t="str">
            <v>АВВГнг-LS 5х 16</v>
          </cell>
          <cell r="GF1031">
            <v>97.8</v>
          </cell>
          <cell r="GG1031">
            <v>88.91</v>
          </cell>
        </row>
        <row r="1032">
          <cell r="A1032" t="str">
            <v>АВВГнг-LS 5х 25</v>
          </cell>
          <cell r="GF1032">
            <v>144.78</v>
          </cell>
          <cell r="GG1032">
            <v>131.61000000000001</v>
          </cell>
        </row>
        <row r="1033">
          <cell r="A1033" t="str">
            <v>АВВГнг-LS 5х 35</v>
          </cell>
          <cell r="GF1033">
            <v>181.98</v>
          </cell>
          <cell r="GG1033">
            <v>165.43</v>
          </cell>
        </row>
        <row r="1034">
          <cell r="A1034" t="str">
            <v>АВВГнг-LS 5х 50</v>
          </cell>
          <cell r="GF1034">
            <v>232.76</v>
          </cell>
          <cell r="GG1034">
            <v>211.6</v>
          </cell>
        </row>
        <row r="1035">
          <cell r="A1035" t="str">
            <v>АВВГнг-LS 5х 70</v>
          </cell>
          <cell r="GF1035">
            <v>214.31</v>
          </cell>
          <cell r="GG1035">
            <v>194.82</v>
          </cell>
        </row>
        <row r="1036">
          <cell r="A1036" t="str">
            <v>АВВГнг-LS 5х 95</v>
          </cell>
          <cell r="GF1036">
            <v>399.63</v>
          </cell>
          <cell r="GG1036">
            <v>363.3</v>
          </cell>
        </row>
        <row r="1037">
          <cell r="A1037" t="str">
            <v>АВВГнг-LS 5х120</v>
          </cell>
          <cell r="GF1037">
            <v>327.76</v>
          </cell>
          <cell r="GG1037">
            <v>297.95999999999998</v>
          </cell>
        </row>
        <row r="1038">
          <cell r="A1038" t="str">
            <v>АВВГнг-LS 5х150</v>
          </cell>
          <cell r="GF1038">
            <v>409.5</v>
          </cell>
          <cell r="GG1038">
            <v>372.27</v>
          </cell>
        </row>
        <row r="1039">
          <cell r="A1039" t="str">
            <v xml:space="preserve"> Кабель алюминиевый силовой с заполнением (АВВГз)</v>
          </cell>
          <cell r="GF1039">
            <v>0</v>
          </cell>
        </row>
        <row r="1040">
          <cell r="A1040" t="str">
            <v>АВВГз 2х  2,5</v>
          </cell>
          <cell r="GF1040">
            <v>10.63</v>
          </cell>
          <cell r="GG1040">
            <v>9.66</v>
          </cell>
        </row>
        <row r="1041">
          <cell r="A1041" t="str">
            <v>АВВГз 2х  4</v>
          </cell>
          <cell r="GF1041">
            <v>12.54</v>
          </cell>
          <cell r="GG1041">
            <v>11.4</v>
          </cell>
        </row>
        <row r="1042">
          <cell r="A1042" t="str">
            <v>АВВГз 2х 10</v>
          </cell>
          <cell r="GF1042">
            <v>26.7</v>
          </cell>
          <cell r="GG1042">
            <v>24.27</v>
          </cell>
        </row>
        <row r="1043">
          <cell r="A1043" t="str">
            <v>АВВГз 2х 16</v>
          </cell>
          <cell r="GF1043">
            <v>33.89</v>
          </cell>
          <cell r="GG1043">
            <v>30.81</v>
          </cell>
        </row>
        <row r="1044">
          <cell r="A1044" t="str">
            <v>АВВГз 2х 25</v>
          </cell>
          <cell r="GF1044">
            <v>50.48</v>
          </cell>
          <cell r="GG1044">
            <v>45.89</v>
          </cell>
        </row>
        <row r="1045">
          <cell r="A1045" t="str">
            <v>АВВГз 2х 35</v>
          </cell>
          <cell r="GF1045">
            <v>65.41</v>
          </cell>
          <cell r="GG1045">
            <v>59.46</v>
          </cell>
        </row>
        <row r="1046">
          <cell r="A1046" t="str">
            <v>АВВГз 2х 50</v>
          </cell>
          <cell r="GF1046">
            <v>84.05</v>
          </cell>
          <cell r="GG1046">
            <v>76.41</v>
          </cell>
        </row>
        <row r="1047">
          <cell r="A1047" t="str">
            <v>АВВГз 3х  2,5</v>
          </cell>
          <cell r="GF1047">
            <v>10.17</v>
          </cell>
          <cell r="GG1047">
            <v>9.25</v>
          </cell>
        </row>
        <row r="1048">
          <cell r="A1048" t="str">
            <v>АВВГз 3х  4</v>
          </cell>
          <cell r="GF1048">
            <v>14.13</v>
          </cell>
          <cell r="GG1048">
            <v>12.85</v>
          </cell>
        </row>
        <row r="1049">
          <cell r="A1049" t="str">
            <v>АВВГз 3х  6</v>
          </cell>
          <cell r="GF1049">
            <v>18.21</v>
          </cell>
          <cell r="GG1049">
            <v>16.559999999999999</v>
          </cell>
        </row>
        <row r="1050">
          <cell r="A1050" t="str">
            <v>АВВГз 3х 10</v>
          </cell>
          <cell r="GF1050">
            <v>35.83</v>
          </cell>
          <cell r="GG1050">
            <v>32.58</v>
          </cell>
        </row>
        <row r="1051">
          <cell r="A1051" t="str">
            <v>АВВГз 3х 16</v>
          </cell>
          <cell r="GF1051">
            <v>40.76</v>
          </cell>
          <cell r="GG1051">
            <v>37.049999999999997</v>
          </cell>
        </row>
        <row r="1052">
          <cell r="A1052" t="str">
            <v>АВВГз 3х 25</v>
          </cell>
          <cell r="GF1052">
            <v>61.4</v>
          </cell>
          <cell r="GG1052">
            <v>55.82</v>
          </cell>
        </row>
        <row r="1053">
          <cell r="A1053" t="str">
            <v>АВВГз 3х 35</v>
          </cell>
          <cell r="GF1053">
            <v>80.02</v>
          </cell>
          <cell r="GG1053">
            <v>72.739999999999995</v>
          </cell>
        </row>
        <row r="1054">
          <cell r="A1054" t="str">
            <v>АВВГз 3х 50</v>
          </cell>
          <cell r="GF1054">
            <v>104.11</v>
          </cell>
          <cell r="GG1054">
            <v>94.65</v>
          </cell>
        </row>
        <row r="1055">
          <cell r="A1055" t="str">
            <v>АВВГз 3х  4+1х2,5</v>
          </cell>
          <cell r="GF1055">
            <v>15.66</v>
          </cell>
          <cell r="GG1055">
            <v>14.23</v>
          </cell>
        </row>
        <row r="1056">
          <cell r="A1056" t="str">
            <v>АВВГз 3х 10+1х6</v>
          </cell>
          <cell r="GF1056">
            <v>34.51</v>
          </cell>
          <cell r="GG1056">
            <v>31.37</v>
          </cell>
        </row>
        <row r="1057">
          <cell r="A1057" t="str">
            <v>АВВГз 3х 16+1х10</v>
          </cell>
          <cell r="GF1057">
            <v>46.51</v>
          </cell>
          <cell r="GG1057">
            <v>42.28</v>
          </cell>
        </row>
        <row r="1058">
          <cell r="A1058" t="str">
            <v>АВВГз 3х 25+1х16</v>
          </cell>
          <cell r="GF1058">
            <v>70.209999999999994</v>
          </cell>
          <cell r="GG1058">
            <v>63.83</v>
          </cell>
        </row>
        <row r="1059">
          <cell r="A1059" t="str">
            <v>АВВГз 3х 35+1х16</v>
          </cell>
          <cell r="GF1059">
            <v>89.66</v>
          </cell>
          <cell r="GG1059">
            <v>81.510000000000005</v>
          </cell>
        </row>
        <row r="1060">
          <cell r="A1060" t="str">
            <v>АВВГз 3х 50+1х25</v>
          </cell>
          <cell r="GF1060">
            <v>116.46</v>
          </cell>
          <cell r="GG1060">
            <v>105.87</v>
          </cell>
        </row>
        <row r="1061">
          <cell r="A1061" t="str">
            <v>АВВГз 4х  2,5</v>
          </cell>
          <cell r="GF1061">
            <v>11.75</v>
          </cell>
          <cell r="GG1061">
            <v>10.69</v>
          </cell>
        </row>
        <row r="1062">
          <cell r="A1062" t="str">
            <v>АВВГз 4х  4</v>
          </cell>
          <cell r="GF1062">
            <v>16.5</v>
          </cell>
          <cell r="GG1062">
            <v>15</v>
          </cell>
        </row>
        <row r="1063">
          <cell r="A1063" t="str">
            <v>АВВГз 4х  6</v>
          </cell>
          <cell r="GF1063">
            <v>21.47</v>
          </cell>
          <cell r="GG1063">
            <v>19.510000000000002</v>
          </cell>
        </row>
        <row r="1064">
          <cell r="A1064" t="str">
            <v>АВВГз 4х 10</v>
          </cell>
          <cell r="GF1064">
            <v>36.950000000000003</v>
          </cell>
          <cell r="GG1064">
            <v>33.590000000000003</v>
          </cell>
        </row>
        <row r="1065">
          <cell r="A1065" t="str">
            <v>АВВГз 4х 16</v>
          </cell>
          <cell r="GF1065">
            <v>48.41</v>
          </cell>
          <cell r="GG1065">
            <v>44.01</v>
          </cell>
        </row>
        <row r="1066">
          <cell r="A1066" t="str">
            <v>АВВГз 4х 25</v>
          </cell>
          <cell r="GF1066">
            <v>71.7</v>
          </cell>
          <cell r="GG1066">
            <v>65.180000000000007</v>
          </cell>
        </row>
        <row r="1067">
          <cell r="A1067" t="str">
            <v>АВВГз 4х 35</v>
          </cell>
          <cell r="GF1067">
            <v>96.82</v>
          </cell>
          <cell r="GG1067">
            <v>88.01</v>
          </cell>
        </row>
        <row r="1068">
          <cell r="A1068" t="str">
            <v>АВВГз 4х 50</v>
          </cell>
          <cell r="GF1068">
            <v>127.15</v>
          </cell>
          <cell r="GG1068">
            <v>115.59</v>
          </cell>
        </row>
        <row r="1069">
          <cell r="A1069" t="str">
            <v>АВВГз 4х 95</v>
          </cell>
          <cell r="GF1069">
            <v>202.95</v>
          </cell>
          <cell r="GG1069">
            <v>184.5</v>
          </cell>
        </row>
        <row r="1070">
          <cell r="A1070" t="str">
            <v>АВВГз 5х  2,5</v>
          </cell>
          <cell r="GF1070">
            <v>19.91</v>
          </cell>
          <cell r="GG1070">
            <v>18.100000000000001</v>
          </cell>
        </row>
        <row r="1071">
          <cell r="A1071" t="str">
            <v>АВВГз 5х  4</v>
          </cell>
          <cell r="GF1071">
            <v>26.37</v>
          </cell>
          <cell r="GG1071">
            <v>23.97</v>
          </cell>
        </row>
        <row r="1072">
          <cell r="A1072" t="str">
            <v>Кабель алюминиевый бронированный (АВБбШв, АВБбШнг)</v>
          </cell>
          <cell r="GF1072">
            <v>0</v>
          </cell>
        </row>
        <row r="1073">
          <cell r="A1073" t="str">
            <v>АВБбШв 3х 4</v>
          </cell>
          <cell r="GF1073">
            <v>23.63</v>
          </cell>
          <cell r="GG1073">
            <v>21.48</v>
          </cell>
        </row>
        <row r="1074">
          <cell r="A1074" t="str">
            <v>АВБбШв 3х 6</v>
          </cell>
          <cell r="GF1074">
            <v>28.69</v>
          </cell>
          <cell r="GG1074">
            <v>26.09</v>
          </cell>
        </row>
        <row r="1075">
          <cell r="A1075" t="str">
            <v>АВБбШв 3х 10</v>
          </cell>
          <cell r="GF1075">
            <v>33.71</v>
          </cell>
          <cell r="GG1075">
            <v>30.65</v>
          </cell>
        </row>
        <row r="1076">
          <cell r="A1076" t="str">
            <v>АВБбШв 3х 16</v>
          </cell>
          <cell r="GF1076">
            <v>42.99</v>
          </cell>
          <cell r="GG1076">
            <v>39.08</v>
          </cell>
        </row>
        <row r="1077">
          <cell r="A1077" t="str">
            <v>АВБбШв 3х 25</v>
          </cell>
          <cell r="GF1077">
            <v>73.819999999999993</v>
          </cell>
          <cell r="GG1077">
            <v>67.11</v>
          </cell>
        </row>
        <row r="1078">
          <cell r="A1078" t="str">
            <v>АВБбШв 3х 35</v>
          </cell>
          <cell r="GF1078">
            <v>90.65</v>
          </cell>
          <cell r="GG1078">
            <v>82.41</v>
          </cell>
        </row>
        <row r="1079">
          <cell r="A1079" t="str">
            <v>АВБбШв 3х 50</v>
          </cell>
          <cell r="GF1079">
            <v>114.83</v>
          </cell>
          <cell r="GG1079">
            <v>104.39</v>
          </cell>
        </row>
        <row r="1080">
          <cell r="A1080" t="str">
            <v>АВБбШв 3х 70</v>
          </cell>
          <cell r="GF1080">
            <v>144.66</v>
          </cell>
          <cell r="GG1080">
            <v>131.51</v>
          </cell>
        </row>
        <row r="1081">
          <cell r="A1081" t="str">
            <v>АВБбШв 3х 95</v>
          </cell>
          <cell r="GF1081">
            <v>181.62</v>
          </cell>
          <cell r="GG1081">
            <v>165.11</v>
          </cell>
        </row>
        <row r="1082">
          <cell r="A1082" t="str">
            <v>АВБбШв 3х120</v>
          </cell>
          <cell r="GF1082">
            <v>219.86</v>
          </cell>
          <cell r="GG1082">
            <v>199.87</v>
          </cell>
        </row>
        <row r="1083">
          <cell r="A1083" t="str">
            <v>АВБбШв 3х150</v>
          </cell>
          <cell r="GF1083">
            <v>260.56</v>
          </cell>
          <cell r="GG1083">
            <v>236.87</v>
          </cell>
        </row>
        <row r="1084">
          <cell r="A1084" t="str">
            <v>АВБбШв 3х240</v>
          </cell>
          <cell r="GF1084">
            <v>460.51</v>
          </cell>
          <cell r="GG1084">
            <v>418.64</v>
          </cell>
        </row>
        <row r="1085">
          <cell r="A1085" t="str">
            <v>АВБбШв 3х 4+1х2,5</v>
          </cell>
          <cell r="GF1085">
            <v>40.79</v>
          </cell>
          <cell r="GG1085">
            <v>37.08</v>
          </cell>
        </row>
        <row r="1086">
          <cell r="A1086" t="str">
            <v>АВБбШв 3х 6+1х4</v>
          </cell>
          <cell r="GF1086">
            <v>46.03</v>
          </cell>
          <cell r="GG1086">
            <v>41.85</v>
          </cell>
        </row>
        <row r="1087">
          <cell r="A1087" t="str">
            <v>АВБбШв 3х10+1х6</v>
          </cell>
          <cell r="GF1087">
            <v>57.47</v>
          </cell>
          <cell r="GG1087">
            <v>52.25</v>
          </cell>
        </row>
        <row r="1088">
          <cell r="A1088" t="str">
            <v>АВБбШв 3х16+1х10</v>
          </cell>
          <cell r="GF1088">
            <v>48.87</v>
          </cell>
          <cell r="GG1088">
            <v>44.43</v>
          </cell>
        </row>
        <row r="1089">
          <cell r="A1089" t="str">
            <v>АВБбШв 3х25+1х16</v>
          </cell>
          <cell r="GF1089">
            <v>63.52</v>
          </cell>
          <cell r="GG1089">
            <v>57.75</v>
          </cell>
        </row>
        <row r="1090">
          <cell r="A1090" t="str">
            <v>АВБбШв 3х35+1х16</v>
          </cell>
          <cell r="GF1090">
            <v>102.01</v>
          </cell>
          <cell r="GG1090">
            <v>92.74</v>
          </cell>
        </row>
        <row r="1091">
          <cell r="A1091" t="str">
            <v>АВБбШв 3х50+1х25</v>
          </cell>
          <cell r="GF1091">
            <v>112.75</v>
          </cell>
          <cell r="GG1091">
            <v>102.5</v>
          </cell>
        </row>
        <row r="1092">
          <cell r="A1092" t="str">
            <v>АВБбШв 3х70+1х35</v>
          </cell>
          <cell r="GF1092">
            <v>176.29</v>
          </cell>
          <cell r="GG1092">
            <v>160.27000000000001</v>
          </cell>
        </row>
        <row r="1093">
          <cell r="A1093" t="str">
            <v>АВБбШв 3х95+1х50</v>
          </cell>
          <cell r="GF1093">
            <v>219.03</v>
          </cell>
          <cell r="GG1093">
            <v>199.12</v>
          </cell>
        </row>
        <row r="1094">
          <cell r="A1094" t="str">
            <v>АВБбШв 3х120+1х70</v>
          </cell>
          <cell r="GF1094">
            <v>262.08999999999997</v>
          </cell>
          <cell r="GG1094">
            <v>238.26</v>
          </cell>
        </row>
        <row r="1095">
          <cell r="A1095" t="str">
            <v>АВБбШв 3х150+1х70</v>
          </cell>
          <cell r="GF1095">
            <v>301.77</v>
          </cell>
          <cell r="GG1095">
            <v>274.33999999999997</v>
          </cell>
        </row>
        <row r="1096">
          <cell r="A1096" t="str">
            <v>АВБбШв 3х185+1х95</v>
          </cell>
          <cell r="GF1096">
            <v>369.59</v>
          </cell>
          <cell r="GG1096">
            <v>335.99</v>
          </cell>
        </row>
        <row r="1097">
          <cell r="A1097" t="str">
            <v>АВБбШв 3х240+1х120</v>
          </cell>
          <cell r="GF1097">
            <v>474.02</v>
          </cell>
          <cell r="GG1097">
            <v>430.93</v>
          </cell>
        </row>
        <row r="1098">
          <cell r="A1098" t="str">
            <v>АВБбШв 4х 2,5</v>
          </cell>
          <cell r="GF1098">
            <v>26.77</v>
          </cell>
          <cell r="GG1098">
            <v>24.34</v>
          </cell>
        </row>
        <row r="1099">
          <cell r="A1099" t="str">
            <v>АВБбШв 4х 4</v>
          </cell>
          <cell r="GF1099">
            <v>33.06</v>
          </cell>
          <cell r="GG1099">
            <v>30.05</v>
          </cell>
        </row>
        <row r="1100">
          <cell r="A1100" t="str">
            <v>АВБбШв 4х 6</v>
          </cell>
          <cell r="GF1100">
            <v>38.94</v>
          </cell>
          <cell r="GG1100">
            <v>35.4</v>
          </cell>
        </row>
        <row r="1101">
          <cell r="A1101" t="str">
            <v>АВБбШв 4х 10</v>
          </cell>
          <cell r="GF1101">
            <v>49.94</v>
          </cell>
          <cell r="GG1101">
            <v>45.4</v>
          </cell>
        </row>
        <row r="1102">
          <cell r="A1102" t="str">
            <v>АВБбШв 4х 16</v>
          </cell>
          <cell r="GF1102">
            <v>64.97</v>
          </cell>
          <cell r="GG1102">
            <v>59.06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Накопительная"/>
      <sheetName val="14"/>
      <sheetName val="14_Реестр"/>
      <sheetName val="13"/>
      <sheetName val="13_Реестр"/>
      <sheetName val="12"/>
      <sheetName val="12_Реестр"/>
      <sheetName val="11"/>
      <sheetName val="11_Реестр"/>
      <sheetName val="10"/>
      <sheetName val="10_Реестр"/>
      <sheetName val="9"/>
      <sheetName val="9_Реестр"/>
      <sheetName val="8"/>
      <sheetName val="8_Реестр"/>
      <sheetName val="7"/>
      <sheetName val="7_Реестр"/>
      <sheetName val="6"/>
      <sheetName val="6_Реестр"/>
      <sheetName val="5"/>
      <sheetName val="5_Реестр"/>
      <sheetName val="4"/>
      <sheetName val="4_Реестр"/>
      <sheetName val="3"/>
      <sheetName val="3_Реестр"/>
      <sheetName val="2"/>
      <sheetName val="2_Реестр"/>
      <sheetName val="1"/>
      <sheetName val="1_Реестр"/>
      <sheetName val="Справочник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>
        <row r="1">
          <cell r="A1" t="str">
            <v>Номер_сметы</v>
          </cell>
        </row>
        <row r="2">
          <cell r="A2" t="str">
            <v xml:space="preserve">288-15К/ПИР-1-10-ТМ1.ЛС69 </v>
          </cell>
        </row>
        <row r="3">
          <cell r="A3" t="str">
            <v xml:space="preserve">288-15К/ПИР-1-7002-001/17-ППР.ЛС811 </v>
          </cell>
        </row>
        <row r="4">
          <cell r="A4" t="str">
            <v xml:space="preserve">288-15К/ПИР-1-7002-001/18-ППР.ЛС1180   </v>
          </cell>
        </row>
        <row r="5">
          <cell r="A5" t="str">
            <v xml:space="preserve">288-15К/ПИР-1-7002-001/19-ППР.ЛС1179  </v>
          </cell>
        </row>
        <row r="6">
          <cell r="A6" t="str">
            <v xml:space="preserve">288-15К/ПИР-1-8-(ТМ)КМ/ППР7002-002/19.1.ЛС1105 </v>
          </cell>
        </row>
        <row r="7">
          <cell r="A7" t="str">
            <v>288-15К/ПИР-2-8-(ТМ)КМ/ППР7002-002/18.1.ЛС1106</v>
          </cell>
        </row>
        <row r="8">
          <cell r="A8" t="str">
            <v xml:space="preserve">288-15К/ПИР-2-8-(ТМ)КМ/ППР7002-002/18.2.ЛС1107 </v>
          </cell>
        </row>
        <row r="9">
          <cell r="A9" t="str">
            <v>288-15К/ПИР-1-8-(ТМ)КМ/ППР7002-002/19.2.ЛС1108</v>
          </cell>
        </row>
        <row r="10">
          <cell r="A10" t="str">
            <v>288-15К/ПИР-2-10-ТМ-СО1.ЛС264.1</v>
          </cell>
        </row>
        <row r="11">
          <cell r="A11" t="str">
            <v>288-15К/ПИР-3-10-ТМ-СО1.ЛС265.1</v>
          </cell>
        </row>
        <row r="12">
          <cell r="A12" t="str">
            <v>288-15К/ПИР-2-10-ТМ-СО1.ЛС264.2</v>
          </cell>
        </row>
        <row r="13">
          <cell r="A13" t="str">
            <v>288-15К/ПИР-3-10-ТМ-СО1.ЛС265.2</v>
          </cell>
        </row>
        <row r="14">
          <cell r="A14" t="str">
            <v>288-15К/ПИР-3-10-ТМ.ЛС264</v>
          </cell>
        </row>
        <row r="15">
          <cell r="A15" t="str">
            <v>288-15К/ПИР-3-10-ТМ.ЛС265</v>
          </cell>
        </row>
        <row r="16">
          <cell r="A16" t="str">
            <v>288-15К/ПИР-3-8-(ТМ)КМ/ППР7002-002/17.1.ЛС994</v>
          </cell>
        </row>
        <row r="17">
          <cell r="A17" t="str">
            <v>288-15К/ПИР-3-8-(ТМ)КМ/ППР7002-002/17.2.ЛС993</v>
          </cell>
        </row>
        <row r="18">
          <cell r="A18" t="str">
            <v>288-15К/ПИР-ТМ-7002-001/17 ППР</v>
          </cell>
        </row>
        <row r="19">
          <cell r="A19" t="str">
            <v>288-15К/ПИР-1-10-ТМ1.ЛС69.2</v>
          </cell>
        </row>
        <row r="20">
          <cell r="A20" t="str">
            <v>88-15К/ПИР-1-10-ТМ1.ЛС69.1</v>
          </cell>
        </row>
        <row r="21">
          <cell r="A21" t="str">
            <v>288-15К/ПИР-3-10-ТМ-СО1.ЛС265.3</v>
          </cell>
        </row>
        <row r="22">
          <cell r="A22" t="str">
            <v>288-15К/ПИР-2-10-ТМ-СО1.ЛС264.3</v>
          </cell>
        </row>
        <row r="23">
          <cell r="A23" t="str">
            <v>288-15К/ПИР-1-10-ТХ3.ЛС154</v>
          </cell>
        </row>
        <row r="24">
          <cell r="A24" t="str">
            <v>№288-15К/ПИР-3-8-(ТМ)-КМ/ППР7002-004/18.ЛС 1202</v>
          </cell>
        </row>
        <row r="25">
          <cell r="A25" t="str">
            <v>288-15К/ПИР-2-8-(ТМ)-КМ/ППР7002-005/18.ЛС 1203</v>
          </cell>
        </row>
        <row r="26">
          <cell r="A26" t="str">
            <v>288-15К/ПИР-1-8-(ТМ)-КМ/ППР7002-006/18.ЛС 1204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ECF687-A9BA-47F3-A152-642DEE8BD262}">
  <dimension ref="A1:Q99"/>
  <sheetViews>
    <sheetView view="pageBreakPreview" topLeftCell="A23" zoomScaleNormal="100" zoomScaleSheetLayoutView="100" workbookViewId="0">
      <selection activeCell="H83" sqref="H83"/>
    </sheetView>
  </sheetViews>
  <sheetFormatPr defaultColWidth="9" defaultRowHeight="12.75" x14ac:dyDescent="0.2"/>
  <cols>
    <col min="1" max="1" width="6.28515625" style="13" customWidth="1"/>
    <col min="2" max="2" width="10.42578125" style="13" customWidth="1"/>
    <col min="3" max="3" width="22.5703125" style="13" customWidth="1"/>
    <col min="4" max="4" width="18.85546875" style="13" customWidth="1"/>
    <col min="5" max="5" width="12.85546875" style="13" customWidth="1"/>
    <col min="6" max="6" width="15.42578125" style="13" customWidth="1"/>
    <col min="7" max="7" width="15.5703125" style="13" customWidth="1"/>
    <col min="8" max="8" width="16.85546875" style="13" customWidth="1"/>
    <col min="9" max="9" width="6.42578125" style="13" customWidth="1"/>
    <col min="10" max="10" width="10.85546875" style="16" customWidth="1"/>
    <col min="11" max="11" width="15.5703125" style="16" customWidth="1"/>
    <col min="12" max="12" width="15.85546875" style="16" customWidth="1"/>
    <col min="13" max="13" width="8.140625" style="16" customWidth="1"/>
    <col min="14" max="14" width="14.7109375" style="13" customWidth="1"/>
    <col min="15" max="15" width="14" style="13" bestFit="1" customWidth="1"/>
    <col min="16" max="16" width="14.28515625" style="13" customWidth="1"/>
    <col min="17" max="16384" width="9" style="13"/>
  </cols>
  <sheetData>
    <row r="1" spans="1:14" x14ac:dyDescent="0.2">
      <c r="G1" s="14"/>
      <c r="H1" s="15" t="s">
        <v>50</v>
      </c>
    </row>
    <row r="2" spans="1:14" x14ac:dyDescent="0.2">
      <c r="G2" s="14"/>
      <c r="H2" s="15" t="s">
        <v>51</v>
      </c>
    </row>
    <row r="3" spans="1:14" x14ac:dyDescent="0.2">
      <c r="G3" s="14"/>
      <c r="H3" s="15" t="s">
        <v>52</v>
      </c>
    </row>
    <row r="4" spans="1:14" ht="9.75" customHeight="1" x14ac:dyDescent="0.2"/>
    <row r="5" spans="1:14" ht="16.350000000000001" customHeight="1" x14ac:dyDescent="0.2">
      <c r="G5" s="17"/>
      <c r="H5" s="18" t="s">
        <v>0</v>
      </c>
    </row>
    <row r="6" spans="1:14" x14ac:dyDescent="0.2">
      <c r="G6" s="19" t="s">
        <v>1</v>
      </c>
      <c r="H6" s="20" t="s">
        <v>53</v>
      </c>
    </row>
    <row r="7" spans="1:14" ht="25.9" customHeight="1" x14ac:dyDescent="0.2">
      <c r="A7" s="378" t="s">
        <v>3</v>
      </c>
      <c r="C7" s="863"/>
      <c r="D7" s="863"/>
      <c r="E7" s="863"/>
      <c r="F7" s="863"/>
      <c r="G7" s="19"/>
      <c r="H7" s="21"/>
    </row>
    <row r="8" spans="1:14" s="14" customFormat="1" ht="18.399999999999999" customHeight="1" x14ac:dyDescent="0.2">
      <c r="A8" s="378"/>
      <c r="B8" s="13"/>
      <c r="C8" s="13"/>
      <c r="D8" s="22"/>
      <c r="E8" s="22"/>
      <c r="F8" s="13"/>
      <c r="G8" s="19"/>
      <c r="H8" s="21"/>
      <c r="J8" s="23"/>
      <c r="K8" s="23"/>
      <c r="L8" s="23"/>
      <c r="M8" s="23"/>
    </row>
    <row r="9" spans="1:14" s="14" customFormat="1" ht="25.5" customHeight="1" x14ac:dyDescent="0.2">
      <c r="A9" s="378" t="s">
        <v>54</v>
      </c>
      <c r="B9" s="24"/>
      <c r="C9" s="864" t="s">
        <v>36</v>
      </c>
      <c r="D9" s="864"/>
      <c r="E9" s="864"/>
      <c r="F9" s="864"/>
      <c r="G9" s="19" t="s">
        <v>4</v>
      </c>
      <c r="H9" s="18">
        <v>5804803</v>
      </c>
      <c r="J9" s="23"/>
      <c r="K9" s="23"/>
      <c r="L9" s="23"/>
      <c r="M9" s="23"/>
    </row>
    <row r="10" spans="1:14" s="14" customFormat="1" x14ac:dyDescent="0.2">
      <c r="A10" s="378"/>
      <c r="B10" s="24"/>
      <c r="C10" s="13"/>
      <c r="D10" s="22"/>
      <c r="E10" s="13"/>
      <c r="H10" s="18"/>
      <c r="J10" s="23"/>
      <c r="K10" s="23"/>
      <c r="L10" s="23"/>
      <c r="M10" s="23"/>
    </row>
    <row r="11" spans="1:14" s="14" customFormat="1" ht="31.5" customHeight="1" x14ac:dyDescent="0.2">
      <c r="A11" s="378" t="s">
        <v>55</v>
      </c>
      <c r="B11" s="24"/>
      <c r="C11" s="865" t="s">
        <v>37</v>
      </c>
      <c r="D11" s="865"/>
      <c r="E11" s="865"/>
      <c r="F11" s="865"/>
      <c r="G11" s="25" t="s">
        <v>4</v>
      </c>
      <c r="H11" s="26">
        <v>16673706</v>
      </c>
      <c r="J11" s="23"/>
      <c r="K11" s="23"/>
      <c r="L11" s="23"/>
      <c r="M11" s="23"/>
    </row>
    <row r="12" spans="1:14" s="14" customFormat="1" x14ac:dyDescent="0.2">
      <c r="A12" s="378"/>
      <c r="B12" s="24"/>
      <c r="C12" s="13"/>
      <c r="D12" s="22"/>
      <c r="G12" s="19"/>
      <c r="H12" s="18"/>
      <c r="J12" s="23"/>
      <c r="K12" s="23"/>
      <c r="L12" s="23"/>
      <c r="M12" s="23"/>
    </row>
    <row r="13" spans="1:14" s="14" customFormat="1" ht="42" hidden="1" customHeight="1" x14ac:dyDescent="0.2">
      <c r="A13" s="378" t="s">
        <v>56</v>
      </c>
      <c r="B13" s="24"/>
      <c r="C13" s="863" t="s">
        <v>57</v>
      </c>
      <c r="D13" s="863"/>
      <c r="E13" s="863"/>
      <c r="F13" s="863"/>
      <c r="G13" s="13"/>
      <c r="H13" s="21"/>
      <c r="J13" s="23"/>
      <c r="K13" s="23"/>
      <c r="L13" s="27"/>
      <c r="M13" s="23"/>
    </row>
    <row r="14" spans="1:14" ht="36.75" customHeight="1" x14ac:dyDescent="0.2">
      <c r="A14" s="379" t="s">
        <v>58</v>
      </c>
      <c r="B14" s="24"/>
      <c r="C14" s="863" t="s">
        <v>138</v>
      </c>
      <c r="D14" s="863"/>
      <c r="E14" s="863"/>
      <c r="F14" s="863"/>
      <c r="G14" s="28"/>
      <c r="H14" s="21"/>
      <c r="I14" s="29"/>
    </row>
    <row r="15" spans="1:14" ht="48.75" customHeight="1" x14ac:dyDescent="0.2">
      <c r="D15" s="13" t="s">
        <v>59</v>
      </c>
      <c r="E15" s="30"/>
      <c r="F15" s="30"/>
      <c r="G15" s="31" t="s">
        <v>60</v>
      </c>
      <c r="H15" s="31"/>
      <c r="I15" s="14"/>
      <c r="J15" s="14"/>
      <c r="K15" s="14"/>
      <c r="L15" s="14"/>
      <c r="M15" s="14"/>
      <c r="N15" s="14"/>
    </row>
    <row r="16" spans="1:14" s="14" customFormat="1" ht="15.6" customHeight="1" thickBot="1" x14ac:dyDescent="0.25">
      <c r="D16" s="30"/>
      <c r="E16" s="30"/>
      <c r="F16" s="32" t="s">
        <v>61</v>
      </c>
      <c r="G16" s="19" t="s">
        <v>62</v>
      </c>
      <c r="H16" s="21"/>
    </row>
    <row r="17" spans="1:16" s="14" customFormat="1" ht="15" customHeight="1" thickBot="1" x14ac:dyDescent="0.25">
      <c r="D17" s="28"/>
      <c r="E17" s="28"/>
      <c r="F17" s="19" t="s">
        <v>63</v>
      </c>
      <c r="G17" s="31" t="s">
        <v>15</v>
      </c>
      <c r="H17" s="33" t="s">
        <v>136</v>
      </c>
    </row>
    <row r="18" spans="1:16" s="14" customFormat="1" ht="15" customHeight="1" thickBot="1" x14ac:dyDescent="0.25">
      <c r="C18" s="34"/>
      <c r="D18" s="35"/>
      <c r="G18" s="31" t="s">
        <v>16</v>
      </c>
      <c r="H18" s="36">
        <v>45126</v>
      </c>
    </row>
    <row r="19" spans="1:16" s="14" customFormat="1" ht="15" customHeight="1" thickBot="1" x14ac:dyDescent="0.25">
      <c r="D19" s="28"/>
      <c r="E19" s="28"/>
      <c r="F19" s="32" t="s">
        <v>1131</v>
      </c>
      <c r="G19" s="31" t="s">
        <v>15</v>
      </c>
      <c r="H19" s="33" t="s">
        <v>29</v>
      </c>
    </row>
    <row r="20" spans="1:16" s="14" customFormat="1" ht="15" customHeight="1" thickBot="1" x14ac:dyDescent="0.25">
      <c r="C20" s="34"/>
      <c r="D20" s="35"/>
      <c r="G20" s="31" t="s">
        <v>16</v>
      </c>
      <c r="H20" s="36">
        <v>45330</v>
      </c>
    </row>
    <row r="21" spans="1:16" s="14" customFormat="1" ht="15" customHeight="1" x14ac:dyDescent="0.2">
      <c r="C21" s="34"/>
      <c r="D21" s="37"/>
      <c r="F21" s="32"/>
      <c r="G21" s="19" t="s">
        <v>17</v>
      </c>
      <c r="H21" s="21"/>
    </row>
    <row r="22" spans="1:16" s="14" customFormat="1" ht="15" customHeight="1" x14ac:dyDescent="0.2">
      <c r="C22" s="34"/>
      <c r="D22" s="38"/>
      <c r="F22" s="15"/>
      <c r="G22" s="13" t="s">
        <v>59</v>
      </c>
      <c r="H22" s="13"/>
    </row>
    <row r="23" spans="1:16" s="14" customFormat="1" ht="5.45" customHeight="1" thickBot="1" x14ac:dyDescent="0.25">
      <c r="C23" s="39"/>
      <c r="D23" s="40"/>
      <c r="F23" s="15"/>
      <c r="G23" s="13"/>
      <c r="H23" s="13"/>
      <c r="J23" s="23"/>
      <c r="K23" s="23"/>
      <c r="L23" s="23"/>
      <c r="M23" s="23"/>
    </row>
    <row r="24" spans="1:16" s="14" customFormat="1" ht="12.2" customHeight="1" thickBot="1" x14ac:dyDescent="0.25">
      <c r="D24" s="41"/>
      <c r="E24" s="42" t="s">
        <v>64</v>
      </c>
      <c r="F24" s="43" t="s">
        <v>65</v>
      </c>
      <c r="G24" s="869" t="s">
        <v>20</v>
      </c>
      <c r="H24" s="870"/>
      <c r="J24" s="23"/>
      <c r="K24" s="23"/>
      <c r="L24" s="23"/>
      <c r="M24" s="23"/>
    </row>
    <row r="25" spans="1:16" s="14" customFormat="1" ht="12.2" customHeight="1" thickBot="1" x14ac:dyDescent="0.25">
      <c r="D25" s="44"/>
      <c r="E25" s="45"/>
      <c r="F25" s="46"/>
      <c r="G25" s="47" t="s">
        <v>21</v>
      </c>
      <c r="H25" s="47" t="s">
        <v>22</v>
      </c>
      <c r="J25" s="23"/>
      <c r="K25" s="23"/>
      <c r="L25" s="23"/>
      <c r="M25" s="23"/>
    </row>
    <row r="26" spans="1:16" s="14" customFormat="1" ht="18" customHeight="1" thickBot="1" x14ac:dyDescent="0.25">
      <c r="D26" s="13"/>
      <c r="E26" s="48">
        <v>1</v>
      </c>
      <c r="F26" s="158">
        <v>45371</v>
      </c>
      <c r="G26" s="495">
        <v>45126</v>
      </c>
      <c r="H26" s="158">
        <f>F26</f>
        <v>45371</v>
      </c>
      <c r="I26" s="49"/>
      <c r="J26" s="23"/>
      <c r="K26" s="23"/>
      <c r="L26" s="23"/>
      <c r="M26" s="23"/>
    </row>
    <row r="27" spans="1:16" s="50" customFormat="1" ht="11.25" x14ac:dyDescent="0.2">
      <c r="J27" s="51"/>
      <c r="K27" s="51"/>
      <c r="L27" s="51"/>
      <c r="M27" s="51"/>
    </row>
    <row r="28" spans="1:16" x14ac:dyDescent="0.2">
      <c r="E28" s="17" t="s">
        <v>66</v>
      </c>
    </row>
    <row r="29" spans="1:16" x14ac:dyDescent="0.2">
      <c r="D29" s="52"/>
      <c r="E29" s="17" t="s">
        <v>67</v>
      </c>
      <c r="F29" s="52"/>
      <c r="G29" s="52"/>
    </row>
    <row r="30" spans="1:16" ht="20.25" customHeight="1" x14ac:dyDescent="0.2">
      <c r="A30" s="154" t="s">
        <v>26</v>
      </c>
      <c r="B30" s="871" t="s">
        <v>68</v>
      </c>
      <c r="C30" s="872"/>
      <c r="D30" s="873"/>
      <c r="E30" s="53" t="s">
        <v>69</v>
      </c>
      <c r="F30" s="54" t="s">
        <v>70</v>
      </c>
      <c r="G30" s="55"/>
      <c r="H30" s="56"/>
      <c r="J30" s="888" t="s">
        <v>606</v>
      </c>
      <c r="K30" s="888"/>
      <c r="L30" s="888"/>
      <c r="M30" s="888"/>
      <c r="N30" s="888"/>
      <c r="O30" s="142"/>
      <c r="P30" s="142"/>
    </row>
    <row r="31" spans="1:16" ht="22.5" customHeight="1" x14ac:dyDescent="0.2">
      <c r="A31" s="155" t="s">
        <v>71</v>
      </c>
      <c r="B31" s="874" t="s">
        <v>72</v>
      </c>
      <c r="C31" s="875"/>
      <c r="D31" s="876"/>
      <c r="E31" s="58"/>
      <c r="F31" s="59" t="s">
        <v>73</v>
      </c>
      <c r="G31" s="60"/>
      <c r="H31" s="59" t="s">
        <v>74</v>
      </c>
      <c r="J31" s="889" t="s">
        <v>126</v>
      </c>
      <c r="K31" s="889"/>
      <c r="L31" s="153">
        <v>513900000</v>
      </c>
      <c r="M31" s="140"/>
      <c r="N31" s="141"/>
      <c r="O31" s="146"/>
      <c r="P31" s="146"/>
    </row>
    <row r="32" spans="1:16" ht="17.25" customHeight="1" x14ac:dyDescent="0.25">
      <c r="A32" s="155" t="s">
        <v>75</v>
      </c>
      <c r="B32" s="874"/>
      <c r="C32" s="875"/>
      <c r="D32" s="876"/>
      <c r="E32" s="58"/>
      <c r="F32" s="59" t="s">
        <v>76</v>
      </c>
      <c r="G32" s="57" t="s">
        <v>77</v>
      </c>
      <c r="H32" s="59" t="s">
        <v>78</v>
      </c>
      <c r="J32" s="143"/>
      <c r="K32" s="145" t="s">
        <v>127</v>
      </c>
      <c r="L32" s="145" t="s">
        <v>128</v>
      </c>
      <c r="M32" s="152" t="s">
        <v>129</v>
      </c>
      <c r="N32" s="152" t="s">
        <v>130</v>
      </c>
      <c r="O32" s="142" t="s">
        <v>132</v>
      </c>
      <c r="P32" s="142"/>
    </row>
    <row r="33" spans="1:17" x14ac:dyDescent="0.2">
      <c r="A33" s="61"/>
      <c r="B33" s="877"/>
      <c r="C33" s="878"/>
      <c r="D33" s="879"/>
      <c r="E33" s="62"/>
      <c r="F33" s="63" t="s">
        <v>79</v>
      </c>
      <c r="G33" s="64"/>
      <c r="H33" s="63" t="s">
        <v>80</v>
      </c>
      <c r="J33" s="174" t="s">
        <v>135</v>
      </c>
      <c r="K33" s="175">
        <f>ROUND((L33/1.2),2)</f>
        <v>135026539.44</v>
      </c>
      <c r="L33" s="175">
        <f>'кс-2 №1корр'!X580</f>
        <v>162031847.33000001</v>
      </c>
      <c r="M33" s="176">
        <v>1</v>
      </c>
      <c r="N33" s="177">
        <v>1</v>
      </c>
      <c r="O33" s="142"/>
      <c r="P33" s="142"/>
    </row>
    <row r="34" spans="1:17" ht="13.5" thickBot="1" x14ac:dyDescent="0.25">
      <c r="A34" s="65">
        <v>1</v>
      </c>
      <c r="B34" s="893">
        <v>2</v>
      </c>
      <c r="C34" s="894"/>
      <c r="D34" s="895"/>
      <c r="E34" s="65">
        <v>3</v>
      </c>
      <c r="F34" s="65">
        <v>4</v>
      </c>
      <c r="G34" s="65">
        <v>5</v>
      </c>
      <c r="H34" s="65">
        <v>6</v>
      </c>
      <c r="J34" s="174"/>
      <c r="K34" s="178"/>
      <c r="L34" s="175"/>
      <c r="M34" s="176"/>
      <c r="N34" s="177"/>
      <c r="O34" s="146"/>
      <c r="P34" s="142"/>
    </row>
    <row r="35" spans="1:17" ht="27" customHeight="1" thickBot="1" x14ac:dyDescent="0.25">
      <c r="A35" s="66"/>
      <c r="B35" s="896" t="s">
        <v>81</v>
      </c>
      <c r="C35" s="897"/>
      <c r="D35" s="898"/>
      <c r="E35" s="67" t="s">
        <v>82</v>
      </c>
      <c r="F35" s="68">
        <f>F36</f>
        <v>135026539.44</v>
      </c>
      <c r="G35" s="68">
        <f>G36</f>
        <v>135026539.44</v>
      </c>
      <c r="H35" s="68">
        <f>H36</f>
        <v>135026539.44</v>
      </c>
      <c r="I35" s="16"/>
      <c r="J35" s="179"/>
      <c r="K35" s="180"/>
      <c r="L35" s="180"/>
      <c r="M35" s="181"/>
      <c r="N35" s="182"/>
      <c r="O35" s="146"/>
      <c r="P35" s="146"/>
      <c r="Q35" s="159"/>
    </row>
    <row r="36" spans="1:17" ht="18.75" customHeight="1" x14ac:dyDescent="0.2">
      <c r="A36" s="69" t="s">
        <v>27</v>
      </c>
      <c r="B36" s="866" t="s">
        <v>83</v>
      </c>
      <c r="C36" s="867"/>
      <c r="D36" s="868"/>
      <c r="E36" s="61"/>
      <c r="F36" s="70">
        <f>G36</f>
        <v>135026539.44</v>
      </c>
      <c r="G36" s="71">
        <f>H36</f>
        <v>135026539.44</v>
      </c>
      <c r="H36" s="150">
        <f>K33</f>
        <v>135026539.44</v>
      </c>
      <c r="I36" s="16"/>
      <c r="J36" s="183"/>
      <c r="K36" s="184"/>
      <c r="L36" s="184"/>
      <c r="M36" s="185"/>
      <c r="N36" s="186"/>
      <c r="O36" s="146"/>
      <c r="P36" s="161"/>
    </row>
    <row r="37" spans="1:17" hidden="1" x14ac:dyDescent="0.2">
      <c r="A37" s="69" t="s">
        <v>24</v>
      </c>
      <c r="B37" s="866" t="s">
        <v>83</v>
      </c>
      <c r="C37" s="867"/>
      <c r="D37" s="868"/>
      <c r="E37" s="61"/>
      <c r="F37" s="70">
        <f t="shared" ref="F37:G41" si="0">G37</f>
        <v>0</v>
      </c>
      <c r="G37" s="71">
        <f t="shared" si="0"/>
        <v>0</v>
      </c>
      <c r="H37" s="72">
        <f>SUM(I37:Q37)</f>
        <v>0</v>
      </c>
      <c r="I37" s="16"/>
      <c r="J37" s="187"/>
      <c r="K37" s="188"/>
      <c r="L37" s="188"/>
      <c r="M37" s="189"/>
      <c r="N37" s="177"/>
      <c r="O37" s="142"/>
      <c r="P37" s="142"/>
    </row>
    <row r="38" spans="1:17" hidden="1" x14ac:dyDescent="0.2">
      <c r="A38" s="69" t="s">
        <v>28</v>
      </c>
      <c r="B38" s="866" t="s">
        <v>84</v>
      </c>
      <c r="C38" s="867"/>
      <c r="D38" s="868"/>
      <c r="E38" s="61"/>
      <c r="F38" s="70">
        <f t="shared" si="0"/>
        <v>0</v>
      </c>
      <c r="G38" s="71">
        <f t="shared" si="0"/>
        <v>0</v>
      </c>
      <c r="H38" s="72">
        <f>SUM(I38:Q38)</f>
        <v>0</v>
      </c>
      <c r="I38" s="16"/>
      <c r="J38" s="187"/>
      <c r="K38" s="188"/>
      <c r="L38" s="188"/>
      <c r="M38" s="189"/>
      <c r="N38" s="177"/>
      <c r="O38" s="887"/>
      <c r="P38" s="887"/>
    </row>
    <row r="39" spans="1:17" hidden="1" x14ac:dyDescent="0.2">
      <c r="A39" s="69" t="s">
        <v>29</v>
      </c>
      <c r="B39" s="866" t="s">
        <v>85</v>
      </c>
      <c r="C39" s="867"/>
      <c r="D39" s="868"/>
      <c r="E39" s="61"/>
      <c r="F39" s="70"/>
      <c r="G39" s="71"/>
      <c r="H39" s="72"/>
      <c r="I39" s="16"/>
      <c r="J39" s="187"/>
      <c r="K39" s="188"/>
      <c r="L39" s="188"/>
      <c r="M39" s="189"/>
      <c r="N39" s="176"/>
      <c r="O39" s="146"/>
      <c r="P39" s="146"/>
    </row>
    <row r="40" spans="1:17" hidden="1" x14ac:dyDescent="0.2">
      <c r="A40" s="69" t="s">
        <v>29</v>
      </c>
      <c r="B40" s="866" t="s">
        <v>86</v>
      </c>
      <c r="C40" s="867"/>
      <c r="D40" s="868"/>
      <c r="E40" s="61"/>
      <c r="F40" s="70"/>
      <c r="G40" s="71"/>
      <c r="H40" s="72"/>
      <c r="I40" s="16"/>
      <c r="J40" s="187"/>
      <c r="K40" s="188"/>
      <c r="L40" s="188"/>
      <c r="M40" s="189"/>
      <c r="N40" s="176"/>
      <c r="O40" s="142"/>
      <c r="P40" s="142"/>
    </row>
    <row r="41" spans="1:17" hidden="1" x14ac:dyDescent="0.2">
      <c r="A41" s="69" t="s">
        <v>30</v>
      </c>
      <c r="B41" s="866" t="s">
        <v>87</v>
      </c>
      <c r="C41" s="867"/>
      <c r="D41" s="868"/>
      <c r="E41" s="61"/>
      <c r="F41" s="70">
        <f t="shared" si="0"/>
        <v>0</v>
      </c>
      <c r="G41" s="71">
        <f t="shared" si="0"/>
        <v>0</v>
      </c>
      <c r="H41" s="72">
        <f>SUM(I41:Q41)</f>
        <v>0</v>
      </c>
      <c r="I41" s="16"/>
      <c r="J41" s="187"/>
      <c r="K41" s="188"/>
      <c r="L41" s="188"/>
      <c r="M41" s="189"/>
      <c r="N41" s="177"/>
      <c r="O41" s="142"/>
      <c r="P41" s="142"/>
    </row>
    <row r="42" spans="1:17" ht="14.25" customHeight="1" x14ac:dyDescent="0.2">
      <c r="A42" s="75"/>
      <c r="E42" s="891" t="s">
        <v>88</v>
      </c>
      <c r="F42" s="891"/>
      <c r="G42" s="891"/>
      <c r="H42" s="76">
        <f>H35</f>
        <v>135026539.44</v>
      </c>
      <c r="I42" s="16"/>
      <c r="J42" s="187"/>
      <c r="K42" s="188"/>
      <c r="L42" s="188"/>
      <c r="M42" s="176"/>
      <c r="N42" s="176"/>
      <c r="O42" s="146"/>
      <c r="P42" s="161"/>
    </row>
    <row r="43" spans="1:17" ht="14.25" customHeight="1" x14ac:dyDescent="0.2">
      <c r="A43" s="75"/>
      <c r="E43" s="891" t="s">
        <v>89</v>
      </c>
      <c r="F43" s="891"/>
      <c r="G43" s="891"/>
      <c r="H43" s="76">
        <f>ROUND(H42*0.2,2)</f>
        <v>27005307.890000001</v>
      </c>
      <c r="I43" s="16"/>
      <c r="J43" s="187"/>
      <c r="K43" s="188"/>
      <c r="L43" s="188"/>
      <c r="M43" s="189"/>
      <c r="N43" s="190"/>
      <c r="O43" s="146"/>
      <c r="P43" s="142"/>
    </row>
    <row r="44" spans="1:17" ht="14.25" customHeight="1" x14ac:dyDescent="0.2">
      <c r="A44" s="75"/>
      <c r="E44" s="891" t="s">
        <v>90</v>
      </c>
      <c r="F44" s="891"/>
      <c r="G44" s="891"/>
      <c r="H44" s="76">
        <f>H42+H43</f>
        <v>162031847.32999998</v>
      </c>
      <c r="I44" s="16"/>
      <c r="J44" s="163"/>
      <c r="K44" s="164"/>
      <c r="L44" s="164"/>
      <c r="M44" s="165"/>
      <c r="N44" s="162"/>
      <c r="O44" s="142"/>
      <c r="P44" s="142"/>
    </row>
    <row r="45" spans="1:17" ht="12.75" hidden="1" customHeight="1" x14ac:dyDescent="0.2">
      <c r="A45" s="78"/>
      <c r="B45" s="79"/>
      <c r="C45" s="79"/>
      <c r="D45" s="80"/>
      <c r="E45" s="61"/>
      <c r="F45" s="81"/>
      <c r="G45" s="82"/>
      <c r="H45" s="83"/>
      <c r="I45" s="16"/>
      <c r="J45" s="163"/>
      <c r="K45" s="164"/>
      <c r="L45" s="164"/>
      <c r="M45" s="165"/>
      <c r="N45" s="162"/>
      <c r="O45" s="142"/>
      <c r="P45" s="142"/>
    </row>
    <row r="46" spans="1:17" ht="12.75" hidden="1" customHeight="1" x14ac:dyDescent="0.2">
      <c r="A46" s="78" t="s">
        <v>91</v>
      </c>
      <c r="B46" s="84"/>
      <c r="C46" s="84"/>
      <c r="D46" s="85" t="s">
        <v>92</v>
      </c>
      <c r="E46" s="61"/>
      <c r="F46" s="72" t="e">
        <v>#REF!</v>
      </c>
      <c r="G46" s="71" t="e">
        <v>#REF!</v>
      </c>
      <c r="H46" s="86">
        <v>68388.36</v>
      </c>
      <c r="I46" s="16"/>
      <c r="J46" s="163"/>
      <c r="K46" s="164"/>
      <c r="L46" s="164"/>
      <c r="M46" s="165"/>
      <c r="N46" s="162"/>
      <c r="O46" s="142"/>
      <c r="P46" s="142"/>
    </row>
    <row r="47" spans="1:17" ht="12.75" hidden="1" customHeight="1" x14ac:dyDescent="0.2">
      <c r="A47" s="20"/>
      <c r="B47" s="87"/>
      <c r="C47" s="87"/>
      <c r="D47" s="88" t="s">
        <v>93</v>
      </c>
      <c r="E47" s="21"/>
      <c r="F47" s="89"/>
      <c r="G47" s="71" t="e">
        <v>#REF!</v>
      </c>
      <c r="H47" s="90">
        <v>437891.54</v>
      </c>
      <c r="I47" s="16"/>
      <c r="J47" s="163"/>
      <c r="K47" s="164"/>
      <c r="L47" s="164"/>
      <c r="M47" s="165"/>
      <c r="N47" s="162"/>
      <c r="O47" s="142"/>
      <c r="P47" s="142"/>
    </row>
    <row r="48" spans="1:17" ht="12.75" hidden="1" customHeight="1" x14ac:dyDescent="0.2">
      <c r="A48" s="20"/>
      <c r="B48" s="87"/>
      <c r="C48" s="87"/>
      <c r="D48" s="88" t="s">
        <v>94</v>
      </c>
      <c r="E48" s="21"/>
      <c r="F48" s="89"/>
      <c r="G48" s="71">
        <v>0</v>
      </c>
      <c r="H48" s="90">
        <v>0</v>
      </c>
      <c r="I48" s="16"/>
      <c r="J48" s="163"/>
      <c r="K48" s="164"/>
      <c r="L48" s="164"/>
      <c r="M48" s="165"/>
      <c r="N48" s="162"/>
      <c r="O48" s="142"/>
      <c r="P48" s="142"/>
    </row>
    <row r="49" spans="1:16" ht="12.75" hidden="1" customHeight="1" x14ac:dyDescent="0.2">
      <c r="A49" s="20"/>
      <c r="B49" s="87"/>
      <c r="C49" s="87"/>
      <c r="D49" s="88" t="s">
        <v>92</v>
      </c>
      <c r="E49" s="21"/>
      <c r="F49" s="89"/>
      <c r="G49" s="71">
        <v>0</v>
      </c>
      <c r="H49" s="90">
        <v>0</v>
      </c>
      <c r="I49" s="16"/>
      <c r="J49" s="163"/>
      <c r="K49" s="164"/>
      <c r="L49" s="164"/>
      <c r="M49" s="165"/>
      <c r="N49" s="162"/>
      <c r="O49" s="142"/>
      <c r="P49" s="142"/>
    </row>
    <row r="50" spans="1:16" ht="12.75" hidden="1" customHeight="1" x14ac:dyDescent="0.2">
      <c r="A50" s="20"/>
      <c r="B50" s="87"/>
      <c r="C50" s="87"/>
      <c r="D50" s="88" t="s">
        <v>95</v>
      </c>
      <c r="E50" s="21"/>
      <c r="F50" s="89"/>
      <c r="G50" s="71">
        <v>0</v>
      </c>
      <c r="H50" s="86">
        <v>0</v>
      </c>
      <c r="I50" s="16"/>
      <c r="J50" s="163"/>
      <c r="K50" s="164"/>
      <c r="L50" s="164"/>
      <c r="M50" s="165"/>
      <c r="N50" s="162"/>
      <c r="O50" s="142"/>
      <c r="P50" s="142"/>
    </row>
    <row r="51" spans="1:16" ht="12.75" hidden="1" customHeight="1" x14ac:dyDescent="0.2">
      <c r="A51" s="69" t="s">
        <v>96</v>
      </c>
      <c r="B51" s="91"/>
      <c r="C51" s="91"/>
      <c r="D51" s="80" t="s">
        <v>92</v>
      </c>
      <c r="E51" s="61"/>
      <c r="F51" s="92">
        <v>0</v>
      </c>
      <c r="G51" s="93">
        <v>0</v>
      </c>
      <c r="H51" s="83">
        <v>0</v>
      </c>
      <c r="I51" s="16"/>
      <c r="J51" s="163"/>
      <c r="K51" s="164"/>
      <c r="L51" s="164"/>
      <c r="M51" s="165"/>
      <c r="N51" s="162"/>
      <c r="O51" s="142"/>
      <c r="P51" s="142"/>
    </row>
    <row r="52" spans="1:16" ht="13.5" hidden="1" customHeight="1" thickBot="1" x14ac:dyDescent="0.25">
      <c r="A52" s="69"/>
      <c r="B52" s="91"/>
      <c r="C52" s="91"/>
      <c r="D52" s="80"/>
      <c r="E52" s="61"/>
      <c r="F52" s="94"/>
      <c r="G52" s="71"/>
      <c r="H52" s="86"/>
      <c r="I52" s="16"/>
      <c r="J52" s="163"/>
      <c r="K52" s="164"/>
      <c r="L52" s="164"/>
      <c r="M52" s="165"/>
      <c r="N52" s="162"/>
      <c r="O52" s="142"/>
      <c r="P52" s="142"/>
    </row>
    <row r="53" spans="1:16" ht="12.75" hidden="1" customHeight="1" x14ac:dyDescent="0.2">
      <c r="A53" s="69" t="s">
        <v>97</v>
      </c>
      <c r="B53" s="91"/>
      <c r="C53" s="91"/>
      <c r="D53" s="80" t="s">
        <v>98</v>
      </c>
      <c r="E53" s="61"/>
      <c r="F53" s="94">
        <v>0</v>
      </c>
      <c r="G53" s="71">
        <v>0</v>
      </c>
      <c r="H53" s="86">
        <v>0</v>
      </c>
      <c r="I53" s="16"/>
      <c r="J53" s="163"/>
      <c r="K53" s="164"/>
      <c r="L53" s="164"/>
      <c r="M53" s="165"/>
      <c r="N53" s="162"/>
      <c r="O53" s="142"/>
      <c r="P53" s="142"/>
    </row>
    <row r="54" spans="1:16" ht="15.75" hidden="1" customHeight="1" x14ac:dyDescent="0.2">
      <c r="A54" s="69"/>
      <c r="B54" s="91"/>
      <c r="C54" s="91"/>
      <c r="D54" s="80" t="s">
        <v>99</v>
      </c>
      <c r="E54" s="61"/>
      <c r="F54" s="94">
        <v>0</v>
      </c>
      <c r="G54" s="82">
        <v>0</v>
      </c>
      <c r="H54" s="95">
        <v>0</v>
      </c>
      <c r="I54" s="16"/>
      <c r="J54" s="163"/>
      <c r="K54" s="164"/>
      <c r="L54" s="164"/>
      <c r="M54" s="165"/>
      <c r="N54" s="162"/>
      <c r="O54" s="142"/>
      <c r="P54" s="142"/>
    </row>
    <row r="55" spans="1:16" ht="15.75" hidden="1" customHeight="1" x14ac:dyDescent="0.2">
      <c r="A55" s="69"/>
      <c r="B55" s="91"/>
      <c r="C55" s="91"/>
      <c r="D55" s="80"/>
      <c r="E55" s="61"/>
      <c r="F55" s="96"/>
      <c r="G55" s="97"/>
      <c r="H55" s="98"/>
      <c r="I55" s="16"/>
      <c r="J55" s="163"/>
      <c r="K55" s="164"/>
      <c r="L55" s="164"/>
      <c r="M55" s="165"/>
      <c r="N55" s="162"/>
      <c r="O55" s="142"/>
      <c r="P55" s="142"/>
    </row>
    <row r="56" spans="1:16" ht="15.75" hidden="1" customHeight="1" x14ac:dyDescent="0.2">
      <c r="A56" s="20" t="s">
        <v>100</v>
      </c>
      <c r="B56" s="99"/>
      <c r="C56" s="99"/>
      <c r="D56" s="100" t="s">
        <v>92</v>
      </c>
      <c r="E56" s="21"/>
      <c r="F56" s="94">
        <v>0</v>
      </c>
      <c r="G56" s="71">
        <v>0</v>
      </c>
      <c r="H56" s="86">
        <v>0</v>
      </c>
      <c r="I56" s="16"/>
      <c r="J56" s="163"/>
      <c r="K56" s="164"/>
      <c r="L56" s="164"/>
      <c r="M56" s="165"/>
      <c r="N56" s="162"/>
      <c r="O56" s="142"/>
      <c r="P56" s="142"/>
    </row>
    <row r="57" spans="1:16" ht="12.75" hidden="1" customHeight="1" x14ac:dyDescent="0.2">
      <c r="A57" s="20"/>
      <c r="B57" s="99"/>
      <c r="C57" s="99"/>
      <c r="D57" s="100"/>
      <c r="E57" s="21"/>
      <c r="F57" s="94"/>
      <c r="G57" s="71"/>
      <c r="H57" s="86"/>
      <c r="I57" s="16"/>
      <c r="J57" s="163"/>
      <c r="K57" s="164"/>
      <c r="L57" s="164"/>
      <c r="M57" s="165"/>
      <c r="N57" s="166"/>
    </row>
    <row r="58" spans="1:16" ht="12.75" hidden="1" customHeight="1" x14ac:dyDescent="0.2">
      <c r="A58" s="20" t="s">
        <v>97</v>
      </c>
      <c r="B58" s="99"/>
      <c r="C58" s="99"/>
      <c r="D58" s="100" t="s">
        <v>101</v>
      </c>
      <c r="E58" s="21"/>
      <c r="F58" s="94">
        <v>401728.83</v>
      </c>
      <c r="G58" s="71">
        <v>401728.83</v>
      </c>
      <c r="H58" s="86">
        <v>401728.83</v>
      </c>
      <c r="I58" s="16"/>
      <c r="J58" s="163"/>
      <c r="K58" s="164"/>
      <c r="L58" s="164"/>
      <c r="M58" s="165"/>
      <c r="N58" s="166"/>
    </row>
    <row r="59" spans="1:16" ht="12.75" hidden="1" customHeight="1" x14ac:dyDescent="0.2">
      <c r="A59" s="20"/>
      <c r="B59" s="99"/>
      <c r="C59" s="99"/>
      <c r="D59" s="100"/>
      <c r="E59" s="21"/>
      <c r="F59" s="96"/>
      <c r="G59" s="101"/>
      <c r="H59" s="102"/>
      <c r="I59" s="16"/>
      <c r="J59" s="163"/>
      <c r="K59" s="164"/>
      <c r="L59" s="164"/>
      <c r="M59" s="165"/>
      <c r="N59" s="166"/>
    </row>
    <row r="60" spans="1:16" ht="12.75" hidden="1" customHeight="1" x14ac:dyDescent="0.2">
      <c r="A60" s="20" t="s">
        <v>100</v>
      </c>
      <c r="B60" s="99"/>
      <c r="C60" s="99"/>
      <c r="D60" s="100" t="s">
        <v>92</v>
      </c>
      <c r="E60" s="21"/>
      <c r="F60" s="94">
        <v>72311.19</v>
      </c>
      <c r="G60" s="71">
        <v>72311.19</v>
      </c>
      <c r="H60" s="86">
        <v>72311.19</v>
      </c>
      <c r="I60" s="16"/>
      <c r="J60" s="163"/>
      <c r="K60" s="164"/>
      <c r="L60" s="164"/>
      <c r="M60" s="165"/>
      <c r="N60" s="166"/>
    </row>
    <row r="61" spans="1:16" ht="12.75" hidden="1" customHeight="1" x14ac:dyDescent="0.2">
      <c r="A61" s="20"/>
      <c r="B61" s="99"/>
      <c r="C61" s="99"/>
      <c r="D61" s="100"/>
      <c r="E61" s="21"/>
      <c r="F61" s="96"/>
      <c r="G61" s="101"/>
      <c r="H61" s="102"/>
      <c r="I61" s="16"/>
      <c r="J61" s="163"/>
      <c r="K61" s="164"/>
      <c r="L61" s="164"/>
      <c r="M61" s="165"/>
      <c r="N61" s="166"/>
    </row>
    <row r="62" spans="1:16" ht="12.75" hidden="1" customHeight="1" x14ac:dyDescent="0.2">
      <c r="A62" s="20"/>
      <c r="B62" s="99"/>
      <c r="C62" s="99"/>
      <c r="D62" s="100"/>
      <c r="E62" s="21"/>
      <c r="F62" s="56"/>
      <c r="G62" s="103"/>
      <c r="H62" s="86"/>
      <c r="I62" s="16"/>
      <c r="J62" s="163"/>
      <c r="K62" s="164"/>
      <c r="L62" s="164"/>
      <c r="M62" s="165"/>
      <c r="N62" s="166"/>
    </row>
    <row r="63" spans="1:16" ht="12.75" hidden="1" customHeight="1" x14ac:dyDescent="0.2">
      <c r="A63" s="104"/>
      <c r="B63" s="105"/>
      <c r="C63" s="105"/>
      <c r="D63" s="106"/>
      <c r="E63" s="60"/>
      <c r="F63" s="107"/>
      <c r="G63" s="107"/>
      <c r="H63" s="108"/>
      <c r="I63" s="16"/>
      <c r="J63" s="163"/>
      <c r="K63" s="164"/>
      <c r="L63" s="164"/>
      <c r="M63" s="165"/>
      <c r="N63" s="166"/>
    </row>
    <row r="64" spans="1:16" ht="12.75" hidden="1" customHeight="1" x14ac:dyDescent="0.2">
      <c r="A64" s="20"/>
      <c r="B64" s="99"/>
      <c r="C64" s="99"/>
      <c r="D64" s="100" t="s">
        <v>102</v>
      </c>
      <c r="E64" s="21"/>
      <c r="F64" s="109"/>
      <c r="G64" s="110">
        <v>0</v>
      </c>
      <c r="H64" s="111">
        <v>0</v>
      </c>
      <c r="I64" s="16"/>
      <c r="J64" s="163"/>
      <c r="K64" s="164"/>
      <c r="L64" s="164"/>
      <c r="M64" s="165"/>
      <c r="N64" s="166"/>
    </row>
    <row r="65" spans="1:14" ht="12.75" hidden="1" customHeight="1" x14ac:dyDescent="0.2">
      <c r="A65" s="20"/>
      <c r="B65" s="99"/>
      <c r="C65" s="99"/>
      <c r="D65" s="100" t="s">
        <v>92</v>
      </c>
      <c r="E65" s="21"/>
      <c r="F65" s="112"/>
      <c r="G65" s="113">
        <v>0</v>
      </c>
      <c r="H65" s="114">
        <v>0</v>
      </c>
      <c r="I65" s="16"/>
      <c r="J65" s="163"/>
      <c r="K65" s="164"/>
      <c r="L65" s="164"/>
      <c r="M65" s="165"/>
      <c r="N65" s="166"/>
    </row>
    <row r="66" spans="1:14" ht="12.75" hidden="1" customHeight="1" x14ac:dyDescent="0.2">
      <c r="A66" s="20"/>
      <c r="B66" s="99"/>
      <c r="C66" s="99"/>
      <c r="D66" s="100" t="s">
        <v>103</v>
      </c>
      <c r="E66" s="21"/>
      <c r="F66" s="112"/>
      <c r="G66" s="113">
        <v>0</v>
      </c>
      <c r="H66" s="114">
        <v>0</v>
      </c>
      <c r="I66" s="16"/>
      <c r="J66" s="163"/>
      <c r="K66" s="164"/>
      <c r="L66" s="164"/>
      <c r="M66" s="165"/>
      <c r="N66" s="166"/>
    </row>
    <row r="67" spans="1:14" ht="12.75" hidden="1" customHeight="1" x14ac:dyDescent="0.2">
      <c r="A67" s="20"/>
      <c r="B67" s="99"/>
      <c r="C67" s="99"/>
      <c r="D67" s="100" t="s">
        <v>104</v>
      </c>
      <c r="E67" s="60"/>
      <c r="F67" s="112"/>
      <c r="G67" s="113">
        <v>0</v>
      </c>
      <c r="H67" s="114">
        <v>0</v>
      </c>
      <c r="I67" s="16"/>
      <c r="J67" s="163"/>
      <c r="K67" s="164"/>
      <c r="L67" s="164"/>
      <c r="M67" s="165"/>
      <c r="N67" s="166"/>
    </row>
    <row r="68" spans="1:14" ht="12.75" hidden="1" customHeight="1" x14ac:dyDescent="0.2">
      <c r="A68" s="20"/>
      <c r="B68" s="99"/>
      <c r="C68" s="99"/>
      <c r="D68" s="100" t="s">
        <v>92</v>
      </c>
      <c r="E68" s="21"/>
      <c r="F68" s="115"/>
      <c r="G68" s="116">
        <v>0</v>
      </c>
      <c r="H68" s="117">
        <v>0</v>
      </c>
      <c r="I68" s="16"/>
      <c r="J68" s="163"/>
      <c r="K68" s="164"/>
      <c r="L68" s="164"/>
      <c r="M68" s="165"/>
      <c r="N68" s="166"/>
    </row>
    <row r="69" spans="1:14" ht="12.75" hidden="1" customHeight="1" x14ac:dyDescent="0.2">
      <c r="A69" s="118"/>
      <c r="B69" s="104"/>
      <c r="C69" s="104"/>
      <c r="D69" s="85" t="s">
        <v>105</v>
      </c>
      <c r="E69" s="60"/>
      <c r="F69" s="119"/>
      <c r="G69" s="110">
        <v>0</v>
      </c>
      <c r="H69" s="114">
        <v>0</v>
      </c>
      <c r="I69" s="16"/>
      <c r="J69" s="163"/>
      <c r="K69" s="164"/>
      <c r="L69" s="164"/>
      <c r="M69" s="165"/>
      <c r="N69" s="166"/>
    </row>
    <row r="70" spans="1:14" ht="12.75" hidden="1" customHeight="1" x14ac:dyDescent="0.2">
      <c r="A70" s="20"/>
      <c r="B70" s="87"/>
      <c r="C70" s="87"/>
      <c r="D70" s="88" t="s">
        <v>106</v>
      </c>
      <c r="E70" s="21"/>
      <c r="F70" s="112"/>
      <c r="G70" s="113">
        <v>0</v>
      </c>
      <c r="H70" s="114">
        <v>0</v>
      </c>
      <c r="I70" s="16"/>
      <c r="J70" s="163"/>
      <c r="K70" s="164"/>
      <c r="L70" s="164"/>
      <c r="M70" s="165"/>
      <c r="N70" s="166"/>
    </row>
    <row r="71" spans="1:14" ht="12.75" hidden="1" customHeight="1" x14ac:dyDescent="0.2">
      <c r="A71" s="20"/>
      <c r="B71" s="87"/>
      <c r="C71" s="87"/>
      <c r="D71" s="88" t="s">
        <v>92</v>
      </c>
      <c r="E71" s="21"/>
      <c r="F71" s="112"/>
      <c r="G71" s="113">
        <v>0</v>
      </c>
      <c r="H71" s="114">
        <v>0</v>
      </c>
      <c r="I71" s="16"/>
      <c r="J71" s="163"/>
      <c r="K71" s="164"/>
      <c r="L71" s="164"/>
      <c r="M71" s="165"/>
      <c r="N71" s="166"/>
    </row>
    <row r="72" spans="1:14" ht="12.75" hidden="1" customHeight="1" x14ac:dyDescent="0.2">
      <c r="A72" s="20"/>
      <c r="B72" s="87"/>
      <c r="C72" s="87"/>
      <c r="D72" s="88" t="s">
        <v>107</v>
      </c>
      <c r="E72" s="21"/>
      <c r="F72" s="112"/>
      <c r="G72" s="113">
        <v>0</v>
      </c>
      <c r="H72" s="114">
        <v>0</v>
      </c>
      <c r="I72" s="16"/>
      <c r="J72" s="163"/>
      <c r="K72" s="164"/>
      <c r="L72" s="164"/>
      <c r="M72" s="165"/>
      <c r="N72" s="166"/>
    </row>
    <row r="73" spans="1:14" ht="12.75" hidden="1" customHeight="1" x14ac:dyDescent="0.2">
      <c r="A73" s="118"/>
      <c r="B73" s="105"/>
      <c r="C73" s="105"/>
      <c r="D73" s="106" t="s">
        <v>108</v>
      </c>
      <c r="E73" s="60"/>
      <c r="F73" s="119"/>
      <c r="G73" s="110">
        <v>0</v>
      </c>
      <c r="H73" s="111">
        <v>0</v>
      </c>
      <c r="I73" s="16"/>
      <c r="J73" s="163"/>
      <c r="K73" s="164"/>
      <c r="L73" s="164"/>
      <c r="M73" s="165"/>
      <c r="N73" s="166"/>
    </row>
    <row r="74" spans="1:14" ht="12.75" hidden="1" customHeight="1" x14ac:dyDescent="0.2">
      <c r="A74" s="118"/>
      <c r="B74" s="105"/>
      <c r="C74" s="105"/>
      <c r="D74" s="106" t="s">
        <v>92</v>
      </c>
      <c r="E74" s="60"/>
      <c r="F74" s="119"/>
      <c r="G74" s="110">
        <v>0</v>
      </c>
      <c r="H74" s="111">
        <v>0</v>
      </c>
      <c r="I74" s="16"/>
      <c r="J74" s="163"/>
      <c r="K74" s="164"/>
      <c r="L74" s="164"/>
      <c r="M74" s="165"/>
      <c r="N74" s="166"/>
    </row>
    <row r="75" spans="1:14" ht="12.75" hidden="1" customHeight="1" x14ac:dyDescent="0.2">
      <c r="A75" s="118"/>
      <c r="B75" s="105"/>
      <c r="C75" s="105"/>
      <c r="D75" s="106" t="s">
        <v>109</v>
      </c>
      <c r="E75" s="60"/>
      <c r="F75" s="119"/>
      <c r="G75" s="110">
        <v>0</v>
      </c>
      <c r="H75" s="111">
        <v>0</v>
      </c>
      <c r="I75" s="16"/>
      <c r="J75" s="163"/>
      <c r="K75" s="164"/>
      <c r="L75" s="164"/>
      <c r="M75" s="165"/>
      <c r="N75" s="166"/>
    </row>
    <row r="76" spans="1:14" ht="12.75" hidden="1" customHeight="1" x14ac:dyDescent="0.2">
      <c r="A76" s="120" t="s">
        <v>34</v>
      </c>
      <c r="B76" s="121"/>
      <c r="C76" s="121"/>
      <c r="D76" s="122" t="s">
        <v>110</v>
      </c>
      <c r="E76" s="123"/>
      <c r="F76" s="124"/>
      <c r="G76" s="125" t="e">
        <v>#REF!</v>
      </c>
      <c r="H76" s="126"/>
      <c r="I76" s="16"/>
      <c r="J76" s="163"/>
      <c r="K76" s="164"/>
      <c r="L76" s="164"/>
      <c r="M76" s="165"/>
      <c r="N76" s="166"/>
    </row>
    <row r="77" spans="1:14" ht="13.5" hidden="1" customHeight="1" thickBot="1" x14ac:dyDescent="0.25">
      <c r="A77" s="50"/>
      <c r="B77" s="50"/>
      <c r="C77" s="50"/>
      <c r="F77" s="50"/>
      <c r="G77" s="32" t="s">
        <v>111</v>
      </c>
      <c r="H77" s="127">
        <v>379935.31</v>
      </c>
      <c r="I77" s="16"/>
      <c r="J77" s="163"/>
      <c r="K77" s="164"/>
      <c r="L77" s="164"/>
      <c r="M77" s="165"/>
      <c r="N77" s="166"/>
    </row>
    <row r="78" spans="1:14" ht="13.5" hidden="1" customHeight="1" thickBot="1" x14ac:dyDescent="0.25">
      <c r="F78" s="50"/>
      <c r="G78" s="32" t="s">
        <v>112</v>
      </c>
      <c r="H78" s="127">
        <v>68388.36</v>
      </c>
      <c r="I78" s="16"/>
      <c r="J78" s="163"/>
      <c r="K78" s="164"/>
      <c r="L78" s="164"/>
      <c r="M78" s="165"/>
      <c r="N78" s="166"/>
    </row>
    <row r="79" spans="1:14" ht="13.5" hidden="1" customHeight="1" thickBot="1" x14ac:dyDescent="0.25">
      <c r="F79" s="892" t="s">
        <v>113</v>
      </c>
      <c r="G79" s="892"/>
      <c r="H79" s="127">
        <v>448323.67</v>
      </c>
      <c r="I79" s="16"/>
      <c r="J79" s="163"/>
      <c r="K79" s="164"/>
      <c r="L79" s="164"/>
      <c r="M79" s="165"/>
      <c r="N79" s="166"/>
    </row>
    <row r="80" spans="1:14" ht="12.75" hidden="1" customHeight="1" x14ac:dyDescent="0.2">
      <c r="F80" s="50"/>
      <c r="G80" s="50"/>
      <c r="H80" s="128"/>
      <c r="I80" s="16"/>
      <c r="J80" s="163"/>
      <c r="K80" s="164"/>
      <c r="L80" s="164"/>
      <c r="M80" s="165"/>
      <c r="N80" s="166"/>
    </row>
    <row r="81" spans="1:15" x14ac:dyDescent="0.2">
      <c r="E81" s="13" t="s">
        <v>114</v>
      </c>
      <c r="F81" s="50"/>
      <c r="G81" s="50"/>
      <c r="H81" s="727">
        <f>H44/2</f>
        <v>81015923.664999992</v>
      </c>
      <c r="I81" s="16"/>
      <c r="J81" s="163"/>
      <c r="K81" s="164"/>
      <c r="L81" s="164"/>
      <c r="M81" s="165"/>
      <c r="N81" s="166"/>
    </row>
    <row r="82" spans="1:15" ht="13.5" thickBot="1" x14ac:dyDescent="0.25">
      <c r="E82" s="13" t="s">
        <v>115</v>
      </c>
      <c r="F82" s="50"/>
      <c r="G82" s="50"/>
      <c r="H82" s="76">
        <f>H81-0.01</f>
        <v>81015923.654999986</v>
      </c>
      <c r="I82" s="16"/>
      <c r="J82" s="167"/>
      <c r="K82" s="168"/>
      <c r="L82" s="168"/>
      <c r="M82" s="169"/>
      <c r="N82" s="170"/>
    </row>
    <row r="83" spans="1:15" ht="13.5" thickTop="1" x14ac:dyDescent="0.2">
      <c r="E83" s="13" t="s">
        <v>116</v>
      </c>
      <c r="F83" s="50"/>
      <c r="G83" s="50"/>
      <c r="H83" s="76">
        <f>H82/120*20</f>
        <v>13502653.942499997</v>
      </c>
      <c r="I83" s="74"/>
      <c r="J83" s="147"/>
      <c r="K83" s="151">
        <f>SUM(K33:K82)</f>
        <v>135026539.44</v>
      </c>
      <c r="L83" s="151">
        <f>SUM(L33:L82)</f>
        <v>162031847.33000001</v>
      </c>
      <c r="M83" s="148"/>
      <c r="N83" s="149"/>
      <c r="O83" s="146">
        <f>F35-K83</f>
        <v>0</v>
      </c>
    </row>
    <row r="84" spans="1:15" x14ac:dyDescent="0.2">
      <c r="F84" s="50"/>
      <c r="G84" s="50"/>
      <c r="H84" s="128"/>
      <c r="I84" s="74"/>
      <c r="J84" s="77"/>
      <c r="N84" s="73"/>
    </row>
    <row r="85" spans="1:15" ht="15.75" x14ac:dyDescent="0.25">
      <c r="F85" s="50"/>
      <c r="G85" s="50"/>
      <c r="H85" s="128"/>
      <c r="I85" s="74"/>
      <c r="J85" s="77" t="s">
        <v>131</v>
      </c>
      <c r="K85" s="77"/>
      <c r="L85" s="144">
        <f>L31-L83</f>
        <v>351868152.66999996</v>
      </c>
      <c r="N85" s="73"/>
    </row>
    <row r="86" spans="1:15" s="130" customFormat="1" ht="25.5" customHeight="1" x14ac:dyDescent="0.2">
      <c r="A86" s="129" t="s">
        <v>54</v>
      </c>
      <c r="B86" s="129"/>
      <c r="C86" s="882" t="s">
        <v>117</v>
      </c>
      <c r="D86" s="882"/>
      <c r="E86" s="882"/>
      <c r="F86" s="883"/>
      <c r="G86" s="883"/>
      <c r="H86" s="130" t="s">
        <v>118</v>
      </c>
      <c r="I86" s="131"/>
      <c r="J86" s="132"/>
      <c r="K86" s="133"/>
      <c r="L86" s="16"/>
      <c r="M86" s="133"/>
      <c r="N86" s="73"/>
    </row>
    <row r="87" spans="1:15" s="130" customFormat="1" ht="9.75" customHeight="1" x14ac:dyDescent="0.2">
      <c r="C87" s="884" t="s">
        <v>119</v>
      </c>
      <c r="D87" s="884"/>
      <c r="E87" s="884"/>
      <c r="F87" s="880" t="s">
        <v>120</v>
      </c>
      <c r="G87" s="880"/>
      <c r="H87" s="134" t="s">
        <v>121</v>
      </c>
      <c r="I87" s="135"/>
      <c r="J87" s="132"/>
      <c r="K87" s="133"/>
      <c r="L87" s="16"/>
      <c r="M87" s="133"/>
      <c r="N87" s="73"/>
    </row>
    <row r="88" spans="1:15" s="134" customFormat="1" ht="15.75" customHeight="1" x14ac:dyDescent="0.2">
      <c r="D88" s="881"/>
      <c r="E88" s="881"/>
      <c r="F88" s="130"/>
      <c r="G88" s="130"/>
      <c r="H88" s="130"/>
      <c r="I88" s="131"/>
      <c r="J88" s="132"/>
      <c r="K88" s="136"/>
      <c r="L88" s="16"/>
      <c r="M88" s="133"/>
      <c r="N88" s="73"/>
    </row>
    <row r="89" spans="1:15" s="130" customFormat="1" ht="12.75" hidden="1" customHeight="1" x14ac:dyDescent="0.2">
      <c r="J89" s="133"/>
      <c r="K89" s="133"/>
      <c r="L89" s="16"/>
      <c r="M89" s="133"/>
      <c r="N89" s="73"/>
    </row>
    <row r="90" spans="1:15" s="130" customFormat="1" ht="12.75" hidden="1" customHeight="1" x14ac:dyDescent="0.2">
      <c r="J90" s="133"/>
      <c r="K90" s="133"/>
      <c r="L90" s="16"/>
      <c r="M90" s="133"/>
      <c r="N90" s="73"/>
    </row>
    <row r="91" spans="1:15" s="130" customFormat="1" x14ac:dyDescent="0.2">
      <c r="B91" s="50" t="s">
        <v>122</v>
      </c>
      <c r="J91" s="133"/>
      <c r="K91" s="133"/>
      <c r="L91" s="16"/>
      <c r="M91" s="133"/>
      <c r="N91" s="73"/>
    </row>
    <row r="92" spans="1:15" s="130" customFormat="1" x14ac:dyDescent="0.2">
      <c r="J92" s="133"/>
      <c r="K92" s="133"/>
      <c r="L92" s="16"/>
      <c r="M92" s="133"/>
    </row>
    <row r="93" spans="1:15" s="130" customFormat="1" x14ac:dyDescent="0.2">
      <c r="J93" s="133"/>
      <c r="K93" s="133"/>
      <c r="L93" s="16"/>
      <c r="M93" s="133"/>
    </row>
    <row r="94" spans="1:15" s="130" customFormat="1" x14ac:dyDescent="0.2">
      <c r="J94" s="133"/>
      <c r="K94" s="133"/>
      <c r="L94" s="16"/>
      <c r="M94" s="133"/>
    </row>
    <row r="95" spans="1:15" s="130" customFormat="1" x14ac:dyDescent="0.2">
      <c r="C95" s="885"/>
      <c r="D95" s="886"/>
      <c r="E95" s="886"/>
      <c r="F95" s="886"/>
      <c r="G95" s="886"/>
      <c r="H95" s="137"/>
      <c r="J95" s="133"/>
      <c r="K95" s="133"/>
      <c r="L95" s="133"/>
      <c r="M95" s="133"/>
    </row>
    <row r="96" spans="1:15" s="130" customFormat="1" ht="30.6" customHeight="1" x14ac:dyDescent="0.2">
      <c r="A96" s="129" t="s">
        <v>55</v>
      </c>
      <c r="B96" s="17"/>
      <c r="C96" s="885" t="s">
        <v>123</v>
      </c>
      <c r="D96" s="886"/>
      <c r="E96" s="886"/>
      <c r="F96" s="890"/>
      <c r="G96" s="890"/>
      <c r="H96" s="137" t="s">
        <v>124</v>
      </c>
      <c r="J96" s="133"/>
      <c r="K96" s="133"/>
      <c r="L96" s="133"/>
      <c r="M96" s="133"/>
    </row>
    <row r="97" spans="2:13" s="130" customFormat="1" x14ac:dyDescent="0.2">
      <c r="D97" s="138" t="s">
        <v>119</v>
      </c>
      <c r="E97" s="134"/>
      <c r="F97" s="880" t="s">
        <v>120</v>
      </c>
      <c r="G97" s="880"/>
      <c r="H97" s="139" t="s">
        <v>121</v>
      </c>
      <c r="J97" s="133"/>
      <c r="K97" s="133"/>
      <c r="L97" s="133"/>
      <c r="M97" s="133"/>
    </row>
    <row r="98" spans="2:13" s="130" customFormat="1" x14ac:dyDescent="0.2">
      <c r="D98" s="881" t="s">
        <v>125</v>
      </c>
      <c r="E98" s="881"/>
      <c r="J98" s="133"/>
      <c r="K98" s="133"/>
      <c r="L98" s="133"/>
      <c r="M98" s="133"/>
    </row>
    <row r="99" spans="2:13" s="130" customFormat="1" x14ac:dyDescent="0.2">
      <c r="B99" s="50" t="s">
        <v>122</v>
      </c>
      <c r="J99" s="133"/>
      <c r="K99" s="133"/>
      <c r="L99" s="133"/>
      <c r="M99" s="133"/>
    </row>
  </sheetData>
  <mergeCells count="36">
    <mergeCell ref="O38:P38"/>
    <mergeCell ref="J30:N30"/>
    <mergeCell ref="J31:K31"/>
    <mergeCell ref="C96:E96"/>
    <mergeCell ref="F96:G96"/>
    <mergeCell ref="B40:D40"/>
    <mergeCell ref="B41:D41"/>
    <mergeCell ref="E42:G42"/>
    <mergeCell ref="E43:G43"/>
    <mergeCell ref="E44:G44"/>
    <mergeCell ref="F79:G79"/>
    <mergeCell ref="B34:D34"/>
    <mergeCell ref="B35:D35"/>
    <mergeCell ref="B36:D36"/>
    <mergeCell ref="B37:D37"/>
    <mergeCell ref="B38:D38"/>
    <mergeCell ref="F97:G97"/>
    <mergeCell ref="D98:E98"/>
    <mergeCell ref="C86:E86"/>
    <mergeCell ref="F86:G86"/>
    <mergeCell ref="C87:E87"/>
    <mergeCell ref="F87:G87"/>
    <mergeCell ref="D88:E88"/>
    <mergeCell ref="C95:E95"/>
    <mergeCell ref="F95:G95"/>
    <mergeCell ref="B39:D39"/>
    <mergeCell ref="G24:H24"/>
    <mergeCell ref="B30:D30"/>
    <mergeCell ref="B31:D31"/>
    <mergeCell ref="B32:D32"/>
    <mergeCell ref="B33:D33"/>
    <mergeCell ref="C7:F7"/>
    <mergeCell ref="C9:F9"/>
    <mergeCell ref="C11:F11"/>
    <mergeCell ref="C13:F13"/>
    <mergeCell ref="C14:F14"/>
  </mergeCells>
  <phoneticPr fontId="41" type="noConversion"/>
  <pageMargins left="0.7" right="0.7" top="0.75" bottom="0.75" header="0.3" footer="0.3"/>
  <pageSetup paperSize="9" scale="73" orientation="portrait" r:id="rId1"/>
  <colBreaks count="1" manualBreakCount="1">
    <brk id="8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82F2B9-7A57-4E59-9643-FF0FF1D4A7EC}">
  <sheetPr>
    <tabColor rgb="FFFFFF00"/>
    <pageSetUpPr fitToPage="1"/>
  </sheetPr>
  <dimension ref="A1:AW589"/>
  <sheetViews>
    <sheetView view="pageBreakPreview" topLeftCell="A536" zoomScale="70" zoomScaleNormal="70" zoomScaleSheetLayoutView="70" workbookViewId="0">
      <selection activeCell="I583" sqref="I583"/>
    </sheetView>
  </sheetViews>
  <sheetFormatPr defaultColWidth="9.140625" defaultRowHeight="15" outlineLevelRow="1" x14ac:dyDescent="0.25"/>
  <cols>
    <col min="1" max="1" width="21" style="429" customWidth="1"/>
    <col min="2" max="2" width="49.28515625" style="449" customWidth="1"/>
    <col min="3" max="3" width="10.5703125" style="450" customWidth="1"/>
    <col min="4" max="4" width="10.5703125" style="423" customWidth="1"/>
    <col min="5" max="5" width="15" style="416" customWidth="1"/>
    <col min="6" max="6" width="14.85546875" style="416" customWidth="1"/>
    <col min="7" max="7" width="10.5703125" style="416" customWidth="1"/>
    <col min="8" max="8" width="14.85546875" style="416" customWidth="1"/>
    <col min="9" max="9" width="18" style="416" customWidth="1"/>
    <col min="10" max="10" width="15.42578125" style="459" customWidth="1"/>
    <col min="11" max="11" width="21.85546875" style="545" customWidth="1"/>
    <col min="12" max="12" width="16.7109375" style="454" customWidth="1"/>
    <col min="13" max="13" width="14.7109375" style="545" customWidth="1"/>
    <col min="14" max="14" width="16.85546875" style="454" customWidth="1"/>
    <col min="15" max="15" width="18" style="454" customWidth="1"/>
    <col min="16" max="16" width="10.28515625" style="554" customWidth="1"/>
    <col min="17" max="17" width="10.140625" style="554" customWidth="1"/>
    <col min="18" max="18" width="11.85546875" style="403" customWidth="1"/>
    <col min="19" max="19" width="13.5703125" style="513" customWidth="1"/>
    <col min="20" max="20" width="17" style="513" bestFit="1" customWidth="1"/>
    <col min="21" max="21" width="18.85546875" style="513" bestFit="1" customWidth="1"/>
    <col min="22" max="22" width="17" style="513" bestFit="1" customWidth="1"/>
    <col min="23" max="23" width="17.5703125" style="513" bestFit="1" customWidth="1"/>
    <col min="24" max="24" width="18.7109375" style="513" bestFit="1" customWidth="1"/>
    <col min="25" max="16384" width="9.140625" style="196"/>
  </cols>
  <sheetData>
    <row r="1" spans="1:26" s="2" customFormat="1" x14ac:dyDescent="0.25">
      <c r="A1" s="424"/>
      <c r="B1" s="536"/>
      <c r="C1" s="425"/>
      <c r="D1" s="411"/>
      <c r="E1" s="411"/>
      <c r="F1" s="411"/>
      <c r="G1" s="411"/>
      <c r="H1" s="411"/>
      <c r="I1" s="411"/>
      <c r="J1" s="425"/>
      <c r="P1" s="547"/>
      <c r="Q1" s="547"/>
      <c r="R1" s="548"/>
      <c r="S1" s="511"/>
      <c r="T1" s="662"/>
      <c r="U1" s="663"/>
      <c r="V1" s="662"/>
      <c r="W1" s="663"/>
      <c r="X1" s="663"/>
    </row>
    <row r="2" spans="1:26" s="2" customFormat="1" x14ac:dyDescent="0.25">
      <c r="A2" s="424"/>
      <c r="B2" s="536"/>
      <c r="C2" s="425"/>
      <c r="D2" s="411"/>
      <c r="E2" s="411"/>
      <c r="F2" s="411"/>
      <c r="G2" s="411"/>
      <c r="H2" s="411"/>
      <c r="I2" s="411"/>
      <c r="J2" s="425"/>
      <c r="P2" s="549"/>
      <c r="Q2" s="549"/>
      <c r="R2" s="548"/>
      <c r="S2" s="511"/>
      <c r="T2" s="662"/>
      <c r="U2" s="663"/>
      <c r="V2" s="902" t="s">
        <v>0</v>
      </c>
      <c r="W2" s="903"/>
      <c r="X2" s="904"/>
    </row>
    <row r="3" spans="1:26" s="2" customFormat="1" x14ac:dyDescent="0.25">
      <c r="A3" s="424"/>
      <c r="B3" s="536"/>
      <c r="C3" s="425"/>
      <c r="D3" s="411"/>
      <c r="E3" s="411"/>
      <c r="F3" s="411"/>
      <c r="G3" s="411"/>
      <c r="H3" s="411"/>
      <c r="I3" s="411"/>
      <c r="J3" s="425"/>
      <c r="P3" s="549"/>
      <c r="Q3" s="549"/>
      <c r="R3" s="548"/>
      <c r="S3" s="511"/>
      <c r="T3" s="662"/>
      <c r="U3" s="664" t="s">
        <v>1</v>
      </c>
      <c r="V3" s="902" t="s">
        <v>2</v>
      </c>
      <c r="W3" s="903"/>
      <c r="X3" s="904"/>
    </row>
    <row r="4" spans="1:26" s="2" customFormat="1" x14ac:dyDescent="0.25">
      <c r="A4" s="424"/>
      <c r="B4" s="537"/>
      <c r="C4" s="425"/>
      <c r="D4" s="411"/>
      <c r="E4" s="411"/>
      <c r="F4" s="411"/>
      <c r="G4" s="411"/>
      <c r="H4" s="411"/>
      <c r="I4" s="411"/>
      <c r="J4" s="425"/>
      <c r="P4" s="549"/>
      <c r="Q4" s="549"/>
      <c r="R4" s="548"/>
      <c r="S4" s="511"/>
      <c r="T4" s="662"/>
      <c r="U4" s="664"/>
      <c r="V4" s="905"/>
      <c r="W4" s="906"/>
      <c r="X4" s="907"/>
    </row>
    <row r="5" spans="1:26" s="2" customFormat="1" ht="12.6" customHeight="1" x14ac:dyDescent="0.25">
      <c r="A5" s="426" t="s">
        <v>3</v>
      </c>
      <c r="B5" s="538"/>
      <c r="C5" s="427"/>
      <c r="D5" s="411"/>
      <c r="E5" s="411"/>
      <c r="F5" s="411"/>
      <c r="G5" s="411"/>
      <c r="H5" s="411"/>
      <c r="I5" s="411"/>
      <c r="J5" s="425"/>
      <c r="P5" s="549"/>
      <c r="Q5" s="549"/>
      <c r="R5" s="548"/>
      <c r="S5" s="511"/>
      <c r="T5" s="662"/>
      <c r="U5" s="664" t="s">
        <v>4</v>
      </c>
      <c r="V5" s="899"/>
      <c r="W5" s="900"/>
      <c r="X5" s="901"/>
    </row>
    <row r="6" spans="1:26" s="2" customFormat="1" x14ac:dyDescent="0.25">
      <c r="A6" s="424"/>
      <c r="B6" s="537" t="s">
        <v>6</v>
      </c>
      <c r="C6" s="425"/>
      <c r="D6" s="411"/>
      <c r="E6" s="411"/>
      <c r="F6" s="411"/>
      <c r="G6" s="411"/>
      <c r="H6" s="411"/>
      <c r="I6" s="411"/>
      <c r="J6" s="425"/>
      <c r="P6" s="549"/>
      <c r="Q6" s="549"/>
      <c r="R6" s="548"/>
      <c r="S6" s="511"/>
      <c r="T6" s="662"/>
      <c r="U6" s="664"/>
      <c r="V6" s="905"/>
      <c r="W6" s="906"/>
      <c r="X6" s="907"/>
    </row>
    <row r="7" spans="1:26" s="2" customFormat="1" ht="14.45" customHeight="1" x14ac:dyDescent="0.25">
      <c r="A7" s="426" t="s">
        <v>7</v>
      </c>
      <c r="B7" s="539" t="s">
        <v>1129</v>
      </c>
      <c r="C7" s="427"/>
      <c r="D7" s="411"/>
      <c r="E7" s="411"/>
      <c r="F7" s="411"/>
      <c r="G7" s="411"/>
      <c r="H7" s="411"/>
      <c r="I7" s="411"/>
      <c r="J7" s="425"/>
      <c r="P7" s="549"/>
      <c r="Q7" s="549"/>
      <c r="R7" s="550"/>
      <c r="S7" s="512"/>
      <c r="T7" s="662"/>
      <c r="U7" s="664" t="s">
        <v>4</v>
      </c>
      <c r="V7" s="899" t="s">
        <v>42</v>
      </c>
      <c r="W7" s="900"/>
      <c r="X7" s="901"/>
    </row>
    <row r="8" spans="1:26" s="2" customFormat="1" x14ac:dyDescent="0.25">
      <c r="A8" s="424"/>
      <c r="B8" s="537" t="s">
        <v>6</v>
      </c>
      <c r="C8" s="425"/>
      <c r="D8" s="411"/>
      <c r="E8" s="411"/>
      <c r="F8" s="411"/>
      <c r="G8" s="411"/>
      <c r="H8" s="411"/>
      <c r="I8" s="411"/>
      <c r="J8" s="425"/>
      <c r="P8" s="549"/>
      <c r="Q8" s="549"/>
      <c r="R8" s="548"/>
      <c r="S8" s="511"/>
      <c r="T8" s="662"/>
      <c r="U8" s="664"/>
      <c r="V8" s="905"/>
      <c r="W8" s="906"/>
      <c r="X8" s="907"/>
    </row>
    <row r="9" spans="1:26" s="2" customFormat="1" ht="23.25" x14ac:dyDescent="0.25">
      <c r="A9" s="426" t="s">
        <v>8</v>
      </c>
      <c r="B9" s="539" t="s">
        <v>1130</v>
      </c>
      <c r="C9" s="427"/>
      <c r="D9" s="411"/>
      <c r="E9" s="411"/>
      <c r="F9" s="411"/>
      <c r="G9" s="411"/>
      <c r="H9" s="411"/>
      <c r="I9" s="411"/>
      <c r="J9" s="425"/>
      <c r="P9" s="549"/>
      <c r="Q9" s="549"/>
      <c r="R9" s="548"/>
      <c r="S9" s="511"/>
      <c r="T9" s="662"/>
      <c r="U9" s="664" t="s">
        <v>4</v>
      </c>
      <c r="V9" s="899" t="s">
        <v>43</v>
      </c>
      <c r="W9" s="900"/>
      <c r="X9" s="901"/>
    </row>
    <row r="10" spans="1:26" s="2" customFormat="1" ht="16.5" customHeight="1" x14ac:dyDescent="0.25">
      <c r="A10" s="424"/>
      <c r="B10" s="537" t="s">
        <v>6</v>
      </c>
      <c r="C10" s="425"/>
      <c r="D10" s="411"/>
      <c r="E10" s="411"/>
      <c r="F10" s="411"/>
      <c r="G10" s="411"/>
      <c r="H10" s="411"/>
      <c r="I10" s="411"/>
      <c r="J10" s="425"/>
      <c r="P10" s="549"/>
      <c r="Q10" s="549"/>
      <c r="R10" s="548"/>
      <c r="S10" s="511"/>
      <c r="T10" s="662"/>
      <c r="U10" s="663"/>
      <c r="V10" s="905"/>
      <c r="W10" s="906"/>
      <c r="X10" s="907"/>
    </row>
    <row r="11" spans="1:26" s="2" customFormat="1" ht="27.75" customHeight="1" x14ac:dyDescent="0.25">
      <c r="A11" s="424" t="s">
        <v>9</v>
      </c>
      <c r="B11" s="539" t="s">
        <v>138</v>
      </c>
      <c r="C11" s="427"/>
      <c r="D11" s="411"/>
      <c r="E11" s="411"/>
      <c r="F11" s="411"/>
      <c r="G11" s="411"/>
      <c r="H11" s="411"/>
      <c r="I11" s="411"/>
      <c r="J11" s="425"/>
      <c r="P11" s="549"/>
      <c r="Q11" s="549"/>
      <c r="R11" s="548"/>
      <c r="S11" s="511"/>
      <c r="T11" s="662"/>
      <c r="U11" s="663"/>
      <c r="V11" s="899"/>
      <c r="W11" s="900"/>
      <c r="X11" s="901"/>
    </row>
    <row r="12" spans="1:26" s="2" customFormat="1" x14ac:dyDescent="0.25">
      <c r="A12" s="424"/>
      <c r="B12" s="540" t="s">
        <v>10</v>
      </c>
      <c r="C12" s="425"/>
      <c r="D12" s="411"/>
      <c r="E12" s="411"/>
      <c r="F12" s="411"/>
      <c r="G12" s="411"/>
      <c r="H12" s="411"/>
      <c r="I12" s="411"/>
      <c r="J12" s="425"/>
      <c r="P12" s="549"/>
      <c r="Q12" s="549"/>
      <c r="R12" s="548"/>
      <c r="S12" s="511"/>
      <c r="T12" s="662"/>
      <c r="U12" s="663"/>
      <c r="V12" s="905"/>
      <c r="W12" s="906"/>
      <c r="X12" s="907"/>
    </row>
    <row r="13" spans="1:26" s="2" customFormat="1" ht="23.25" x14ac:dyDescent="0.25">
      <c r="A13" s="424" t="s">
        <v>11</v>
      </c>
      <c r="B13" s="539" t="s">
        <v>137</v>
      </c>
      <c r="C13" s="427"/>
      <c r="D13" s="411"/>
      <c r="E13" s="411"/>
      <c r="F13" s="411"/>
      <c r="G13" s="411"/>
      <c r="H13" s="411"/>
      <c r="I13" s="411"/>
      <c r="J13" s="425"/>
      <c r="P13" s="549"/>
      <c r="Q13" s="549"/>
      <c r="R13" s="548"/>
      <c r="S13" s="511"/>
      <c r="T13" s="662"/>
      <c r="U13" s="663"/>
      <c r="V13" s="899"/>
      <c r="W13" s="900"/>
      <c r="X13" s="901"/>
    </row>
    <row r="14" spans="1:26" s="2" customFormat="1" x14ac:dyDescent="0.25">
      <c r="A14" s="424"/>
      <c r="B14" s="541" t="s">
        <v>12</v>
      </c>
      <c r="C14" s="425"/>
      <c r="D14" s="411"/>
      <c r="E14" s="411"/>
      <c r="F14" s="413"/>
      <c r="G14" s="411"/>
      <c r="H14" s="414"/>
      <c r="I14" s="411"/>
      <c r="J14" s="425"/>
      <c r="P14" s="549"/>
      <c r="Q14" s="549"/>
      <c r="R14" s="548"/>
      <c r="S14" s="511"/>
      <c r="T14" s="662"/>
      <c r="U14" s="664" t="s">
        <v>13</v>
      </c>
      <c r="V14" s="902"/>
      <c r="W14" s="903"/>
      <c r="X14" s="904"/>
    </row>
    <row r="15" spans="1:26" s="2" customFormat="1" ht="15" customHeight="1" x14ac:dyDescent="0.25">
      <c r="A15" s="424"/>
      <c r="B15" s="537"/>
      <c r="C15" s="425"/>
      <c r="D15" s="411"/>
      <c r="E15" s="411"/>
      <c r="F15" s="411"/>
      <c r="G15" s="411"/>
      <c r="H15" s="414"/>
      <c r="I15" s="411"/>
      <c r="J15" s="425"/>
      <c r="P15" s="551"/>
      <c r="Q15" s="551"/>
      <c r="R15" s="548"/>
      <c r="S15" s="511"/>
      <c r="T15" s="665" t="s">
        <v>14</v>
      </c>
      <c r="U15" s="666" t="s">
        <v>15</v>
      </c>
      <c r="V15" s="908" t="s">
        <v>136</v>
      </c>
      <c r="W15" s="909"/>
      <c r="X15" s="910"/>
      <c r="Y15" s="4" t="s">
        <v>5</v>
      </c>
    </row>
    <row r="16" spans="1:26" s="2" customFormat="1" x14ac:dyDescent="0.25">
      <c r="A16" s="424"/>
      <c r="B16" s="536"/>
      <c r="C16" s="425"/>
      <c r="D16" s="411"/>
      <c r="E16" s="411"/>
      <c r="F16" s="411"/>
      <c r="G16" s="411"/>
      <c r="H16" s="414"/>
      <c r="I16" s="411"/>
      <c r="J16" s="425"/>
      <c r="P16" s="552"/>
      <c r="Q16" s="552"/>
      <c r="R16" s="548"/>
      <c r="S16" s="511"/>
      <c r="T16" s="662"/>
      <c r="U16" s="666" t="s">
        <v>16</v>
      </c>
      <c r="V16" s="911" t="s">
        <v>603</v>
      </c>
      <c r="W16" s="912"/>
      <c r="X16" s="913"/>
      <c r="Z16" s="4" t="s">
        <v>5</v>
      </c>
    </row>
    <row r="17" spans="1:26" s="2" customFormat="1" x14ac:dyDescent="0.25">
      <c r="A17" s="424"/>
      <c r="B17" s="536"/>
      <c r="C17" s="425"/>
      <c r="D17" s="411"/>
      <c r="E17" s="411"/>
      <c r="F17" s="411"/>
      <c r="G17" s="411"/>
      <c r="H17" s="414"/>
      <c r="I17" s="411"/>
      <c r="J17" s="425"/>
      <c r="P17" s="552"/>
      <c r="Q17" s="552"/>
      <c r="R17" s="548"/>
      <c r="S17" s="511"/>
      <c r="T17" s="665" t="s">
        <v>1131</v>
      </c>
      <c r="U17" s="667" t="s">
        <v>15</v>
      </c>
      <c r="V17" s="911" t="s">
        <v>29</v>
      </c>
      <c r="W17" s="912"/>
      <c r="X17" s="913"/>
      <c r="Z17" s="4"/>
    </row>
    <row r="18" spans="1:26" s="2" customFormat="1" x14ac:dyDescent="0.25">
      <c r="A18" s="424"/>
      <c r="B18" s="536"/>
      <c r="C18" s="425"/>
      <c r="D18" s="411"/>
      <c r="E18" s="411"/>
      <c r="F18" s="411"/>
      <c r="G18" s="411"/>
      <c r="H18" s="414"/>
      <c r="I18" s="411"/>
      <c r="J18" s="425"/>
      <c r="P18" s="552"/>
      <c r="Q18" s="552"/>
      <c r="R18" s="548"/>
      <c r="S18" s="511"/>
      <c r="T18" s="662"/>
      <c r="U18" s="667" t="s">
        <v>16</v>
      </c>
      <c r="V18" s="911" t="s">
        <v>1132</v>
      </c>
      <c r="W18" s="912"/>
      <c r="X18" s="913"/>
      <c r="Z18" s="4"/>
    </row>
    <row r="19" spans="1:26" s="2" customFormat="1" x14ac:dyDescent="0.25">
      <c r="A19" s="424"/>
      <c r="B19" s="536"/>
      <c r="C19" s="425"/>
      <c r="D19" s="411"/>
      <c r="E19" s="411"/>
      <c r="F19" s="411"/>
      <c r="G19" s="411"/>
      <c r="H19" s="414"/>
      <c r="I19" s="411"/>
      <c r="J19" s="425"/>
      <c r="P19" s="549"/>
      <c r="Q19" s="549"/>
      <c r="R19" s="548"/>
      <c r="S19" s="511"/>
      <c r="T19" s="662"/>
      <c r="U19" s="664" t="s">
        <v>17</v>
      </c>
      <c r="V19" s="902"/>
      <c r="W19" s="903"/>
      <c r="X19" s="904"/>
    </row>
    <row r="20" spans="1:26" s="2" customFormat="1" x14ac:dyDescent="0.25">
      <c r="A20" s="424"/>
      <c r="B20" s="536"/>
      <c r="C20" s="425"/>
      <c r="D20" s="411"/>
      <c r="E20" s="411"/>
      <c r="F20" s="411"/>
      <c r="G20" s="411"/>
      <c r="H20" s="414"/>
      <c r="I20" s="411"/>
      <c r="J20" s="425"/>
      <c r="P20" s="547"/>
      <c r="Q20" s="547"/>
      <c r="R20" s="548"/>
      <c r="S20" s="511"/>
      <c r="T20" s="665"/>
      <c r="U20" s="668"/>
      <c r="V20" s="669"/>
      <c r="W20" s="668"/>
      <c r="X20" s="663"/>
    </row>
    <row r="21" spans="1:26" s="2" customFormat="1" ht="11.25" customHeight="1" x14ac:dyDescent="0.25">
      <c r="A21" s="424"/>
      <c r="B21" s="536"/>
      <c r="C21" s="425"/>
      <c r="D21" s="411"/>
      <c r="E21" s="411"/>
      <c r="F21" s="411"/>
      <c r="G21" s="411"/>
      <c r="H21" s="414"/>
      <c r="I21" s="411"/>
      <c r="J21" s="425"/>
      <c r="P21" s="553"/>
      <c r="Q21" s="553"/>
      <c r="R21" s="548"/>
      <c r="S21" s="511"/>
      <c r="T21" s="665"/>
      <c r="U21" s="914" t="s">
        <v>18</v>
      </c>
      <c r="V21" s="916" t="s">
        <v>19</v>
      </c>
      <c r="W21" s="918" t="s">
        <v>20</v>
      </c>
      <c r="X21" s="919"/>
    </row>
    <row r="22" spans="1:26" s="2" customFormat="1" x14ac:dyDescent="0.25">
      <c r="A22" s="424"/>
      <c r="B22" s="536"/>
      <c r="C22" s="425"/>
      <c r="D22" s="411"/>
      <c r="E22" s="411"/>
      <c r="F22" s="411"/>
      <c r="G22" s="411"/>
      <c r="H22" s="414"/>
      <c r="I22" s="411"/>
      <c r="J22" s="425"/>
      <c r="P22" s="553"/>
      <c r="Q22" s="553"/>
      <c r="R22" s="548"/>
      <c r="S22" s="511"/>
      <c r="T22" s="665"/>
      <c r="U22" s="915"/>
      <c r="V22" s="917"/>
      <c r="W22" s="667" t="s">
        <v>21</v>
      </c>
      <c r="X22" s="667" t="s">
        <v>22</v>
      </c>
    </row>
    <row r="23" spans="1:26" s="2" customFormat="1" x14ac:dyDescent="0.25">
      <c r="A23" s="424"/>
      <c r="B23" s="536"/>
      <c r="C23" s="425"/>
      <c r="D23" s="411"/>
      <c r="E23" s="411"/>
      <c r="F23" s="411"/>
      <c r="G23" s="411"/>
      <c r="H23" s="415"/>
      <c r="I23" s="411"/>
      <c r="J23" s="425"/>
      <c r="P23" s="549"/>
      <c r="Q23" s="549"/>
      <c r="R23" s="548"/>
      <c r="S23" s="511"/>
      <c r="T23" s="665"/>
      <c r="U23" s="666" t="s">
        <v>27</v>
      </c>
      <c r="V23" s="688">
        <f>X23</f>
        <v>45371</v>
      </c>
      <c r="W23" s="479">
        <v>45126</v>
      </c>
      <c r="X23" s="453">
        <v>45371</v>
      </c>
    </row>
    <row r="24" spans="1:26" s="2" customFormat="1" x14ac:dyDescent="0.25">
      <c r="A24" s="424"/>
      <c r="B24" s="938" t="s">
        <v>23</v>
      </c>
      <c r="C24" s="938"/>
      <c r="D24" s="938"/>
      <c r="E24" s="938"/>
      <c r="F24" s="938"/>
      <c r="G24" s="938"/>
      <c r="H24" s="938"/>
      <c r="I24" s="938"/>
      <c r="J24" s="938"/>
      <c r="K24" s="938"/>
      <c r="L24" s="938"/>
      <c r="M24" s="938"/>
      <c r="N24" s="938"/>
      <c r="O24" s="938"/>
      <c r="P24" s="938"/>
      <c r="Q24" s="938"/>
      <c r="R24" s="938"/>
      <c r="S24" s="938"/>
      <c r="T24" s="938"/>
      <c r="U24" s="511"/>
      <c r="V24" s="511"/>
      <c r="W24" s="511"/>
      <c r="X24" s="511"/>
    </row>
    <row r="25" spans="1:26" s="2" customFormat="1" x14ac:dyDescent="0.25">
      <c r="A25" s="424"/>
      <c r="B25" s="938" t="s">
        <v>25</v>
      </c>
      <c r="C25" s="938"/>
      <c r="D25" s="938"/>
      <c r="E25" s="938"/>
      <c r="F25" s="938"/>
      <c r="G25" s="938"/>
      <c r="H25" s="938"/>
      <c r="I25" s="938"/>
      <c r="J25" s="938"/>
      <c r="K25" s="938"/>
      <c r="L25" s="938"/>
      <c r="M25" s="938"/>
      <c r="N25" s="938"/>
      <c r="O25" s="938"/>
      <c r="P25" s="938"/>
      <c r="Q25" s="938"/>
      <c r="R25" s="938"/>
      <c r="S25" s="938"/>
      <c r="T25" s="938"/>
      <c r="U25" s="511"/>
      <c r="V25" s="511"/>
      <c r="W25" s="511"/>
      <c r="X25" s="511"/>
    </row>
    <row r="26" spans="1:26" ht="21" customHeight="1" x14ac:dyDescent="0.25">
      <c r="B26" s="939" t="s">
        <v>602</v>
      </c>
      <c r="C26" s="939"/>
      <c r="D26" s="939"/>
      <c r="E26" s="939"/>
      <c r="F26" s="939"/>
      <c r="G26" s="939"/>
      <c r="H26" s="939"/>
      <c r="I26" s="939"/>
      <c r="J26" s="939"/>
      <c r="K26" s="939"/>
      <c r="L26" s="939"/>
      <c r="M26" s="939"/>
      <c r="N26" s="939"/>
      <c r="O26" s="939"/>
      <c r="P26" s="939"/>
      <c r="Q26" s="939"/>
      <c r="R26" s="939"/>
      <c r="S26" s="939"/>
      <c r="T26" s="939"/>
    </row>
    <row r="27" spans="1:26" ht="10.5" customHeight="1" thickBot="1" x14ac:dyDescent="0.3">
      <c r="B27" s="464"/>
      <c r="C27" s="464"/>
      <c r="D27" s="417"/>
      <c r="E27" s="417"/>
      <c r="F27" s="417"/>
      <c r="G27" s="417"/>
      <c r="H27" s="417"/>
      <c r="I27" s="417"/>
      <c r="J27" s="464"/>
      <c r="K27" s="544"/>
      <c r="L27" s="464"/>
    </row>
    <row r="28" spans="1:26" s="197" customFormat="1" ht="39" customHeight="1" x14ac:dyDescent="0.25">
      <c r="A28" s="920" t="s">
        <v>48</v>
      </c>
      <c r="B28" s="922" t="s">
        <v>139</v>
      </c>
      <c r="C28" s="924" t="s">
        <v>140</v>
      </c>
      <c r="D28" s="926" t="s">
        <v>141</v>
      </c>
      <c r="E28" s="928" t="s">
        <v>142</v>
      </c>
      <c r="F28" s="929"/>
      <c r="G28" s="928" t="s">
        <v>143</v>
      </c>
      <c r="H28" s="929"/>
      <c r="I28" s="950" t="s">
        <v>144</v>
      </c>
      <c r="J28" s="944" t="s">
        <v>141</v>
      </c>
      <c r="K28" s="946" t="s">
        <v>142</v>
      </c>
      <c r="L28" s="947"/>
      <c r="M28" s="946" t="s">
        <v>143</v>
      </c>
      <c r="N28" s="947"/>
      <c r="O28" s="948" t="s">
        <v>144</v>
      </c>
      <c r="P28" s="935" t="s">
        <v>1136</v>
      </c>
      <c r="Q28" s="936"/>
      <c r="R28" s="937"/>
      <c r="S28" s="942" t="s">
        <v>141</v>
      </c>
      <c r="T28" s="940" t="s">
        <v>142</v>
      </c>
      <c r="U28" s="941"/>
      <c r="V28" s="940" t="s">
        <v>143</v>
      </c>
      <c r="W28" s="941"/>
      <c r="X28" s="933" t="s">
        <v>144</v>
      </c>
    </row>
    <row r="29" spans="1:26" s="197" customFormat="1" ht="27.75" customHeight="1" thickBot="1" x14ac:dyDescent="0.3">
      <c r="A29" s="921"/>
      <c r="B29" s="923"/>
      <c r="C29" s="925"/>
      <c r="D29" s="927"/>
      <c r="E29" s="689" t="s">
        <v>145</v>
      </c>
      <c r="F29" s="689" t="s">
        <v>146</v>
      </c>
      <c r="G29" s="689" t="s">
        <v>147</v>
      </c>
      <c r="H29" s="689" t="s">
        <v>146</v>
      </c>
      <c r="I29" s="951"/>
      <c r="J29" s="945"/>
      <c r="K29" s="690" t="s">
        <v>145</v>
      </c>
      <c r="L29" s="691" t="s">
        <v>146</v>
      </c>
      <c r="M29" s="690" t="s">
        <v>147</v>
      </c>
      <c r="N29" s="691" t="s">
        <v>146</v>
      </c>
      <c r="O29" s="949"/>
      <c r="P29" s="659" t="s">
        <v>1134</v>
      </c>
      <c r="Q29" s="660" t="s">
        <v>1135</v>
      </c>
      <c r="R29" s="661" t="s">
        <v>1133</v>
      </c>
      <c r="S29" s="943"/>
      <c r="T29" s="690" t="s">
        <v>145</v>
      </c>
      <c r="U29" s="690" t="s">
        <v>146</v>
      </c>
      <c r="V29" s="690" t="s">
        <v>147</v>
      </c>
      <c r="W29" s="690" t="s">
        <v>146</v>
      </c>
      <c r="X29" s="934"/>
    </row>
    <row r="30" spans="1:26" ht="38.25" x14ac:dyDescent="0.25">
      <c r="A30" s="692" t="s">
        <v>616</v>
      </c>
      <c r="B30" s="693" t="s">
        <v>148</v>
      </c>
      <c r="C30" s="694"/>
      <c r="D30" s="658"/>
      <c r="E30" s="481"/>
      <c r="F30" s="481"/>
      <c r="G30" s="481"/>
      <c r="H30" s="481"/>
      <c r="I30" s="631"/>
      <c r="J30" s="658"/>
      <c r="K30" s="481"/>
      <c r="L30" s="481"/>
      <c r="M30" s="481"/>
      <c r="N30" s="481"/>
      <c r="O30" s="631"/>
      <c r="P30" s="658"/>
      <c r="Q30" s="481"/>
      <c r="R30" s="631"/>
      <c r="S30" s="658"/>
      <c r="T30" s="695"/>
      <c r="U30" s="695"/>
      <c r="V30" s="695"/>
      <c r="W30" s="695"/>
      <c r="X30" s="696"/>
    </row>
    <row r="31" spans="1:26" ht="15.75" x14ac:dyDescent="0.25">
      <c r="A31" s="697" t="s">
        <v>149</v>
      </c>
      <c r="B31" s="698" t="s">
        <v>150</v>
      </c>
      <c r="C31" s="699"/>
      <c r="D31" s="700"/>
      <c r="E31" s="465"/>
      <c r="F31" s="465">
        <f>SUM(F32:F71)</f>
        <v>22129692.975504998</v>
      </c>
      <c r="G31" s="465"/>
      <c r="H31" s="465">
        <f>SUM(H32:H71)</f>
        <v>20718895.625329997</v>
      </c>
      <c r="I31" s="586">
        <f>SUM(I32:I71)</f>
        <v>42848588.600835003</v>
      </c>
      <c r="J31" s="622"/>
      <c r="K31" s="515"/>
      <c r="L31" s="485">
        <f>SUM(L32:L71)</f>
        <v>6476421.4273931207</v>
      </c>
      <c r="M31" s="515"/>
      <c r="N31" s="485">
        <f>SUM(N32:N71)</f>
        <v>6962762.621694237</v>
      </c>
      <c r="O31" s="609">
        <f>SUM(O32:O71)</f>
        <v>13439184.049087357</v>
      </c>
      <c r="P31" s="636"/>
      <c r="Q31" s="515"/>
      <c r="R31" s="639"/>
      <c r="S31" s="641"/>
      <c r="T31" s="515"/>
      <c r="U31" s="515">
        <f>SUM(U32:U71)</f>
        <v>6476170</v>
      </c>
      <c r="V31" s="515"/>
      <c r="W31" s="515">
        <f>SUM(W32:W71)</f>
        <v>6962719.6500000004</v>
      </c>
      <c r="X31" s="670">
        <f>SUM(X32:X71)</f>
        <v>13438889.650000002</v>
      </c>
    </row>
    <row r="32" spans="1:26" s="221" customFormat="1" ht="17.45" customHeight="1" x14ac:dyDescent="0.25">
      <c r="A32" s="430" t="s">
        <v>607</v>
      </c>
      <c r="B32" s="433" t="s">
        <v>133</v>
      </c>
      <c r="C32" s="564"/>
      <c r="D32" s="585"/>
      <c r="E32" s="463"/>
      <c r="F32" s="465"/>
      <c r="G32" s="465"/>
      <c r="H32" s="465"/>
      <c r="I32" s="586"/>
      <c r="J32" s="608"/>
      <c r="K32" s="515"/>
      <c r="L32" s="485"/>
      <c r="M32" s="515"/>
      <c r="N32" s="485"/>
      <c r="O32" s="609"/>
      <c r="P32" s="636"/>
      <c r="Q32" s="515"/>
      <c r="R32" s="640">
        <f>O32-X32</f>
        <v>0</v>
      </c>
      <c r="S32" s="636"/>
      <c r="T32" s="515"/>
      <c r="U32" s="515"/>
      <c r="V32" s="515"/>
      <c r="W32" s="515"/>
      <c r="X32" s="670"/>
    </row>
    <row r="33" spans="1:24" s="221" customFormat="1" ht="15.75" outlineLevel="1" x14ac:dyDescent="0.25">
      <c r="A33" s="430" t="s">
        <v>613</v>
      </c>
      <c r="B33" s="431" t="s">
        <v>151</v>
      </c>
      <c r="C33" s="565" t="s">
        <v>33</v>
      </c>
      <c r="D33" s="587">
        <v>0.44</v>
      </c>
      <c r="E33" s="466">
        <v>49415</v>
      </c>
      <c r="F33" s="467">
        <f>E33*D33</f>
        <v>21742.6</v>
      </c>
      <c r="G33" s="467"/>
      <c r="H33" s="467"/>
      <c r="I33" s="588">
        <f>F33+H33</f>
        <v>21742.6</v>
      </c>
      <c r="J33" s="610">
        <v>0.44</v>
      </c>
      <c r="K33" s="514">
        <v>49415</v>
      </c>
      <c r="L33" s="478">
        <f>K33*J33</f>
        <v>21742.6</v>
      </c>
      <c r="M33" s="514"/>
      <c r="N33" s="478"/>
      <c r="O33" s="611">
        <f>L33+N33</f>
        <v>21742.6</v>
      </c>
      <c r="P33" s="641">
        <f>K33-T33</f>
        <v>0</v>
      </c>
      <c r="Q33" s="514">
        <f>M33-V33</f>
        <v>0</v>
      </c>
      <c r="R33" s="640">
        <f t="shared" ref="R33:R71" si="0">(D33*K33)-(D33*T33)</f>
        <v>0</v>
      </c>
      <c r="S33" s="641">
        <v>0.44</v>
      </c>
      <c r="T33" s="514">
        <v>49415</v>
      </c>
      <c r="U33" s="514">
        <f>T33*S33</f>
        <v>21742.6</v>
      </c>
      <c r="V33" s="514"/>
      <c r="W33" s="514"/>
      <c r="X33" s="671">
        <f>U33+W33</f>
        <v>21742.6</v>
      </c>
    </row>
    <row r="34" spans="1:24" s="221" customFormat="1" ht="17.45" customHeight="1" outlineLevel="1" x14ac:dyDescent="0.25">
      <c r="A34" s="430" t="s">
        <v>614</v>
      </c>
      <c r="B34" s="431" t="s">
        <v>152</v>
      </c>
      <c r="C34" s="565" t="s">
        <v>153</v>
      </c>
      <c r="D34" s="587">
        <v>389.4</v>
      </c>
      <c r="E34" s="466">
        <v>990.36</v>
      </c>
      <c r="F34" s="467">
        <f>E34*D34</f>
        <v>385646.18400000001</v>
      </c>
      <c r="G34" s="467"/>
      <c r="H34" s="467"/>
      <c r="I34" s="588">
        <f>F34+H34</f>
        <v>385646.18400000001</v>
      </c>
      <c r="J34" s="610">
        <v>389.4</v>
      </c>
      <c r="K34" s="514">
        <v>990.36</v>
      </c>
      <c r="L34" s="478">
        <f>K34*J34</f>
        <v>385646.18400000001</v>
      </c>
      <c r="M34" s="514"/>
      <c r="N34" s="478"/>
      <c r="O34" s="611">
        <f>L34+N34</f>
        <v>385646.18400000001</v>
      </c>
      <c r="P34" s="641">
        <f t="shared" ref="P34:P97" si="1">K34-T34</f>
        <v>0.36000000000001364</v>
      </c>
      <c r="Q34" s="514">
        <f t="shared" ref="Q34:Q97" si="2">M34-V34</f>
        <v>0</v>
      </c>
      <c r="R34" s="640">
        <f t="shared" si="0"/>
        <v>140.18400000000838</v>
      </c>
      <c r="S34" s="641">
        <v>389.4</v>
      </c>
      <c r="T34" s="514">
        <v>990</v>
      </c>
      <c r="U34" s="514">
        <f>T34*S34</f>
        <v>385506</v>
      </c>
      <c r="V34" s="514"/>
      <c r="W34" s="514"/>
      <c r="X34" s="671">
        <f>U34+W34</f>
        <v>385506</v>
      </c>
    </row>
    <row r="35" spans="1:24" s="230" customFormat="1" ht="15.75" hidden="1" x14ac:dyDescent="0.25">
      <c r="A35" s="493" t="s">
        <v>608</v>
      </c>
      <c r="B35" s="433" t="s">
        <v>154</v>
      </c>
      <c r="C35" s="564" t="s">
        <v>33</v>
      </c>
      <c r="D35" s="585">
        <v>0.34</v>
      </c>
      <c r="E35" s="463">
        <v>95478</v>
      </c>
      <c r="F35" s="465">
        <f>E35*D35</f>
        <v>32462.520000000004</v>
      </c>
      <c r="G35" s="465">
        <v>229000</v>
      </c>
      <c r="H35" s="465">
        <f>G35*D35</f>
        <v>77860</v>
      </c>
      <c r="I35" s="586">
        <f>F35+H35</f>
        <v>110322.52</v>
      </c>
      <c r="J35" s="608"/>
      <c r="K35" s="520">
        <v>95478</v>
      </c>
      <c r="L35" s="465">
        <f>K35*J35</f>
        <v>0</v>
      </c>
      <c r="M35" s="520">
        <v>229000</v>
      </c>
      <c r="N35" s="465">
        <f>M35*J35</f>
        <v>0</v>
      </c>
      <c r="O35" s="586">
        <f>L35+N35</f>
        <v>0</v>
      </c>
      <c r="P35" s="641">
        <f t="shared" ref="P35:P37" si="3">K35-T35</f>
        <v>0</v>
      </c>
      <c r="Q35" s="514">
        <f t="shared" ref="Q35:Q37" si="4">M35-V35</f>
        <v>0</v>
      </c>
      <c r="R35" s="640">
        <f t="shared" ref="R35:R37" si="5">(D35*K35)-(D35*T35)</f>
        <v>0</v>
      </c>
      <c r="S35" s="636"/>
      <c r="T35" s="520">
        <v>95478</v>
      </c>
      <c r="U35" s="520">
        <f>T35*S35</f>
        <v>0</v>
      </c>
      <c r="V35" s="520">
        <v>229000</v>
      </c>
      <c r="W35" s="520">
        <f>V35*S35</f>
        <v>0</v>
      </c>
      <c r="X35" s="672">
        <f>U35+W35</f>
        <v>0</v>
      </c>
    </row>
    <row r="36" spans="1:24" s="221" customFormat="1" ht="15.75" x14ac:dyDescent="0.25">
      <c r="A36" s="493" t="s">
        <v>610</v>
      </c>
      <c r="B36" s="433" t="s">
        <v>155</v>
      </c>
      <c r="C36" s="564" t="s">
        <v>153</v>
      </c>
      <c r="D36" s="585">
        <v>389.4</v>
      </c>
      <c r="E36" s="463">
        <v>2711</v>
      </c>
      <c r="F36" s="465">
        <f>E36*D36</f>
        <v>1055663.3999999999</v>
      </c>
      <c r="G36" s="465">
        <v>6573</v>
      </c>
      <c r="H36" s="465">
        <f>G36*D36</f>
        <v>2559526.1999999997</v>
      </c>
      <c r="I36" s="586">
        <f>F36+H36</f>
        <v>3615189.5999999996</v>
      </c>
      <c r="J36" s="608">
        <v>389.4</v>
      </c>
      <c r="K36" s="515">
        <v>2711</v>
      </c>
      <c r="L36" s="485">
        <f>K36*J36</f>
        <v>1055663.3999999999</v>
      </c>
      <c r="M36" s="515">
        <v>6573</v>
      </c>
      <c r="N36" s="485">
        <f>M36*J36</f>
        <v>2559526.1999999997</v>
      </c>
      <c r="O36" s="609">
        <f>L36+N36</f>
        <v>3615189.5999999996</v>
      </c>
      <c r="P36" s="641">
        <f t="shared" si="3"/>
        <v>0</v>
      </c>
      <c r="Q36" s="514">
        <f t="shared" si="4"/>
        <v>0</v>
      </c>
      <c r="R36" s="640">
        <f t="shared" si="5"/>
        <v>0</v>
      </c>
      <c r="S36" s="636">
        <v>389.4</v>
      </c>
      <c r="T36" s="515">
        <v>2711</v>
      </c>
      <c r="U36" s="515">
        <f>T36*S36</f>
        <v>1055663.3999999999</v>
      </c>
      <c r="V36" s="515">
        <v>6573</v>
      </c>
      <c r="W36" s="515">
        <f>V36*S36</f>
        <v>2559526.1999999997</v>
      </c>
      <c r="X36" s="670">
        <f>U36+W36</f>
        <v>3615189.5999999996</v>
      </c>
    </row>
    <row r="37" spans="1:24" s="230" customFormat="1" ht="15.75" x14ac:dyDescent="0.25">
      <c r="A37" s="493" t="s">
        <v>609</v>
      </c>
      <c r="B37" s="433" t="s">
        <v>156</v>
      </c>
      <c r="C37" s="566"/>
      <c r="D37" s="585"/>
      <c r="E37" s="462"/>
      <c r="F37" s="420"/>
      <c r="G37" s="421"/>
      <c r="H37" s="421"/>
      <c r="I37" s="586"/>
      <c r="J37" s="608"/>
      <c r="K37" s="515"/>
      <c r="L37" s="455"/>
      <c r="M37" s="515"/>
      <c r="N37" s="456"/>
      <c r="O37" s="609"/>
      <c r="P37" s="641">
        <f t="shared" si="3"/>
        <v>0</v>
      </c>
      <c r="Q37" s="514">
        <f t="shared" si="4"/>
        <v>0</v>
      </c>
      <c r="R37" s="640">
        <f t="shared" si="5"/>
        <v>0</v>
      </c>
      <c r="S37" s="636"/>
      <c r="T37" s="515"/>
      <c r="U37" s="515"/>
      <c r="V37" s="515"/>
      <c r="W37" s="515"/>
      <c r="X37" s="670"/>
    </row>
    <row r="38" spans="1:24" s="221" customFormat="1" ht="63.75" x14ac:dyDescent="0.25">
      <c r="A38" s="430" t="s">
        <v>615</v>
      </c>
      <c r="B38" s="431" t="s">
        <v>157</v>
      </c>
      <c r="C38" s="565" t="s">
        <v>153</v>
      </c>
      <c r="D38" s="587">
        <v>536</v>
      </c>
      <c r="E38" s="466">
        <v>4955</v>
      </c>
      <c r="F38" s="467">
        <f>E38*D38</f>
        <v>2655880</v>
      </c>
      <c r="G38" s="467">
        <v>4501</v>
      </c>
      <c r="H38" s="467">
        <f>G38*D38</f>
        <v>2412536</v>
      </c>
      <c r="I38" s="589">
        <f>F38+H38</f>
        <v>5068416</v>
      </c>
      <c r="J38" s="610">
        <v>428.8</v>
      </c>
      <c r="K38" s="514">
        <v>4955</v>
      </c>
      <c r="L38" s="478">
        <f>K38*J38</f>
        <v>2124704</v>
      </c>
      <c r="M38" s="514">
        <v>4501</v>
      </c>
      <c r="N38" s="478">
        <f>M38*J38</f>
        <v>1930028.8</v>
      </c>
      <c r="O38" s="612">
        <f>L38+N38</f>
        <v>4054732.7999999998</v>
      </c>
      <c r="P38" s="641">
        <f t="shared" si="1"/>
        <v>0</v>
      </c>
      <c r="Q38" s="514">
        <f t="shared" si="2"/>
        <v>0</v>
      </c>
      <c r="R38" s="640">
        <f t="shared" si="0"/>
        <v>0</v>
      </c>
      <c r="S38" s="641">
        <v>428.8</v>
      </c>
      <c r="T38" s="514">
        <v>4955</v>
      </c>
      <c r="U38" s="514">
        <f>T38*S38</f>
        <v>2124704</v>
      </c>
      <c r="V38" s="514">
        <v>4501</v>
      </c>
      <c r="W38" s="514">
        <f>V38*S38</f>
        <v>1930028.8</v>
      </c>
      <c r="X38" s="671">
        <f>U38+W38</f>
        <v>4054732.7999999998</v>
      </c>
    </row>
    <row r="39" spans="1:24" s="409" customFormat="1" ht="15.75" hidden="1" x14ac:dyDescent="0.25">
      <c r="A39" s="430" t="s">
        <v>617</v>
      </c>
      <c r="B39" s="431" t="s">
        <v>158</v>
      </c>
      <c r="C39" s="565" t="s">
        <v>31</v>
      </c>
      <c r="D39" s="587">
        <v>2</v>
      </c>
      <c r="E39" s="466">
        <v>8577.880000000001</v>
      </c>
      <c r="F39" s="467">
        <f>E39*D39</f>
        <v>17155.760000000002</v>
      </c>
      <c r="G39" s="467">
        <v>4657.25</v>
      </c>
      <c r="H39" s="467">
        <f>G39*D39</f>
        <v>9314.5</v>
      </c>
      <c r="I39" s="589">
        <f>F39+H39</f>
        <v>26470.260000000002</v>
      </c>
      <c r="J39" s="610"/>
      <c r="K39" s="521">
        <v>8577.880000000001</v>
      </c>
      <c r="L39" s="467">
        <f>K39*J39</f>
        <v>0</v>
      </c>
      <c r="M39" s="521">
        <v>4657.25</v>
      </c>
      <c r="N39" s="467">
        <f>M39*J39</f>
        <v>0</v>
      </c>
      <c r="O39" s="589">
        <f>L39+N39</f>
        <v>0</v>
      </c>
      <c r="P39" s="641">
        <f t="shared" si="1"/>
        <v>0</v>
      </c>
      <c r="Q39" s="514">
        <f t="shared" si="2"/>
        <v>0</v>
      </c>
      <c r="R39" s="640">
        <f t="shared" si="0"/>
        <v>0</v>
      </c>
      <c r="S39" s="641"/>
      <c r="T39" s="521">
        <v>8577.880000000001</v>
      </c>
      <c r="U39" s="521">
        <f>T39*S39</f>
        <v>0</v>
      </c>
      <c r="V39" s="521">
        <v>4657.25</v>
      </c>
      <c r="W39" s="521">
        <f>V39*S39</f>
        <v>0</v>
      </c>
      <c r="X39" s="673">
        <f>U39+W39</f>
        <v>0</v>
      </c>
    </row>
    <row r="40" spans="1:24" s="410" customFormat="1" ht="15.75" hidden="1" x14ac:dyDescent="0.25">
      <c r="A40" s="432" t="s">
        <v>612</v>
      </c>
      <c r="B40" s="433" t="s">
        <v>159</v>
      </c>
      <c r="C40" s="564"/>
      <c r="D40" s="585"/>
      <c r="E40" s="463"/>
      <c r="F40" s="465"/>
      <c r="G40" s="465"/>
      <c r="H40" s="465"/>
      <c r="I40" s="590"/>
      <c r="J40" s="608"/>
      <c r="K40" s="520"/>
      <c r="L40" s="465"/>
      <c r="M40" s="520"/>
      <c r="N40" s="465"/>
      <c r="O40" s="590"/>
      <c r="P40" s="641">
        <f t="shared" si="1"/>
        <v>0</v>
      </c>
      <c r="Q40" s="514">
        <f t="shared" si="2"/>
        <v>0</v>
      </c>
      <c r="R40" s="640">
        <f t="shared" si="0"/>
        <v>0</v>
      </c>
      <c r="S40" s="636"/>
      <c r="T40" s="520"/>
      <c r="U40" s="520"/>
      <c r="V40" s="520"/>
      <c r="W40" s="520"/>
      <c r="X40" s="672"/>
    </row>
    <row r="41" spans="1:24" s="410" customFormat="1" ht="15.75" hidden="1" x14ac:dyDescent="0.25">
      <c r="A41" s="432" t="s">
        <v>618</v>
      </c>
      <c r="B41" s="431" t="s">
        <v>160</v>
      </c>
      <c r="C41" s="565" t="s">
        <v>153</v>
      </c>
      <c r="D41" s="587">
        <v>301.39999999999998</v>
      </c>
      <c r="E41" s="466">
        <v>3957.0696000000007</v>
      </c>
      <c r="F41" s="467">
        <f t="shared" ref="F41:F48" si="6">E41*D41</f>
        <v>1192660.7774400001</v>
      </c>
      <c r="G41" s="467"/>
      <c r="H41" s="467"/>
      <c r="I41" s="589">
        <f t="shared" ref="I41:I48" si="7">F41+H41</f>
        <v>1192660.7774400001</v>
      </c>
      <c r="J41" s="610"/>
      <c r="K41" s="521">
        <v>3957.0696000000007</v>
      </c>
      <c r="L41" s="467">
        <f t="shared" ref="L41:L48" si="8">K41*J41</f>
        <v>0</v>
      </c>
      <c r="M41" s="521"/>
      <c r="N41" s="467"/>
      <c r="O41" s="589">
        <f t="shared" ref="O41:O48" si="9">L41+N41</f>
        <v>0</v>
      </c>
      <c r="P41" s="641">
        <f t="shared" si="1"/>
        <v>0</v>
      </c>
      <c r="Q41" s="514">
        <f t="shared" si="2"/>
        <v>0</v>
      </c>
      <c r="R41" s="640">
        <f t="shared" si="0"/>
        <v>0</v>
      </c>
      <c r="S41" s="641"/>
      <c r="T41" s="521">
        <v>3957.0696000000007</v>
      </c>
      <c r="U41" s="521">
        <f t="shared" ref="U41:U48" si="10">T41*S41</f>
        <v>0</v>
      </c>
      <c r="V41" s="521"/>
      <c r="W41" s="521"/>
      <c r="X41" s="673">
        <f t="shared" ref="X41:X48" si="11">U41+W41</f>
        <v>0</v>
      </c>
    </row>
    <row r="42" spans="1:24" s="410" customFormat="1" ht="15.75" hidden="1" x14ac:dyDescent="0.25">
      <c r="A42" s="432" t="s">
        <v>619</v>
      </c>
      <c r="B42" s="431" t="s">
        <v>161</v>
      </c>
      <c r="C42" s="565" t="s">
        <v>153</v>
      </c>
      <c r="D42" s="587">
        <v>168.8</v>
      </c>
      <c r="E42" s="466">
        <v>1131.7614000000001</v>
      </c>
      <c r="F42" s="467">
        <f t="shared" si="6"/>
        <v>191041.32432000001</v>
      </c>
      <c r="G42" s="467">
        <v>3051.3912000000005</v>
      </c>
      <c r="H42" s="467">
        <f>G42*D42</f>
        <v>515074.8345600001</v>
      </c>
      <c r="I42" s="589">
        <f t="shared" si="7"/>
        <v>706116.15888000012</v>
      </c>
      <c r="J42" s="610"/>
      <c r="K42" s="521">
        <v>1131.7614000000001</v>
      </c>
      <c r="L42" s="467">
        <f t="shared" si="8"/>
        <v>0</v>
      </c>
      <c r="M42" s="521">
        <v>3051.3912000000005</v>
      </c>
      <c r="N42" s="467">
        <f>M42*J42</f>
        <v>0</v>
      </c>
      <c r="O42" s="589">
        <f t="shared" si="9"/>
        <v>0</v>
      </c>
      <c r="P42" s="641">
        <f t="shared" si="1"/>
        <v>0</v>
      </c>
      <c r="Q42" s="514">
        <f t="shared" si="2"/>
        <v>0</v>
      </c>
      <c r="R42" s="640">
        <f t="shared" si="0"/>
        <v>0</v>
      </c>
      <c r="S42" s="641"/>
      <c r="T42" s="521">
        <v>1131.7614000000001</v>
      </c>
      <c r="U42" s="521">
        <f t="shared" si="10"/>
        <v>0</v>
      </c>
      <c r="V42" s="521">
        <v>3051.3912000000005</v>
      </c>
      <c r="W42" s="521">
        <f>V42*S42</f>
        <v>0</v>
      </c>
      <c r="X42" s="673">
        <f t="shared" si="11"/>
        <v>0</v>
      </c>
    </row>
    <row r="43" spans="1:24" s="410" customFormat="1" ht="15.75" hidden="1" x14ac:dyDescent="0.25">
      <c r="A43" s="432" t="s">
        <v>620</v>
      </c>
      <c r="B43" s="431" t="s">
        <v>162</v>
      </c>
      <c r="C43" s="565" t="s">
        <v>153</v>
      </c>
      <c r="D43" s="587">
        <v>111.8</v>
      </c>
      <c r="E43" s="466">
        <v>7888.9800000000014</v>
      </c>
      <c r="F43" s="467">
        <f t="shared" si="6"/>
        <v>881987.96400000015</v>
      </c>
      <c r="G43" s="467"/>
      <c r="H43" s="467"/>
      <c r="I43" s="589">
        <f t="shared" si="7"/>
        <v>881987.96400000015</v>
      </c>
      <c r="J43" s="610"/>
      <c r="K43" s="521">
        <v>7888.9800000000014</v>
      </c>
      <c r="L43" s="467">
        <f t="shared" si="8"/>
        <v>0</v>
      </c>
      <c r="M43" s="521"/>
      <c r="N43" s="467"/>
      <c r="O43" s="589">
        <f t="shared" si="9"/>
        <v>0</v>
      </c>
      <c r="P43" s="641">
        <f t="shared" si="1"/>
        <v>0</v>
      </c>
      <c r="Q43" s="514">
        <f t="shared" si="2"/>
        <v>0</v>
      </c>
      <c r="R43" s="640">
        <f t="shared" si="0"/>
        <v>0</v>
      </c>
      <c r="S43" s="641"/>
      <c r="T43" s="521">
        <v>7888.9800000000014</v>
      </c>
      <c r="U43" s="521">
        <f t="shared" si="10"/>
        <v>0</v>
      </c>
      <c r="V43" s="521"/>
      <c r="W43" s="521"/>
      <c r="X43" s="673">
        <f t="shared" si="11"/>
        <v>0</v>
      </c>
    </row>
    <row r="44" spans="1:24" s="410" customFormat="1" ht="25.5" hidden="1" x14ac:dyDescent="0.25">
      <c r="A44" s="432" t="s">
        <v>621</v>
      </c>
      <c r="B44" s="431" t="s">
        <v>163</v>
      </c>
      <c r="C44" s="565" t="s">
        <v>153</v>
      </c>
      <c r="D44" s="587">
        <v>206.75</v>
      </c>
      <c r="E44" s="466">
        <v>1134.7875000000001</v>
      </c>
      <c r="F44" s="467">
        <f t="shared" si="6"/>
        <v>234617.31562500002</v>
      </c>
      <c r="G44" s="467">
        <v>719.08980000000008</v>
      </c>
      <c r="H44" s="467">
        <f>G44*D44</f>
        <v>148671.81615000003</v>
      </c>
      <c r="I44" s="589">
        <f t="shared" si="7"/>
        <v>383289.13177500002</v>
      </c>
      <c r="J44" s="610"/>
      <c r="K44" s="521">
        <v>1134.7875000000001</v>
      </c>
      <c r="L44" s="467">
        <f t="shared" si="8"/>
        <v>0</v>
      </c>
      <c r="M44" s="521">
        <v>719.08980000000008</v>
      </c>
      <c r="N44" s="467">
        <f>M44*J44</f>
        <v>0</v>
      </c>
      <c r="O44" s="589">
        <f t="shared" si="9"/>
        <v>0</v>
      </c>
      <c r="P44" s="641">
        <f t="shared" si="1"/>
        <v>0</v>
      </c>
      <c r="Q44" s="514">
        <f t="shared" si="2"/>
        <v>0</v>
      </c>
      <c r="R44" s="640">
        <f t="shared" si="0"/>
        <v>0</v>
      </c>
      <c r="S44" s="641"/>
      <c r="T44" s="521">
        <v>1134.7875000000001</v>
      </c>
      <c r="U44" s="521">
        <f t="shared" si="10"/>
        <v>0</v>
      </c>
      <c r="V44" s="521">
        <v>719.08980000000008</v>
      </c>
      <c r="W44" s="521">
        <f>V44*S44</f>
        <v>0</v>
      </c>
      <c r="X44" s="673">
        <f t="shared" si="11"/>
        <v>0</v>
      </c>
    </row>
    <row r="45" spans="1:24" s="410" customFormat="1" ht="15.75" hidden="1" x14ac:dyDescent="0.25">
      <c r="A45" s="432" t="s">
        <v>622</v>
      </c>
      <c r="B45" s="431" t="s">
        <v>164</v>
      </c>
      <c r="C45" s="565" t="s">
        <v>153</v>
      </c>
      <c r="D45" s="587">
        <v>69.400000000000006</v>
      </c>
      <c r="E45" s="466">
        <v>888.18000000000006</v>
      </c>
      <c r="F45" s="467">
        <f t="shared" si="6"/>
        <v>61639.69200000001</v>
      </c>
      <c r="G45" s="467">
        <v>462.8</v>
      </c>
      <c r="H45" s="467">
        <f>G45*D45</f>
        <v>32118.320000000003</v>
      </c>
      <c r="I45" s="589">
        <f t="shared" si="7"/>
        <v>93758.012000000017</v>
      </c>
      <c r="J45" s="610"/>
      <c r="K45" s="521">
        <v>888.18000000000006</v>
      </c>
      <c r="L45" s="467">
        <f t="shared" si="8"/>
        <v>0</v>
      </c>
      <c r="M45" s="521">
        <v>462.8</v>
      </c>
      <c r="N45" s="467">
        <f>M45*J45</f>
        <v>0</v>
      </c>
      <c r="O45" s="589">
        <f t="shared" si="9"/>
        <v>0</v>
      </c>
      <c r="P45" s="641">
        <f t="shared" si="1"/>
        <v>0</v>
      </c>
      <c r="Q45" s="514">
        <f t="shared" si="2"/>
        <v>0</v>
      </c>
      <c r="R45" s="640">
        <f t="shared" si="0"/>
        <v>0</v>
      </c>
      <c r="S45" s="641"/>
      <c r="T45" s="521">
        <v>888.18000000000006</v>
      </c>
      <c r="U45" s="521">
        <f t="shared" si="10"/>
        <v>0</v>
      </c>
      <c r="V45" s="521">
        <v>462.8</v>
      </c>
      <c r="W45" s="521">
        <f>V45*S45</f>
        <v>0</v>
      </c>
      <c r="X45" s="673">
        <f t="shared" si="11"/>
        <v>0</v>
      </c>
    </row>
    <row r="46" spans="1:24" s="410" customFormat="1" ht="15.75" hidden="1" x14ac:dyDescent="0.25">
      <c r="A46" s="432" t="s">
        <v>623</v>
      </c>
      <c r="B46" s="431" t="s">
        <v>165</v>
      </c>
      <c r="C46" s="565" t="s">
        <v>153</v>
      </c>
      <c r="D46" s="587">
        <v>69.400000000000006</v>
      </c>
      <c r="E46" s="466">
        <v>1277.25</v>
      </c>
      <c r="F46" s="467">
        <f t="shared" si="6"/>
        <v>88641.150000000009</v>
      </c>
      <c r="G46" s="467">
        <v>397.78700000000003</v>
      </c>
      <c r="H46" s="467">
        <f>G46*D46</f>
        <v>27606.417800000003</v>
      </c>
      <c r="I46" s="589">
        <f t="shared" si="7"/>
        <v>116247.56780000002</v>
      </c>
      <c r="J46" s="610"/>
      <c r="K46" s="521">
        <v>1277.25</v>
      </c>
      <c r="L46" s="467">
        <f t="shared" si="8"/>
        <v>0</v>
      </c>
      <c r="M46" s="521">
        <v>397.78700000000003</v>
      </c>
      <c r="N46" s="467">
        <f>M46*J46</f>
        <v>0</v>
      </c>
      <c r="O46" s="589">
        <f t="shared" si="9"/>
        <v>0</v>
      </c>
      <c r="P46" s="641">
        <f t="shared" si="1"/>
        <v>0</v>
      </c>
      <c r="Q46" s="514">
        <f t="shared" si="2"/>
        <v>0</v>
      </c>
      <c r="R46" s="640">
        <f t="shared" si="0"/>
        <v>0</v>
      </c>
      <c r="S46" s="641"/>
      <c r="T46" s="521">
        <v>1277.25</v>
      </c>
      <c r="U46" s="521">
        <f t="shared" si="10"/>
        <v>0</v>
      </c>
      <c r="V46" s="521">
        <v>397.78700000000003</v>
      </c>
      <c r="W46" s="521">
        <f>V46*S46</f>
        <v>0</v>
      </c>
      <c r="X46" s="673">
        <f t="shared" si="11"/>
        <v>0</v>
      </c>
    </row>
    <row r="47" spans="1:24" s="410" customFormat="1" ht="15.75" hidden="1" x14ac:dyDescent="0.25">
      <c r="A47" s="432" t="s">
        <v>624</v>
      </c>
      <c r="B47" s="431" t="s">
        <v>166</v>
      </c>
      <c r="C47" s="565" t="s">
        <v>153</v>
      </c>
      <c r="D47" s="587">
        <f>69.4*2</f>
        <v>138.80000000000001</v>
      </c>
      <c r="E47" s="466">
        <v>635.48100000000011</v>
      </c>
      <c r="F47" s="467">
        <f t="shared" si="6"/>
        <v>88204.762800000026</v>
      </c>
      <c r="G47" s="467">
        <v>740.96879999999999</v>
      </c>
      <c r="H47" s="467">
        <f>G47*D47</f>
        <v>102846.46944</v>
      </c>
      <c r="I47" s="589">
        <f t="shared" si="7"/>
        <v>191051.23224000004</v>
      </c>
      <c r="J47" s="610"/>
      <c r="K47" s="521">
        <v>635.48100000000011</v>
      </c>
      <c r="L47" s="467">
        <f t="shared" si="8"/>
        <v>0</v>
      </c>
      <c r="M47" s="521">
        <v>740.96879999999999</v>
      </c>
      <c r="N47" s="467">
        <f>M47*J47</f>
        <v>0</v>
      </c>
      <c r="O47" s="589">
        <f t="shared" si="9"/>
        <v>0</v>
      </c>
      <c r="P47" s="641">
        <f t="shared" si="1"/>
        <v>0</v>
      </c>
      <c r="Q47" s="514">
        <f t="shared" si="2"/>
        <v>0</v>
      </c>
      <c r="R47" s="640">
        <f t="shared" si="0"/>
        <v>0</v>
      </c>
      <c r="S47" s="641"/>
      <c r="T47" s="521">
        <v>635.48100000000011</v>
      </c>
      <c r="U47" s="521">
        <f t="shared" si="10"/>
        <v>0</v>
      </c>
      <c r="V47" s="521">
        <v>740.96879999999999</v>
      </c>
      <c r="W47" s="521">
        <f>V47*S47</f>
        <v>0</v>
      </c>
      <c r="X47" s="673">
        <f t="shared" si="11"/>
        <v>0</v>
      </c>
    </row>
    <row r="48" spans="1:24" s="410" customFormat="1" ht="15.75" hidden="1" x14ac:dyDescent="0.25">
      <c r="A48" s="432" t="s">
        <v>625</v>
      </c>
      <c r="B48" s="431" t="s">
        <v>167</v>
      </c>
      <c r="C48" s="565" t="s">
        <v>153</v>
      </c>
      <c r="D48" s="587">
        <f>69.4*2</f>
        <v>138.80000000000001</v>
      </c>
      <c r="E48" s="466">
        <v>75.652500000000018</v>
      </c>
      <c r="F48" s="467">
        <f t="shared" si="6"/>
        <v>10500.567000000003</v>
      </c>
      <c r="G48" s="467">
        <v>42.299400000000006</v>
      </c>
      <c r="H48" s="467">
        <f>G48*D48</f>
        <v>5871.1567200000009</v>
      </c>
      <c r="I48" s="589">
        <f t="shared" si="7"/>
        <v>16371.723720000004</v>
      </c>
      <c r="J48" s="610"/>
      <c r="K48" s="521">
        <v>75.652500000000018</v>
      </c>
      <c r="L48" s="467">
        <f t="shared" si="8"/>
        <v>0</v>
      </c>
      <c r="M48" s="521">
        <v>42.299400000000006</v>
      </c>
      <c r="N48" s="467">
        <f>M48*J48</f>
        <v>0</v>
      </c>
      <c r="O48" s="589">
        <f t="shared" si="9"/>
        <v>0</v>
      </c>
      <c r="P48" s="641">
        <f t="shared" si="1"/>
        <v>0</v>
      </c>
      <c r="Q48" s="514">
        <f t="shared" si="2"/>
        <v>0</v>
      </c>
      <c r="R48" s="640">
        <f t="shared" si="0"/>
        <v>0</v>
      </c>
      <c r="S48" s="641"/>
      <c r="T48" s="521">
        <v>75.652500000000018</v>
      </c>
      <c r="U48" s="521">
        <f t="shared" si="10"/>
        <v>0</v>
      </c>
      <c r="V48" s="521">
        <v>42.299400000000006</v>
      </c>
      <c r="W48" s="521">
        <f>V48*S48</f>
        <v>0</v>
      </c>
      <c r="X48" s="673">
        <f t="shared" si="11"/>
        <v>0</v>
      </c>
    </row>
    <row r="49" spans="1:24" s="221" customFormat="1" ht="15.75" x14ac:dyDescent="0.25">
      <c r="A49" s="430" t="s">
        <v>611</v>
      </c>
      <c r="B49" s="433" t="s">
        <v>168</v>
      </c>
      <c r="C49" s="565"/>
      <c r="D49" s="587"/>
      <c r="E49" s="418"/>
      <c r="F49" s="419"/>
      <c r="G49" s="419"/>
      <c r="H49" s="419"/>
      <c r="I49" s="588"/>
      <c r="J49" s="610"/>
      <c r="K49" s="514"/>
      <c r="L49" s="441"/>
      <c r="M49" s="514"/>
      <c r="N49" s="441"/>
      <c r="O49" s="611"/>
      <c r="P49" s="641">
        <f t="shared" si="1"/>
        <v>0</v>
      </c>
      <c r="Q49" s="514">
        <f t="shared" si="2"/>
        <v>0</v>
      </c>
      <c r="R49" s="640">
        <f t="shared" si="0"/>
        <v>0</v>
      </c>
      <c r="S49" s="641"/>
      <c r="T49" s="514"/>
      <c r="U49" s="514"/>
      <c r="V49" s="514"/>
      <c r="W49" s="514"/>
      <c r="X49" s="671"/>
    </row>
    <row r="50" spans="1:24" s="221" customFormat="1" ht="17.45" customHeight="1" x14ac:dyDescent="0.25">
      <c r="A50" s="430" t="s">
        <v>626</v>
      </c>
      <c r="B50" s="431" t="s">
        <v>169</v>
      </c>
      <c r="C50" s="565" t="s">
        <v>153</v>
      </c>
      <c r="D50" s="587">
        <v>352.5</v>
      </c>
      <c r="E50" s="466">
        <v>378.26249999999999</v>
      </c>
      <c r="F50" s="467">
        <f t="shared" ref="F50:F71" si="12">E50*D50</f>
        <v>133337.53125</v>
      </c>
      <c r="G50" s="467">
        <v>72.930000000000007</v>
      </c>
      <c r="H50" s="467">
        <f t="shared" ref="H50:H71" si="13">G50*D50</f>
        <v>25707.825000000001</v>
      </c>
      <c r="I50" s="589">
        <f t="shared" ref="I50:I71" si="14">F50+H50</f>
        <v>159045.35625000001</v>
      </c>
      <c r="J50" s="610">
        <v>352.5</v>
      </c>
      <c r="K50" s="514">
        <v>378.26249999999999</v>
      </c>
      <c r="L50" s="478">
        <f t="shared" ref="L50:L71" si="15">K50*J50</f>
        <v>133337.53125</v>
      </c>
      <c r="M50" s="514">
        <v>72.930000000000007</v>
      </c>
      <c r="N50" s="478">
        <f t="shared" ref="N50:N71" si="16">M50*J50</f>
        <v>25707.825000000001</v>
      </c>
      <c r="O50" s="612">
        <f t="shared" ref="O50:O71" si="17">L50+N50</f>
        <v>159045.35625000001</v>
      </c>
      <c r="P50" s="641">
        <f t="shared" si="1"/>
        <v>0.26249999999998863</v>
      </c>
      <c r="Q50" s="514">
        <f t="shared" si="2"/>
        <v>0</v>
      </c>
      <c r="R50" s="640">
        <f t="shared" si="0"/>
        <v>92.53125</v>
      </c>
      <c r="S50" s="641">
        <v>352.5</v>
      </c>
      <c r="T50" s="514">
        <v>378</v>
      </c>
      <c r="U50" s="514">
        <f t="shared" ref="U50:U71" si="18">T50*S50</f>
        <v>133245</v>
      </c>
      <c r="V50" s="514">
        <v>72.930000000000007</v>
      </c>
      <c r="W50" s="514">
        <f>ROUND((V50*S50),2)</f>
        <v>25707.83</v>
      </c>
      <c r="X50" s="671">
        <f t="shared" ref="X50:X71" si="19">U50+W50</f>
        <v>158952.83000000002</v>
      </c>
    </row>
    <row r="51" spans="1:24" s="221" customFormat="1" ht="25.5" x14ac:dyDescent="0.25">
      <c r="A51" s="430" t="s">
        <v>627</v>
      </c>
      <c r="B51" s="431" t="s">
        <v>170</v>
      </c>
      <c r="C51" s="565" t="s">
        <v>171</v>
      </c>
      <c r="D51" s="587">
        <v>7.87</v>
      </c>
      <c r="E51" s="466">
        <v>13208</v>
      </c>
      <c r="F51" s="467">
        <f t="shared" si="12"/>
        <v>103946.96</v>
      </c>
      <c r="G51" s="467">
        <v>14998</v>
      </c>
      <c r="H51" s="467">
        <f t="shared" si="13"/>
        <v>118034.26</v>
      </c>
      <c r="I51" s="589">
        <f t="shared" si="14"/>
        <v>221981.22</v>
      </c>
      <c r="J51" s="610">
        <v>7.87</v>
      </c>
      <c r="K51" s="514">
        <v>13208</v>
      </c>
      <c r="L51" s="478">
        <f t="shared" si="15"/>
        <v>103946.96</v>
      </c>
      <c r="M51" s="514">
        <v>14998</v>
      </c>
      <c r="N51" s="478">
        <f t="shared" si="16"/>
        <v>118034.26</v>
      </c>
      <c r="O51" s="612">
        <f t="shared" si="17"/>
        <v>221981.22</v>
      </c>
      <c r="P51" s="641">
        <f t="shared" si="1"/>
        <v>0</v>
      </c>
      <c r="Q51" s="514">
        <f t="shared" si="2"/>
        <v>0</v>
      </c>
      <c r="R51" s="640">
        <f t="shared" si="0"/>
        <v>0</v>
      </c>
      <c r="S51" s="641">
        <v>7.87</v>
      </c>
      <c r="T51" s="514">
        <v>13208</v>
      </c>
      <c r="U51" s="514">
        <f t="shared" si="18"/>
        <v>103946.96</v>
      </c>
      <c r="V51" s="514">
        <v>14998</v>
      </c>
      <c r="W51" s="514">
        <f t="shared" ref="W51:W71" si="20">V51*S51</f>
        <v>118034.26</v>
      </c>
      <c r="X51" s="671">
        <f t="shared" si="19"/>
        <v>221981.22</v>
      </c>
    </row>
    <row r="52" spans="1:24" s="410" customFormat="1" ht="15.75" hidden="1" x14ac:dyDescent="0.25">
      <c r="A52" s="432" t="s">
        <v>628</v>
      </c>
      <c r="B52" s="431" t="s">
        <v>172</v>
      </c>
      <c r="C52" s="565" t="s">
        <v>153</v>
      </c>
      <c r="D52" s="587">
        <v>187.8</v>
      </c>
      <c r="E52" s="466">
        <v>4772</v>
      </c>
      <c r="F52" s="467">
        <f t="shared" si="12"/>
        <v>896181.60000000009</v>
      </c>
      <c r="G52" s="467">
        <v>2131</v>
      </c>
      <c r="H52" s="467">
        <f t="shared" si="13"/>
        <v>400201.80000000005</v>
      </c>
      <c r="I52" s="589">
        <f t="shared" si="14"/>
        <v>1296383.4000000001</v>
      </c>
      <c r="J52" s="610"/>
      <c r="K52" s="521">
        <v>4772</v>
      </c>
      <c r="L52" s="467">
        <f t="shared" si="15"/>
        <v>0</v>
      </c>
      <c r="M52" s="521">
        <v>2131</v>
      </c>
      <c r="N52" s="467">
        <f t="shared" si="16"/>
        <v>0</v>
      </c>
      <c r="O52" s="589">
        <f t="shared" si="17"/>
        <v>0</v>
      </c>
      <c r="P52" s="641">
        <f t="shared" si="1"/>
        <v>0</v>
      </c>
      <c r="Q52" s="514">
        <f t="shared" si="2"/>
        <v>0</v>
      </c>
      <c r="R52" s="640">
        <f t="shared" si="0"/>
        <v>0</v>
      </c>
      <c r="S52" s="641"/>
      <c r="T52" s="521">
        <v>4772</v>
      </c>
      <c r="U52" s="521">
        <f t="shared" si="18"/>
        <v>0</v>
      </c>
      <c r="V52" s="521">
        <v>2131</v>
      </c>
      <c r="W52" s="521">
        <f t="shared" si="20"/>
        <v>0</v>
      </c>
      <c r="X52" s="673">
        <f t="shared" si="19"/>
        <v>0</v>
      </c>
    </row>
    <row r="53" spans="1:24" s="410" customFormat="1" ht="15.75" hidden="1" x14ac:dyDescent="0.25">
      <c r="A53" s="432" t="s">
        <v>629</v>
      </c>
      <c r="B53" s="431" t="s">
        <v>173</v>
      </c>
      <c r="C53" s="565" t="s">
        <v>153</v>
      </c>
      <c r="D53" s="587">
        <v>332.1</v>
      </c>
      <c r="E53" s="466">
        <v>2629</v>
      </c>
      <c r="F53" s="467">
        <f t="shared" si="12"/>
        <v>873090.9</v>
      </c>
      <c r="G53" s="467">
        <v>3034</v>
      </c>
      <c r="H53" s="467">
        <f t="shared" si="13"/>
        <v>1007591.4</v>
      </c>
      <c r="I53" s="589">
        <f t="shared" si="14"/>
        <v>1880682.3</v>
      </c>
      <c r="J53" s="610"/>
      <c r="K53" s="521">
        <v>2629</v>
      </c>
      <c r="L53" s="467">
        <f t="shared" si="15"/>
        <v>0</v>
      </c>
      <c r="M53" s="521">
        <v>3034</v>
      </c>
      <c r="N53" s="467">
        <f t="shared" si="16"/>
        <v>0</v>
      </c>
      <c r="O53" s="589">
        <f t="shared" si="17"/>
        <v>0</v>
      </c>
      <c r="P53" s="641">
        <f t="shared" si="1"/>
        <v>0</v>
      </c>
      <c r="Q53" s="514">
        <f t="shared" si="2"/>
        <v>0</v>
      </c>
      <c r="R53" s="640">
        <f t="shared" si="0"/>
        <v>0</v>
      </c>
      <c r="S53" s="641"/>
      <c r="T53" s="521">
        <v>2629</v>
      </c>
      <c r="U53" s="521">
        <f t="shared" si="18"/>
        <v>0</v>
      </c>
      <c r="V53" s="521">
        <v>3034</v>
      </c>
      <c r="W53" s="521">
        <f t="shared" si="20"/>
        <v>0</v>
      </c>
      <c r="X53" s="673">
        <f t="shared" si="19"/>
        <v>0</v>
      </c>
    </row>
    <row r="54" spans="1:24" s="410" customFormat="1" ht="15.75" hidden="1" x14ac:dyDescent="0.25">
      <c r="A54" s="432" t="s">
        <v>630</v>
      </c>
      <c r="B54" s="431" t="s">
        <v>174</v>
      </c>
      <c r="C54" s="565" t="s">
        <v>153</v>
      </c>
      <c r="D54" s="587">
        <v>121.8</v>
      </c>
      <c r="E54" s="466">
        <v>708.10739999999998</v>
      </c>
      <c r="F54" s="467">
        <f t="shared" si="12"/>
        <v>86247.481319999992</v>
      </c>
      <c r="G54" s="467">
        <v>2641.5246000000002</v>
      </c>
      <c r="H54" s="467">
        <f t="shared" si="13"/>
        <v>321737.69628000003</v>
      </c>
      <c r="I54" s="589">
        <f t="shared" si="14"/>
        <v>407985.17760000005</v>
      </c>
      <c r="J54" s="610"/>
      <c r="K54" s="521">
        <v>708.10739999999998</v>
      </c>
      <c r="L54" s="467">
        <f t="shared" si="15"/>
        <v>0</v>
      </c>
      <c r="M54" s="521">
        <v>2641.5246000000002</v>
      </c>
      <c r="N54" s="467">
        <f t="shared" si="16"/>
        <v>0</v>
      </c>
      <c r="O54" s="589">
        <f t="shared" si="17"/>
        <v>0</v>
      </c>
      <c r="P54" s="641">
        <f t="shared" si="1"/>
        <v>0</v>
      </c>
      <c r="Q54" s="514">
        <f t="shared" si="2"/>
        <v>0</v>
      </c>
      <c r="R54" s="640">
        <f t="shared" si="0"/>
        <v>0</v>
      </c>
      <c r="S54" s="641"/>
      <c r="T54" s="521">
        <v>708.10739999999998</v>
      </c>
      <c r="U54" s="521">
        <f t="shared" si="18"/>
        <v>0</v>
      </c>
      <c r="V54" s="521">
        <v>2641.5246000000002</v>
      </c>
      <c r="W54" s="521">
        <f t="shared" si="20"/>
        <v>0</v>
      </c>
      <c r="X54" s="673">
        <f t="shared" si="19"/>
        <v>0</v>
      </c>
    </row>
    <row r="55" spans="1:24" s="410" customFormat="1" ht="15.75" hidden="1" x14ac:dyDescent="0.25">
      <c r="A55" s="432" t="s">
        <v>631</v>
      </c>
      <c r="B55" s="431" t="s">
        <v>175</v>
      </c>
      <c r="C55" s="565" t="s">
        <v>153</v>
      </c>
      <c r="D55" s="587">
        <v>141.30000000000001</v>
      </c>
      <c r="E55" s="466">
        <v>680.87250000000006</v>
      </c>
      <c r="F55" s="467">
        <f t="shared" si="12"/>
        <v>96207.284250000012</v>
      </c>
      <c r="G55" s="467">
        <v>1083.7398000000001</v>
      </c>
      <c r="H55" s="467">
        <f t="shared" si="13"/>
        <v>153132.43374000001</v>
      </c>
      <c r="I55" s="589">
        <f t="shared" si="14"/>
        <v>249339.71799000003</v>
      </c>
      <c r="J55" s="610"/>
      <c r="K55" s="521">
        <v>680.87250000000006</v>
      </c>
      <c r="L55" s="467">
        <f t="shared" si="15"/>
        <v>0</v>
      </c>
      <c r="M55" s="521">
        <v>1083.7398000000001</v>
      </c>
      <c r="N55" s="467">
        <f t="shared" si="16"/>
        <v>0</v>
      </c>
      <c r="O55" s="589">
        <f t="shared" si="17"/>
        <v>0</v>
      </c>
      <c r="P55" s="641">
        <f t="shared" si="1"/>
        <v>0</v>
      </c>
      <c r="Q55" s="514">
        <f t="shared" si="2"/>
        <v>0</v>
      </c>
      <c r="R55" s="640">
        <f t="shared" si="0"/>
        <v>0</v>
      </c>
      <c r="S55" s="641"/>
      <c r="T55" s="521">
        <v>680.87250000000006</v>
      </c>
      <c r="U55" s="521">
        <f t="shared" si="18"/>
        <v>0</v>
      </c>
      <c r="V55" s="521">
        <v>1083.7398000000001</v>
      </c>
      <c r="W55" s="521">
        <f t="shared" si="20"/>
        <v>0</v>
      </c>
      <c r="X55" s="673">
        <f t="shared" si="19"/>
        <v>0</v>
      </c>
    </row>
    <row r="56" spans="1:24" s="410" customFormat="1" ht="15.75" hidden="1" x14ac:dyDescent="0.25">
      <c r="A56" s="432" t="s">
        <v>632</v>
      </c>
      <c r="B56" s="431" t="s">
        <v>176</v>
      </c>
      <c r="C56" s="565" t="s">
        <v>153</v>
      </c>
      <c r="D56" s="587">
        <v>355.6</v>
      </c>
      <c r="E56" s="466">
        <v>3576</v>
      </c>
      <c r="F56" s="467">
        <f t="shared" si="12"/>
        <v>1271625.6000000001</v>
      </c>
      <c r="G56" s="467">
        <v>1630</v>
      </c>
      <c r="H56" s="467">
        <f t="shared" si="13"/>
        <v>579628</v>
      </c>
      <c r="I56" s="589">
        <f t="shared" si="14"/>
        <v>1851253.6</v>
      </c>
      <c r="J56" s="610"/>
      <c r="K56" s="521">
        <v>3576</v>
      </c>
      <c r="L56" s="467">
        <f t="shared" si="15"/>
        <v>0</v>
      </c>
      <c r="M56" s="521">
        <v>1630</v>
      </c>
      <c r="N56" s="467">
        <f t="shared" si="16"/>
        <v>0</v>
      </c>
      <c r="O56" s="589">
        <f t="shared" si="17"/>
        <v>0</v>
      </c>
      <c r="P56" s="641">
        <f t="shared" si="1"/>
        <v>0</v>
      </c>
      <c r="Q56" s="514">
        <f t="shared" si="2"/>
        <v>0</v>
      </c>
      <c r="R56" s="640">
        <f t="shared" si="0"/>
        <v>0</v>
      </c>
      <c r="S56" s="641"/>
      <c r="T56" s="521">
        <v>3576</v>
      </c>
      <c r="U56" s="521">
        <f t="shared" si="18"/>
        <v>0</v>
      </c>
      <c r="V56" s="521">
        <v>1630</v>
      </c>
      <c r="W56" s="521">
        <f t="shared" si="20"/>
        <v>0</v>
      </c>
      <c r="X56" s="673">
        <f t="shared" si="19"/>
        <v>0</v>
      </c>
    </row>
    <row r="57" spans="1:24" s="410" customFormat="1" ht="15.75" hidden="1" x14ac:dyDescent="0.25">
      <c r="A57" s="432" t="s">
        <v>633</v>
      </c>
      <c r="B57" s="431" t="s">
        <v>177</v>
      </c>
      <c r="C57" s="565" t="s">
        <v>153</v>
      </c>
      <c r="D57" s="587">
        <v>2</v>
      </c>
      <c r="E57" s="466">
        <v>4149</v>
      </c>
      <c r="F57" s="467">
        <f t="shared" si="12"/>
        <v>8298</v>
      </c>
      <c r="G57" s="467">
        <v>2131</v>
      </c>
      <c r="H57" s="467">
        <f t="shared" si="13"/>
        <v>4262</v>
      </c>
      <c r="I57" s="589">
        <f t="shared" si="14"/>
        <v>12560</v>
      </c>
      <c r="J57" s="610"/>
      <c r="K57" s="521">
        <v>4149</v>
      </c>
      <c r="L57" s="467">
        <f t="shared" si="15"/>
        <v>0</v>
      </c>
      <c r="M57" s="521">
        <v>2131</v>
      </c>
      <c r="N57" s="467">
        <f t="shared" si="16"/>
        <v>0</v>
      </c>
      <c r="O57" s="589">
        <f t="shared" si="17"/>
        <v>0</v>
      </c>
      <c r="P57" s="641">
        <f t="shared" si="1"/>
        <v>0</v>
      </c>
      <c r="Q57" s="514">
        <f t="shared" si="2"/>
        <v>0</v>
      </c>
      <c r="R57" s="640">
        <f t="shared" si="0"/>
        <v>0</v>
      </c>
      <c r="S57" s="641"/>
      <c r="T57" s="521">
        <v>4149</v>
      </c>
      <c r="U57" s="521">
        <f t="shared" si="18"/>
        <v>0</v>
      </c>
      <c r="V57" s="521">
        <v>2131</v>
      </c>
      <c r="W57" s="521">
        <f t="shared" si="20"/>
        <v>0</v>
      </c>
      <c r="X57" s="673">
        <f t="shared" si="19"/>
        <v>0</v>
      </c>
    </row>
    <row r="58" spans="1:24" s="410" customFormat="1" ht="25.5" hidden="1" x14ac:dyDescent="0.25">
      <c r="A58" s="432" t="s">
        <v>634</v>
      </c>
      <c r="B58" s="431" t="s">
        <v>178</v>
      </c>
      <c r="C58" s="565" t="s">
        <v>153</v>
      </c>
      <c r="D58" s="587">
        <v>141.30000000000001</v>
      </c>
      <c r="E58" s="466">
        <v>3470</v>
      </c>
      <c r="F58" s="467">
        <f t="shared" si="12"/>
        <v>490311.00000000006</v>
      </c>
      <c r="G58" s="467">
        <v>1590</v>
      </c>
      <c r="H58" s="467">
        <f t="shared" si="13"/>
        <v>224667.00000000003</v>
      </c>
      <c r="I58" s="589">
        <f t="shared" si="14"/>
        <v>714978.00000000012</v>
      </c>
      <c r="J58" s="610"/>
      <c r="K58" s="521">
        <v>3470</v>
      </c>
      <c r="L58" s="467">
        <f t="shared" si="15"/>
        <v>0</v>
      </c>
      <c r="M58" s="521">
        <v>1590</v>
      </c>
      <c r="N58" s="467">
        <f t="shared" si="16"/>
        <v>0</v>
      </c>
      <c r="O58" s="589">
        <f t="shared" si="17"/>
        <v>0</v>
      </c>
      <c r="P58" s="641">
        <f t="shared" si="1"/>
        <v>0</v>
      </c>
      <c r="Q58" s="514">
        <f t="shared" si="2"/>
        <v>0</v>
      </c>
      <c r="R58" s="640">
        <f t="shared" si="0"/>
        <v>0</v>
      </c>
      <c r="S58" s="641"/>
      <c r="T58" s="521">
        <v>3470</v>
      </c>
      <c r="U58" s="521">
        <f t="shared" si="18"/>
        <v>0</v>
      </c>
      <c r="V58" s="521">
        <v>1590</v>
      </c>
      <c r="W58" s="521">
        <f t="shared" si="20"/>
        <v>0</v>
      </c>
      <c r="X58" s="673">
        <f t="shared" si="19"/>
        <v>0</v>
      </c>
    </row>
    <row r="59" spans="1:24" s="410" customFormat="1" ht="15.75" hidden="1" x14ac:dyDescent="0.25">
      <c r="A59" s="432" t="s">
        <v>635</v>
      </c>
      <c r="B59" s="431" t="s">
        <v>179</v>
      </c>
      <c r="C59" s="565" t="s">
        <v>153</v>
      </c>
      <c r="D59" s="587">
        <v>1140.5999999999999</v>
      </c>
      <c r="E59" s="466">
        <v>75.652500000000018</v>
      </c>
      <c r="F59" s="467">
        <f t="shared" si="12"/>
        <v>86289.241500000018</v>
      </c>
      <c r="G59" s="467">
        <v>42.299400000000006</v>
      </c>
      <c r="H59" s="467">
        <f t="shared" si="13"/>
        <v>48246.695640000005</v>
      </c>
      <c r="I59" s="589">
        <f t="shared" si="14"/>
        <v>134535.93714000002</v>
      </c>
      <c r="J59" s="610"/>
      <c r="K59" s="521">
        <v>75.652500000000018</v>
      </c>
      <c r="L59" s="467">
        <f t="shared" si="15"/>
        <v>0</v>
      </c>
      <c r="M59" s="521">
        <v>42.299400000000006</v>
      </c>
      <c r="N59" s="467">
        <f t="shared" si="16"/>
        <v>0</v>
      </c>
      <c r="O59" s="589">
        <f t="shared" si="17"/>
        <v>0</v>
      </c>
      <c r="P59" s="641">
        <f t="shared" si="1"/>
        <v>0</v>
      </c>
      <c r="Q59" s="514">
        <f t="shared" si="2"/>
        <v>0</v>
      </c>
      <c r="R59" s="640">
        <f t="shared" si="0"/>
        <v>0</v>
      </c>
      <c r="S59" s="641"/>
      <c r="T59" s="521">
        <v>75.652500000000018</v>
      </c>
      <c r="U59" s="521">
        <f t="shared" si="18"/>
        <v>0</v>
      </c>
      <c r="V59" s="521">
        <v>42.299400000000006</v>
      </c>
      <c r="W59" s="521">
        <f t="shared" si="20"/>
        <v>0</v>
      </c>
      <c r="X59" s="673">
        <f t="shared" si="19"/>
        <v>0</v>
      </c>
    </row>
    <row r="60" spans="1:24" s="230" customFormat="1" ht="15.75" x14ac:dyDescent="0.25">
      <c r="A60" s="430" t="s">
        <v>636</v>
      </c>
      <c r="B60" s="431" t="s">
        <v>180</v>
      </c>
      <c r="C60" s="565" t="s">
        <v>153</v>
      </c>
      <c r="D60" s="585">
        <v>1194.52</v>
      </c>
      <c r="E60" s="463">
        <v>4448.1898168301914</v>
      </c>
      <c r="F60" s="465">
        <f t="shared" si="12"/>
        <v>5313451.7</v>
      </c>
      <c r="G60" s="465">
        <v>3702.4359575394305</v>
      </c>
      <c r="H60" s="465">
        <f t="shared" si="13"/>
        <v>4422633.8000000007</v>
      </c>
      <c r="I60" s="590">
        <f t="shared" si="14"/>
        <v>9736085.5</v>
      </c>
      <c r="J60" s="610">
        <v>98.58</v>
      </c>
      <c r="K60" s="514">
        <v>4448.1898168301914</v>
      </c>
      <c r="L60" s="478">
        <f t="shared" si="15"/>
        <v>438502.55214312027</v>
      </c>
      <c r="M60" s="514">
        <v>3702.4359575394305</v>
      </c>
      <c r="N60" s="478">
        <f t="shared" si="16"/>
        <v>364986.13669423707</v>
      </c>
      <c r="O60" s="612">
        <f t="shared" si="17"/>
        <v>803488.68883735733</v>
      </c>
      <c r="P60" s="641">
        <f t="shared" si="1"/>
        <v>0.18981683019137563</v>
      </c>
      <c r="Q60" s="514">
        <f t="shared" si="2"/>
        <v>0.4359575394305466</v>
      </c>
      <c r="R60" s="640">
        <f t="shared" si="0"/>
        <v>226.74000000022352</v>
      </c>
      <c r="S60" s="641">
        <v>98.58</v>
      </c>
      <c r="T60" s="514">
        <v>4448</v>
      </c>
      <c r="U60" s="514">
        <f t="shared" si="18"/>
        <v>438483.83999999997</v>
      </c>
      <c r="V60" s="514">
        <v>3702</v>
      </c>
      <c r="W60" s="514">
        <f t="shared" si="20"/>
        <v>364943.16</v>
      </c>
      <c r="X60" s="671">
        <f t="shared" si="19"/>
        <v>803427</v>
      </c>
    </row>
    <row r="61" spans="1:24" s="501" customFormat="1" ht="15.75" hidden="1" x14ac:dyDescent="0.25">
      <c r="A61" s="500" t="s">
        <v>637</v>
      </c>
      <c r="B61" s="433" t="s">
        <v>181</v>
      </c>
      <c r="C61" s="567" t="s">
        <v>31</v>
      </c>
      <c r="D61" s="591">
        <v>11</v>
      </c>
      <c r="E61" s="468">
        <v>34209</v>
      </c>
      <c r="F61" s="469">
        <f t="shared" si="12"/>
        <v>376299</v>
      </c>
      <c r="G61" s="469">
        <v>89433</v>
      </c>
      <c r="H61" s="469">
        <f t="shared" si="13"/>
        <v>983763</v>
      </c>
      <c r="I61" s="592">
        <f t="shared" si="14"/>
        <v>1360062</v>
      </c>
      <c r="J61" s="613"/>
      <c r="K61" s="523">
        <v>34209</v>
      </c>
      <c r="L61" s="469">
        <f t="shared" si="15"/>
        <v>0</v>
      </c>
      <c r="M61" s="523">
        <v>89433</v>
      </c>
      <c r="N61" s="469">
        <f t="shared" si="16"/>
        <v>0</v>
      </c>
      <c r="O61" s="592">
        <f t="shared" si="17"/>
        <v>0</v>
      </c>
      <c r="P61" s="641">
        <f t="shared" si="1"/>
        <v>0</v>
      </c>
      <c r="Q61" s="514">
        <f t="shared" si="2"/>
        <v>0</v>
      </c>
      <c r="R61" s="640">
        <f t="shared" si="0"/>
        <v>0</v>
      </c>
      <c r="S61" s="650"/>
      <c r="T61" s="523">
        <v>34209</v>
      </c>
      <c r="U61" s="523">
        <f t="shared" si="18"/>
        <v>0</v>
      </c>
      <c r="V61" s="523">
        <v>89433</v>
      </c>
      <c r="W61" s="523">
        <f t="shared" si="20"/>
        <v>0</v>
      </c>
      <c r="X61" s="674">
        <f t="shared" si="19"/>
        <v>0</v>
      </c>
    </row>
    <row r="62" spans="1:24" s="501" customFormat="1" ht="15.75" hidden="1" x14ac:dyDescent="0.25">
      <c r="A62" s="500" t="s">
        <v>638</v>
      </c>
      <c r="B62" s="433" t="s">
        <v>182</v>
      </c>
      <c r="C62" s="567" t="s">
        <v>31</v>
      </c>
      <c r="D62" s="591">
        <v>6</v>
      </c>
      <c r="E62" s="468">
        <v>18204</v>
      </c>
      <c r="F62" s="469">
        <f t="shared" si="12"/>
        <v>109224</v>
      </c>
      <c r="G62" s="469">
        <v>79865</v>
      </c>
      <c r="H62" s="469">
        <f t="shared" si="13"/>
        <v>479190</v>
      </c>
      <c r="I62" s="592">
        <f t="shared" si="14"/>
        <v>588414</v>
      </c>
      <c r="J62" s="613"/>
      <c r="K62" s="523">
        <v>18204</v>
      </c>
      <c r="L62" s="469">
        <f t="shared" si="15"/>
        <v>0</v>
      </c>
      <c r="M62" s="523">
        <v>79865</v>
      </c>
      <c r="N62" s="469">
        <f t="shared" si="16"/>
        <v>0</v>
      </c>
      <c r="O62" s="592">
        <f t="shared" si="17"/>
        <v>0</v>
      </c>
      <c r="P62" s="641">
        <f t="shared" si="1"/>
        <v>0</v>
      </c>
      <c r="Q62" s="514">
        <f t="shared" si="2"/>
        <v>0</v>
      </c>
      <c r="R62" s="640">
        <f t="shared" si="0"/>
        <v>0</v>
      </c>
      <c r="S62" s="650"/>
      <c r="T62" s="523">
        <v>18204</v>
      </c>
      <c r="U62" s="523">
        <f t="shared" si="18"/>
        <v>0</v>
      </c>
      <c r="V62" s="523">
        <v>79865</v>
      </c>
      <c r="W62" s="523">
        <f t="shared" si="20"/>
        <v>0</v>
      </c>
      <c r="X62" s="674">
        <f t="shared" si="19"/>
        <v>0</v>
      </c>
    </row>
    <row r="63" spans="1:24" s="501" customFormat="1" ht="15.75" hidden="1" x14ac:dyDescent="0.25">
      <c r="A63" s="500" t="s">
        <v>639</v>
      </c>
      <c r="B63" s="433" t="s">
        <v>183</v>
      </c>
      <c r="C63" s="567" t="s">
        <v>31</v>
      </c>
      <c r="D63" s="591">
        <v>42</v>
      </c>
      <c r="E63" s="468">
        <v>14176</v>
      </c>
      <c r="F63" s="469">
        <f t="shared" si="12"/>
        <v>595392</v>
      </c>
      <c r="G63" s="469">
        <v>34900</v>
      </c>
      <c r="H63" s="469">
        <f t="shared" si="13"/>
        <v>1465800</v>
      </c>
      <c r="I63" s="592">
        <f t="shared" si="14"/>
        <v>2061192</v>
      </c>
      <c r="J63" s="613"/>
      <c r="K63" s="523">
        <v>14176</v>
      </c>
      <c r="L63" s="469">
        <f t="shared" si="15"/>
        <v>0</v>
      </c>
      <c r="M63" s="523">
        <v>34900</v>
      </c>
      <c r="N63" s="469">
        <f t="shared" si="16"/>
        <v>0</v>
      </c>
      <c r="O63" s="592">
        <f t="shared" si="17"/>
        <v>0</v>
      </c>
      <c r="P63" s="641">
        <f t="shared" si="1"/>
        <v>0</v>
      </c>
      <c r="Q63" s="514">
        <f t="shared" si="2"/>
        <v>0</v>
      </c>
      <c r="R63" s="640">
        <f t="shared" si="0"/>
        <v>0</v>
      </c>
      <c r="S63" s="650"/>
      <c r="T63" s="523">
        <v>14176</v>
      </c>
      <c r="U63" s="523">
        <f t="shared" si="18"/>
        <v>0</v>
      </c>
      <c r="V63" s="523">
        <v>34900</v>
      </c>
      <c r="W63" s="523">
        <f t="shared" si="20"/>
        <v>0</v>
      </c>
      <c r="X63" s="674">
        <f t="shared" si="19"/>
        <v>0</v>
      </c>
    </row>
    <row r="64" spans="1:24" s="501" customFormat="1" ht="15.75" hidden="1" x14ac:dyDescent="0.25">
      <c r="A64" s="500" t="s">
        <v>640</v>
      </c>
      <c r="B64" s="433" t="s">
        <v>184</v>
      </c>
      <c r="C64" s="567" t="s">
        <v>31</v>
      </c>
      <c r="D64" s="591">
        <v>1</v>
      </c>
      <c r="E64" s="468">
        <v>504288.43</v>
      </c>
      <c r="F64" s="469">
        <f t="shared" si="12"/>
        <v>504288.43</v>
      </c>
      <c r="G64" s="469">
        <v>855301.20000000007</v>
      </c>
      <c r="H64" s="469">
        <f t="shared" si="13"/>
        <v>855301.20000000007</v>
      </c>
      <c r="I64" s="592">
        <f t="shared" si="14"/>
        <v>1359589.6300000001</v>
      </c>
      <c r="J64" s="613"/>
      <c r="K64" s="523">
        <v>504288.43</v>
      </c>
      <c r="L64" s="469">
        <f t="shared" si="15"/>
        <v>0</v>
      </c>
      <c r="M64" s="523">
        <v>855301.20000000007</v>
      </c>
      <c r="N64" s="469">
        <f t="shared" si="16"/>
        <v>0</v>
      </c>
      <c r="O64" s="592">
        <f t="shared" si="17"/>
        <v>0</v>
      </c>
      <c r="P64" s="641">
        <f t="shared" si="1"/>
        <v>0</v>
      </c>
      <c r="Q64" s="514">
        <f t="shared" si="2"/>
        <v>0</v>
      </c>
      <c r="R64" s="640">
        <f t="shared" si="0"/>
        <v>0</v>
      </c>
      <c r="S64" s="650"/>
      <c r="T64" s="523">
        <v>504288.43</v>
      </c>
      <c r="U64" s="523">
        <f t="shared" si="18"/>
        <v>0</v>
      </c>
      <c r="V64" s="523">
        <v>855301.20000000007</v>
      </c>
      <c r="W64" s="523">
        <f t="shared" si="20"/>
        <v>0</v>
      </c>
      <c r="X64" s="674">
        <f t="shared" si="19"/>
        <v>0</v>
      </c>
    </row>
    <row r="65" spans="1:24" s="221" customFormat="1" ht="15.75" x14ac:dyDescent="0.25">
      <c r="A65" s="492" t="s">
        <v>641</v>
      </c>
      <c r="B65" s="494" t="s">
        <v>185</v>
      </c>
      <c r="C65" s="568" t="s">
        <v>171</v>
      </c>
      <c r="D65" s="591">
        <v>41.2</v>
      </c>
      <c r="E65" s="468">
        <v>44343.5</v>
      </c>
      <c r="F65" s="469">
        <f t="shared" si="12"/>
        <v>1826952.2000000002</v>
      </c>
      <c r="G65" s="469">
        <v>47372</v>
      </c>
      <c r="H65" s="469">
        <f t="shared" si="13"/>
        <v>1951726.4000000001</v>
      </c>
      <c r="I65" s="592">
        <f t="shared" si="14"/>
        <v>3778678.6000000006</v>
      </c>
      <c r="J65" s="614">
        <v>41.2</v>
      </c>
      <c r="K65" s="516">
        <v>44343.5</v>
      </c>
      <c r="L65" s="490">
        <f t="shared" si="15"/>
        <v>1826952.2000000002</v>
      </c>
      <c r="M65" s="516">
        <v>47372</v>
      </c>
      <c r="N65" s="490">
        <f t="shared" si="16"/>
        <v>1951726.4000000001</v>
      </c>
      <c r="O65" s="615">
        <f t="shared" si="17"/>
        <v>3778678.6000000006</v>
      </c>
      <c r="P65" s="641">
        <f t="shared" si="1"/>
        <v>0</v>
      </c>
      <c r="Q65" s="514">
        <f t="shared" si="2"/>
        <v>0</v>
      </c>
      <c r="R65" s="640">
        <f t="shared" si="0"/>
        <v>0</v>
      </c>
      <c r="S65" s="651">
        <v>41.2</v>
      </c>
      <c r="T65" s="516">
        <v>44343.5</v>
      </c>
      <c r="U65" s="516">
        <f t="shared" si="18"/>
        <v>1826952.2000000002</v>
      </c>
      <c r="V65" s="516">
        <v>47372</v>
      </c>
      <c r="W65" s="516">
        <f t="shared" si="20"/>
        <v>1951726.4000000001</v>
      </c>
      <c r="X65" s="675">
        <f t="shared" si="19"/>
        <v>3778678.6000000006</v>
      </c>
    </row>
    <row r="66" spans="1:24" s="501" customFormat="1" ht="15.75" hidden="1" x14ac:dyDescent="0.25">
      <c r="A66" s="500" t="s">
        <v>642</v>
      </c>
      <c r="B66" s="433" t="s">
        <v>186</v>
      </c>
      <c r="C66" s="569" t="s">
        <v>153</v>
      </c>
      <c r="D66" s="593">
        <v>387</v>
      </c>
      <c r="E66" s="470">
        <v>3576</v>
      </c>
      <c r="F66" s="470">
        <f t="shared" si="12"/>
        <v>1383912</v>
      </c>
      <c r="G66" s="470">
        <v>3510</v>
      </c>
      <c r="H66" s="470">
        <f t="shared" si="13"/>
        <v>1358370</v>
      </c>
      <c r="I66" s="592">
        <f t="shared" si="14"/>
        <v>2742282</v>
      </c>
      <c r="J66" s="616"/>
      <c r="K66" s="524">
        <v>3576</v>
      </c>
      <c r="L66" s="470">
        <f t="shared" si="15"/>
        <v>0</v>
      </c>
      <c r="M66" s="524">
        <v>3510</v>
      </c>
      <c r="N66" s="470">
        <f t="shared" si="16"/>
        <v>0</v>
      </c>
      <c r="O66" s="592">
        <f t="shared" si="17"/>
        <v>0</v>
      </c>
      <c r="P66" s="641">
        <f t="shared" si="1"/>
        <v>0</v>
      </c>
      <c r="Q66" s="514">
        <f t="shared" si="2"/>
        <v>0</v>
      </c>
      <c r="R66" s="640">
        <f t="shared" si="0"/>
        <v>0</v>
      </c>
      <c r="S66" s="650"/>
      <c r="T66" s="524">
        <v>3576</v>
      </c>
      <c r="U66" s="524">
        <f t="shared" si="18"/>
        <v>0</v>
      </c>
      <c r="V66" s="524">
        <v>3510</v>
      </c>
      <c r="W66" s="524">
        <f t="shared" si="20"/>
        <v>0</v>
      </c>
      <c r="X66" s="674">
        <f t="shared" si="19"/>
        <v>0</v>
      </c>
    </row>
    <row r="67" spans="1:24" s="230" customFormat="1" ht="15.75" x14ac:dyDescent="0.25">
      <c r="A67" s="492" t="s">
        <v>643</v>
      </c>
      <c r="B67" s="494" t="s">
        <v>187</v>
      </c>
      <c r="C67" s="570" t="s">
        <v>31</v>
      </c>
      <c r="D67" s="593">
        <v>15</v>
      </c>
      <c r="E67" s="470">
        <v>25728.400000000001</v>
      </c>
      <c r="F67" s="470">
        <f t="shared" si="12"/>
        <v>385926</v>
      </c>
      <c r="G67" s="470">
        <v>850.2</v>
      </c>
      <c r="H67" s="470">
        <f t="shared" si="13"/>
        <v>12753</v>
      </c>
      <c r="I67" s="592">
        <f t="shared" si="14"/>
        <v>398679</v>
      </c>
      <c r="J67" s="617">
        <v>15</v>
      </c>
      <c r="K67" s="517">
        <v>25728.400000000001</v>
      </c>
      <c r="L67" s="489">
        <f t="shared" si="15"/>
        <v>385926</v>
      </c>
      <c r="M67" s="517">
        <v>850.2</v>
      </c>
      <c r="N67" s="489">
        <f t="shared" si="16"/>
        <v>12753</v>
      </c>
      <c r="O67" s="615">
        <f t="shared" si="17"/>
        <v>398679</v>
      </c>
      <c r="P67" s="641">
        <f t="shared" si="1"/>
        <v>0</v>
      </c>
      <c r="Q67" s="514">
        <f t="shared" si="2"/>
        <v>0</v>
      </c>
      <c r="R67" s="640">
        <f t="shared" si="0"/>
        <v>0</v>
      </c>
      <c r="S67" s="651">
        <v>15</v>
      </c>
      <c r="T67" s="517">
        <v>25728.400000000001</v>
      </c>
      <c r="U67" s="517">
        <f t="shared" si="18"/>
        <v>385926</v>
      </c>
      <c r="V67" s="517">
        <v>850.2</v>
      </c>
      <c r="W67" s="517">
        <f t="shared" si="20"/>
        <v>12753</v>
      </c>
      <c r="X67" s="675">
        <f t="shared" si="19"/>
        <v>398679</v>
      </c>
    </row>
    <row r="68" spans="1:24" s="501" customFormat="1" ht="25.5" hidden="1" x14ac:dyDescent="0.25">
      <c r="A68" s="500" t="s">
        <v>644</v>
      </c>
      <c r="B68" s="433" t="s">
        <v>188</v>
      </c>
      <c r="C68" s="569" t="s">
        <v>31</v>
      </c>
      <c r="D68" s="593">
        <v>1</v>
      </c>
      <c r="E68" s="470">
        <v>89509.680000000008</v>
      </c>
      <c r="F68" s="470">
        <f t="shared" si="12"/>
        <v>89509.680000000008</v>
      </c>
      <c r="G68" s="470">
        <v>73184.800000000003</v>
      </c>
      <c r="H68" s="470">
        <f t="shared" si="13"/>
        <v>73184.800000000003</v>
      </c>
      <c r="I68" s="592">
        <f t="shared" si="14"/>
        <v>162694.48000000001</v>
      </c>
      <c r="J68" s="616"/>
      <c r="K68" s="524">
        <v>89509.680000000008</v>
      </c>
      <c r="L68" s="470">
        <f t="shared" si="15"/>
        <v>0</v>
      </c>
      <c r="M68" s="524">
        <v>73184.800000000003</v>
      </c>
      <c r="N68" s="470">
        <f t="shared" si="16"/>
        <v>0</v>
      </c>
      <c r="O68" s="592">
        <f t="shared" si="17"/>
        <v>0</v>
      </c>
      <c r="P68" s="641">
        <f t="shared" si="1"/>
        <v>0</v>
      </c>
      <c r="Q68" s="514">
        <f t="shared" si="2"/>
        <v>0</v>
      </c>
      <c r="R68" s="640">
        <f t="shared" si="0"/>
        <v>0</v>
      </c>
      <c r="S68" s="650"/>
      <c r="T68" s="524">
        <v>89509.680000000008</v>
      </c>
      <c r="U68" s="524">
        <f t="shared" si="18"/>
        <v>0</v>
      </c>
      <c r="V68" s="524">
        <v>73184.800000000003</v>
      </c>
      <c r="W68" s="524">
        <f t="shared" si="20"/>
        <v>0</v>
      </c>
      <c r="X68" s="674">
        <f t="shared" si="19"/>
        <v>0</v>
      </c>
    </row>
    <row r="69" spans="1:24" s="502" customFormat="1" ht="15.75" hidden="1" x14ac:dyDescent="0.25">
      <c r="A69" s="500" t="s">
        <v>645</v>
      </c>
      <c r="B69" s="433" t="s">
        <v>189</v>
      </c>
      <c r="C69" s="569" t="s">
        <v>31</v>
      </c>
      <c r="D69" s="593">
        <v>12</v>
      </c>
      <c r="E69" s="470">
        <v>11909.974166666669</v>
      </c>
      <c r="F69" s="470">
        <f t="shared" si="12"/>
        <v>142919.69000000003</v>
      </c>
      <c r="G69" s="470">
        <v>4538.7333333333336</v>
      </c>
      <c r="H69" s="470">
        <f t="shared" si="13"/>
        <v>54464.800000000003</v>
      </c>
      <c r="I69" s="592">
        <f t="shared" si="14"/>
        <v>197384.49000000005</v>
      </c>
      <c r="J69" s="616"/>
      <c r="K69" s="524">
        <v>11909.974166666669</v>
      </c>
      <c r="L69" s="470">
        <f t="shared" si="15"/>
        <v>0</v>
      </c>
      <c r="M69" s="524">
        <v>4538.7333333333336</v>
      </c>
      <c r="N69" s="470">
        <f t="shared" si="16"/>
        <v>0</v>
      </c>
      <c r="O69" s="592">
        <f t="shared" si="17"/>
        <v>0</v>
      </c>
      <c r="P69" s="641">
        <f t="shared" si="1"/>
        <v>0</v>
      </c>
      <c r="Q69" s="514">
        <f t="shared" si="2"/>
        <v>0</v>
      </c>
      <c r="R69" s="640">
        <f t="shared" si="0"/>
        <v>0</v>
      </c>
      <c r="S69" s="650"/>
      <c r="T69" s="524">
        <v>11909.974166666669</v>
      </c>
      <c r="U69" s="524">
        <f t="shared" si="18"/>
        <v>0</v>
      </c>
      <c r="V69" s="524">
        <v>4538.7333333333336</v>
      </c>
      <c r="W69" s="524">
        <f t="shared" si="20"/>
        <v>0</v>
      </c>
      <c r="X69" s="674">
        <f t="shared" si="19"/>
        <v>0</v>
      </c>
    </row>
    <row r="70" spans="1:24" s="501" customFormat="1" ht="25.5" hidden="1" x14ac:dyDescent="0.25">
      <c r="A70" s="500" t="s">
        <v>646</v>
      </c>
      <c r="B70" s="433" t="s">
        <v>190</v>
      </c>
      <c r="C70" s="569" t="s">
        <v>31</v>
      </c>
      <c r="D70" s="593">
        <v>5</v>
      </c>
      <c r="E70" s="470">
        <v>43829.718000000008</v>
      </c>
      <c r="F70" s="470">
        <f t="shared" si="12"/>
        <v>219148.59000000003</v>
      </c>
      <c r="G70" s="470">
        <v>26306.28</v>
      </c>
      <c r="H70" s="470">
        <f t="shared" si="13"/>
        <v>131531.4</v>
      </c>
      <c r="I70" s="592">
        <f t="shared" si="14"/>
        <v>350679.99</v>
      </c>
      <c r="J70" s="616"/>
      <c r="K70" s="524">
        <v>43829.718000000008</v>
      </c>
      <c r="L70" s="470">
        <f t="shared" si="15"/>
        <v>0</v>
      </c>
      <c r="M70" s="524">
        <v>26306.28</v>
      </c>
      <c r="N70" s="470">
        <f t="shared" si="16"/>
        <v>0</v>
      </c>
      <c r="O70" s="592">
        <f t="shared" si="17"/>
        <v>0</v>
      </c>
      <c r="P70" s="641">
        <f t="shared" si="1"/>
        <v>0</v>
      </c>
      <c r="Q70" s="514">
        <f t="shared" si="2"/>
        <v>0</v>
      </c>
      <c r="R70" s="640">
        <f t="shared" si="0"/>
        <v>0</v>
      </c>
      <c r="S70" s="650"/>
      <c r="T70" s="524">
        <v>43829.718000000008</v>
      </c>
      <c r="U70" s="524">
        <f t="shared" si="18"/>
        <v>0</v>
      </c>
      <c r="V70" s="524">
        <v>26306.28</v>
      </c>
      <c r="W70" s="524">
        <f t="shared" si="20"/>
        <v>0</v>
      </c>
      <c r="X70" s="674">
        <f t="shared" si="19"/>
        <v>0</v>
      </c>
    </row>
    <row r="71" spans="1:24" s="503" customFormat="1" ht="25.5" hidden="1" x14ac:dyDescent="0.25">
      <c r="A71" s="500" t="s">
        <v>647</v>
      </c>
      <c r="B71" s="433" t="s">
        <v>191</v>
      </c>
      <c r="C71" s="569" t="s">
        <v>31</v>
      </c>
      <c r="D71" s="593">
        <v>1</v>
      </c>
      <c r="E71" s="470">
        <v>219290.07</v>
      </c>
      <c r="F71" s="470">
        <f t="shared" si="12"/>
        <v>219290.07</v>
      </c>
      <c r="G71" s="470">
        <v>155542.39999999999</v>
      </c>
      <c r="H71" s="470">
        <f t="shared" si="13"/>
        <v>155542.39999999999</v>
      </c>
      <c r="I71" s="592">
        <f t="shared" si="14"/>
        <v>374832.47</v>
      </c>
      <c r="J71" s="616"/>
      <c r="K71" s="524">
        <v>219290.07</v>
      </c>
      <c r="L71" s="470">
        <f t="shared" si="15"/>
        <v>0</v>
      </c>
      <c r="M71" s="524">
        <v>155542.39999999999</v>
      </c>
      <c r="N71" s="470">
        <f t="shared" si="16"/>
        <v>0</v>
      </c>
      <c r="O71" s="592">
        <f t="shared" si="17"/>
        <v>0</v>
      </c>
      <c r="P71" s="641">
        <f t="shared" si="1"/>
        <v>0</v>
      </c>
      <c r="Q71" s="514">
        <f t="shared" si="2"/>
        <v>0</v>
      </c>
      <c r="R71" s="640">
        <f t="shared" si="0"/>
        <v>0</v>
      </c>
      <c r="S71" s="650"/>
      <c r="T71" s="524">
        <v>219290.07</v>
      </c>
      <c r="U71" s="524">
        <f t="shared" si="18"/>
        <v>0</v>
      </c>
      <c r="V71" s="524">
        <v>155542.39999999999</v>
      </c>
      <c r="W71" s="524">
        <f t="shared" si="20"/>
        <v>0</v>
      </c>
      <c r="X71" s="674">
        <f t="shared" si="19"/>
        <v>0</v>
      </c>
    </row>
    <row r="72" spans="1:24" s="242" customFormat="1" ht="17.45" customHeight="1" x14ac:dyDescent="0.25">
      <c r="A72" s="701" t="s">
        <v>648</v>
      </c>
      <c r="B72" s="698" t="s">
        <v>193</v>
      </c>
      <c r="C72" s="699"/>
      <c r="D72" s="642"/>
      <c r="E72" s="456"/>
      <c r="F72" s="456">
        <f>F73+F76+F78+F83+F85+F88</f>
        <v>11518228.359999999</v>
      </c>
      <c r="G72" s="456"/>
      <c r="H72" s="456">
        <f>H73+H76+H78+H83+H85+H88</f>
        <v>20862917.377999999</v>
      </c>
      <c r="I72" s="609">
        <f>I73+I76+I78+I83+I85+I88</f>
        <v>32381145.738000002</v>
      </c>
      <c r="J72" s="622"/>
      <c r="K72" s="515"/>
      <c r="L72" s="456">
        <f>L73+L76+L78+L83+L85+L88</f>
        <v>4084784.62</v>
      </c>
      <c r="M72" s="515"/>
      <c r="N72" s="456">
        <f>N73+N76+N78+N83+N85+N88</f>
        <v>10885660</v>
      </c>
      <c r="O72" s="609">
        <f>O73+O76+O78+O83+O85+O88</f>
        <v>14970444.620000001</v>
      </c>
      <c r="P72" s="642"/>
      <c r="Q72" s="456"/>
      <c r="R72" s="609"/>
      <c r="S72" s="641"/>
      <c r="T72" s="515"/>
      <c r="U72" s="515">
        <f>U73+U76+U78+U83+U85+U88</f>
        <v>4084784.62</v>
      </c>
      <c r="V72" s="515"/>
      <c r="W72" s="515">
        <f>W73+W76+W78+W83+W85+W88</f>
        <v>10885660</v>
      </c>
      <c r="X72" s="670">
        <f>X73+X76+X78+X83+X85+X88</f>
        <v>14970444.620000001</v>
      </c>
    </row>
    <row r="73" spans="1:24" s="504" customFormat="1" ht="17.45" customHeight="1" x14ac:dyDescent="0.25">
      <c r="A73" s="500" t="s">
        <v>649</v>
      </c>
      <c r="B73" s="433" t="s">
        <v>194</v>
      </c>
      <c r="C73" s="569"/>
      <c r="D73" s="593"/>
      <c r="E73" s="470"/>
      <c r="F73" s="470">
        <f>SUM(F74:F75)</f>
        <v>1391114.46</v>
      </c>
      <c r="G73" s="470"/>
      <c r="H73" s="470">
        <f>SUM(H74:H75)</f>
        <v>3336530</v>
      </c>
      <c r="I73" s="592">
        <f>SUM(I74:I75)</f>
        <v>4727644.46</v>
      </c>
      <c r="J73" s="616"/>
      <c r="K73" s="525"/>
      <c r="L73" s="486">
        <f>SUM(L74:L75)</f>
        <v>696034.62</v>
      </c>
      <c r="M73" s="525"/>
      <c r="N73" s="486">
        <f>SUM(N74:N75)</f>
        <v>1669410</v>
      </c>
      <c r="O73" s="618">
        <f>SUM(O74:O75)</f>
        <v>2365444.62</v>
      </c>
      <c r="P73" s="641">
        <f t="shared" si="1"/>
        <v>0</v>
      </c>
      <c r="Q73" s="514">
        <f t="shared" si="2"/>
        <v>0</v>
      </c>
      <c r="R73" s="640">
        <f t="shared" ref="R73:R104" si="21">(D73*K73)-(D73*T73)</f>
        <v>0</v>
      </c>
      <c r="S73" s="650"/>
      <c r="T73" s="525"/>
      <c r="U73" s="525">
        <f>SUM(U74:U75)</f>
        <v>696034.62</v>
      </c>
      <c r="V73" s="525"/>
      <c r="W73" s="525">
        <f>SUM(W74:W75)</f>
        <v>1669410</v>
      </c>
      <c r="X73" s="676">
        <f>SUM(X74:X75)</f>
        <v>2365444.62</v>
      </c>
    </row>
    <row r="74" spans="1:24" ht="17.45" customHeight="1" x14ac:dyDescent="0.25">
      <c r="A74" s="492" t="s">
        <v>650</v>
      </c>
      <c r="B74" s="435" t="s">
        <v>195</v>
      </c>
      <c r="C74" s="571" t="s">
        <v>33</v>
      </c>
      <c r="D74" s="587">
        <v>13.9</v>
      </c>
      <c r="E74" s="467">
        <v>95478</v>
      </c>
      <c r="F74" s="467">
        <f>E74*D74</f>
        <v>1327144.2</v>
      </c>
      <c r="G74" s="467">
        <v>229000</v>
      </c>
      <c r="H74" s="467">
        <f>G74*D74</f>
        <v>3183100</v>
      </c>
      <c r="I74" s="589">
        <f>F74+H74</f>
        <v>4510244.2</v>
      </c>
      <c r="J74" s="610">
        <v>6.95</v>
      </c>
      <c r="K74" s="514">
        <v>95478</v>
      </c>
      <c r="L74" s="478">
        <f>K74*J74</f>
        <v>663572.1</v>
      </c>
      <c r="M74" s="514">
        <v>229000</v>
      </c>
      <c r="N74" s="478">
        <f>M74*J74</f>
        <v>1591550</v>
      </c>
      <c r="O74" s="612">
        <f>L74+N74</f>
        <v>2255122.1</v>
      </c>
      <c r="P74" s="641">
        <f t="shared" si="1"/>
        <v>0</v>
      </c>
      <c r="Q74" s="514">
        <f t="shared" si="2"/>
        <v>0</v>
      </c>
      <c r="R74" s="640">
        <f t="shared" si="21"/>
        <v>0</v>
      </c>
      <c r="S74" s="641">
        <v>6.95</v>
      </c>
      <c r="T74" s="514">
        <v>95478</v>
      </c>
      <c r="U74" s="514">
        <f>T74*S74</f>
        <v>663572.1</v>
      </c>
      <c r="V74" s="514">
        <v>229000</v>
      </c>
      <c r="W74" s="514">
        <f>V74*S74</f>
        <v>1591550</v>
      </c>
      <c r="X74" s="671">
        <f>U74+W74</f>
        <v>2255122.1</v>
      </c>
    </row>
    <row r="75" spans="1:24" ht="38.25" x14ac:dyDescent="0.25">
      <c r="A75" s="492" t="s">
        <v>651</v>
      </c>
      <c r="B75" s="435" t="s">
        <v>196</v>
      </c>
      <c r="C75" s="571" t="s">
        <v>33</v>
      </c>
      <c r="D75" s="587">
        <v>0.67</v>
      </c>
      <c r="E75" s="467">
        <v>95478</v>
      </c>
      <c r="F75" s="467">
        <f>E75*D75</f>
        <v>63970.26</v>
      </c>
      <c r="G75" s="467">
        <v>229000</v>
      </c>
      <c r="H75" s="467">
        <f>G75*D75</f>
        <v>153430</v>
      </c>
      <c r="I75" s="589">
        <f>F75+H75</f>
        <v>217400.26</v>
      </c>
      <c r="J75" s="610">
        <v>0.34</v>
      </c>
      <c r="K75" s="514">
        <v>95478</v>
      </c>
      <c r="L75" s="478">
        <f>K75*J75</f>
        <v>32462.520000000004</v>
      </c>
      <c r="M75" s="514">
        <v>229000</v>
      </c>
      <c r="N75" s="478">
        <f>M75*J75</f>
        <v>77860</v>
      </c>
      <c r="O75" s="612">
        <f>L75+N75</f>
        <v>110322.52</v>
      </c>
      <c r="P75" s="641">
        <f t="shared" si="1"/>
        <v>0</v>
      </c>
      <c r="Q75" s="514">
        <f t="shared" si="2"/>
        <v>0</v>
      </c>
      <c r="R75" s="640">
        <f t="shared" si="21"/>
        <v>0</v>
      </c>
      <c r="S75" s="641">
        <v>0.34</v>
      </c>
      <c r="T75" s="514">
        <v>95478</v>
      </c>
      <c r="U75" s="514">
        <f>T75*S75</f>
        <v>32462.520000000004</v>
      </c>
      <c r="V75" s="514">
        <v>229000</v>
      </c>
      <c r="W75" s="514">
        <f>V75*S75</f>
        <v>77860</v>
      </c>
      <c r="X75" s="671">
        <f>U75+W75</f>
        <v>110322.52</v>
      </c>
    </row>
    <row r="76" spans="1:24" s="505" customFormat="1" ht="17.45" hidden="1" customHeight="1" x14ac:dyDescent="0.25">
      <c r="A76" s="434" t="s">
        <v>652</v>
      </c>
      <c r="B76" s="433" t="s">
        <v>197</v>
      </c>
      <c r="C76" s="569" t="s">
        <v>153</v>
      </c>
      <c r="D76" s="593">
        <v>439.29</v>
      </c>
      <c r="E76" s="470"/>
      <c r="F76" s="470">
        <f>SUM(F77:F77)</f>
        <v>1823053.5</v>
      </c>
      <c r="G76" s="470"/>
      <c r="H76" s="470">
        <f>SUM(H77:H77)</f>
        <v>292127.85000000003</v>
      </c>
      <c r="I76" s="592">
        <f>SUM(I77:I77)</f>
        <v>2115181.35</v>
      </c>
      <c r="J76" s="616"/>
      <c r="K76" s="524"/>
      <c r="L76" s="470">
        <f>SUM(L77:L77)</f>
        <v>0</v>
      </c>
      <c r="M76" s="524"/>
      <c r="N76" s="470">
        <f>SUM(N77:N77)</f>
        <v>0</v>
      </c>
      <c r="O76" s="592">
        <f>SUM(O77:O77)</f>
        <v>0</v>
      </c>
      <c r="P76" s="641">
        <f t="shared" si="1"/>
        <v>0</v>
      </c>
      <c r="Q76" s="514">
        <f t="shared" si="2"/>
        <v>0</v>
      </c>
      <c r="R76" s="640">
        <f t="shared" si="21"/>
        <v>0</v>
      </c>
      <c r="S76" s="650"/>
      <c r="T76" s="524"/>
      <c r="U76" s="524">
        <f>SUM(U77:U77)</f>
        <v>0</v>
      </c>
      <c r="V76" s="524"/>
      <c r="W76" s="524">
        <f>SUM(W77:W77)</f>
        <v>0</v>
      </c>
      <c r="X76" s="674">
        <f>SUM(X77:X77)</f>
        <v>0</v>
      </c>
    </row>
    <row r="77" spans="1:24" s="506" customFormat="1" ht="17.45" hidden="1" customHeight="1" x14ac:dyDescent="0.25">
      <c r="A77" s="497" t="s">
        <v>653</v>
      </c>
      <c r="B77" s="435" t="s">
        <v>198</v>
      </c>
      <c r="C77" s="572" t="s">
        <v>153</v>
      </c>
      <c r="D77" s="587">
        <v>439.29</v>
      </c>
      <c r="E77" s="467">
        <v>4150</v>
      </c>
      <c r="F77" s="467">
        <f>E77*D77</f>
        <v>1823053.5</v>
      </c>
      <c r="G77" s="467">
        <v>665</v>
      </c>
      <c r="H77" s="467">
        <f>G77*D77</f>
        <v>292127.85000000003</v>
      </c>
      <c r="I77" s="589">
        <f>F77+H77</f>
        <v>2115181.35</v>
      </c>
      <c r="J77" s="610"/>
      <c r="K77" s="521">
        <v>4150</v>
      </c>
      <c r="L77" s="467">
        <f>K77*J77</f>
        <v>0</v>
      </c>
      <c r="M77" s="521">
        <v>665</v>
      </c>
      <c r="N77" s="467">
        <f>M77*J77</f>
        <v>0</v>
      </c>
      <c r="O77" s="589">
        <f>L77+N77</f>
        <v>0</v>
      </c>
      <c r="P77" s="641">
        <f t="shared" si="1"/>
        <v>0</v>
      </c>
      <c r="Q77" s="514">
        <f t="shared" si="2"/>
        <v>0</v>
      </c>
      <c r="R77" s="640">
        <f t="shared" si="21"/>
        <v>0</v>
      </c>
      <c r="S77" s="641"/>
      <c r="T77" s="521">
        <v>4150</v>
      </c>
      <c r="U77" s="521">
        <f>T77*S77</f>
        <v>0</v>
      </c>
      <c r="V77" s="521">
        <v>665</v>
      </c>
      <c r="W77" s="521">
        <f>V77*S77</f>
        <v>0</v>
      </c>
      <c r="X77" s="673">
        <f>U77+W77</f>
        <v>0</v>
      </c>
    </row>
    <row r="78" spans="1:24" s="403" customFormat="1" ht="17.45" hidden="1" customHeight="1" x14ac:dyDescent="0.25">
      <c r="A78" s="434" t="s">
        <v>654</v>
      </c>
      <c r="B78" s="433" t="s">
        <v>199</v>
      </c>
      <c r="C78" s="569"/>
      <c r="D78" s="593"/>
      <c r="E78" s="470"/>
      <c r="F78" s="470">
        <f>SUM(F79:F82)</f>
        <v>202237.8</v>
      </c>
      <c r="G78" s="470"/>
      <c r="H78" s="470">
        <f>SUM(H79:H82)</f>
        <v>401840.08799999999</v>
      </c>
      <c r="I78" s="592">
        <f>SUM(I79:I82)</f>
        <v>604077.88800000004</v>
      </c>
      <c r="J78" s="616"/>
      <c r="K78" s="524"/>
      <c r="L78" s="470">
        <f>SUM(L79:L82)</f>
        <v>0</v>
      </c>
      <c r="M78" s="524"/>
      <c r="N78" s="470">
        <f>SUM(N79:N82)</f>
        <v>0</v>
      </c>
      <c r="O78" s="592">
        <f>SUM(O79:O82)</f>
        <v>0</v>
      </c>
      <c r="P78" s="641">
        <f t="shared" si="1"/>
        <v>0</v>
      </c>
      <c r="Q78" s="514">
        <f t="shared" si="2"/>
        <v>0</v>
      </c>
      <c r="R78" s="640">
        <f t="shared" si="21"/>
        <v>0</v>
      </c>
      <c r="S78" s="650"/>
      <c r="T78" s="524"/>
      <c r="U78" s="524">
        <f>SUM(U79:U82)</f>
        <v>0</v>
      </c>
      <c r="V78" s="524"/>
      <c r="W78" s="524">
        <f>SUM(W79:W82)</f>
        <v>0</v>
      </c>
      <c r="X78" s="674">
        <f>SUM(X79:X82)</f>
        <v>0</v>
      </c>
    </row>
    <row r="79" spans="1:24" s="496" customFormat="1" ht="17.45" hidden="1" customHeight="1" x14ac:dyDescent="0.25">
      <c r="A79" s="497" t="s">
        <v>655</v>
      </c>
      <c r="B79" s="435" t="s">
        <v>200</v>
      </c>
      <c r="C79" s="572" t="s">
        <v>31</v>
      </c>
      <c r="D79" s="587">
        <v>71</v>
      </c>
      <c r="E79" s="467">
        <v>707.4</v>
      </c>
      <c r="F79" s="467">
        <f>E79*D79</f>
        <v>50225.4</v>
      </c>
      <c r="G79" s="467">
        <v>1310.4000000000001</v>
      </c>
      <c r="H79" s="467">
        <f>G79*D79</f>
        <v>93038.400000000009</v>
      </c>
      <c r="I79" s="589">
        <f>F79+H79</f>
        <v>143263.80000000002</v>
      </c>
      <c r="J79" s="610"/>
      <c r="K79" s="521">
        <v>707.4</v>
      </c>
      <c r="L79" s="467">
        <f>K79*J79</f>
        <v>0</v>
      </c>
      <c r="M79" s="521">
        <v>1310.4000000000001</v>
      </c>
      <c r="N79" s="467">
        <f>M79*J79</f>
        <v>0</v>
      </c>
      <c r="O79" s="589">
        <f>L79+N79</f>
        <v>0</v>
      </c>
      <c r="P79" s="641">
        <f t="shared" si="1"/>
        <v>0</v>
      </c>
      <c r="Q79" s="514">
        <f t="shared" si="2"/>
        <v>0</v>
      </c>
      <c r="R79" s="640">
        <f t="shared" si="21"/>
        <v>0</v>
      </c>
      <c r="S79" s="641"/>
      <c r="T79" s="521">
        <v>707.4</v>
      </c>
      <c r="U79" s="521">
        <f>T79*S79</f>
        <v>0</v>
      </c>
      <c r="V79" s="521">
        <v>1310.4000000000001</v>
      </c>
      <c r="W79" s="521">
        <f>V79*S79</f>
        <v>0</v>
      </c>
      <c r="X79" s="673">
        <f>U79+W79</f>
        <v>0</v>
      </c>
    </row>
    <row r="80" spans="1:24" s="496" customFormat="1" ht="17.45" hidden="1" customHeight="1" x14ac:dyDescent="0.25">
      <c r="A80" s="497" t="s">
        <v>656</v>
      </c>
      <c r="B80" s="435" t="s">
        <v>201</v>
      </c>
      <c r="C80" s="572" t="s">
        <v>31</v>
      </c>
      <c r="D80" s="587">
        <v>350</v>
      </c>
      <c r="E80" s="467">
        <v>235.8</v>
      </c>
      <c r="F80" s="467">
        <f>E80*D80</f>
        <v>82530</v>
      </c>
      <c r="G80" s="467">
        <v>326.35199999999998</v>
      </c>
      <c r="H80" s="467">
        <f>G80*D80</f>
        <v>114223.2</v>
      </c>
      <c r="I80" s="589">
        <f>F80+H80</f>
        <v>196753.2</v>
      </c>
      <c r="J80" s="610"/>
      <c r="K80" s="521">
        <v>235.8</v>
      </c>
      <c r="L80" s="467">
        <f>K80*J80</f>
        <v>0</v>
      </c>
      <c r="M80" s="521">
        <v>326.35199999999998</v>
      </c>
      <c r="N80" s="467">
        <f>M80*J80</f>
        <v>0</v>
      </c>
      <c r="O80" s="589">
        <f>L80+N80</f>
        <v>0</v>
      </c>
      <c r="P80" s="641">
        <f t="shared" si="1"/>
        <v>0</v>
      </c>
      <c r="Q80" s="514">
        <f t="shared" si="2"/>
        <v>0</v>
      </c>
      <c r="R80" s="640">
        <f t="shared" si="21"/>
        <v>0</v>
      </c>
      <c r="S80" s="641"/>
      <c r="T80" s="521">
        <v>235.8</v>
      </c>
      <c r="U80" s="521">
        <f>T80*S80</f>
        <v>0</v>
      </c>
      <c r="V80" s="521">
        <v>326.35199999999998</v>
      </c>
      <c r="W80" s="521">
        <f>V80*S80</f>
        <v>0</v>
      </c>
      <c r="X80" s="673">
        <f>U80+W80</f>
        <v>0</v>
      </c>
    </row>
    <row r="81" spans="1:24" s="496" customFormat="1" ht="17.45" hidden="1" customHeight="1" x14ac:dyDescent="0.25">
      <c r="A81" s="497" t="s">
        <v>657</v>
      </c>
      <c r="B81" s="435" t="s">
        <v>202</v>
      </c>
      <c r="C81" s="572" t="s">
        <v>31</v>
      </c>
      <c r="D81" s="587">
        <v>260</v>
      </c>
      <c r="E81" s="467">
        <v>188.64000000000001</v>
      </c>
      <c r="F81" s="467">
        <f>E81*D81</f>
        <v>49046.400000000001</v>
      </c>
      <c r="G81" s="467">
        <v>492.96</v>
      </c>
      <c r="H81" s="467">
        <f>G81*D81</f>
        <v>128169.59999999999</v>
      </c>
      <c r="I81" s="589">
        <f>F81+H81</f>
        <v>177216</v>
      </c>
      <c r="J81" s="610"/>
      <c r="K81" s="521">
        <v>188.64000000000001</v>
      </c>
      <c r="L81" s="467">
        <f>K81*J81</f>
        <v>0</v>
      </c>
      <c r="M81" s="521">
        <v>492.96</v>
      </c>
      <c r="N81" s="467">
        <f>M81*J81</f>
        <v>0</v>
      </c>
      <c r="O81" s="589">
        <f>L81+N81</f>
        <v>0</v>
      </c>
      <c r="P81" s="641">
        <f t="shared" si="1"/>
        <v>0</v>
      </c>
      <c r="Q81" s="514">
        <f t="shared" si="2"/>
        <v>0</v>
      </c>
      <c r="R81" s="640">
        <f t="shared" si="21"/>
        <v>0</v>
      </c>
      <c r="S81" s="641"/>
      <c r="T81" s="521">
        <v>188.64000000000001</v>
      </c>
      <c r="U81" s="521">
        <f>T81*S81</f>
        <v>0</v>
      </c>
      <c r="V81" s="521">
        <v>492.96</v>
      </c>
      <c r="W81" s="521">
        <f>V81*S81</f>
        <v>0</v>
      </c>
      <c r="X81" s="673">
        <f>U81+W81</f>
        <v>0</v>
      </c>
    </row>
    <row r="82" spans="1:24" s="496" customFormat="1" ht="17.45" hidden="1" customHeight="1" x14ac:dyDescent="0.25">
      <c r="A82" s="497" t="s">
        <v>658</v>
      </c>
      <c r="B82" s="435" t="s">
        <v>203</v>
      </c>
      <c r="C82" s="572" t="s">
        <v>31</v>
      </c>
      <c r="D82" s="587">
        <v>130</v>
      </c>
      <c r="E82" s="467">
        <v>157.20000000000002</v>
      </c>
      <c r="F82" s="467">
        <f>E82*D82</f>
        <v>20436.000000000004</v>
      </c>
      <c r="G82" s="467">
        <v>510.83759999999995</v>
      </c>
      <c r="H82" s="467">
        <f>G82*D82</f>
        <v>66408.887999999992</v>
      </c>
      <c r="I82" s="589">
        <f>F82+H82</f>
        <v>86844.887999999992</v>
      </c>
      <c r="J82" s="610"/>
      <c r="K82" s="521">
        <v>157.20000000000002</v>
      </c>
      <c r="L82" s="467">
        <f>K82*J82</f>
        <v>0</v>
      </c>
      <c r="M82" s="521">
        <v>510.83759999999995</v>
      </c>
      <c r="N82" s="467">
        <f>M82*J82</f>
        <v>0</v>
      </c>
      <c r="O82" s="589">
        <f>L82+N82</f>
        <v>0</v>
      </c>
      <c r="P82" s="641">
        <f t="shared" si="1"/>
        <v>0</v>
      </c>
      <c r="Q82" s="514">
        <f t="shared" si="2"/>
        <v>0</v>
      </c>
      <c r="R82" s="640">
        <f t="shared" si="21"/>
        <v>0</v>
      </c>
      <c r="S82" s="641"/>
      <c r="T82" s="521">
        <v>157.20000000000002</v>
      </c>
      <c r="U82" s="521">
        <f>T82*S82</f>
        <v>0</v>
      </c>
      <c r="V82" s="521">
        <v>510.83759999999995</v>
      </c>
      <c r="W82" s="521">
        <f>V82*S82</f>
        <v>0</v>
      </c>
      <c r="X82" s="673">
        <f>U82+W82</f>
        <v>0</v>
      </c>
    </row>
    <row r="83" spans="1:24" s="403" customFormat="1" ht="17.45" hidden="1" customHeight="1" x14ac:dyDescent="0.25">
      <c r="A83" s="434" t="s">
        <v>659</v>
      </c>
      <c r="B83" s="433" t="s">
        <v>204</v>
      </c>
      <c r="C83" s="569"/>
      <c r="D83" s="593"/>
      <c r="E83" s="470"/>
      <c r="F83" s="470">
        <f>F84</f>
        <v>103490</v>
      </c>
      <c r="G83" s="470"/>
      <c r="H83" s="470">
        <f>H84</f>
        <v>6500</v>
      </c>
      <c r="I83" s="592">
        <f>I84</f>
        <v>109990</v>
      </c>
      <c r="J83" s="616"/>
      <c r="K83" s="524"/>
      <c r="L83" s="470">
        <f>L84</f>
        <v>0</v>
      </c>
      <c r="M83" s="524"/>
      <c r="N83" s="470">
        <f>N84</f>
        <v>0</v>
      </c>
      <c r="O83" s="592">
        <f>O84</f>
        <v>0</v>
      </c>
      <c r="P83" s="641">
        <f t="shared" si="1"/>
        <v>0</v>
      </c>
      <c r="Q83" s="514">
        <f t="shared" si="2"/>
        <v>0</v>
      </c>
      <c r="R83" s="640">
        <f t="shared" si="21"/>
        <v>0</v>
      </c>
      <c r="S83" s="650"/>
      <c r="T83" s="524"/>
      <c r="U83" s="524">
        <f>U84</f>
        <v>0</v>
      </c>
      <c r="V83" s="524"/>
      <c r="W83" s="524">
        <f>W84</f>
        <v>0</v>
      </c>
      <c r="X83" s="674">
        <f>X84</f>
        <v>0</v>
      </c>
    </row>
    <row r="84" spans="1:24" s="496" customFormat="1" ht="25.5" hidden="1" customHeight="1" x14ac:dyDescent="0.25">
      <c r="A84" s="497" t="s">
        <v>660</v>
      </c>
      <c r="B84" s="435" t="s">
        <v>205</v>
      </c>
      <c r="C84" s="572" t="s">
        <v>33</v>
      </c>
      <c r="D84" s="587">
        <v>1</v>
      </c>
      <c r="E84" s="467">
        <v>103490</v>
      </c>
      <c r="F84" s="467">
        <f>E84*D84</f>
        <v>103490</v>
      </c>
      <c r="G84" s="467">
        <v>6500</v>
      </c>
      <c r="H84" s="467">
        <f>G84*D84</f>
        <v>6500</v>
      </c>
      <c r="I84" s="589">
        <f>F84+H84</f>
        <v>109990</v>
      </c>
      <c r="J84" s="610"/>
      <c r="K84" s="521">
        <v>103490</v>
      </c>
      <c r="L84" s="467">
        <f>K84*J84</f>
        <v>0</v>
      </c>
      <c r="M84" s="521">
        <v>6500</v>
      </c>
      <c r="N84" s="467">
        <f>M84*J84</f>
        <v>0</v>
      </c>
      <c r="O84" s="589">
        <f>L84+N84</f>
        <v>0</v>
      </c>
      <c r="P84" s="641">
        <f t="shared" si="1"/>
        <v>0</v>
      </c>
      <c r="Q84" s="514">
        <f t="shared" si="2"/>
        <v>0</v>
      </c>
      <c r="R84" s="640">
        <f t="shared" si="21"/>
        <v>0</v>
      </c>
      <c r="S84" s="641"/>
      <c r="T84" s="521">
        <v>103490</v>
      </c>
      <c r="U84" s="521">
        <f>T84*S84</f>
        <v>0</v>
      </c>
      <c r="V84" s="521">
        <v>6500</v>
      </c>
      <c r="W84" s="521">
        <f>V84*S84</f>
        <v>0</v>
      </c>
      <c r="X84" s="673">
        <f>U84+W84</f>
        <v>0</v>
      </c>
    </row>
    <row r="85" spans="1:24" ht="17.45" customHeight="1" x14ac:dyDescent="0.25">
      <c r="A85" s="436" t="s">
        <v>661</v>
      </c>
      <c r="B85" s="433" t="s">
        <v>206</v>
      </c>
      <c r="C85" s="569"/>
      <c r="D85" s="593"/>
      <c r="E85" s="470"/>
      <c r="F85" s="470">
        <f>SUM(F86:F87)</f>
        <v>6149267.5999999996</v>
      </c>
      <c r="G85" s="470"/>
      <c r="H85" s="470">
        <f>SUM(H86:H87)</f>
        <v>16539153.999999998</v>
      </c>
      <c r="I85" s="592">
        <f>SUM(I86:I87)</f>
        <v>22688421.599999998</v>
      </c>
      <c r="J85" s="616"/>
      <c r="K85" s="525"/>
      <c r="L85" s="486">
        <f>SUM(L86:L87)</f>
        <v>3388750</v>
      </c>
      <c r="M85" s="525"/>
      <c r="N85" s="486">
        <f>SUM(N86:N87)</f>
        <v>9216250</v>
      </c>
      <c r="O85" s="618">
        <f>SUM(O86:O87)</f>
        <v>12605000</v>
      </c>
      <c r="P85" s="641">
        <f t="shared" si="1"/>
        <v>0</v>
      </c>
      <c r="Q85" s="514">
        <f t="shared" si="2"/>
        <v>0</v>
      </c>
      <c r="R85" s="640">
        <f t="shared" si="21"/>
        <v>0</v>
      </c>
      <c r="S85" s="650"/>
      <c r="T85" s="525"/>
      <c r="U85" s="525">
        <f>SUM(U86:U87)</f>
        <v>3388750</v>
      </c>
      <c r="V85" s="525"/>
      <c r="W85" s="525">
        <f>SUM(W86:W87)</f>
        <v>9216250</v>
      </c>
      <c r="X85" s="676">
        <f>SUM(X86:X87)</f>
        <v>12605000</v>
      </c>
    </row>
    <row r="86" spans="1:24" ht="27" customHeight="1" x14ac:dyDescent="0.25">
      <c r="A86" s="491" t="s">
        <v>662</v>
      </c>
      <c r="B86" s="435" t="s">
        <v>207</v>
      </c>
      <c r="C86" s="572" t="s">
        <v>153</v>
      </c>
      <c r="D86" s="594">
        <v>2230.6</v>
      </c>
      <c r="E86" s="467">
        <v>2711</v>
      </c>
      <c r="F86" s="467">
        <f>E86*D86</f>
        <v>6047156.5999999996</v>
      </c>
      <c r="G86" s="467">
        <v>7373</v>
      </c>
      <c r="H86" s="471">
        <f>G86*D86</f>
        <v>16446213.799999999</v>
      </c>
      <c r="I86" s="595">
        <f>F86+H86</f>
        <v>22493370.399999999</v>
      </c>
      <c r="J86" s="619">
        <v>1250</v>
      </c>
      <c r="K86" s="514">
        <v>2711</v>
      </c>
      <c r="L86" s="478">
        <f>K86*J86</f>
        <v>3388750</v>
      </c>
      <c r="M86" s="514">
        <v>7373</v>
      </c>
      <c r="N86" s="487">
        <f>M86*J86</f>
        <v>9216250</v>
      </c>
      <c r="O86" s="620">
        <f>L86+N86</f>
        <v>12605000</v>
      </c>
      <c r="P86" s="641">
        <f t="shared" si="1"/>
        <v>0</v>
      </c>
      <c r="Q86" s="514">
        <f t="shared" si="2"/>
        <v>0</v>
      </c>
      <c r="R86" s="640">
        <f t="shared" si="21"/>
        <v>0</v>
      </c>
      <c r="S86" s="652">
        <v>1250</v>
      </c>
      <c r="T86" s="514">
        <v>2711</v>
      </c>
      <c r="U86" s="514">
        <f>T86*S86</f>
        <v>3388750</v>
      </c>
      <c r="V86" s="514">
        <v>7373</v>
      </c>
      <c r="W86" s="677">
        <f>V86*S86</f>
        <v>9216250</v>
      </c>
      <c r="X86" s="678">
        <f>U86+W86</f>
        <v>12605000</v>
      </c>
    </row>
    <row r="87" spans="1:24" s="403" customFormat="1" ht="26.25" hidden="1" customHeight="1" x14ac:dyDescent="0.25">
      <c r="A87" s="436" t="s">
        <v>663</v>
      </c>
      <c r="B87" s="435" t="s">
        <v>208</v>
      </c>
      <c r="C87" s="572" t="s">
        <v>153</v>
      </c>
      <c r="D87" s="587">
        <v>20.2</v>
      </c>
      <c r="E87" s="467">
        <v>5055</v>
      </c>
      <c r="F87" s="467">
        <f>E87*D87</f>
        <v>102111</v>
      </c>
      <c r="G87" s="467">
        <v>4601</v>
      </c>
      <c r="H87" s="473">
        <f>G87*D87</f>
        <v>92940.2</v>
      </c>
      <c r="I87" s="595">
        <f>F87+H87</f>
        <v>195051.2</v>
      </c>
      <c r="J87" s="610"/>
      <c r="K87" s="521">
        <v>5055</v>
      </c>
      <c r="L87" s="467">
        <f>K87*J87</f>
        <v>0</v>
      </c>
      <c r="M87" s="521">
        <v>4601</v>
      </c>
      <c r="N87" s="473">
        <f>M87*J87</f>
        <v>0</v>
      </c>
      <c r="O87" s="595">
        <f>L87+N87</f>
        <v>0</v>
      </c>
      <c r="P87" s="641">
        <f t="shared" si="1"/>
        <v>0</v>
      </c>
      <c r="Q87" s="514">
        <f t="shared" si="2"/>
        <v>0</v>
      </c>
      <c r="R87" s="640">
        <f t="shared" si="21"/>
        <v>0</v>
      </c>
      <c r="S87" s="641"/>
      <c r="T87" s="521">
        <v>5055</v>
      </c>
      <c r="U87" s="521">
        <f>T87*S87</f>
        <v>0</v>
      </c>
      <c r="V87" s="521">
        <v>4601</v>
      </c>
      <c r="W87" s="679">
        <f>V87*S87</f>
        <v>0</v>
      </c>
      <c r="X87" s="680">
        <f>U87+W87</f>
        <v>0</v>
      </c>
    </row>
    <row r="88" spans="1:24" s="403" customFormat="1" ht="17.45" hidden="1" customHeight="1" x14ac:dyDescent="0.25">
      <c r="A88" s="434" t="s">
        <v>664</v>
      </c>
      <c r="B88" s="433" t="s">
        <v>209</v>
      </c>
      <c r="C88" s="569"/>
      <c r="D88" s="593"/>
      <c r="E88" s="470"/>
      <c r="F88" s="470">
        <f>SUM(F89:F91)</f>
        <v>1849065</v>
      </c>
      <c r="G88" s="470"/>
      <c r="H88" s="470">
        <f>SUM(H89:H91)</f>
        <v>286765.44</v>
      </c>
      <c r="I88" s="592">
        <f>SUM(I89:I91)</f>
        <v>2135830.44</v>
      </c>
      <c r="J88" s="616"/>
      <c r="K88" s="524"/>
      <c r="L88" s="470">
        <f>SUM(L89:L91)</f>
        <v>0</v>
      </c>
      <c r="M88" s="524"/>
      <c r="N88" s="470">
        <f>SUM(N89:N91)</f>
        <v>0</v>
      </c>
      <c r="O88" s="592">
        <f>SUM(O89:O91)</f>
        <v>0</v>
      </c>
      <c r="P88" s="641">
        <f t="shared" si="1"/>
        <v>0</v>
      </c>
      <c r="Q88" s="514">
        <f t="shared" si="2"/>
        <v>0</v>
      </c>
      <c r="R88" s="640">
        <f t="shared" si="21"/>
        <v>0</v>
      </c>
      <c r="S88" s="650"/>
      <c r="T88" s="524"/>
      <c r="U88" s="524">
        <f>SUM(U89:U91)</f>
        <v>0</v>
      </c>
      <c r="V88" s="524"/>
      <c r="W88" s="524">
        <f>SUM(W89:W91)</f>
        <v>0</v>
      </c>
      <c r="X88" s="674">
        <f>SUM(X89:X91)</f>
        <v>0</v>
      </c>
    </row>
    <row r="89" spans="1:24" s="496" customFormat="1" ht="17.45" hidden="1" customHeight="1" x14ac:dyDescent="0.25">
      <c r="A89" s="497" t="s">
        <v>665</v>
      </c>
      <c r="B89" s="435" t="s">
        <v>210</v>
      </c>
      <c r="C89" s="572" t="s">
        <v>171</v>
      </c>
      <c r="D89" s="587">
        <v>7.6</v>
      </c>
      <c r="E89" s="467">
        <v>39300</v>
      </c>
      <c r="F89" s="467">
        <f>E89*D89</f>
        <v>298680</v>
      </c>
      <c r="G89" s="467">
        <v>23774.400000000001</v>
      </c>
      <c r="H89" s="467">
        <f>G89*D89</f>
        <v>180685.44</v>
      </c>
      <c r="I89" s="589">
        <f>F89+H89</f>
        <v>479365.44</v>
      </c>
      <c r="J89" s="610"/>
      <c r="K89" s="521">
        <v>39300</v>
      </c>
      <c r="L89" s="467">
        <f>K89*J89</f>
        <v>0</v>
      </c>
      <c r="M89" s="521">
        <v>23774.400000000001</v>
      </c>
      <c r="N89" s="467">
        <f>M89*J89</f>
        <v>0</v>
      </c>
      <c r="O89" s="589">
        <f>L89+N89</f>
        <v>0</v>
      </c>
      <c r="P89" s="641">
        <f t="shared" si="1"/>
        <v>0</v>
      </c>
      <c r="Q89" s="514">
        <f t="shared" si="2"/>
        <v>0</v>
      </c>
      <c r="R89" s="640">
        <f t="shared" si="21"/>
        <v>0</v>
      </c>
      <c r="S89" s="641"/>
      <c r="T89" s="521">
        <v>39300</v>
      </c>
      <c r="U89" s="521">
        <f>T89*S89</f>
        <v>0</v>
      </c>
      <c r="V89" s="521">
        <v>23774.400000000001</v>
      </c>
      <c r="W89" s="521">
        <f>V89*S89</f>
        <v>0</v>
      </c>
      <c r="X89" s="673">
        <f>U89+W89</f>
        <v>0</v>
      </c>
    </row>
    <row r="90" spans="1:24" s="496" customFormat="1" ht="17.45" hidden="1" customHeight="1" x14ac:dyDescent="0.25">
      <c r="A90" s="497" t="s">
        <v>666</v>
      </c>
      <c r="B90" s="435" t="s">
        <v>211</v>
      </c>
      <c r="C90" s="572" t="s">
        <v>153</v>
      </c>
      <c r="D90" s="587">
        <v>115</v>
      </c>
      <c r="E90" s="467">
        <v>1179</v>
      </c>
      <c r="F90" s="467">
        <f>E90*D90</f>
        <v>135585</v>
      </c>
      <c r="G90" s="467"/>
      <c r="H90" s="467"/>
      <c r="I90" s="589">
        <f>F90+H90</f>
        <v>135585</v>
      </c>
      <c r="J90" s="610"/>
      <c r="K90" s="521">
        <v>1179</v>
      </c>
      <c r="L90" s="467">
        <f>K90*J90</f>
        <v>0</v>
      </c>
      <c r="M90" s="521"/>
      <c r="N90" s="467"/>
      <c r="O90" s="589">
        <f>L90+N90</f>
        <v>0</v>
      </c>
      <c r="P90" s="641">
        <f t="shared" si="1"/>
        <v>0</v>
      </c>
      <c r="Q90" s="514">
        <f t="shared" si="2"/>
        <v>0</v>
      </c>
      <c r="R90" s="640">
        <f t="shared" si="21"/>
        <v>0</v>
      </c>
      <c r="S90" s="641"/>
      <c r="T90" s="521">
        <v>1179</v>
      </c>
      <c r="U90" s="521">
        <f>T90*S90</f>
        <v>0</v>
      </c>
      <c r="V90" s="521"/>
      <c r="W90" s="521"/>
      <c r="X90" s="673">
        <f>U90+W90</f>
        <v>0</v>
      </c>
    </row>
    <row r="91" spans="1:24" s="496" customFormat="1" ht="17.45" hidden="1" customHeight="1" x14ac:dyDescent="0.25">
      <c r="A91" s="497" t="s">
        <v>667</v>
      </c>
      <c r="B91" s="435" t="s">
        <v>212</v>
      </c>
      <c r="C91" s="572" t="s">
        <v>213</v>
      </c>
      <c r="D91" s="587">
        <v>600</v>
      </c>
      <c r="E91" s="467">
        <v>2358</v>
      </c>
      <c r="F91" s="467">
        <f>E91*D91</f>
        <v>1414800</v>
      </c>
      <c r="G91" s="467">
        <v>176.8</v>
      </c>
      <c r="H91" s="467">
        <f>G91*D91</f>
        <v>106080</v>
      </c>
      <c r="I91" s="589">
        <f>F91+H91</f>
        <v>1520880</v>
      </c>
      <c r="J91" s="610"/>
      <c r="K91" s="521">
        <v>2358</v>
      </c>
      <c r="L91" s="467">
        <f>K91*J91</f>
        <v>0</v>
      </c>
      <c r="M91" s="521">
        <v>176.8</v>
      </c>
      <c r="N91" s="467">
        <f>M91*J91</f>
        <v>0</v>
      </c>
      <c r="O91" s="589">
        <f>L91+N91</f>
        <v>0</v>
      </c>
      <c r="P91" s="641">
        <f t="shared" si="1"/>
        <v>0</v>
      </c>
      <c r="Q91" s="514">
        <f t="shared" si="2"/>
        <v>0</v>
      </c>
      <c r="R91" s="640">
        <f t="shared" si="21"/>
        <v>0</v>
      </c>
      <c r="S91" s="641"/>
      <c r="T91" s="521">
        <v>2358</v>
      </c>
      <c r="U91" s="521">
        <f>T91*S91</f>
        <v>0</v>
      </c>
      <c r="V91" s="521">
        <v>176.8</v>
      </c>
      <c r="W91" s="521">
        <f>V91*S91</f>
        <v>0</v>
      </c>
      <c r="X91" s="673">
        <f>U91+W91</f>
        <v>0</v>
      </c>
    </row>
    <row r="92" spans="1:24" s="403" customFormat="1" ht="17.45" hidden="1" customHeight="1" x14ac:dyDescent="0.25">
      <c r="A92" s="702" t="s">
        <v>214</v>
      </c>
      <c r="B92" s="698" t="s">
        <v>215</v>
      </c>
      <c r="C92" s="699"/>
      <c r="D92" s="703"/>
      <c r="E92" s="421"/>
      <c r="F92" s="421">
        <f>SUM(F93:F96)</f>
        <v>3943362</v>
      </c>
      <c r="G92" s="421"/>
      <c r="H92" s="421">
        <f>SUM(H93:H96)</f>
        <v>7445174</v>
      </c>
      <c r="I92" s="586">
        <f>SUM(I93:I96)</f>
        <v>11388536</v>
      </c>
      <c r="J92" s="637"/>
      <c r="K92" s="520"/>
      <c r="L92" s="421">
        <f>SUM(L93:L96)</f>
        <v>0</v>
      </c>
      <c r="M92" s="520"/>
      <c r="N92" s="421">
        <f>SUM(N93:N96)</f>
        <v>0</v>
      </c>
      <c r="O92" s="586">
        <f>SUM(O93:O96)</f>
        <v>0</v>
      </c>
      <c r="P92" s="641">
        <f t="shared" si="1"/>
        <v>0</v>
      </c>
      <c r="Q92" s="514">
        <f t="shared" si="2"/>
        <v>0</v>
      </c>
      <c r="R92" s="640">
        <f t="shared" si="21"/>
        <v>0</v>
      </c>
      <c r="S92" s="636"/>
      <c r="T92" s="520"/>
      <c r="U92" s="520">
        <f>SUM(U93:U96)</f>
        <v>0</v>
      </c>
      <c r="V92" s="520"/>
      <c r="W92" s="520">
        <f>SUM(W93:W96)</f>
        <v>0</v>
      </c>
      <c r="X92" s="672">
        <f>SUM(X93:X96)</f>
        <v>0</v>
      </c>
    </row>
    <row r="93" spans="1:24" s="505" customFormat="1" ht="17.45" hidden="1" customHeight="1" x14ac:dyDescent="0.25">
      <c r="A93" s="507" t="s">
        <v>668</v>
      </c>
      <c r="B93" s="433" t="s">
        <v>216</v>
      </c>
      <c r="C93" s="569" t="s">
        <v>217</v>
      </c>
      <c r="D93" s="596">
        <v>1</v>
      </c>
      <c r="E93" s="422">
        <v>910581</v>
      </c>
      <c r="F93" s="422">
        <f>E93*D93</f>
        <v>910581</v>
      </c>
      <c r="G93" s="422">
        <v>979867</v>
      </c>
      <c r="H93" s="422">
        <f>G93*D93</f>
        <v>979867</v>
      </c>
      <c r="I93" s="597">
        <f>F93+H93</f>
        <v>1890448</v>
      </c>
      <c r="J93" s="616"/>
      <c r="K93" s="523">
        <v>910581</v>
      </c>
      <c r="L93" s="422">
        <f>K93*J93</f>
        <v>0</v>
      </c>
      <c r="M93" s="523">
        <v>979867</v>
      </c>
      <c r="N93" s="422">
        <f>M93*J93</f>
        <v>0</v>
      </c>
      <c r="O93" s="597">
        <f>L93+N93</f>
        <v>0</v>
      </c>
      <c r="P93" s="641">
        <f t="shared" si="1"/>
        <v>0</v>
      </c>
      <c r="Q93" s="514">
        <f t="shared" si="2"/>
        <v>0</v>
      </c>
      <c r="R93" s="640">
        <f t="shared" si="21"/>
        <v>0</v>
      </c>
      <c r="S93" s="650"/>
      <c r="T93" s="523">
        <v>910581</v>
      </c>
      <c r="U93" s="523">
        <f>T93*S93</f>
        <v>0</v>
      </c>
      <c r="V93" s="523">
        <v>979867</v>
      </c>
      <c r="W93" s="523">
        <f>V93*S93</f>
        <v>0</v>
      </c>
      <c r="X93" s="674">
        <f>U93+W93</f>
        <v>0</v>
      </c>
    </row>
    <row r="94" spans="1:24" s="505" customFormat="1" ht="17.45" hidden="1" customHeight="1" x14ac:dyDescent="0.25">
      <c r="A94" s="507" t="s">
        <v>669</v>
      </c>
      <c r="B94" s="433" t="s">
        <v>218</v>
      </c>
      <c r="C94" s="569" t="s">
        <v>217</v>
      </c>
      <c r="D94" s="596">
        <v>1</v>
      </c>
      <c r="E94" s="422">
        <v>1137342</v>
      </c>
      <c r="F94" s="422">
        <f>E94*D94</f>
        <v>1137342</v>
      </c>
      <c r="G94" s="422">
        <v>1607675</v>
      </c>
      <c r="H94" s="422">
        <f>G94*D94</f>
        <v>1607675</v>
      </c>
      <c r="I94" s="597">
        <f>F94+H94</f>
        <v>2745017</v>
      </c>
      <c r="J94" s="616"/>
      <c r="K94" s="523">
        <v>1137342</v>
      </c>
      <c r="L94" s="422">
        <f>K94*J94</f>
        <v>0</v>
      </c>
      <c r="M94" s="523">
        <v>1607675</v>
      </c>
      <c r="N94" s="422">
        <f>M94*J94</f>
        <v>0</v>
      </c>
      <c r="O94" s="597">
        <f>L94+N94</f>
        <v>0</v>
      </c>
      <c r="P94" s="641">
        <f t="shared" si="1"/>
        <v>0</v>
      </c>
      <c r="Q94" s="514">
        <f t="shared" si="2"/>
        <v>0</v>
      </c>
      <c r="R94" s="640">
        <f t="shared" si="21"/>
        <v>0</v>
      </c>
      <c r="S94" s="650"/>
      <c r="T94" s="523">
        <v>1137342</v>
      </c>
      <c r="U94" s="523">
        <f>T94*S94</f>
        <v>0</v>
      </c>
      <c r="V94" s="523">
        <v>1607675</v>
      </c>
      <c r="W94" s="523">
        <f>V94*S94</f>
        <v>0</v>
      </c>
      <c r="X94" s="674">
        <f>U94+W94</f>
        <v>0</v>
      </c>
    </row>
    <row r="95" spans="1:24" s="505" customFormat="1" ht="17.45" hidden="1" customHeight="1" x14ac:dyDescent="0.25">
      <c r="A95" s="507" t="s">
        <v>671</v>
      </c>
      <c r="B95" s="433" t="s">
        <v>219</v>
      </c>
      <c r="C95" s="569" t="s">
        <v>217</v>
      </c>
      <c r="D95" s="596">
        <v>1</v>
      </c>
      <c r="E95" s="422">
        <v>1545276</v>
      </c>
      <c r="F95" s="422">
        <f>E95*D95</f>
        <v>1545276</v>
      </c>
      <c r="G95" s="422">
        <v>4118435</v>
      </c>
      <c r="H95" s="422">
        <f>G95*D95</f>
        <v>4118435</v>
      </c>
      <c r="I95" s="597">
        <f>F95+H95</f>
        <v>5663711</v>
      </c>
      <c r="J95" s="616"/>
      <c r="K95" s="523">
        <v>1545276</v>
      </c>
      <c r="L95" s="422">
        <f>K95*J95</f>
        <v>0</v>
      </c>
      <c r="M95" s="523">
        <v>4118435</v>
      </c>
      <c r="N95" s="422">
        <f>M95*J95</f>
        <v>0</v>
      </c>
      <c r="O95" s="597">
        <f>L95+N95</f>
        <v>0</v>
      </c>
      <c r="P95" s="641">
        <f t="shared" si="1"/>
        <v>0</v>
      </c>
      <c r="Q95" s="514">
        <f t="shared" si="2"/>
        <v>0</v>
      </c>
      <c r="R95" s="640">
        <f t="shared" si="21"/>
        <v>0</v>
      </c>
      <c r="S95" s="650"/>
      <c r="T95" s="523">
        <v>1545276</v>
      </c>
      <c r="U95" s="523">
        <f>T95*S95</f>
        <v>0</v>
      </c>
      <c r="V95" s="523">
        <v>4118435</v>
      </c>
      <c r="W95" s="523">
        <f>V95*S95</f>
        <v>0</v>
      </c>
      <c r="X95" s="674">
        <f>U95+W95</f>
        <v>0</v>
      </c>
    </row>
    <row r="96" spans="1:24" s="505" customFormat="1" ht="17.45" hidden="1" customHeight="1" x14ac:dyDescent="0.25">
      <c r="A96" s="507" t="s">
        <v>670</v>
      </c>
      <c r="B96" s="433" t="s">
        <v>220</v>
      </c>
      <c r="C96" s="569" t="s">
        <v>217</v>
      </c>
      <c r="D96" s="596">
        <v>1</v>
      </c>
      <c r="E96" s="422">
        <v>350163</v>
      </c>
      <c r="F96" s="422">
        <f>E96*D96</f>
        <v>350163</v>
      </c>
      <c r="G96" s="422">
        <v>739197</v>
      </c>
      <c r="H96" s="422">
        <f>G96*D96</f>
        <v>739197</v>
      </c>
      <c r="I96" s="597">
        <f>F96+H96</f>
        <v>1089360</v>
      </c>
      <c r="J96" s="616"/>
      <c r="K96" s="523">
        <v>350163</v>
      </c>
      <c r="L96" s="422">
        <f>K96*J96</f>
        <v>0</v>
      </c>
      <c r="M96" s="523">
        <v>739197</v>
      </c>
      <c r="N96" s="422">
        <f>M96*J96</f>
        <v>0</v>
      </c>
      <c r="O96" s="597">
        <f>L96+N96</f>
        <v>0</v>
      </c>
      <c r="P96" s="641">
        <f t="shared" si="1"/>
        <v>0</v>
      </c>
      <c r="Q96" s="514">
        <f t="shared" si="2"/>
        <v>0</v>
      </c>
      <c r="R96" s="640">
        <f t="shared" si="21"/>
        <v>0</v>
      </c>
      <c r="S96" s="650"/>
      <c r="T96" s="523">
        <v>350163</v>
      </c>
      <c r="U96" s="523">
        <f>T96*S96</f>
        <v>0</v>
      </c>
      <c r="V96" s="523">
        <v>739197</v>
      </c>
      <c r="W96" s="523">
        <f>V96*S96</f>
        <v>0</v>
      </c>
      <c r="X96" s="674">
        <f>U96+W96</f>
        <v>0</v>
      </c>
    </row>
    <row r="97" spans="1:24" s="403" customFormat="1" ht="17.45" hidden="1" customHeight="1" x14ac:dyDescent="0.25">
      <c r="A97" s="704" t="s">
        <v>221</v>
      </c>
      <c r="B97" s="698" t="s">
        <v>222</v>
      </c>
      <c r="C97" s="699"/>
      <c r="D97" s="703"/>
      <c r="E97" s="421"/>
      <c r="F97" s="421">
        <f>SUM(F98:F148)</f>
        <v>2676199</v>
      </c>
      <c r="G97" s="421"/>
      <c r="H97" s="421">
        <f>SUM(H98:H148)</f>
        <v>4039309.352</v>
      </c>
      <c r="I97" s="586">
        <f>SUM(I98:I148)</f>
        <v>6715508.352</v>
      </c>
      <c r="J97" s="637"/>
      <c r="K97" s="520"/>
      <c r="L97" s="421">
        <f>SUM(L98:L148)</f>
        <v>0</v>
      </c>
      <c r="M97" s="520"/>
      <c r="N97" s="421">
        <f>SUM(N98:N148)</f>
        <v>0</v>
      </c>
      <c r="O97" s="586">
        <f>SUM(O98:O148)</f>
        <v>0</v>
      </c>
      <c r="P97" s="641">
        <f t="shared" si="1"/>
        <v>0</v>
      </c>
      <c r="Q97" s="514">
        <f t="shared" si="2"/>
        <v>0</v>
      </c>
      <c r="R97" s="640">
        <f t="shared" si="21"/>
        <v>0</v>
      </c>
      <c r="S97" s="636"/>
      <c r="T97" s="520"/>
      <c r="U97" s="520">
        <f>SUM(U98:U148)</f>
        <v>0</v>
      </c>
      <c r="V97" s="520"/>
      <c r="W97" s="520">
        <f>SUM(W98:W148)</f>
        <v>0</v>
      </c>
      <c r="X97" s="672">
        <f>SUM(X98:X148)</f>
        <v>0</v>
      </c>
    </row>
    <row r="98" spans="1:24" s="403" customFormat="1" ht="17.45" hidden="1" customHeight="1" x14ac:dyDescent="0.25">
      <c r="A98" s="437" t="s">
        <v>672</v>
      </c>
      <c r="B98" s="438" t="s">
        <v>223</v>
      </c>
      <c r="C98" s="573" t="s">
        <v>224</v>
      </c>
      <c r="D98" s="598">
        <v>1</v>
      </c>
      <c r="E98" s="467">
        <v>50304</v>
      </c>
      <c r="F98" s="467">
        <f t="shared" ref="F98:F129" si="22">E98*D98</f>
        <v>50304</v>
      </c>
      <c r="G98" s="467"/>
      <c r="H98" s="467"/>
      <c r="I98" s="589">
        <f t="shared" ref="I98:I129" si="23">F98+H98</f>
        <v>50304</v>
      </c>
      <c r="J98" s="621"/>
      <c r="K98" s="521">
        <v>50304</v>
      </c>
      <c r="L98" s="467">
        <f t="shared" ref="L98:L129" si="24">K98*J98</f>
        <v>0</v>
      </c>
      <c r="M98" s="521"/>
      <c r="N98" s="467"/>
      <c r="O98" s="589">
        <f t="shared" ref="O98:O129" si="25">L98+N98</f>
        <v>0</v>
      </c>
      <c r="P98" s="641">
        <f t="shared" ref="P98:P161" si="26">K98-T98</f>
        <v>0</v>
      </c>
      <c r="Q98" s="514">
        <f t="shared" ref="Q98:Q161" si="27">M98-V98</f>
        <v>0</v>
      </c>
      <c r="R98" s="640">
        <f t="shared" si="21"/>
        <v>0</v>
      </c>
      <c r="S98" s="652"/>
      <c r="T98" s="521">
        <v>50304</v>
      </c>
      <c r="U98" s="521">
        <f t="shared" ref="U98:U146" si="28">T98*S98</f>
        <v>0</v>
      </c>
      <c r="V98" s="521"/>
      <c r="W98" s="521"/>
      <c r="X98" s="673">
        <f t="shared" ref="X98:X148" si="29">U98+W98</f>
        <v>0</v>
      </c>
    </row>
    <row r="99" spans="1:24" s="403" customFormat="1" ht="17.45" hidden="1" customHeight="1" x14ac:dyDescent="0.25">
      <c r="A99" s="437" t="s">
        <v>673</v>
      </c>
      <c r="B99" s="438" t="s">
        <v>225</v>
      </c>
      <c r="C99" s="573" t="s">
        <v>31</v>
      </c>
      <c r="D99" s="598">
        <v>2</v>
      </c>
      <c r="E99" s="467">
        <v>5502</v>
      </c>
      <c r="F99" s="467">
        <f t="shared" si="22"/>
        <v>11004</v>
      </c>
      <c r="G99" s="467">
        <v>36625.68</v>
      </c>
      <c r="H99" s="467">
        <f t="shared" ref="H99:H130" si="30">D99*G99</f>
        <v>73251.360000000001</v>
      </c>
      <c r="I99" s="589">
        <f t="shared" si="23"/>
        <v>84255.360000000001</v>
      </c>
      <c r="J99" s="621"/>
      <c r="K99" s="521">
        <v>5502</v>
      </c>
      <c r="L99" s="467">
        <f t="shared" si="24"/>
        <v>0</v>
      </c>
      <c r="M99" s="521">
        <v>36625.68</v>
      </c>
      <c r="N99" s="467">
        <f t="shared" ref="N99:N130" si="31">J99*M99</f>
        <v>0</v>
      </c>
      <c r="O99" s="589">
        <f t="shared" si="25"/>
        <v>0</v>
      </c>
      <c r="P99" s="641">
        <f t="shared" si="26"/>
        <v>0</v>
      </c>
      <c r="Q99" s="514">
        <f t="shared" si="27"/>
        <v>0</v>
      </c>
      <c r="R99" s="640">
        <f t="shared" si="21"/>
        <v>0</v>
      </c>
      <c r="S99" s="652"/>
      <c r="T99" s="521">
        <v>5502</v>
      </c>
      <c r="U99" s="521">
        <f t="shared" si="28"/>
        <v>0</v>
      </c>
      <c r="V99" s="521">
        <v>36625.68</v>
      </c>
      <c r="W99" s="521">
        <f t="shared" ref="W99:W147" si="32">S99*V99</f>
        <v>0</v>
      </c>
      <c r="X99" s="673">
        <f t="shared" si="29"/>
        <v>0</v>
      </c>
    </row>
    <row r="100" spans="1:24" s="403" customFormat="1" ht="17.45" hidden="1" customHeight="1" x14ac:dyDescent="0.25">
      <c r="A100" s="437" t="s">
        <v>674</v>
      </c>
      <c r="B100" s="438" t="s">
        <v>226</v>
      </c>
      <c r="C100" s="573" t="s">
        <v>31</v>
      </c>
      <c r="D100" s="598">
        <v>1</v>
      </c>
      <c r="E100" s="467">
        <v>2358</v>
      </c>
      <c r="F100" s="467">
        <f t="shared" si="22"/>
        <v>2358</v>
      </c>
      <c r="G100" s="467">
        <v>1456</v>
      </c>
      <c r="H100" s="467">
        <f t="shared" si="30"/>
        <v>1456</v>
      </c>
      <c r="I100" s="589">
        <f t="shared" si="23"/>
        <v>3814</v>
      </c>
      <c r="J100" s="621"/>
      <c r="K100" s="521">
        <v>2358</v>
      </c>
      <c r="L100" s="467">
        <f t="shared" si="24"/>
        <v>0</v>
      </c>
      <c r="M100" s="521">
        <v>1456</v>
      </c>
      <c r="N100" s="467">
        <f t="shared" si="31"/>
        <v>0</v>
      </c>
      <c r="O100" s="589">
        <f t="shared" si="25"/>
        <v>0</v>
      </c>
      <c r="P100" s="641">
        <f t="shared" si="26"/>
        <v>0</v>
      </c>
      <c r="Q100" s="514">
        <f t="shared" si="27"/>
        <v>0</v>
      </c>
      <c r="R100" s="640">
        <f t="shared" si="21"/>
        <v>0</v>
      </c>
      <c r="S100" s="652"/>
      <c r="T100" s="521">
        <v>2358</v>
      </c>
      <c r="U100" s="521">
        <f t="shared" si="28"/>
        <v>0</v>
      </c>
      <c r="V100" s="521">
        <v>1456</v>
      </c>
      <c r="W100" s="521">
        <f t="shared" si="32"/>
        <v>0</v>
      </c>
      <c r="X100" s="673">
        <f t="shared" si="29"/>
        <v>0</v>
      </c>
    </row>
    <row r="101" spans="1:24" s="403" customFormat="1" ht="17.45" hidden="1" customHeight="1" x14ac:dyDescent="0.25">
      <c r="A101" s="437" t="s">
        <v>675</v>
      </c>
      <c r="B101" s="438" t="s">
        <v>227</v>
      </c>
      <c r="C101" s="573" t="s">
        <v>31</v>
      </c>
      <c r="D101" s="598">
        <v>1</v>
      </c>
      <c r="E101" s="467">
        <v>5502</v>
      </c>
      <c r="F101" s="467">
        <f t="shared" si="22"/>
        <v>5502</v>
      </c>
      <c r="G101" s="467">
        <v>15730</v>
      </c>
      <c r="H101" s="467">
        <f t="shared" si="30"/>
        <v>15730</v>
      </c>
      <c r="I101" s="589">
        <f t="shared" si="23"/>
        <v>21232</v>
      </c>
      <c r="J101" s="621"/>
      <c r="K101" s="521">
        <v>5502</v>
      </c>
      <c r="L101" s="467">
        <f t="shared" si="24"/>
        <v>0</v>
      </c>
      <c r="M101" s="521">
        <v>15730</v>
      </c>
      <c r="N101" s="467">
        <f t="shared" si="31"/>
        <v>0</v>
      </c>
      <c r="O101" s="589">
        <f t="shared" si="25"/>
        <v>0</v>
      </c>
      <c r="P101" s="641">
        <f t="shared" si="26"/>
        <v>0</v>
      </c>
      <c r="Q101" s="514">
        <f t="shared" si="27"/>
        <v>0</v>
      </c>
      <c r="R101" s="640">
        <f t="shared" si="21"/>
        <v>0</v>
      </c>
      <c r="S101" s="652"/>
      <c r="T101" s="521">
        <v>5502</v>
      </c>
      <c r="U101" s="521">
        <f t="shared" si="28"/>
        <v>0</v>
      </c>
      <c r="V101" s="521">
        <v>15730</v>
      </c>
      <c r="W101" s="521">
        <f t="shared" si="32"/>
        <v>0</v>
      </c>
      <c r="X101" s="673">
        <f t="shared" si="29"/>
        <v>0</v>
      </c>
    </row>
    <row r="102" spans="1:24" s="403" customFormat="1" ht="17.45" hidden="1" customHeight="1" x14ac:dyDescent="0.25">
      <c r="A102" s="437" t="s">
        <v>676</v>
      </c>
      <c r="B102" s="438" t="s">
        <v>228</v>
      </c>
      <c r="C102" s="573" t="s">
        <v>31</v>
      </c>
      <c r="D102" s="598">
        <v>1</v>
      </c>
      <c r="E102" s="467">
        <v>5502</v>
      </c>
      <c r="F102" s="467">
        <f t="shared" si="22"/>
        <v>5502</v>
      </c>
      <c r="G102" s="467">
        <v>42033.68</v>
      </c>
      <c r="H102" s="467">
        <f t="shared" si="30"/>
        <v>42033.68</v>
      </c>
      <c r="I102" s="589">
        <f t="shared" si="23"/>
        <v>47535.68</v>
      </c>
      <c r="J102" s="621"/>
      <c r="K102" s="521">
        <v>5502</v>
      </c>
      <c r="L102" s="467">
        <f t="shared" si="24"/>
        <v>0</v>
      </c>
      <c r="M102" s="521">
        <v>42033.68</v>
      </c>
      <c r="N102" s="467">
        <f t="shared" si="31"/>
        <v>0</v>
      </c>
      <c r="O102" s="589">
        <f t="shared" si="25"/>
        <v>0</v>
      </c>
      <c r="P102" s="641">
        <f t="shared" si="26"/>
        <v>0</v>
      </c>
      <c r="Q102" s="514">
        <f t="shared" si="27"/>
        <v>0</v>
      </c>
      <c r="R102" s="640">
        <f t="shared" si="21"/>
        <v>0</v>
      </c>
      <c r="S102" s="652"/>
      <c r="T102" s="521">
        <v>5502</v>
      </c>
      <c r="U102" s="521">
        <f t="shared" si="28"/>
        <v>0</v>
      </c>
      <c r="V102" s="521">
        <v>42033.68</v>
      </c>
      <c r="W102" s="521">
        <f t="shared" si="32"/>
        <v>0</v>
      </c>
      <c r="X102" s="673">
        <f t="shared" si="29"/>
        <v>0</v>
      </c>
    </row>
    <row r="103" spans="1:24" s="403" customFormat="1" ht="17.45" hidden="1" customHeight="1" x14ac:dyDescent="0.25">
      <c r="A103" s="437" t="s">
        <v>677</v>
      </c>
      <c r="B103" s="438" t="s">
        <v>229</v>
      </c>
      <c r="C103" s="573" t="s">
        <v>31</v>
      </c>
      <c r="D103" s="598">
        <v>6</v>
      </c>
      <c r="E103" s="467">
        <v>524</v>
      </c>
      <c r="F103" s="467">
        <f t="shared" si="22"/>
        <v>3144</v>
      </c>
      <c r="G103" s="467">
        <v>7368.4000000000005</v>
      </c>
      <c r="H103" s="467">
        <f t="shared" si="30"/>
        <v>44210.400000000001</v>
      </c>
      <c r="I103" s="589">
        <f t="shared" si="23"/>
        <v>47354.400000000001</v>
      </c>
      <c r="J103" s="621"/>
      <c r="K103" s="521">
        <v>524</v>
      </c>
      <c r="L103" s="467">
        <f t="shared" si="24"/>
        <v>0</v>
      </c>
      <c r="M103" s="521">
        <v>7368.4000000000005</v>
      </c>
      <c r="N103" s="467">
        <f t="shared" si="31"/>
        <v>0</v>
      </c>
      <c r="O103" s="589">
        <f t="shared" si="25"/>
        <v>0</v>
      </c>
      <c r="P103" s="641">
        <f t="shared" si="26"/>
        <v>0</v>
      </c>
      <c r="Q103" s="514">
        <f t="shared" si="27"/>
        <v>0</v>
      </c>
      <c r="R103" s="640">
        <f t="shared" si="21"/>
        <v>0</v>
      </c>
      <c r="S103" s="652"/>
      <c r="T103" s="521">
        <v>524</v>
      </c>
      <c r="U103" s="521">
        <f t="shared" si="28"/>
        <v>0</v>
      </c>
      <c r="V103" s="521">
        <v>7368.4000000000005</v>
      </c>
      <c r="W103" s="521">
        <f t="shared" si="32"/>
        <v>0</v>
      </c>
      <c r="X103" s="673">
        <f t="shared" si="29"/>
        <v>0</v>
      </c>
    </row>
    <row r="104" spans="1:24" s="403" customFormat="1" ht="17.45" hidden="1" customHeight="1" x14ac:dyDescent="0.25">
      <c r="A104" s="437" t="s">
        <v>678</v>
      </c>
      <c r="B104" s="438" t="s">
        <v>230</v>
      </c>
      <c r="C104" s="573" t="s">
        <v>31</v>
      </c>
      <c r="D104" s="598">
        <v>1</v>
      </c>
      <c r="E104" s="467">
        <v>3406</v>
      </c>
      <c r="F104" s="467">
        <f t="shared" si="22"/>
        <v>3406</v>
      </c>
      <c r="G104" s="467">
        <v>14788.176000000001</v>
      </c>
      <c r="H104" s="467">
        <f t="shared" si="30"/>
        <v>14788.176000000001</v>
      </c>
      <c r="I104" s="589">
        <f t="shared" si="23"/>
        <v>18194.175999999999</v>
      </c>
      <c r="J104" s="621"/>
      <c r="K104" s="521">
        <v>3406</v>
      </c>
      <c r="L104" s="467">
        <f t="shared" si="24"/>
        <v>0</v>
      </c>
      <c r="M104" s="521">
        <v>14788.176000000001</v>
      </c>
      <c r="N104" s="467">
        <f t="shared" si="31"/>
        <v>0</v>
      </c>
      <c r="O104" s="589">
        <f t="shared" si="25"/>
        <v>0</v>
      </c>
      <c r="P104" s="641">
        <f t="shared" si="26"/>
        <v>0</v>
      </c>
      <c r="Q104" s="514">
        <f t="shared" si="27"/>
        <v>0</v>
      </c>
      <c r="R104" s="640">
        <f t="shared" si="21"/>
        <v>0</v>
      </c>
      <c r="S104" s="652"/>
      <c r="T104" s="521">
        <v>3406</v>
      </c>
      <c r="U104" s="521">
        <f t="shared" si="28"/>
        <v>0</v>
      </c>
      <c r="V104" s="521">
        <v>14788.176000000001</v>
      </c>
      <c r="W104" s="521">
        <f t="shared" si="32"/>
        <v>0</v>
      </c>
      <c r="X104" s="673">
        <f t="shared" si="29"/>
        <v>0</v>
      </c>
    </row>
    <row r="105" spans="1:24" s="403" customFormat="1" ht="17.45" hidden="1" customHeight="1" x14ac:dyDescent="0.25">
      <c r="A105" s="437" t="s">
        <v>679</v>
      </c>
      <c r="B105" s="438" t="s">
        <v>231</v>
      </c>
      <c r="C105" s="573" t="s">
        <v>31</v>
      </c>
      <c r="D105" s="598">
        <v>2</v>
      </c>
      <c r="E105" s="467">
        <v>3406</v>
      </c>
      <c r="F105" s="467">
        <f t="shared" si="22"/>
        <v>6812</v>
      </c>
      <c r="G105" s="467">
        <v>6507.8519999999999</v>
      </c>
      <c r="H105" s="467">
        <f t="shared" si="30"/>
        <v>13015.704</v>
      </c>
      <c r="I105" s="589">
        <f t="shared" si="23"/>
        <v>19827.703999999998</v>
      </c>
      <c r="J105" s="621"/>
      <c r="K105" s="521">
        <v>3406</v>
      </c>
      <c r="L105" s="467">
        <f t="shared" si="24"/>
        <v>0</v>
      </c>
      <c r="M105" s="521">
        <v>6507.8519999999999</v>
      </c>
      <c r="N105" s="467">
        <f t="shared" si="31"/>
        <v>0</v>
      </c>
      <c r="O105" s="589">
        <f t="shared" si="25"/>
        <v>0</v>
      </c>
      <c r="P105" s="641">
        <f t="shared" si="26"/>
        <v>0</v>
      </c>
      <c r="Q105" s="514">
        <f t="shared" si="27"/>
        <v>0</v>
      </c>
      <c r="R105" s="640">
        <f t="shared" ref="R105:R136" si="33">(D105*K105)-(D105*T105)</f>
        <v>0</v>
      </c>
      <c r="S105" s="652"/>
      <c r="T105" s="521">
        <v>3406</v>
      </c>
      <c r="U105" s="521">
        <f t="shared" si="28"/>
        <v>0</v>
      </c>
      <c r="V105" s="521">
        <v>6507.8519999999999</v>
      </c>
      <c r="W105" s="521">
        <f t="shared" si="32"/>
        <v>0</v>
      </c>
      <c r="X105" s="673">
        <f t="shared" si="29"/>
        <v>0</v>
      </c>
    </row>
    <row r="106" spans="1:24" s="403" customFormat="1" ht="17.45" hidden="1" customHeight="1" x14ac:dyDescent="0.25">
      <c r="A106" s="437" t="s">
        <v>680</v>
      </c>
      <c r="B106" s="438" t="s">
        <v>232</v>
      </c>
      <c r="C106" s="573" t="s">
        <v>31</v>
      </c>
      <c r="D106" s="598">
        <v>1</v>
      </c>
      <c r="E106" s="467">
        <v>3406</v>
      </c>
      <c r="F106" s="467">
        <f t="shared" si="22"/>
        <v>3406</v>
      </c>
      <c r="G106" s="467">
        <v>5933.9280000000008</v>
      </c>
      <c r="H106" s="467">
        <f t="shared" si="30"/>
        <v>5933.9280000000008</v>
      </c>
      <c r="I106" s="589">
        <f t="shared" si="23"/>
        <v>9339.9279999999999</v>
      </c>
      <c r="J106" s="621"/>
      <c r="K106" s="521">
        <v>3406</v>
      </c>
      <c r="L106" s="467">
        <f t="shared" si="24"/>
        <v>0</v>
      </c>
      <c r="M106" s="521">
        <v>5933.9280000000008</v>
      </c>
      <c r="N106" s="467">
        <f t="shared" si="31"/>
        <v>0</v>
      </c>
      <c r="O106" s="589">
        <f t="shared" si="25"/>
        <v>0</v>
      </c>
      <c r="P106" s="641">
        <f t="shared" si="26"/>
        <v>0</v>
      </c>
      <c r="Q106" s="514">
        <f t="shared" si="27"/>
        <v>0</v>
      </c>
      <c r="R106" s="640">
        <f t="shared" si="33"/>
        <v>0</v>
      </c>
      <c r="S106" s="652"/>
      <c r="T106" s="521">
        <v>3406</v>
      </c>
      <c r="U106" s="521">
        <f t="shared" si="28"/>
        <v>0</v>
      </c>
      <c r="V106" s="521">
        <v>5933.9280000000008</v>
      </c>
      <c r="W106" s="521">
        <f t="shared" si="32"/>
        <v>0</v>
      </c>
      <c r="X106" s="673">
        <f t="shared" si="29"/>
        <v>0</v>
      </c>
    </row>
    <row r="107" spans="1:24" s="403" customFormat="1" ht="22.5" hidden="1" customHeight="1" x14ac:dyDescent="0.25">
      <c r="A107" s="437" t="s">
        <v>681</v>
      </c>
      <c r="B107" s="438" t="s">
        <v>233</v>
      </c>
      <c r="C107" s="573" t="s">
        <v>31</v>
      </c>
      <c r="D107" s="598">
        <v>71</v>
      </c>
      <c r="E107" s="467">
        <v>1572</v>
      </c>
      <c r="F107" s="467">
        <f t="shared" si="22"/>
        <v>111612</v>
      </c>
      <c r="G107" s="467">
        <v>2472.34</v>
      </c>
      <c r="H107" s="467">
        <f t="shared" si="30"/>
        <v>175536.14</v>
      </c>
      <c r="I107" s="589">
        <f t="shared" si="23"/>
        <v>287148.14</v>
      </c>
      <c r="J107" s="621"/>
      <c r="K107" s="521">
        <v>1572</v>
      </c>
      <c r="L107" s="467">
        <f t="shared" si="24"/>
        <v>0</v>
      </c>
      <c r="M107" s="521">
        <v>2472.34</v>
      </c>
      <c r="N107" s="467">
        <f t="shared" si="31"/>
        <v>0</v>
      </c>
      <c r="O107" s="589">
        <f t="shared" si="25"/>
        <v>0</v>
      </c>
      <c r="P107" s="641">
        <f t="shared" si="26"/>
        <v>0</v>
      </c>
      <c r="Q107" s="514">
        <f t="shared" si="27"/>
        <v>0</v>
      </c>
      <c r="R107" s="640">
        <f t="shared" si="33"/>
        <v>0</v>
      </c>
      <c r="S107" s="652"/>
      <c r="T107" s="521">
        <v>1572</v>
      </c>
      <c r="U107" s="521">
        <f t="shared" si="28"/>
        <v>0</v>
      </c>
      <c r="V107" s="521">
        <v>2472.34</v>
      </c>
      <c r="W107" s="521">
        <f t="shared" si="32"/>
        <v>0</v>
      </c>
      <c r="X107" s="673">
        <f t="shared" si="29"/>
        <v>0</v>
      </c>
    </row>
    <row r="108" spans="1:24" s="403" customFormat="1" ht="17.45" hidden="1" customHeight="1" x14ac:dyDescent="0.25">
      <c r="A108" s="437" t="s">
        <v>682</v>
      </c>
      <c r="B108" s="438" t="s">
        <v>234</v>
      </c>
      <c r="C108" s="573" t="s">
        <v>31</v>
      </c>
      <c r="D108" s="598">
        <v>26</v>
      </c>
      <c r="E108" s="467">
        <v>4454</v>
      </c>
      <c r="F108" s="467">
        <f t="shared" si="22"/>
        <v>115804</v>
      </c>
      <c r="G108" s="467">
        <v>37518</v>
      </c>
      <c r="H108" s="467">
        <f t="shared" si="30"/>
        <v>975468</v>
      </c>
      <c r="I108" s="589">
        <f t="shared" si="23"/>
        <v>1091272</v>
      </c>
      <c r="J108" s="621"/>
      <c r="K108" s="521">
        <v>4454</v>
      </c>
      <c r="L108" s="467">
        <f t="shared" si="24"/>
        <v>0</v>
      </c>
      <c r="M108" s="521">
        <v>37518</v>
      </c>
      <c r="N108" s="467">
        <f t="shared" si="31"/>
        <v>0</v>
      </c>
      <c r="O108" s="589">
        <f t="shared" si="25"/>
        <v>0</v>
      </c>
      <c r="P108" s="641">
        <f t="shared" si="26"/>
        <v>0</v>
      </c>
      <c r="Q108" s="514">
        <f t="shared" si="27"/>
        <v>0</v>
      </c>
      <c r="R108" s="640">
        <f t="shared" si="33"/>
        <v>0</v>
      </c>
      <c r="S108" s="652"/>
      <c r="T108" s="521">
        <v>4454</v>
      </c>
      <c r="U108" s="521">
        <f t="shared" si="28"/>
        <v>0</v>
      </c>
      <c r="V108" s="521">
        <v>37518</v>
      </c>
      <c r="W108" s="521">
        <f t="shared" si="32"/>
        <v>0</v>
      </c>
      <c r="X108" s="673">
        <f t="shared" si="29"/>
        <v>0</v>
      </c>
    </row>
    <row r="109" spans="1:24" s="403" customFormat="1" ht="17.45" hidden="1" customHeight="1" x14ac:dyDescent="0.25">
      <c r="A109" s="437" t="s">
        <v>683</v>
      </c>
      <c r="B109" s="438" t="s">
        <v>235</v>
      </c>
      <c r="C109" s="573" t="s">
        <v>31</v>
      </c>
      <c r="D109" s="598">
        <v>20</v>
      </c>
      <c r="E109" s="467">
        <v>1572</v>
      </c>
      <c r="F109" s="467">
        <f t="shared" si="22"/>
        <v>31440</v>
      </c>
      <c r="G109" s="467">
        <v>1458.34</v>
      </c>
      <c r="H109" s="467">
        <f t="shared" si="30"/>
        <v>29166.799999999999</v>
      </c>
      <c r="I109" s="589">
        <f t="shared" si="23"/>
        <v>60606.8</v>
      </c>
      <c r="J109" s="621"/>
      <c r="K109" s="521">
        <v>1572</v>
      </c>
      <c r="L109" s="467">
        <f t="shared" si="24"/>
        <v>0</v>
      </c>
      <c r="M109" s="521">
        <v>1458.34</v>
      </c>
      <c r="N109" s="467">
        <f t="shared" si="31"/>
        <v>0</v>
      </c>
      <c r="O109" s="589">
        <f t="shared" si="25"/>
        <v>0</v>
      </c>
      <c r="P109" s="641">
        <f t="shared" si="26"/>
        <v>0</v>
      </c>
      <c r="Q109" s="514">
        <f t="shared" si="27"/>
        <v>0</v>
      </c>
      <c r="R109" s="640">
        <f t="shared" si="33"/>
        <v>0</v>
      </c>
      <c r="S109" s="652"/>
      <c r="T109" s="521">
        <v>1572</v>
      </c>
      <c r="U109" s="521">
        <f t="shared" si="28"/>
        <v>0</v>
      </c>
      <c r="V109" s="521">
        <v>1458.34</v>
      </c>
      <c r="W109" s="521">
        <f t="shared" si="32"/>
        <v>0</v>
      </c>
      <c r="X109" s="673">
        <f t="shared" si="29"/>
        <v>0</v>
      </c>
    </row>
    <row r="110" spans="1:24" s="403" customFormat="1" ht="17.45" hidden="1" customHeight="1" x14ac:dyDescent="0.25">
      <c r="A110" s="437" t="s">
        <v>684</v>
      </c>
      <c r="B110" s="438" t="s">
        <v>236</v>
      </c>
      <c r="C110" s="573" t="s">
        <v>31</v>
      </c>
      <c r="D110" s="598">
        <v>4</v>
      </c>
      <c r="E110" s="467">
        <v>1310</v>
      </c>
      <c r="F110" s="467">
        <f t="shared" si="22"/>
        <v>5240</v>
      </c>
      <c r="G110" s="467">
        <v>833.50800000000004</v>
      </c>
      <c r="H110" s="467">
        <f t="shared" si="30"/>
        <v>3334.0320000000002</v>
      </c>
      <c r="I110" s="589">
        <f t="shared" si="23"/>
        <v>8574.0319999999992</v>
      </c>
      <c r="J110" s="621"/>
      <c r="K110" s="521">
        <v>1310</v>
      </c>
      <c r="L110" s="467">
        <f t="shared" si="24"/>
        <v>0</v>
      </c>
      <c r="M110" s="521">
        <v>833.50800000000004</v>
      </c>
      <c r="N110" s="467">
        <f t="shared" si="31"/>
        <v>0</v>
      </c>
      <c r="O110" s="589">
        <f t="shared" si="25"/>
        <v>0</v>
      </c>
      <c r="P110" s="641">
        <f t="shared" si="26"/>
        <v>0</v>
      </c>
      <c r="Q110" s="514">
        <f t="shared" si="27"/>
        <v>0</v>
      </c>
      <c r="R110" s="640">
        <f t="shared" si="33"/>
        <v>0</v>
      </c>
      <c r="S110" s="652"/>
      <c r="T110" s="521">
        <v>1310</v>
      </c>
      <c r="U110" s="521">
        <f t="shared" si="28"/>
        <v>0</v>
      </c>
      <c r="V110" s="521">
        <v>833.50800000000004</v>
      </c>
      <c r="W110" s="521">
        <f t="shared" si="32"/>
        <v>0</v>
      </c>
      <c r="X110" s="673">
        <f t="shared" si="29"/>
        <v>0</v>
      </c>
    </row>
    <row r="111" spans="1:24" s="403" customFormat="1" ht="17.45" hidden="1" customHeight="1" x14ac:dyDescent="0.25">
      <c r="A111" s="437" t="s">
        <v>685</v>
      </c>
      <c r="B111" s="438" t="s">
        <v>237</v>
      </c>
      <c r="C111" s="573" t="s">
        <v>31</v>
      </c>
      <c r="D111" s="598">
        <v>4</v>
      </c>
      <c r="E111" s="467">
        <v>4192</v>
      </c>
      <c r="F111" s="467">
        <f t="shared" si="22"/>
        <v>16768</v>
      </c>
      <c r="G111" s="467">
        <v>15047.760000000002</v>
      </c>
      <c r="H111" s="467">
        <f t="shared" si="30"/>
        <v>60191.040000000008</v>
      </c>
      <c r="I111" s="589">
        <f t="shared" si="23"/>
        <v>76959.040000000008</v>
      </c>
      <c r="J111" s="621"/>
      <c r="K111" s="521">
        <v>4192</v>
      </c>
      <c r="L111" s="467">
        <f t="shared" si="24"/>
        <v>0</v>
      </c>
      <c r="M111" s="521">
        <v>15047.760000000002</v>
      </c>
      <c r="N111" s="467">
        <f t="shared" si="31"/>
        <v>0</v>
      </c>
      <c r="O111" s="589">
        <f t="shared" si="25"/>
        <v>0</v>
      </c>
      <c r="P111" s="641">
        <f t="shared" si="26"/>
        <v>0</v>
      </c>
      <c r="Q111" s="514">
        <f t="shared" si="27"/>
        <v>0</v>
      </c>
      <c r="R111" s="640">
        <f t="shared" si="33"/>
        <v>0</v>
      </c>
      <c r="S111" s="652"/>
      <c r="T111" s="521">
        <v>4192</v>
      </c>
      <c r="U111" s="521">
        <f t="shared" si="28"/>
        <v>0</v>
      </c>
      <c r="V111" s="521">
        <v>15047.760000000002</v>
      </c>
      <c r="W111" s="521">
        <f t="shared" si="32"/>
        <v>0</v>
      </c>
      <c r="X111" s="673">
        <f t="shared" si="29"/>
        <v>0</v>
      </c>
    </row>
    <row r="112" spans="1:24" s="403" customFormat="1" ht="17.45" hidden="1" customHeight="1" x14ac:dyDescent="0.25">
      <c r="A112" s="437" t="s">
        <v>686</v>
      </c>
      <c r="B112" s="438" t="s">
        <v>238</v>
      </c>
      <c r="C112" s="573" t="s">
        <v>31</v>
      </c>
      <c r="D112" s="598">
        <v>4</v>
      </c>
      <c r="E112" s="467">
        <v>393</v>
      </c>
      <c r="F112" s="467">
        <f t="shared" si="22"/>
        <v>1572</v>
      </c>
      <c r="G112" s="467">
        <v>3135.9119999999998</v>
      </c>
      <c r="H112" s="467">
        <f t="shared" si="30"/>
        <v>12543.647999999999</v>
      </c>
      <c r="I112" s="589">
        <f t="shared" si="23"/>
        <v>14115.647999999999</v>
      </c>
      <c r="J112" s="621"/>
      <c r="K112" s="521">
        <v>393</v>
      </c>
      <c r="L112" s="467">
        <f t="shared" si="24"/>
        <v>0</v>
      </c>
      <c r="M112" s="521">
        <v>3135.9119999999998</v>
      </c>
      <c r="N112" s="467">
        <f t="shared" si="31"/>
        <v>0</v>
      </c>
      <c r="O112" s="589">
        <f t="shared" si="25"/>
        <v>0</v>
      </c>
      <c r="P112" s="641">
        <f t="shared" si="26"/>
        <v>0</v>
      </c>
      <c r="Q112" s="514">
        <f t="shared" si="27"/>
        <v>0</v>
      </c>
      <c r="R112" s="640">
        <f t="shared" si="33"/>
        <v>0</v>
      </c>
      <c r="S112" s="652"/>
      <c r="T112" s="521">
        <v>393</v>
      </c>
      <c r="U112" s="521">
        <f t="shared" si="28"/>
        <v>0</v>
      </c>
      <c r="V112" s="521">
        <v>3135.9119999999998</v>
      </c>
      <c r="W112" s="521">
        <f t="shared" si="32"/>
        <v>0</v>
      </c>
      <c r="X112" s="673">
        <f t="shared" si="29"/>
        <v>0</v>
      </c>
    </row>
    <row r="113" spans="1:24" s="403" customFormat="1" ht="17.45" hidden="1" customHeight="1" x14ac:dyDescent="0.25">
      <c r="A113" s="437" t="s">
        <v>687</v>
      </c>
      <c r="B113" s="438" t="s">
        <v>239</v>
      </c>
      <c r="C113" s="573" t="s">
        <v>31</v>
      </c>
      <c r="D113" s="598">
        <v>4</v>
      </c>
      <c r="E113" s="467">
        <v>393</v>
      </c>
      <c r="F113" s="467">
        <f t="shared" si="22"/>
        <v>1572</v>
      </c>
      <c r="G113" s="467">
        <v>1027</v>
      </c>
      <c r="H113" s="467">
        <f t="shared" si="30"/>
        <v>4108</v>
      </c>
      <c r="I113" s="589">
        <f t="shared" si="23"/>
        <v>5680</v>
      </c>
      <c r="J113" s="621"/>
      <c r="K113" s="521">
        <v>393</v>
      </c>
      <c r="L113" s="467">
        <f t="shared" si="24"/>
        <v>0</v>
      </c>
      <c r="M113" s="521">
        <v>1027</v>
      </c>
      <c r="N113" s="467">
        <f t="shared" si="31"/>
        <v>0</v>
      </c>
      <c r="O113" s="589">
        <f t="shared" si="25"/>
        <v>0</v>
      </c>
      <c r="P113" s="641">
        <f t="shared" si="26"/>
        <v>0</v>
      </c>
      <c r="Q113" s="514">
        <f t="shared" si="27"/>
        <v>0</v>
      </c>
      <c r="R113" s="640">
        <f t="shared" si="33"/>
        <v>0</v>
      </c>
      <c r="S113" s="652"/>
      <c r="T113" s="521">
        <v>393</v>
      </c>
      <c r="U113" s="521">
        <f t="shared" si="28"/>
        <v>0</v>
      </c>
      <c r="V113" s="521">
        <v>1027</v>
      </c>
      <c r="W113" s="521">
        <f t="shared" si="32"/>
        <v>0</v>
      </c>
      <c r="X113" s="673">
        <f t="shared" si="29"/>
        <v>0</v>
      </c>
    </row>
    <row r="114" spans="1:24" s="403" customFormat="1" ht="17.45" hidden="1" customHeight="1" x14ac:dyDescent="0.25">
      <c r="A114" s="437" t="s">
        <v>688</v>
      </c>
      <c r="B114" s="438" t="s">
        <v>240</v>
      </c>
      <c r="C114" s="573" t="s">
        <v>31</v>
      </c>
      <c r="D114" s="598">
        <v>20</v>
      </c>
      <c r="E114" s="467">
        <v>3406</v>
      </c>
      <c r="F114" s="467">
        <f t="shared" si="22"/>
        <v>68120</v>
      </c>
      <c r="G114" s="467">
        <v>1774.5</v>
      </c>
      <c r="H114" s="467">
        <f t="shared" si="30"/>
        <v>35490</v>
      </c>
      <c r="I114" s="589">
        <f t="shared" si="23"/>
        <v>103610</v>
      </c>
      <c r="J114" s="621"/>
      <c r="K114" s="521">
        <v>3406</v>
      </c>
      <c r="L114" s="467">
        <f t="shared" si="24"/>
        <v>0</v>
      </c>
      <c r="M114" s="521">
        <v>1774.5</v>
      </c>
      <c r="N114" s="467">
        <f t="shared" si="31"/>
        <v>0</v>
      </c>
      <c r="O114" s="589">
        <f t="shared" si="25"/>
        <v>0</v>
      </c>
      <c r="P114" s="641">
        <f t="shared" si="26"/>
        <v>0</v>
      </c>
      <c r="Q114" s="514">
        <f t="shared" si="27"/>
        <v>0</v>
      </c>
      <c r="R114" s="640">
        <f t="shared" si="33"/>
        <v>0</v>
      </c>
      <c r="S114" s="652"/>
      <c r="T114" s="521">
        <v>3406</v>
      </c>
      <c r="U114" s="521">
        <f t="shared" si="28"/>
        <v>0</v>
      </c>
      <c r="V114" s="521">
        <v>1774.5</v>
      </c>
      <c r="W114" s="521">
        <f t="shared" si="32"/>
        <v>0</v>
      </c>
      <c r="X114" s="673">
        <f t="shared" si="29"/>
        <v>0</v>
      </c>
    </row>
    <row r="115" spans="1:24" s="403" customFormat="1" ht="17.45" hidden="1" customHeight="1" x14ac:dyDescent="0.25">
      <c r="A115" s="437" t="s">
        <v>689</v>
      </c>
      <c r="B115" s="438" t="s">
        <v>241</v>
      </c>
      <c r="C115" s="573" t="s">
        <v>31</v>
      </c>
      <c r="D115" s="598">
        <v>5</v>
      </c>
      <c r="E115" s="467">
        <v>1572</v>
      </c>
      <c r="F115" s="467">
        <f t="shared" si="22"/>
        <v>7860</v>
      </c>
      <c r="G115" s="467">
        <v>478.40000000000003</v>
      </c>
      <c r="H115" s="467">
        <f t="shared" si="30"/>
        <v>2392</v>
      </c>
      <c r="I115" s="589">
        <f t="shared" si="23"/>
        <v>10252</v>
      </c>
      <c r="J115" s="621"/>
      <c r="K115" s="521">
        <v>1572</v>
      </c>
      <c r="L115" s="467">
        <f t="shared" si="24"/>
        <v>0</v>
      </c>
      <c r="M115" s="521">
        <v>478.40000000000003</v>
      </c>
      <c r="N115" s="467">
        <f t="shared" si="31"/>
        <v>0</v>
      </c>
      <c r="O115" s="589">
        <f t="shared" si="25"/>
        <v>0</v>
      </c>
      <c r="P115" s="641">
        <f t="shared" si="26"/>
        <v>0</v>
      </c>
      <c r="Q115" s="514">
        <f t="shared" si="27"/>
        <v>0</v>
      </c>
      <c r="R115" s="640">
        <f t="shared" si="33"/>
        <v>0</v>
      </c>
      <c r="S115" s="652"/>
      <c r="T115" s="521">
        <v>1572</v>
      </c>
      <c r="U115" s="521">
        <f t="shared" si="28"/>
        <v>0</v>
      </c>
      <c r="V115" s="521">
        <v>478.40000000000003</v>
      </c>
      <c r="W115" s="521">
        <f t="shared" si="32"/>
        <v>0</v>
      </c>
      <c r="X115" s="673">
        <f t="shared" si="29"/>
        <v>0</v>
      </c>
    </row>
    <row r="116" spans="1:24" s="403" customFormat="1" ht="17.45" hidden="1" customHeight="1" x14ac:dyDescent="0.25">
      <c r="A116" s="437" t="s">
        <v>690</v>
      </c>
      <c r="B116" s="438" t="s">
        <v>241</v>
      </c>
      <c r="C116" s="573" t="s">
        <v>31</v>
      </c>
      <c r="D116" s="598">
        <v>8</v>
      </c>
      <c r="E116" s="467">
        <v>1572</v>
      </c>
      <c r="F116" s="467">
        <f t="shared" si="22"/>
        <v>12576</v>
      </c>
      <c r="G116" s="467">
        <v>478.40000000000003</v>
      </c>
      <c r="H116" s="467">
        <f t="shared" si="30"/>
        <v>3827.2000000000003</v>
      </c>
      <c r="I116" s="589">
        <f t="shared" si="23"/>
        <v>16403.2</v>
      </c>
      <c r="J116" s="621"/>
      <c r="K116" s="521">
        <v>1572</v>
      </c>
      <c r="L116" s="467">
        <f t="shared" si="24"/>
        <v>0</v>
      </c>
      <c r="M116" s="521">
        <v>478.40000000000003</v>
      </c>
      <c r="N116" s="467">
        <f t="shared" si="31"/>
        <v>0</v>
      </c>
      <c r="O116" s="589">
        <f t="shared" si="25"/>
        <v>0</v>
      </c>
      <c r="P116" s="641">
        <f t="shared" si="26"/>
        <v>0</v>
      </c>
      <c r="Q116" s="514">
        <f t="shared" si="27"/>
        <v>0</v>
      </c>
      <c r="R116" s="640">
        <f t="shared" si="33"/>
        <v>0</v>
      </c>
      <c r="S116" s="652"/>
      <c r="T116" s="521">
        <v>1572</v>
      </c>
      <c r="U116" s="521">
        <f t="shared" si="28"/>
        <v>0</v>
      </c>
      <c r="V116" s="521">
        <v>478.40000000000003</v>
      </c>
      <c r="W116" s="521">
        <f t="shared" si="32"/>
        <v>0</v>
      </c>
      <c r="X116" s="673">
        <f t="shared" si="29"/>
        <v>0</v>
      </c>
    </row>
    <row r="117" spans="1:24" s="403" customFormat="1" ht="17.45" hidden="1" customHeight="1" x14ac:dyDescent="0.25">
      <c r="A117" s="437" t="s">
        <v>691</v>
      </c>
      <c r="B117" s="438" t="s">
        <v>241</v>
      </c>
      <c r="C117" s="573" t="s">
        <v>31</v>
      </c>
      <c r="D117" s="598">
        <v>6</v>
      </c>
      <c r="E117" s="467">
        <v>1572</v>
      </c>
      <c r="F117" s="467">
        <f t="shared" si="22"/>
        <v>9432</v>
      </c>
      <c r="G117" s="467">
        <v>478.40000000000003</v>
      </c>
      <c r="H117" s="467">
        <f t="shared" si="30"/>
        <v>2870.4</v>
      </c>
      <c r="I117" s="589">
        <f t="shared" si="23"/>
        <v>12302.4</v>
      </c>
      <c r="J117" s="621"/>
      <c r="K117" s="521">
        <v>1572</v>
      </c>
      <c r="L117" s="467">
        <f t="shared" si="24"/>
        <v>0</v>
      </c>
      <c r="M117" s="521">
        <v>478.40000000000003</v>
      </c>
      <c r="N117" s="467">
        <f t="shared" si="31"/>
        <v>0</v>
      </c>
      <c r="O117" s="589">
        <f t="shared" si="25"/>
        <v>0</v>
      </c>
      <c r="P117" s="641">
        <f t="shared" si="26"/>
        <v>0</v>
      </c>
      <c r="Q117" s="514">
        <f t="shared" si="27"/>
        <v>0</v>
      </c>
      <c r="R117" s="640">
        <f t="shared" si="33"/>
        <v>0</v>
      </c>
      <c r="S117" s="652"/>
      <c r="T117" s="521">
        <v>1572</v>
      </c>
      <c r="U117" s="521">
        <f t="shared" si="28"/>
        <v>0</v>
      </c>
      <c r="V117" s="521">
        <v>478.40000000000003</v>
      </c>
      <c r="W117" s="521">
        <f t="shared" si="32"/>
        <v>0</v>
      </c>
      <c r="X117" s="673">
        <f t="shared" si="29"/>
        <v>0</v>
      </c>
    </row>
    <row r="118" spans="1:24" s="403" customFormat="1" ht="17.45" hidden="1" customHeight="1" x14ac:dyDescent="0.25">
      <c r="A118" s="437" t="s">
        <v>692</v>
      </c>
      <c r="B118" s="438" t="s">
        <v>242</v>
      </c>
      <c r="C118" s="573" t="s">
        <v>31</v>
      </c>
      <c r="D118" s="598">
        <v>13</v>
      </c>
      <c r="E118" s="467">
        <v>1572</v>
      </c>
      <c r="F118" s="467">
        <f t="shared" si="22"/>
        <v>20436</v>
      </c>
      <c r="G118" s="467">
        <v>522.6</v>
      </c>
      <c r="H118" s="467">
        <f t="shared" si="30"/>
        <v>6793.8</v>
      </c>
      <c r="I118" s="589">
        <f t="shared" si="23"/>
        <v>27229.8</v>
      </c>
      <c r="J118" s="621"/>
      <c r="K118" s="521">
        <v>1572</v>
      </c>
      <c r="L118" s="467">
        <f t="shared" si="24"/>
        <v>0</v>
      </c>
      <c r="M118" s="521">
        <v>522.6</v>
      </c>
      <c r="N118" s="467">
        <f t="shared" si="31"/>
        <v>0</v>
      </c>
      <c r="O118" s="589">
        <f t="shared" si="25"/>
        <v>0</v>
      </c>
      <c r="P118" s="641">
        <f t="shared" si="26"/>
        <v>0</v>
      </c>
      <c r="Q118" s="514">
        <f t="shared" si="27"/>
        <v>0</v>
      </c>
      <c r="R118" s="640">
        <f t="shared" si="33"/>
        <v>0</v>
      </c>
      <c r="S118" s="652"/>
      <c r="T118" s="521">
        <v>1572</v>
      </c>
      <c r="U118" s="521">
        <f t="shared" si="28"/>
        <v>0</v>
      </c>
      <c r="V118" s="521">
        <v>522.6</v>
      </c>
      <c r="W118" s="521">
        <f t="shared" si="32"/>
        <v>0</v>
      </c>
      <c r="X118" s="673">
        <f t="shared" si="29"/>
        <v>0</v>
      </c>
    </row>
    <row r="119" spans="1:24" s="403" customFormat="1" ht="17.45" hidden="1" customHeight="1" x14ac:dyDescent="0.25">
      <c r="A119" s="437" t="s">
        <v>693</v>
      </c>
      <c r="B119" s="438" t="s">
        <v>243</v>
      </c>
      <c r="C119" s="573" t="s">
        <v>31</v>
      </c>
      <c r="D119" s="598">
        <v>1</v>
      </c>
      <c r="E119" s="467">
        <v>2620</v>
      </c>
      <c r="F119" s="467">
        <f t="shared" si="22"/>
        <v>2620</v>
      </c>
      <c r="G119" s="467">
        <v>1900.6000000000001</v>
      </c>
      <c r="H119" s="467">
        <f t="shared" si="30"/>
        <v>1900.6000000000001</v>
      </c>
      <c r="I119" s="589">
        <f t="shared" si="23"/>
        <v>4520.6000000000004</v>
      </c>
      <c r="J119" s="621"/>
      <c r="K119" s="521">
        <v>2620</v>
      </c>
      <c r="L119" s="467">
        <f t="shared" si="24"/>
        <v>0</v>
      </c>
      <c r="M119" s="521">
        <v>1900.6000000000001</v>
      </c>
      <c r="N119" s="467">
        <f t="shared" si="31"/>
        <v>0</v>
      </c>
      <c r="O119" s="589">
        <f t="shared" si="25"/>
        <v>0</v>
      </c>
      <c r="P119" s="641">
        <f t="shared" si="26"/>
        <v>0</v>
      </c>
      <c r="Q119" s="514">
        <f t="shared" si="27"/>
        <v>0</v>
      </c>
      <c r="R119" s="640">
        <f t="shared" si="33"/>
        <v>0</v>
      </c>
      <c r="S119" s="652"/>
      <c r="T119" s="521">
        <v>2620</v>
      </c>
      <c r="U119" s="521">
        <f t="shared" si="28"/>
        <v>0</v>
      </c>
      <c r="V119" s="521">
        <v>1900.6000000000001</v>
      </c>
      <c r="W119" s="521">
        <f t="shared" si="32"/>
        <v>0</v>
      </c>
      <c r="X119" s="673">
        <f t="shared" si="29"/>
        <v>0</v>
      </c>
    </row>
    <row r="120" spans="1:24" s="403" customFormat="1" ht="17.45" hidden="1" customHeight="1" x14ac:dyDescent="0.25">
      <c r="A120" s="437" t="s">
        <v>694</v>
      </c>
      <c r="B120" s="438" t="s">
        <v>244</v>
      </c>
      <c r="C120" s="573" t="s">
        <v>31</v>
      </c>
      <c r="D120" s="598">
        <v>24</v>
      </c>
      <c r="E120" s="467">
        <v>131</v>
      </c>
      <c r="F120" s="467">
        <f t="shared" si="22"/>
        <v>3144</v>
      </c>
      <c r="G120" s="467">
        <v>93.288000000000011</v>
      </c>
      <c r="H120" s="467">
        <f t="shared" si="30"/>
        <v>2238.9120000000003</v>
      </c>
      <c r="I120" s="589">
        <f t="shared" si="23"/>
        <v>5382.9120000000003</v>
      </c>
      <c r="J120" s="621"/>
      <c r="K120" s="521">
        <v>131</v>
      </c>
      <c r="L120" s="467">
        <f t="shared" si="24"/>
        <v>0</v>
      </c>
      <c r="M120" s="521">
        <v>93.288000000000011</v>
      </c>
      <c r="N120" s="467">
        <f t="shared" si="31"/>
        <v>0</v>
      </c>
      <c r="O120" s="589">
        <f t="shared" si="25"/>
        <v>0</v>
      </c>
      <c r="P120" s="641">
        <f t="shared" si="26"/>
        <v>0</v>
      </c>
      <c r="Q120" s="514">
        <f t="shared" si="27"/>
        <v>0</v>
      </c>
      <c r="R120" s="640">
        <f t="shared" si="33"/>
        <v>0</v>
      </c>
      <c r="S120" s="652"/>
      <c r="T120" s="521">
        <v>131</v>
      </c>
      <c r="U120" s="521">
        <f t="shared" si="28"/>
        <v>0</v>
      </c>
      <c r="V120" s="521">
        <v>93.288000000000011</v>
      </c>
      <c r="W120" s="521">
        <f t="shared" si="32"/>
        <v>0</v>
      </c>
      <c r="X120" s="673">
        <f t="shared" si="29"/>
        <v>0</v>
      </c>
    </row>
    <row r="121" spans="1:24" s="403" customFormat="1" ht="17.45" hidden="1" customHeight="1" x14ac:dyDescent="0.25">
      <c r="A121" s="437" t="s">
        <v>695</v>
      </c>
      <c r="B121" s="438" t="s">
        <v>245</v>
      </c>
      <c r="C121" s="573" t="s">
        <v>31</v>
      </c>
      <c r="D121" s="598">
        <v>40</v>
      </c>
      <c r="E121" s="467">
        <v>1965</v>
      </c>
      <c r="F121" s="467">
        <f t="shared" si="22"/>
        <v>78600</v>
      </c>
      <c r="G121" s="467">
        <v>1093.0920000000001</v>
      </c>
      <c r="H121" s="467">
        <f t="shared" si="30"/>
        <v>43723.680000000008</v>
      </c>
      <c r="I121" s="589">
        <f t="shared" si="23"/>
        <v>122323.68000000001</v>
      </c>
      <c r="J121" s="621"/>
      <c r="K121" s="521">
        <v>1965</v>
      </c>
      <c r="L121" s="467">
        <f t="shared" si="24"/>
        <v>0</v>
      </c>
      <c r="M121" s="521">
        <v>1093.0920000000001</v>
      </c>
      <c r="N121" s="467">
        <f t="shared" si="31"/>
        <v>0</v>
      </c>
      <c r="O121" s="589">
        <f t="shared" si="25"/>
        <v>0</v>
      </c>
      <c r="P121" s="641">
        <f t="shared" si="26"/>
        <v>0</v>
      </c>
      <c r="Q121" s="514">
        <f t="shared" si="27"/>
        <v>0</v>
      </c>
      <c r="R121" s="640">
        <f t="shared" si="33"/>
        <v>0</v>
      </c>
      <c r="S121" s="652"/>
      <c r="T121" s="521">
        <v>1965</v>
      </c>
      <c r="U121" s="521">
        <f t="shared" si="28"/>
        <v>0</v>
      </c>
      <c r="V121" s="521">
        <v>1093.0920000000001</v>
      </c>
      <c r="W121" s="521">
        <f t="shared" si="32"/>
        <v>0</v>
      </c>
      <c r="X121" s="673">
        <f t="shared" si="29"/>
        <v>0</v>
      </c>
    </row>
    <row r="122" spans="1:24" s="403" customFormat="1" ht="17.45" hidden="1" customHeight="1" x14ac:dyDescent="0.25">
      <c r="A122" s="437" t="s">
        <v>696</v>
      </c>
      <c r="B122" s="438" t="s">
        <v>246</v>
      </c>
      <c r="C122" s="573" t="s">
        <v>31</v>
      </c>
      <c r="D122" s="598">
        <v>1</v>
      </c>
      <c r="E122" s="467">
        <v>3406</v>
      </c>
      <c r="F122" s="467">
        <f t="shared" si="22"/>
        <v>3406</v>
      </c>
      <c r="G122" s="467">
        <v>4581.2520000000004</v>
      </c>
      <c r="H122" s="467">
        <f t="shared" si="30"/>
        <v>4581.2520000000004</v>
      </c>
      <c r="I122" s="589">
        <f t="shared" si="23"/>
        <v>7987.2520000000004</v>
      </c>
      <c r="J122" s="621"/>
      <c r="K122" s="521">
        <v>3406</v>
      </c>
      <c r="L122" s="467">
        <f t="shared" si="24"/>
        <v>0</v>
      </c>
      <c r="M122" s="521">
        <v>4581.2520000000004</v>
      </c>
      <c r="N122" s="467">
        <f t="shared" si="31"/>
        <v>0</v>
      </c>
      <c r="O122" s="589">
        <f t="shared" si="25"/>
        <v>0</v>
      </c>
      <c r="P122" s="641">
        <f t="shared" si="26"/>
        <v>0</v>
      </c>
      <c r="Q122" s="514">
        <f t="shared" si="27"/>
        <v>0</v>
      </c>
      <c r="R122" s="640">
        <f t="shared" si="33"/>
        <v>0</v>
      </c>
      <c r="S122" s="652"/>
      <c r="T122" s="521">
        <v>3406</v>
      </c>
      <c r="U122" s="521">
        <f t="shared" si="28"/>
        <v>0</v>
      </c>
      <c r="V122" s="521">
        <v>4581.2520000000004</v>
      </c>
      <c r="W122" s="521">
        <f t="shared" si="32"/>
        <v>0</v>
      </c>
      <c r="X122" s="673">
        <f t="shared" si="29"/>
        <v>0</v>
      </c>
    </row>
    <row r="123" spans="1:24" s="403" customFormat="1" ht="17.45" hidden="1" customHeight="1" x14ac:dyDescent="0.25">
      <c r="A123" s="437" t="s">
        <v>697</v>
      </c>
      <c r="B123" s="438" t="s">
        <v>247</v>
      </c>
      <c r="C123" s="573" t="s">
        <v>31</v>
      </c>
      <c r="D123" s="598">
        <v>1</v>
      </c>
      <c r="E123" s="467">
        <v>3406</v>
      </c>
      <c r="F123" s="467">
        <f t="shared" si="22"/>
        <v>3406</v>
      </c>
      <c r="G123" s="467">
        <v>11700</v>
      </c>
      <c r="H123" s="467">
        <f t="shared" si="30"/>
        <v>11700</v>
      </c>
      <c r="I123" s="589">
        <f t="shared" si="23"/>
        <v>15106</v>
      </c>
      <c r="J123" s="621"/>
      <c r="K123" s="521">
        <v>3406</v>
      </c>
      <c r="L123" s="467">
        <f t="shared" si="24"/>
        <v>0</v>
      </c>
      <c r="M123" s="521">
        <v>11700</v>
      </c>
      <c r="N123" s="467">
        <f t="shared" si="31"/>
        <v>0</v>
      </c>
      <c r="O123" s="589">
        <f t="shared" si="25"/>
        <v>0</v>
      </c>
      <c r="P123" s="641">
        <f t="shared" si="26"/>
        <v>0</v>
      </c>
      <c r="Q123" s="514">
        <f t="shared" si="27"/>
        <v>0</v>
      </c>
      <c r="R123" s="640">
        <f t="shared" si="33"/>
        <v>0</v>
      </c>
      <c r="S123" s="652"/>
      <c r="T123" s="521">
        <v>3406</v>
      </c>
      <c r="U123" s="521">
        <f t="shared" si="28"/>
        <v>0</v>
      </c>
      <c r="V123" s="521">
        <v>11700</v>
      </c>
      <c r="W123" s="521">
        <f t="shared" si="32"/>
        <v>0</v>
      </c>
      <c r="X123" s="673">
        <f t="shared" si="29"/>
        <v>0</v>
      </c>
    </row>
    <row r="124" spans="1:24" s="403" customFormat="1" ht="17.45" hidden="1" customHeight="1" x14ac:dyDescent="0.25">
      <c r="A124" s="437" t="s">
        <v>698</v>
      </c>
      <c r="B124" s="438" t="s">
        <v>248</v>
      </c>
      <c r="C124" s="573" t="s">
        <v>31</v>
      </c>
      <c r="D124" s="598">
        <v>1</v>
      </c>
      <c r="E124" s="467">
        <v>3930</v>
      </c>
      <c r="F124" s="467">
        <f t="shared" si="22"/>
        <v>3930</v>
      </c>
      <c r="G124" s="467">
        <v>3325.4</v>
      </c>
      <c r="H124" s="467">
        <f t="shared" si="30"/>
        <v>3325.4</v>
      </c>
      <c r="I124" s="589">
        <f t="shared" si="23"/>
        <v>7255.4</v>
      </c>
      <c r="J124" s="621"/>
      <c r="K124" s="521">
        <v>3930</v>
      </c>
      <c r="L124" s="467">
        <f t="shared" si="24"/>
        <v>0</v>
      </c>
      <c r="M124" s="521">
        <v>3325.4</v>
      </c>
      <c r="N124" s="467">
        <f t="shared" si="31"/>
        <v>0</v>
      </c>
      <c r="O124" s="589">
        <f t="shared" si="25"/>
        <v>0</v>
      </c>
      <c r="P124" s="641">
        <f t="shared" si="26"/>
        <v>0</v>
      </c>
      <c r="Q124" s="514">
        <f t="shared" si="27"/>
        <v>0</v>
      </c>
      <c r="R124" s="640">
        <f t="shared" si="33"/>
        <v>0</v>
      </c>
      <c r="S124" s="652"/>
      <c r="T124" s="521">
        <v>3930</v>
      </c>
      <c r="U124" s="521">
        <f t="shared" si="28"/>
        <v>0</v>
      </c>
      <c r="V124" s="521">
        <v>3325.4</v>
      </c>
      <c r="W124" s="521">
        <f t="shared" si="32"/>
        <v>0</v>
      </c>
      <c r="X124" s="673">
        <f t="shared" si="29"/>
        <v>0</v>
      </c>
    </row>
    <row r="125" spans="1:24" s="403" customFormat="1" ht="17.45" hidden="1" customHeight="1" x14ac:dyDescent="0.25">
      <c r="A125" s="437" t="s">
        <v>699</v>
      </c>
      <c r="B125" s="438" t="s">
        <v>249</v>
      </c>
      <c r="C125" s="573" t="s">
        <v>32</v>
      </c>
      <c r="D125" s="598">
        <v>890</v>
      </c>
      <c r="E125" s="467">
        <v>497.8</v>
      </c>
      <c r="F125" s="467">
        <f t="shared" si="22"/>
        <v>443042</v>
      </c>
      <c r="G125" s="467">
        <v>587.75599999999997</v>
      </c>
      <c r="H125" s="467">
        <f t="shared" si="30"/>
        <v>523102.83999999997</v>
      </c>
      <c r="I125" s="589">
        <f t="shared" si="23"/>
        <v>966144.84</v>
      </c>
      <c r="J125" s="621"/>
      <c r="K125" s="521">
        <v>497.8</v>
      </c>
      <c r="L125" s="467">
        <f t="shared" si="24"/>
        <v>0</v>
      </c>
      <c r="M125" s="521">
        <v>587.75599999999997</v>
      </c>
      <c r="N125" s="467">
        <f t="shared" si="31"/>
        <v>0</v>
      </c>
      <c r="O125" s="589">
        <f t="shared" si="25"/>
        <v>0</v>
      </c>
      <c r="P125" s="641">
        <f t="shared" si="26"/>
        <v>0</v>
      </c>
      <c r="Q125" s="514">
        <f t="shared" si="27"/>
        <v>0</v>
      </c>
      <c r="R125" s="640">
        <f t="shared" si="33"/>
        <v>0</v>
      </c>
      <c r="S125" s="652"/>
      <c r="T125" s="521">
        <v>497.8</v>
      </c>
      <c r="U125" s="521">
        <f t="shared" si="28"/>
        <v>0</v>
      </c>
      <c r="V125" s="521">
        <v>587.75599999999997</v>
      </c>
      <c r="W125" s="521">
        <f t="shared" si="32"/>
        <v>0</v>
      </c>
      <c r="X125" s="673">
        <f t="shared" si="29"/>
        <v>0</v>
      </c>
    </row>
    <row r="126" spans="1:24" s="403" customFormat="1" ht="17.45" hidden="1" customHeight="1" x14ac:dyDescent="0.25">
      <c r="A126" s="437" t="s">
        <v>700</v>
      </c>
      <c r="B126" s="438" t="s">
        <v>250</v>
      </c>
      <c r="C126" s="573" t="s">
        <v>32</v>
      </c>
      <c r="D126" s="598">
        <v>890</v>
      </c>
      <c r="E126" s="467">
        <v>131</v>
      </c>
      <c r="F126" s="467">
        <f t="shared" si="22"/>
        <v>116590</v>
      </c>
      <c r="G126" s="467">
        <v>380.64000000000004</v>
      </c>
      <c r="H126" s="467">
        <f t="shared" si="30"/>
        <v>338769.60000000003</v>
      </c>
      <c r="I126" s="589">
        <f t="shared" si="23"/>
        <v>455359.60000000003</v>
      </c>
      <c r="J126" s="621"/>
      <c r="K126" s="521">
        <v>131</v>
      </c>
      <c r="L126" s="467">
        <f t="shared" si="24"/>
        <v>0</v>
      </c>
      <c r="M126" s="521">
        <v>380.64000000000004</v>
      </c>
      <c r="N126" s="467">
        <f t="shared" si="31"/>
        <v>0</v>
      </c>
      <c r="O126" s="589">
        <f t="shared" si="25"/>
        <v>0</v>
      </c>
      <c r="P126" s="641">
        <f t="shared" si="26"/>
        <v>0</v>
      </c>
      <c r="Q126" s="514">
        <f t="shared" si="27"/>
        <v>0</v>
      </c>
      <c r="R126" s="640">
        <f t="shared" si="33"/>
        <v>0</v>
      </c>
      <c r="S126" s="652"/>
      <c r="T126" s="521">
        <v>131</v>
      </c>
      <c r="U126" s="521">
        <f t="shared" si="28"/>
        <v>0</v>
      </c>
      <c r="V126" s="521">
        <v>380.64000000000004</v>
      </c>
      <c r="W126" s="521">
        <f t="shared" si="32"/>
        <v>0</v>
      </c>
      <c r="X126" s="673">
        <f t="shared" si="29"/>
        <v>0</v>
      </c>
    </row>
    <row r="127" spans="1:24" s="403" customFormat="1" ht="17.45" hidden="1" customHeight="1" x14ac:dyDescent="0.25">
      <c r="A127" s="437" t="s">
        <v>701</v>
      </c>
      <c r="B127" s="438" t="s">
        <v>251</v>
      </c>
      <c r="C127" s="573" t="s">
        <v>32</v>
      </c>
      <c r="D127" s="598">
        <v>890</v>
      </c>
      <c r="E127" s="467">
        <v>157.20000000000002</v>
      </c>
      <c r="F127" s="467">
        <f t="shared" si="22"/>
        <v>139908.00000000003</v>
      </c>
      <c r="G127" s="467">
        <v>278.72000000000003</v>
      </c>
      <c r="H127" s="467">
        <f t="shared" si="30"/>
        <v>248060.80000000002</v>
      </c>
      <c r="I127" s="589">
        <f t="shared" si="23"/>
        <v>387968.80000000005</v>
      </c>
      <c r="J127" s="621"/>
      <c r="K127" s="521">
        <v>157.20000000000002</v>
      </c>
      <c r="L127" s="467">
        <f t="shared" si="24"/>
        <v>0</v>
      </c>
      <c r="M127" s="521">
        <v>278.72000000000003</v>
      </c>
      <c r="N127" s="467">
        <f t="shared" si="31"/>
        <v>0</v>
      </c>
      <c r="O127" s="589">
        <f t="shared" si="25"/>
        <v>0</v>
      </c>
      <c r="P127" s="641">
        <f t="shared" si="26"/>
        <v>0</v>
      </c>
      <c r="Q127" s="514">
        <f t="shared" si="27"/>
        <v>0</v>
      </c>
      <c r="R127" s="640">
        <f t="shared" si="33"/>
        <v>0</v>
      </c>
      <c r="S127" s="652"/>
      <c r="T127" s="521">
        <v>157.20000000000002</v>
      </c>
      <c r="U127" s="521">
        <f t="shared" si="28"/>
        <v>0</v>
      </c>
      <c r="V127" s="521">
        <v>278.72000000000003</v>
      </c>
      <c r="W127" s="521">
        <f t="shared" si="32"/>
        <v>0</v>
      </c>
      <c r="X127" s="673">
        <f t="shared" si="29"/>
        <v>0</v>
      </c>
    </row>
    <row r="128" spans="1:24" s="403" customFormat="1" ht="17.45" hidden="1" customHeight="1" x14ac:dyDescent="0.25">
      <c r="A128" s="437" t="s">
        <v>702</v>
      </c>
      <c r="B128" s="438" t="s">
        <v>252</v>
      </c>
      <c r="C128" s="573" t="s">
        <v>31</v>
      </c>
      <c r="D128" s="598">
        <v>16</v>
      </c>
      <c r="E128" s="467">
        <v>1572</v>
      </c>
      <c r="F128" s="467">
        <f t="shared" si="22"/>
        <v>25152</v>
      </c>
      <c r="G128" s="467">
        <v>2107.04</v>
      </c>
      <c r="H128" s="467">
        <f t="shared" si="30"/>
        <v>33712.639999999999</v>
      </c>
      <c r="I128" s="589">
        <f t="shared" si="23"/>
        <v>58864.639999999999</v>
      </c>
      <c r="J128" s="621"/>
      <c r="K128" s="521">
        <v>1572</v>
      </c>
      <c r="L128" s="467">
        <f t="shared" si="24"/>
        <v>0</v>
      </c>
      <c r="M128" s="521">
        <v>2107.04</v>
      </c>
      <c r="N128" s="467">
        <f t="shared" si="31"/>
        <v>0</v>
      </c>
      <c r="O128" s="589">
        <f t="shared" si="25"/>
        <v>0</v>
      </c>
      <c r="P128" s="641">
        <f t="shared" si="26"/>
        <v>0</v>
      </c>
      <c r="Q128" s="514">
        <f t="shared" si="27"/>
        <v>0</v>
      </c>
      <c r="R128" s="640">
        <f t="shared" si="33"/>
        <v>0</v>
      </c>
      <c r="S128" s="652"/>
      <c r="T128" s="521">
        <v>1572</v>
      </c>
      <c r="U128" s="521">
        <f t="shared" si="28"/>
        <v>0</v>
      </c>
      <c r="V128" s="521">
        <v>2107.04</v>
      </c>
      <c r="W128" s="521">
        <f t="shared" si="32"/>
        <v>0</v>
      </c>
      <c r="X128" s="673">
        <f t="shared" si="29"/>
        <v>0</v>
      </c>
    </row>
    <row r="129" spans="1:24" s="403" customFormat="1" ht="17.45" hidden="1" customHeight="1" x14ac:dyDescent="0.25">
      <c r="A129" s="437" t="s">
        <v>703</v>
      </c>
      <c r="B129" s="438" t="s">
        <v>253</v>
      </c>
      <c r="C129" s="573" t="s">
        <v>31</v>
      </c>
      <c r="D129" s="598">
        <v>10</v>
      </c>
      <c r="E129" s="467">
        <v>1572</v>
      </c>
      <c r="F129" s="467">
        <f t="shared" si="22"/>
        <v>15720</v>
      </c>
      <c r="G129" s="467">
        <v>2459.6</v>
      </c>
      <c r="H129" s="467">
        <f t="shared" si="30"/>
        <v>24596</v>
      </c>
      <c r="I129" s="589">
        <f t="shared" si="23"/>
        <v>40316</v>
      </c>
      <c r="J129" s="621"/>
      <c r="K129" s="521">
        <v>1572</v>
      </c>
      <c r="L129" s="467">
        <f t="shared" si="24"/>
        <v>0</v>
      </c>
      <c r="M129" s="521">
        <v>2459.6</v>
      </c>
      <c r="N129" s="467">
        <f t="shared" si="31"/>
        <v>0</v>
      </c>
      <c r="O129" s="589">
        <f t="shared" si="25"/>
        <v>0</v>
      </c>
      <c r="P129" s="641">
        <f t="shared" si="26"/>
        <v>0</v>
      </c>
      <c r="Q129" s="514">
        <f t="shared" si="27"/>
        <v>0</v>
      </c>
      <c r="R129" s="640">
        <f t="shared" si="33"/>
        <v>0</v>
      </c>
      <c r="S129" s="652"/>
      <c r="T129" s="521">
        <v>1572</v>
      </c>
      <c r="U129" s="521">
        <f t="shared" si="28"/>
        <v>0</v>
      </c>
      <c r="V129" s="521">
        <v>2459.6</v>
      </c>
      <c r="W129" s="521">
        <f t="shared" si="32"/>
        <v>0</v>
      </c>
      <c r="X129" s="673">
        <f t="shared" si="29"/>
        <v>0</v>
      </c>
    </row>
    <row r="130" spans="1:24" s="403" customFormat="1" ht="17.45" hidden="1" customHeight="1" x14ac:dyDescent="0.25">
      <c r="A130" s="437" t="s">
        <v>704</v>
      </c>
      <c r="B130" s="438" t="s">
        <v>254</v>
      </c>
      <c r="C130" s="573" t="s">
        <v>31</v>
      </c>
      <c r="D130" s="598">
        <v>100</v>
      </c>
      <c r="E130" s="467">
        <v>353.7</v>
      </c>
      <c r="F130" s="467">
        <f t="shared" ref="F130:F146" si="34">E130*D130</f>
        <v>35370</v>
      </c>
      <c r="G130" s="467">
        <v>456.27400000000006</v>
      </c>
      <c r="H130" s="467">
        <f t="shared" si="30"/>
        <v>45627.400000000009</v>
      </c>
      <c r="I130" s="589">
        <f t="shared" ref="I130:I148" si="35">F130+H130</f>
        <v>80997.400000000009</v>
      </c>
      <c r="J130" s="621"/>
      <c r="K130" s="521">
        <v>353.7</v>
      </c>
      <c r="L130" s="467">
        <f t="shared" ref="L130:L146" si="36">K130*J130</f>
        <v>0</v>
      </c>
      <c r="M130" s="521">
        <v>456.27400000000006</v>
      </c>
      <c r="N130" s="467">
        <f t="shared" si="31"/>
        <v>0</v>
      </c>
      <c r="O130" s="589">
        <f t="shared" ref="O130:O148" si="37">L130+N130</f>
        <v>0</v>
      </c>
      <c r="P130" s="641">
        <f t="shared" si="26"/>
        <v>0</v>
      </c>
      <c r="Q130" s="514">
        <f t="shared" si="27"/>
        <v>0</v>
      </c>
      <c r="R130" s="640">
        <f t="shared" si="33"/>
        <v>0</v>
      </c>
      <c r="S130" s="652"/>
      <c r="T130" s="521">
        <v>353.7</v>
      </c>
      <c r="U130" s="521">
        <f t="shared" si="28"/>
        <v>0</v>
      </c>
      <c r="V130" s="521">
        <v>456.27400000000006</v>
      </c>
      <c r="W130" s="521">
        <f t="shared" si="32"/>
        <v>0</v>
      </c>
      <c r="X130" s="673">
        <f t="shared" si="29"/>
        <v>0</v>
      </c>
    </row>
    <row r="131" spans="1:24" s="403" customFormat="1" ht="17.45" hidden="1" customHeight="1" x14ac:dyDescent="0.25">
      <c r="A131" s="437" t="s">
        <v>705</v>
      </c>
      <c r="B131" s="438" t="s">
        <v>255</v>
      </c>
      <c r="C131" s="573" t="s">
        <v>31</v>
      </c>
      <c r="D131" s="598">
        <v>300</v>
      </c>
      <c r="E131" s="467">
        <v>183.4</v>
      </c>
      <c r="F131" s="467">
        <f t="shared" si="34"/>
        <v>55020</v>
      </c>
      <c r="G131" s="467">
        <v>291.33</v>
      </c>
      <c r="H131" s="467">
        <f t="shared" ref="H131:H147" si="38">D131*G131</f>
        <v>87399</v>
      </c>
      <c r="I131" s="589">
        <f t="shared" si="35"/>
        <v>142419</v>
      </c>
      <c r="J131" s="621"/>
      <c r="K131" s="521">
        <v>183.4</v>
      </c>
      <c r="L131" s="467">
        <f t="shared" si="36"/>
        <v>0</v>
      </c>
      <c r="M131" s="521">
        <v>291.33</v>
      </c>
      <c r="N131" s="467">
        <f t="shared" ref="N131:N147" si="39">J131*M131</f>
        <v>0</v>
      </c>
      <c r="O131" s="589">
        <f t="shared" si="37"/>
        <v>0</v>
      </c>
      <c r="P131" s="641">
        <f t="shared" si="26"/>
        <v>0</v>
      </c>
      <c r="Q131" s="514">
        <f t="shared" si="27"/>
        <v>0</v>
      </c>
      <c r="R131" s="640">
        <f t="shared" si="33"/>
        <v>0</v>
      </c>
      <c r="S131" s="652"/>
      <c r="T131" s="521">
        <v>183.4</v>
      </c>
      <c r="U131" s="521">
        <f t="shared" si="28"/>
        <v>0</v>
      </c>
      <c r="V131" s="521">
        <v>291.33</v>
      </c>
      <c r="W131" s="521">
        <f t="shared" si="32"/>
        <v>0</v>
      </c>
      <c r="X131" s="673">
        <f t="shared" si="29"/>
        <v>0</v>
      </c>
    </row>
    <row r="132" spans="1:24" s="403" customFormat="1" ht="17.45" hidden="1" customHeight="1" x14ac:dyDescent="0.25">
      <c r="A132" s="437" t="s">
        <v>706</v>
      </c>
      <c r="B132" s="438" t="s">
        <v>256</v>
      </c>
      <c r="C132" s="573" t="s">
        <v>31</v>
      </c>
      <c r="D132" s="598">
        <v>60</v>
      </c>
      <c r="E132" s="467">
        <v>117.9</v>
      </c>
      <c r="F132" s="467">
        <f t="shared" si="34"/>
        <v>7074</v>
      </c>
      <c r="G132" s="467">
        <v>98.8</v>
      </c>
      <c r="H132" s="467">
        <f t="shared" si="38"/>
        <v>5928</v>
      </c>
      <c r="I132" s="589">
        <f t="shared" si="35"/>
        <v>13002</v>
      </c>
      <c r="J132" s="621"/>
      <c r="K132" s="521">
        <v>117.9</v>
      </c>
      <c r="L132" s="467">
        <f t="shared" si="36"/>
        <v>0</v>
      </c>
      <c r="M132" s="521">
        <v>98.8</v>
      </c>
      <c r="N132" s="467">
        <f t="shared" si="39"/>
        <v>0</v>
      </c>
      <c r="O132" s="589">
        <f t="shared" si="37"/>
        <v>0</v>
      </c>
      <c r="P132" s="641">
        <f t="shared" si="26"/>
        <v>0</v>
      </c>
      <c r="Q132" s="514">
        <f t="shared" si="27"/>
        <v>0</v>
      </c>
      <c r="R132" s="640">
        <f t="shared" si="33"/>
        <v>0</v>
      </c>
      <c r="S132" s="652"/>
      <c r="T132" s="521">
        <v>117.9</v>
      </c>
      <c r="U132" s="521">
        <f t="shared" si="28"/>
        <v>0</v>
      </c>
      <c r="V132" s="521">
        <v>98.8</v>
      </c>
      <c r="W132" s="521">
        <f t="shared" si="32"/>
        <v>0</v>
      </c>
      <c r="X132" s="673">
        <f t="shared" si="29"/>
        <v>0</v>
      </c>
    </row>
    <row r="133" spans="1:24" s="403" customFormat="1" ht="17.45" hidden="1" customHeight="1" x14ac:dyDescent="0.25">
      <c r="A133" s="437" t="s">
        <v>707</v>
      </c>
      <c r="B133" s="438" t="s">
        <v>257</v>
      </c>
      <c r="C133" s="573" t="s">
        <v>31</v>
      </c>
      <c r="D133" s="598">
        <v>60</v>
      </c>
      <c r="E133" s="467">
        <v>117.9</v>
      </c>
      <c r="F133" s="467">
        <f t="shared" si="34"/>
        <v>7074</v>
      </c>
      <c r="G133" s="467">
        <v>120.9</v>
      </c>
      <c r="H133" s="467">
        <f t="shared" si="38"/>
        <v>7254</v>
      </c>
      <c r="I133" s="589">
        <f t="shared" si="35"/>
        <v>14328</v>
      </c>
      <c r="J133" s="621"/>
      <c r="K133" s="521">
        <v>117.9</v>
      </c>
      <c r="L133" s="467">
        <f t="shared" si="36"/>
        <v>0</v>
      </c>
      <c r="M133" s="521">
        <v>120.9</v>
      </c>
      <c r="N133" s="467">
        <f t="shared" si="39"/>
        <v>0</v>
      </c>
      <c r="O133" s="589">
        <f t="shared" si="37"/>
        <v>0</v>
      </c>
      <c r="P133" s="641">
        <f t="shared" si="26"/>
        <v>0</v>
      </c>
      <c r="Q133" s="514">
        <f t="shared" si="27"/>
        <v>0</v>
      </c>
      <c r="R133" s="640">
        <f t="shared" si="33"/>
        <v>0</v>
      </c>
      <c r="S133" s="652"/>
      <c r="T133" s="521">
        <v>117.9</v>
      </c>
      <c r="U133" s="521">
        <f t="shared" si="28"/>
        <v>0</v>
      </c>
      <c r="V133" s="521">
        <v>120.9</v>
      </c>
      <c r="W133" s="521">
        <f t="shared" si="32"/>
        <v>0</v>
      </c>
      <c r="X133" s="673">
        <f t="shared" si="29"/>
        <v>0</v>
      </c>
    </row>
    <row r="134" spans="1:24" s="403" customFormat="1" ht="17.45" hidden="1" customHeight="1" x14ac:dyDescent="0.25">
      <c r="A134" s="437" t="s">
        <v>708</v>
      </c>
      <c r="B134" s="438" t="s">
        <v>258</v>
      </c>
      <c r="C134" s="573" t="s">
        <v>31</v>
      </c>
      <c r="D134" s="598">
        <v>400</v>
      </c>
      <c r="E134" s="467">
        <v>32.75</v>
      </c>
      <c r="F134" s="467">
        <f t="shared" si="34"/>
        <v>13100</v>
      </c>
      <c r="G134" s="467">
        <v>107.926</v>
      </c>
      <c r="H134" s="467">
        <f t="shared" si="38"/>
        <v>43170.400000000001</v>
      </c>
      <c r="I134" s="589">
        <f t="shared" si="35"/>
        <v>56270.400000000001</v>
      </c>
      <c r="J134" s="621"/>
      <c r="K134" s="521">
        <v>32.75</v>
      </c>
      <c r="L134" s="467">
        <f t="shared" si="36"/>
        <v>0</v>
      </c>
      <c r="M134" s="521">
        <v>107.926</v>
      </c>
      <c r="N134" s="467">
        <f t="shared" si="39"/>
        <v>0</v>
      </c>
      <c r="O134" s="589">
        <f t="shared" si="37"/>
        <v>0</v>
      </c>
      <c r="P134" s="641">
        <f t="shared" si="26"/>
        <v>0</v>
      </c>
      <c r="Q134" s="514">
        <f t="shared" si="27"/>
        <v>0</v>
      </c>
      <c r="R134" s="640">
        <f t="shared" si="33"/>
        <v>0</v>
      </c>
      <c r="S134" s="652"/>
      <c r="T134" s="521">
        <v>32.75</v>
      </c>
      <c r="U134" s="521">
        <f t="shared" si="28"/>
        <v>0</v>
      </c>
      <c r="V134" s="521">
        <v>107.926</v>
      </c>
      <c r="W134" s="521">
        <f t="shared" si="32"/>
        <v>0</v>
      </c>
      <c r="X134" s="673">
        <f t="shared" si="29"/>
        <v>0</v>
      </c>
    </row>
    <row r="135" spans="1:24" s="403" customFormat="1" ht="17.45" hidden="1" customHeight="1" x14ac:dyDescent="0.25">
      <c r="A135" s="437" t="s">
        <v>709</v>
      </c>
      <c r="B135" s="438" t="s">
        <v>259</v>
      </c>
      <c r="C135" s="573" t="s">
        <v>31</v>
      </c>
      <c r="D135" s="598">
        <v>100</v>
      </c>
      <c r="E135" s="467">
        <v>19.650000000000002</v>
      </c>
      <c r="F135" s="467">
        <f t="shared" si="34"/>
        <v>1965.0000000000002</v>
      </c>
      <c r="G135" s="467">
        <v>8.84</v>
      </c>
      <c r="H135" s="467">
        <f t="shared" si="38"/>
        <v>884</v>
      </c>
      <c r="I135" s="589">
        <f t="shared" si="35"/>
        <v>2849</v>
      </c>
      <c r="J135" s="621"/>
      <c r="K135" s="521">
        <v>19.650000000000002</v>
      </c>
      <c r="L135" s="467">
        <f t="shared" si="36"/>
        <v>0</v>
      </c>
      <c r="M135" s="521">
        <v>8.84</v>
      </c>
      <c r="N135" s="467">
        <f t="shared" si="39"/>
        <v>0</v>
      </c>
      <c r="O135" s="589">
        <f t="shared" si="37"/>
        <v>0</v>
      </c>
      <c r="P135" s="641">
        <f t="shared" si="26"/>
        <v>0</v>
      </c>
      <c r="Q135" s="514">
        <f t="shared" si="27"/>
        <v>0</v>
      </c>
      <c r="R135" s="640">
        <f t="shared" si="33"/>
        <v>0</v>
      </c>
      <c r="S135" s="652"/>
      <c r="T135" s="521">
        <v>19.650000000000002</v>
      </c>
      <c r="U135" s="521">
        <f t="shared" si="28"/>
        <v>0</v>
      </c>
      <c r="V135" s="521">
        <v>8.84</v>
      </c>
      <c r="W135" s="521">
        <f t="shared" si="32"/>
        <v>0</v>
      </c>
      <c r="X135" s="673">
        <f t="shared" si="29"/>
        <v>0</v>
      </c>
    </row>
    <row r="136" spans="1:24" s="403" customFormat="1" ht="17.45" hidden="1" customHeight="1" x14ac:dyDescent="0.25">
      <c r="A136" s="437" t="s">
        <v>710</v>
      </c>
      <c r="B136" s="438" t="s">
        <v>260</v>
      </c>
      <c r="C136" s="573" t="s">
        <v>32</v>
      </c>
      <c r="D136" s="598">
        <v>200</v>
      </c>
      <c r="E136" s="467">
        <v>393</v>
      </c>
      <c r="F136" s="467">
        <f t="shared" si="34"/>
        <v>78600</v>
      </c>
      <c r="G136" s="467">
        <v>127.4</v>
      </c>
      <c r="H136" s="467">
        <f t="shared" si="38"/>
        <v>25480</v>
      </c>
      <c r="I136" s="589">
        <f t="shared" si="35"/>
        <v>104080</v>
      </c>
      <c r="J136" s="621"/>
      <c r="K136" s="521">
        <v>393</v>
      </c>
      <c r="L136" s="467">
        <f t="shared" si="36"/>
        <v>0</v>
      </c>
      <c r="M136" s="521">
        <v>127.4</v>
      </c>
      <c r="N136" s="467">
        <f t="shared" si="39"/>
        <v>0</v>
      </c>
      <c r="O136" s="589">
        <f t="shared" si="37"/>
        <v>0</v>
      </c>
      <c r="P136" s="641">
        <f t="shared" si="26"/>
        <v>0</v>
      </c>
      <c r="Q136" s="514">
        <f t="shared" si="27"/>
        <v>0</v>
      </c>
      <c r="R136" s="640">
        <f t="shared" si="33"/>
        <v>0</v>
      </c>
      <c r="S136" s="652"/>
      <c r="T136" s="521">
        <v>393</v>
      </c>
      <c r="U136" s="521">
        <f t="shared" si="28"/>
        <v>0</v>
      </c>
      <c r="V136" s="521">
        <v>127.4</v>
      </c>
      <c r="W136" s="521">
        <f t="shared" si="32"/>
        <v>0</v>
      </c>
      <c r="X136" s="673">
        <f t="shared" si="29"/>
        <v>0</v>
      </c>
    </row>
    <row r="137" spans="1:24" s="403" customFormat="1" ht="17.45" hidden="1" customHeight="1" x14ac:dyDescent="0.25">
      <c r="A137" s="437" t="s">
        <v>711</v>
      </c>
      <c r="B137" s="438" t="s">
        <v>261</v>
      </c>
      <c r="C137" s="573" t="s">
        <v>32</v>
      </c>
      <c r="D137" s="598">
        <v>2960</v>
      </c>
      <c r="E137" s="467">
        <v>162.44</v>
      </c>
      <c r="F137" s="467">
        <f t="shared" si="34"/>
        <v>480822.39999999997</v>
      </c>
      <c r="G137" s="467">
        <v>188.31800000000001</v>
      </c>
      <c r="H137" s="467">
        <f t="shared" si="38"/>
        <v>557421.28</v>
      </c>
      <c r="I137" s="589">
        <f t="shared" si="35"/>
        <v>1038243.6799999999</v>
      </c>
      <c r="J137" s="621"/>
      <c r="K137" s="521">
        <v>162.44</v>
      </c>
      <c r="L137" s="467">
        <f t="shared" si="36"/>
        <v>0</v>
      </c>
      <c r="M137" s="521">
        <v>188.31800000000001</v>
      </c>
      <c r="N137" s="467">
        <f t="shared" si="39"/>
        <v>0</v>
      </c>
      <c r="O137" s="589">
        <f t="shared" si="37"/>
        <v>0</v>
      </c>
      <c r="P137" s="641">
        <f t="shared" si="26"/>
        <v>0</v>
      </c>
      <c r="Q137" s="514">
        <f t="shared" si="27"/>
        <v>0</v>
      </c>
      <c r="R137" s="640">
        <f t="shared" ref="R137:R148" si="40">(D137*K137)-(D137*T137)</f>
        <v>0</v>
      </c>
      <c r="S137" s="652"/>
      <c r="T137" s="521">
        <v>162.44</v>
      </c>
      <c r="U137" s="521">
        <f t="shared" si="28"/>
        <v>0</v>
      </c>
      <c r="V137" s="521">
        <v>188.31800000000001</v>
      </c>
      <c r="W137" s="521">
        <f t="shared" si="32"/>
        <v>0</v>
      </c>
      <c r="X137" s="673">
        <f t="shared" si="29"/>
        <v>0</v>
      </c>
    </row>
    <row r="138" spans="1:24" s="403" customFormat="1" ht="17.45" hidden="1" customHeight="1" x14ac:dyDescent="0.25">
      <c r="A138" s="437" t="s">
        <v>712</v>
      </c>
      <c r="B138" s="438" t="s">
        <v>261</v>
      </c>
      <c r="C138" s="573" t="s">
        <v>32</v>
      </c>
      <c r="D138" s="598">
        <v>930</v>
      </c>
      <c r="E138" s="467">
        <v>162.44</v>
      </c>
      <c r="F138" s="467">
        <f t="shared" si="34"/>
        <v>151069.20000000001</v>
      </c>
      <c r="G138" s="467">
        <v>107.822</v>
      </c>
      <c r="H138" s="467">
        <f t="shared" si="38"/>
        <v>100274.46</v>
      </c>
      <c r="I138" s="589">
        <f t="shared" si="35"/>
        <v>251343.66000000003</v>
      </c>
      <c r="J138" s="621"/>
      <c r="K138" s="521">
        <v>162.44</v>
      </c>
      <c r="L138" s="467">
        <f t="shared" si="36"/>
        <v>0</v>
      </c>
      <c r="M138" s="521">
        <v>107.822</v>
      </c>
      <c r="N138" s="467">
        <f t="shared" si="39"/>
        <v>0</v>
      </c>
      <c r="O138" s="589">
        <f t="shared" si="37"/>
        <v>0</v>
      </c>
      <c r="P138" s="641">
        <f t="shared" si="26"/>
        <v>0</v>
      </c>
      <c r="Q138" s="514">
        <f t="shared" si="27"/>
        <v>0</v>
      </c>
      <c r="R138" s="640">
        <f t="shared" si="40"/>
        <v>0</v>
      </c>
      <c r="S138" s="652"/>
      <c r="T138" s="521">
        <v>162.44</v>
      </c>
      <c r="U138" s="521">
        <f t="shared" si="28"/>
        <v>0</v>
      </c>
      <c r="V138" s="521">
        <v>107.822</v>
      </c>
      <c r="W138" s="521">
        <f t="shared" si="32"/>
        <v>0</v>
      </c>
      <c r="X138" s="673">
        <f t="shared" si="29"/>
        <v>0</v>
      </c>
    </row>
    <row r="139" spans="1:24" s="403" customFormat="1" ht="17.45" hidden="1" customHeight="1" x14ac:dyDescent="0.25">
      <c r="A139" s="437" t="s">
        <v>713</v>
      </c>
      <c r="B139" s="438" t="s">
        <v>261</v>
      </c>
      <c r="C139" s="573" t="s">
        <v>32</v>
      </c>
      <c r="D139" s="598">
        <v>510</v>
      </c>
      <c r="E139" s="467">
        <v>162.44</v>
      </c>
      <c r="F139" s="467">
        <f t="shared" si="34"/>
        <v>82844.399999999994</v>
      </c>
      <c r="G139" s="467">
        <v>182.80600000000001</v>
      </c>
      <c r="H139" s="467">
        <f t="shared" si="38"/>
        <v>93231.060000000012</v>
      </c>
      <c r="I139" s="589">
        <f t="shared" si="35"/>
        <v>176075.46000000002</v>
      </c>
      <c r="J139" s="621"/>
      <c r="K139" s="521">
        <v>162.44</v>
      </c>
      <c r="L139" s="467">
        <f t="shared" si="36"/>
        <v>0</v>
      </c>
      <c r="M139" s="521">
        <v>182.80600000000001</v>
      </c>
      <c r="N139" s="467">
        <f t="shared" si="39"/>
        <v>0</v>
      </c>
      <c r="O139" s="589">
        <f t="shared" si="37"/>
        <v>0</v>
      </c>
      <c r="P139" s="641">
        <f t="shared" si="26"/>
        <v>0</v>
      </c>
      <c r="Q139" s="514">
        <f t="shared" si="27"/>
        <v>0</v>
      </c>
      <c r="R139" s="640">
        <f t="shared" si="40"/>
        <v>0</v>
      </c>
      <c r="S139" s="652"/>
      <c r="T139" s="521">
        <v>162.44</v>
      </c>
      <c r="U139" s="521">
        <f t="shared" si="28"/>
        <v>0</v>
      </c>
      <c r="V139" s="521">
        <v>182.80600000000001</v>
      </c>
      <c r="W139" s="521">
        <f t="shared" si="32"/>
        <v>0</v>
      </c>
      <c r="X139" s="673">
        <f t="shared" si="29"/>
        <v>0</v>
      </c>
    </row>
    <row r="140" spans="1:24" s="403" customFormat="1" ht="17.45" hidden="1" customHeight="1" x14ac:dyDescent="0.25">
      <c r="A140" s="437" t="s">
        <v>714</v>
      </c>
      <c r="B140" s="438" t="s">
        <v>261</v>
      </c>
      <c r="C140" s="573" t="s">
        <v>32</v>
      </c>
      <c r="D140" s="598">
        <v>600</v>
      </c>
      <c r="E140" s="467">
        <v>162.44</v>
      </c>
      <c r="F140" s="467">
        <f t="shared" si="34"/>
        <v>97464</v>
      </c>
      <c r="G140" s="467">
        <v>111.72199999999999</v>
      </c>
      <c r="H140" s="467">
        <f t="shared" si="38"/>
        <v>67033.2</v>
      </c>
      <c r="I140" s="589">
        <f t="shared" si="35"/>
        <v>164497.20000000001</v>
      </c>
      <c r="J140" s="621"/>
      <c r="K140" s="521">
        <v>162.44</v>
      </c>
      <c r="L140" s="467">
        <f t="shared" si="36"/>
        <v>0</v>
      </c>
      <c r="M140" s="521">
        <v>111.72199999999999</v>
      </c>
      <c r="N140" s="467">
        <f t="shared" si="39"/>
        <v>0</v>
      </c>
      <c r="O140" s="589">
        <f t="shared" si="37"/>
        <v>0</v>
      </c>
      <c r="P140" s="641">
        <f t="shared" si="26"/>
        <v>0</v>
      </c>
      <c r="Q140" s="514">
        <f t="shared" si="27"/>
        <v>0</v>
      </c>
      <c r="R140" s="640">
        <f t="shared" si="40"/>
        <v>0</v>
      </c>
      <c r="S140" s="652"/>
      <c r="T140" s="521">
        <v>162.44</v>
      </c>
      <c r="U140" s="521">
        <f t="shared" si="28"/>
        <v>0</v>
      </c>
      <c r="V140" s="521">
        <v>111.72199999999999</v>
      </c>
      <c r="W140" s="521">
        <f t="shared" si="32"/>
        <v>0</v>
      </c>
      <c r="X140" s="673">
        <f t="shared" si="29"/>
        <v>0</v>
      </c>
    </row>
    <row r="141" spans="1:24" s="403" customFormat="1" ht="17.45" hidden="1" customHeight="1" x14ac:dyDescent="0.25">
      <c r="A141" s="437" t="s">
        <v>715</v>
      </c>
      <c r="B141" s="438" t="s">
        <v>262</v>
      </c>
      <c r="C141" s="573" t="s">
        <v>32</v>
      </c>
      <c r="D141" s="598">
        <v>1410</v>
      </c>
      <c r="E141" s="467">
        <v>78.600000000000009</v>
      </c>
      <c r="F141" s="467">
        <f t="shared" si="34"/>
        <v>110826.00000000001</v>
      </c>
      <c r="G141" s="467">
        <v>116.012</v>
      </c>
      <c r="H141" s="467">
        <f t="shared" si="38"/>
        <v>163576.92000000001</v>
      </c>
      <c r="I141" s="589">
        <f t="shared" si="35"/>
        <v>274402.92000000004</v>
      </c>
      <c r="J141" s="621"/>
      <c r="K141" s="521">
        <v>78.600000000000009</v>
      </c>
      <c r="L141" s="467">
        <f t="shared" si="36"/>
        <v>0</v>
      </c>
      <c r="M141" s="521">
        <v>116.012</v>
      </c>
      <c r="N141" s="467">
        <f t="shared" si="39"/>
        <v>0</v>
      </c>
      <c r="O141" s="589">
        <f t="shared" si="37"/>
        <v>0</v>
      </c>
      <c r="P141" s="641">
        <f t="shared" si="26"/>
        <v>0</v>
      </c>
      <c r="Q141" s="514">
        <f t="shared" si="27"/>
        <v>0</v>
      </c>
      <c r="R141" s="640">
        <f t="shared" si="40"/>
        <v>0</v>
      </c>
      <c r="S141" s="652"/>
      <c r="T141" s="521">
        <v>78.600000000000009</v>
      </c>
      <c r="U141" s="521">
        <f t="shared" si="28"/>
        <v>0</v>
      </c>
      <c r="V141" s="521">
        <v>116.012</v>
      </c>
      <c r="W141" s="521">
        <f t="shared" si="32"/>
        <v>0</v>
      </c>
      <c r="X141" s="673">
        <f t="shared" si="29"/>
        <v>0</v>
      </c>
    </row>
    <row r="142" spans="1:24" s="403" customFormat="1" ht="17.45" hidden="1" customHeight="1" x14ac:dyDescent="0.25">
      <c r="A142" s="437" t="s">
        <v>716</v>
      </c>
      <c r="B142" s="438" t="s">
        <v>263</v>
      </c>
      <c r="C142" s="573" t="s">
        <v>32</v>
      </c>
      <c r="D142" s="598">
        <v>600</v>
      </c>
      <c r="E142" s="467">
        <v>45.85</v>
      </c>
      <c r="F142" s="467">
        <f t="shared" si="34"/>
        <v>27510</v>
      </c>
      <c r="G142" s="467">
        <v>28.080000000000002</v>
      </c>
      <c r="H142" s="467">
        <f t="shared" si="38"/>
        <v>16848</v>
      </c>
      <c r="I142" s="589">
        <f t="shared" si="35"/>
        <v>44358</v>
      </c>
      <c r="J142" s="621"/>
      <c r="K142" s="521">
        <v>45.85</v>
      </c>
      <c r="L142" s="467">
        <f t="shared" si="36"/>
        <v>0</v>
      </c>
      <c r="M142" s="521">
        <v>28.080000000000002</v>
      </c>
      <c r="N142" s="467">
        <f t="shared" si="39"/>
        <v>0</v>
      </c>
      <c r="O142" s="589">
        <f t="shared" si="37"/>
        <v>0</v>
      </c>
      <c r="P142" s="641">
        <f t="shared" si="26"/>
        <v>0</v>
      </c>
      <c r="Q142" s="514">
        <f t="shared" si="27"/>
        <v>0</v>
      </c>
      <c r="R142" s="640">
        <f t="shared" si="40"/>
        <v>0</v>
      </c>
      <c r="S142" s="652"/>
      <c r="T142" s="521">
        <v>45.85</v>
      </c>
      <c r="U142" s="521">
        <f t="shared" si="28"/>
        <v>0</v>
      </c>
      <c r="V142" s="521">
        <v>28.080000000000002</v>
      </c>
      <c r="W142" s="521">
        <f t="shared" si="32"/>
        <v>0</v>
      </c>
      <c r="X142" s="673">
        <f t="shared" si="29"/>
        <v>0</v>
      </c>
    </row>
    <row r="143" spans="1:24" s="403" customFormat="1" ht="17.45" hidden="1" customHeight="1" x14ac:dyDescent="0.25">
      <c r="A143" s="437" t="s">
        <v>717</v>
      </c>
      <c r="B143" s="438" t="s">
        <v>264</v>
      </c>
      <c r="C143" s="573" t="s">
        <v>31</v>
      </c>
      <c r="D143" s="598">
        <v>1200</v>
      </c>
      <c r="E143" s="467">
        <v>6.5500000000000007</v>
      </c>
      <c r="F143" s="467">
        <f t="shared" si="34"/>
        <v>7860.0000000000009</v>
      </c>
      <c r="G143" s="467">
        <v>3.3800000000000003</v>
      </c>
      <c r="H143" s="467">
        <f t="shared" si="38"/>
        <v>4056.0000000000005</v>
      </c>
      <c r="I143" s="589">
        <f t="shared" si="35"/>
        <v>11916.000000000002</v>
      </c>
      <c r="J143" s="621"/>
      <c r="K143" s="521">
        <v>6.5500000000000007</v>
      </c>
      <c r="L143" s="467">
        <f t="shared" si="36"/>
        <v>0</v>
      </c>
      <c r="M143" s="521">
        <v>3.3800000000000003</v>
      </c>
      <c r="N143" s="467">
        <f t="shared" si="39"/>
        <v>0</v>
      </c>
      <c r="O143" s="589">
        <f t="shared" si="37"/>
        <v>0</v>
      </c>
      <c r="P143" s="641">
        <f t="shared" si="26"/>
        <v>0</v>
      </c>
      <c r="Q143" s="514">
        <f t="shared" si="27"/>
        <v>0</v>
      </c>
      <c r="R143" s="640">
        <f t="shared" si="40"/>
        <v>0</v>
      </c>
      <c r="S143" s="652"/>
      <c r="T143" s="521">
        <v>6.5500000000000007</v>
      </c>
      <c r="U143" s="521">
        <f t="shared" si="28"/>
        <v>0</v>
      </c>
      <c r="V143" s="521">
        <v>3.3800000000000003</v>
      </c>
      <c r="W143" s="521">
        <f t="shared" si="32"/>
        <v>0</v>
      </c>
      <c r="X143" s="673">
        <f t="shared" si="29"/>
        <v>0</v>
      </c>
    </row>
    <row r="144" spans="1:24" s="403" customFormat="1" ht="17.45" hidden="1" customHeight="1" x14ac:dyDescent="0.25">
      <c r="A144" s="437" t="s">
        <v>718</v>
      </c>
      <c r="B144" s="438" t="s">
        <v>265</v>
      </c>
      <c r="C144" s="573" t="s">
        <v>31</v>
      </c>
      <c r="D144" s="598">
        <v>400</v>
      </c>
      <c r="E144" s="467">
        <v>6.5500000000000007</v>
      </c>
      <c r="F144" s="467">
        <f t="shared" si="34"/>
        <v>2620.0000000000005</v>
      </c>
      <c r="G144" s="467">
        <v>4.6800000000000006</v>
      </c>
      <c r="H144" s="467">
        <f t="shared" si="38"/>
        <v>1872.0000000000002</v>
      </c>
      <c r="I144" s="589">
        <f t="shared" si="35"/>
        <v>4492.0000000000009</v>
      </c>
      <c r="J144" s="621"/>
      <c r="K144" s="521">
        <v>6.5500000000000007</v>
      </c>
      <c r="L144" s="467">
        <f t="shared" si="36"/>
        <v>0</v>
      </c>
      <c r="M144" s="521">
        <v>4.6800000000000006</v>
      </c>
      <c r="N144" s="467">
        <f t="shared" si="39"/>
        <v>0</v>
      </c>
      <c r="O144" s="589">
        <f t="shared" si="37"/>
        <v>0</v>
      </c>
      <c r="P144" s="641">
        <f t="shared" si="26"/>
        <v>0</v>
      </c>
      <c r="Q144" s="514">
        <f t="shared" si="27"/>
        <v>0</v>
      </c>
      <c r="R144" s="640">
        <f t="shared" si="40"/>
        <v>0</v>
      </c>
      <c r="S144" s="652"/>
      <c r="T144" s="521">
        <v>6.5500000000000007</v>
      </c>
      <c r="U144" s="521">
        <f t="shared" si="28"/>
        <v>0</v>
      </c>
      <c r="V144" s="521">
        <v>4.6800000000000006</v>
      </c>
      <c r="W144" s="521">
        <f t="shared" si="32"/>
        <v>0</v>
      </c>
      <c r="X144" s="673">
        <f t="shared" si="29"/>
        <v>0</v>
      </c>
    </row>
    <row r="145" spans="1:24" s="403" customFormat="1" ht="17.45" hidden="1" customHeight="1" x14ac:dyDescent="0.25">
      <c r="A145" s="437" t="s">
        <v>719</v>
      </c>
      <c r="B145" s="438" t="s">
        <v>266</v>
      </c>
      <c r="C145" s="573" t="s">
        <v>31</v>
      </c>
      <c r="D145" s="598">
        <v>1600</v>
      </c>
      <c r="E145" s="467">
        <v>6.5500000000000007</v>
      </c>
      <c r="F145" s="467">
        <f t="shared" si="34"/>
        <v>10480.000000000002</v>
      </c>
      <c r="G145" s="467">
        <v>18.46</v>
      </c>
      <c r="H145" s="467">
        <f t="shared" si="38"/>
        <v>29536</v>
      </c>
      <c r="I145" s="589">
        <f t="shared" si="35"/>
        <v>40016</v>
      </c>
      <c r="J145" s="621"/>
      <c r="K145" s="521">
        <v>6.5500000000000007</v>
      </c>
      <c r="L145" s="467">
        <f t="shared" si="36"/>
        <v>0</v>
      </c>
      <c r="M145" s="521">
        <v>18.46</v>
      </c>
      <c r="N145" s="467">
        <f t="shared" si="39"/>
        <v>0</v>
      </c>
      <c r="O145" s="589">
        <f t="shared" si="37"/>
        <v>0</v>
      </c>
      <c r="P145" s="641">
        <f t="shared" si="26"/>
        <v>0</v>
      </c>
      <c r="Q145" s="514">
        <f t="shared" si="27"/>
        <v>0</v>
      </c>
      <c r="R145" s="640">
        <f t="shared" si="40"/>
        <v>0</v>
      </c>
      <c r="S145" s="652"/>
      <c r="T145" s="521">
        <v>6.5500000000000007</v>
      </c>
      <c r="U145" s="521">
        <f t="shared" si="28"/>
        <v>0</v>
      </c>
      <c r="V145" s="521">
        <v>18.46</v>
      </c>
      <c r="W145" s="521">
        <f t="shared" si="32"/>
        <v>0</v>
      </c>
      <c r="X145" s="673">
        <f t="shared" si="29"/>
        <v>0</v>
      </c>
    </row>
    <row r="146" spans="1:24" s="403" customFormat="1" ht="17.45" hidden="1" customHeight="1" x14ac:dyDescent="0.25">
      <c r="A146" s="437" t="s">
        <v>720</v>
      </c>
      <c r="B146" s="438" t="s">
        <v>267</v>
      </c>
      <c r="C146" s="573" t="s">
        <v>31</v>
      </c>
      <c r="D146" s="598">
        <v>1600</v>
      </c>
      <c r="E146" s="467">
        <v>6.5500000000000007</v>
      </c>
      <c r="F146" s="467">
        <f t="shared" si="34"/>
        <v>10480.000000000002</v>
      </c>
      <c r="G146" s="467">
        <v>2.3660000000000001</v>
      </c>
      <c r="H146" s="467">
        <f t="shared" si="38"/>
        <v>3785.6000000000004</v>
      </c>
      <c r="I146" s="589">
        <f t="shared" si="35"/>
        <v>14265.600000000002</v>
      </c>
      <c r="J146" s="621"/>
      <c r="K146" s="521">
        <v>6.5500000000000007</v>
      </c>
      <c r="L146" s="467">
        <f t="shared" si="36"/>
        <v>0</v>
      </c>
      <c r="M146" s="521">
        <v>2.3660000000000001</v>
      </c>
      <c r="N146" s="467">
        <f t="shared" si="39"/>
        <v>0</v>
      </c>
      <c r="O146" s="589">
        <f t="shared" si="37"/>
        <v>0</v>
      </c>
      <c r="P146" s="641">
        <f t="shared" si="26"/>
        <v>0</v>
      </c>
      <c r="Q146" s="514">
        <f t="shared" si="27"/>
        <v>0</v>
      </c>
      <c r="R146" s="640">
        <f t="shared" si="40"/>
        <v>0</v>
      </c>
      <c r="S146" s="652"/>
      <c r="T146" s="521">
        <v>6.5500000000000007</v>
      </c>
      <c r="U146" s="521">
        <f t="shared" si="28"/>
        <v>0</v>
      </c>
      <c r="V146" s="521">
        <v>2.3660000000000001</v>
      </c>
      <c r="W146" s="521">
        <f t="shared" si="32"/>
        <v>0</v>
      </c>
      <c r="X146" s="673">
        <f t="shared" si="29"/>
        <v>0</v>
      </c>
    </row>
    <row r="147" spans="1:24" s="403" customFormat="1" ht="17.45" hidden="1" customHeight="1" x14ac:dyDescent="0.25">
      <c r="A147" s="437" t="s">
        <v>721</v>
      </c>
      <c r="B147" s="438" t="s">
        <v>268</v>
      </c>
      <c r="C147" s="573" t="s">
        <v>224</v>
      </c>
      <c r="D147" s="598">
        <v>1</v>
      </c>
      <c r="E147" s="467"/>
      <c r="F147" s="467"/>
      <c r="G147" s="467">
        <v>28080</v>
      </c>
      <c r="H147" s="467">
        <f t="shared" si="38"/>
        <v>28080</v>
      </c>
      <c r="I147" s="589">
        <f t="shared" si="35"/>
        <v>28080</v>
      </c>
      <c r="J147" s="621"/>
      <c r="K147" s="521"/>
      <c r="L147" s="467"/>
      <c r="M147" s="521">
        <v>28080</v>
      </c>
      <c r="N147" s="467">
        <f t="shared" si="39"/>
        <v>0</v>
      </c>
      <c r="O147" s="589">
        <f t="shared" si="37"/>
        <v>0</v>
      </c>
      <c r="P147" s="641">
        <f t="shared" si="26"/>
        <v>0</v>
      </c>
      <c r="Q147" s="514">
        <f t="shared" si="27"/>
        <v>0</v>
      </c>
      <c r="R147" s="640">
        <f t="shared" si="40"/>
        <v>0</v>
      </c>
      <c r="S147" s="652"/>
      <c r="T147" s="521"/>
      <c r="U147" s="521"/>
      <c r="V147" s="521">
        <v>28080</v>
      </c>
      <c r="W147" s="521">
        <f t="shared" si="32"/>
        <v>0</v>
      </c>
      <c r="X147" s="673">
        <f t="shared" si="29"/>
        <v>0</v>
      </c>
    </row>
    <row r="148" spans="1:24" s="403" customFormat="1" ht="17.45" hidden="1" customHeight="1" x14ac:dyDescent="0.25">
      <c r="A148" s="437" t="s">
        <v>722</v>
      </c>
      <c r="B148" s="438" t="s">
        <v>269</v>
      </c>
      <c r="C148" s="573" t="s">
        <v>224</v>
      </c>
      <c r="D148" s="598">
        <v>1</v>
      </c>
      <c r="E148" s="467">
        <v>166632</v>
      </c>
      <c r="F148" s="467">
        <f>E148*D148</f>
        <v>166632</v>
      </c>
      <c r="G148" s="467"/>
      <c r="H148" s="467"/>
      <c r="I148" s="589">
        <f t="shared" si="35"/>
        <v>166632</v>
      </c>
      <c r="J148" s="621"/>
      <c r="K148" s="521">
        <v>166632</v>
      </c>
      <c r="L148" s="467">
        <f>K148*J148</f>
        <v>0</v>
      </c>
      <c r="M148" s="521"/>
      <c r="N148" s="467"/>
      <c r="O148" s="589">
        <f t="shared" si="37"/>
        <v>0</v>
      </c>
      <c r="P148" s="641">
        <f t="shared" si="26"/>
        <v>0</v>
      </c>
      <c r="Q148" s="514">
        <f t="shared" si="27"/>
        <v>0</v>
      </c>
      <c r="R148" s="640">
        <f t="shared" si="40"/>
        <v>0</v>
      </c>
      <c r="S148" s="652"/>
      <c r="T148" s="521">
        <v>166632</v>
      </c>
      <c r="U148" s="521">
        <f>T148*S148</f>
        <v>0</v>
      </c>
      <c r="V148" s="521"/>
      <c r="W148" s="521"/>
      <c r="X148" s="673">
        <f t="shared" si="29"/>
        <v>0</v>
      </c>
    </row>
    <row r="149" spans="1:24" ht="17.45" customHeight="1" x14ac:dyDescent="0.25">
      <c r="A149" s="697" t="s">
        <v>270</v>
      </c>
      <c r="B149" s="698" t="s">
        <v>271</v>
      </c>
      <c r="C149" s="699"/>
      <c r="D149" s="637"/>
      <c r="E149" s="555"/>
      <c r="F149" s="555">
        <f>F150+F151+F152+F153+F154+F155+F156+F157+F158+F159+F162+F163+F164</f>
        <v>24068943.394999996</v>
      </c>
      <c r="G149" s="555"/>
      <c r="H149" s="555">
        <f>SUM(H150:H164)</f>
        <v>62756587.3596</v>
      </c>
      <c r="I149" s="638">
        <f>SUM(I150:I164)</f>
        <v>87564706.114600003</v>
      </c>
      <c r="J149" s="637"/>
      <c r="K149" s="515"/>
      <c r="L149" s="456">
        <f>L150+L151+L152+L153+L154+L155+L156+L157+L158+L159+L162+L163+L164</f>
        <v>11110198.632095326</v>
      </c>
      <c r="M149" s="515"/>
      <c r="N149" s="456">
        <f>SUM(N150:N164)</f>
        <v>35090649</v>
      </c>
      <c r="O149" s="609">
        <f>SUM(O150:O164)</f>
        <v>46200847.632095329</v>
      </c>
      <c r="P149" s="642"/>
      <c r="Q149" s="456"/>
      <c r="R149" s="609"/>
      <c r="S149" s="636"/>
      <c r="T149" s="515"/>
      <c r="U149" s="515">
        <f>U150+U151+U152+U153+U154+U155+U156+U157+U158+U159+U162+U163+U164</f>
        <v>11107535.710000001</v>
      </c>
      <c r="V149" s="515"/>
      <c r="W149" s="515">
        <f>SUM(W150:W164)</f>
        <v>35088691</v>
      </c>
      <c r="X149" s="670">
        <f>SUM(X150:X164)</f>
        <v>46196226.710000001</v>
      </c>
    </row>
    <row r="150" spans="1:24" s="498" customFormat="1" ht="17.45" customHeight="1" x14ac:dyDescent="0.25">
      <c r="A150" s="437" t="s">
        <v>723</v>
      </c>
      <c r="B150" s="510" t="s">
        <v>272</v>
      </c>
      <c r="C150" s="574" t="s">
        <v>224</v>
      </c>
      <c r="D150" s="599">
        <v>6</v>
      </c>
      <c r="E150" s="484">
        <v>125450</v>
      </c>
      <c r="F150" s="484">
        <f t="shared" ref="F150:F164" si="41">E150*D150</f>
        <v>752700</v>
      </c>
      <c r="G150" s="484">
        <v>982545</v>
      </c>
      <c r="H150" s="484">
        <f t="shared" ref="H150:H164" si="42">G150*D150</f>
        <v>5895270</v>
      </c>
      <c r="I150" s="589">
        <f t="shared" ref="I150:I164" si="43">H150+F150</f>
        <v>6647970</v>
      </c>
      <c r="J150" s="622">
        <v>6</v>
      </c>
      <c r="K150" s="527">
        <v>125450</v>
      </c>
      <c r="L150" s="499">
        <f t="shared" ref="L150:L164" si="44">K150*J150</f>
        <v>752700</v>
      </c>
      <c r="M150" s="527">
        <v>982545</v>
      </c>
      <c r="N150" s="499">
        <f t="shared" ref="N150:N164" si="45">M150*J150</f>
        <v>5895270</v>
      </c>
      <c r="O150" s="612">
        <f t="shared" ref="O150:O164" si="46">N150+L150</f>
        <v>6647970</v>
      </c>
      <c r="P150" s="641">
        <f t="shared" si="26"/>
        <v>0</v>
      </c>
      <c r="Q150" s="514">
        <f t="shared" si="27"/>
        <v>0</v>
      </c>
      <c r="R150" s="640">
        <f t="shared" ref="R150:R162" si="47">(D150*K150)-(D150*T150)</f>
        <v>0</v>
      </c>
      <c r="S150" s="641">
        <v>6</v>
      </c>
      <c r="T150" s="527">
        <v>125450</v>
      </c>
      <c r="U150" s="527">
        <f t="shared" ref="U150:U164" si="48">T150*S150</f>
        <v>752700</v>
      </c>
      <c r="V150" s="527">
        <v>982545</v>
      </c>
      <c r="W150" s="527">
        <f t="shared" ref="W150:W164" si="49">V150*S150</f>
        <v>5895270</v>
      </c>
      <c r="X150" s="671">
        <f t="shared" ref="X150:X164" si="50">W150+U150</f>
        <v>6647970</v>
      </c>
    </row>
    <row r="151" spans="1:24" s="496" customFormat="1" ht="17.45" hidden="1" customHeight="1" x14ac:dyDescent="0.25">
      <c r="A151" s="437" t="s">
        <v>725</v>
      </c>
      <c r="B151" s="510" t="s">
        <v>273</v>
      </c>
      <c r="C151" s="574" t="s">
        <v>224</v>
      </c>
      <c r="D151" s="599">
        <v>5</v>
      </c>
      <c r="E151" s="484">
        <v>29545</v>
      </c>
      <c r="F151" s="484">
        <f t="shared" si="41"/>
        <v>147725</v>
      </c>
      <c r="G151" s="484">
        <v>469586</v>
      </c>
      <c r="H151" s="484">
        <f t="shared" si="42"/>
        <v>2347930</v>
      </c>
      <c r="I151" s="589">
        <f t="shared" si="43"/>
        <v>2495655</v>
      </c>
      <c r="J151" s="622"/>
      <c r="K151" s="528">
        <v>29545</v>
      </c>
      <c r="L151" s="484">
        <f t="shared" si="44"/>
        <v>0</v>
      </c>
      <c r="M151" s="528">
        <v>469586</v>
      </c>
      <c r="N151" s="484">
        <f t="shared" si="45"/>
        <v>0</v>
      </c>
      <c r="O151" s="589">
        <f t="shared" si="46"/>
        <v>0</v>
      </c>
      <c r="P151" s="641">
        <f t="shared" si="26"/>
        <v>0</v>
      </c>
      <c r="Q151" s="514">
        <f t="shared" si="27"/>
        <v>0</v>
      </c>
      <c r="R151" s="640">
        <f t="shared" si="47"/>
        <v>0</v>
      </c>
      <c r="S151" s="641"/>
      <c r="T151" s="528">
        <v>29545</v>
      </c>
      <c r="U151" s="528">
        <f t="shared" si="48"/>
        <v>0</v>
      </c>
      <c r="V151" s="528">
        <v>469586</v>
      </c>
      <c r="W151" s="528">
        <f t="shared" si="49"/>
        <v>0</v>
      </c>
      <c r="X151" s="673">
        <f t="shared" si="50"/>
        <v>0</v>
      </c>
    </row>
    <row r="152" spans="1:24" s="496" customFormat="1" ht="17.45" hidden="1" customHeight="1" x14ac:dyDescent="0.25">
      <c r="A152" s="437" t="s">
        <v>726</v>
      </c>
      <c r="B152" s="510" t="s">
        <v>274</v>
      </c>
      <c r="C152" s="574" t="s">
        <v>224</v>
      </c>
      <c r="D152" s="599">
        <v>11</v>
      </c>
      <c r="E152" s="484">
        <v>102635.07494545454</v>
      </c>
      <c r="F152" s="484">
        <f t="shared" si="41"/>
        <v>1128985.8244</v>
      </c>
      <c r="G152" s="484">
        <v>309219.33883636363</v>
      </c>
      <c r="H152" s="484">
        <f t="shared" si="42"/>
        <v>3401412.7272000001</v>
      </c>
      <c r="I152" s="589">
        <f t="shared" si="43"/>
        <v>4530398.5515999999</v>
      </c>
      <c r="J152" s="622"/>
      <c r="K152" s="528">
        <v>102635.07494545454</v>
      </c>
      <c r="L152" s="484">
        <f t="shared" si="44"/>
        <v>0</v>
      </c>
      <c r="M152" s="528">
        <v>309219.33883636363</v>
      </c>
      <c r="N152" s="484">
        <f t="shared" si="45"/>
        <v>0</v>
      </c>
      <c r="O152" s="589">
        <f t="shared" si="46"/>
        <v>0</v>
      </c>
      <c r="P152" s="641">
        <f t="shared" si="26"/>
        <v>0</v>
      </c>
      <c r="Q152" s="514">
        <f t="shared" si="27"/>
        <v>0</v>
      </c>
      <c r="R152" s="640">
        <f t="shared" si="47"/>
        <v>0</v>
      </c>
      <c r="S152" s="641"/>
      <c r="T152" s="528">
        <v>102635.07494545454</v>
      </c>
      <c r="U152" s="528">
        <f t="shared" si="48"/>
        <v>0</v>
      </c>
      <c r="V152" s="528">
        <v>309219.33883636363</v>
      </c>
      <c r="W152" s="528">
        <f t="shared" si="49"/>
        <v>0</v>
      </c>
      <c r="X152" s="673">
        <f t="shared" si="50"/>
        <v>0</v>
      </c>
    </row>
    <row r="153" spans="1:24" s="496" customFormat="1" ht="17.45" hidden="1" customHeight="1" x14ac:dyDescent="0.25">
      <c r="A153" s="437" t="s">
        <v>727</v>
      </c>
      <c r="B153" s="510" t="s">
        <v>275</v>
      </c>
      <c r="C153" s="574" t="s">
        <v>31</v>
      </c>
      <c r="D153" s="599">
        <v>86</v>
      </c>
      <c r="E153" s="484">
        <v>4332.5980348837211</v>
      </c>
      <c r="F153" s="484">
        <f t="shared" si="41"/>
        <v>372603.43100000004</v>
      </c>
      <c r="G153" s="484">
        <v>10463.972093023256</v>
      </c>
      <c r="H153" s="484">
        <f t="shared" si="42"/>
        <v>899901.6</v>
      </c>
      <c r="I153" s="589">
        <f t="shared" si="43"/>
        <v>1272505.031</v>
      </c>
      <c r="J153" s="622"/>
      <c r="K153" s="528">
        <v>4332.5980348837211</v>
      </c>
      <c r="L153" s="484">
        <f t="shared" si="44"/>
        <v>0</v>
      </c>
      <c r="M153" s="528">
        <v>10463.972093023256</v>
      </c>
      <c r="N153" s="484">
        <f t="shared" si="45"/>
        <v>0</v>
      </c>
      <c r="O153" s="589">
        <f t="shared" si="46"/>
        <v>0</v>
      </c>
      <c r="P153" s="641">
        <f t="shared" si="26"/>
        <v>0</v>
      </c>
      <c r="Q153" s="514">
        <f t="shared" si="27"/>
        <v>0</v>
      </c>
      <c r="R153" s="640">
        <f t="shared" si="47"/>
        <v>0</v>
      </c>
      <c r="S153" s="641"/>
      <c r="T153" s="528">
        <v>4332.5980348837211</v>
      </c>
      <c r="U153" s="528">
        <f t="shared" si="48"/>
        <v>0</v>
      </c>
      <c r="V153" s="528">
        <v>10463.972093023256</v>
      </c>
      <c r="W153" s="528">
        <f t="shared" si="49"/>
        <v>0</v>
      </c>
      <c r="X153" s="673">
        <f t="shared" si="50"/>
        <v>0</v>
      </c>
    </row>
    <row r="154" spans="1:24" s="498" customFormat="1" ht="17.45" customHeight="1" x14ac:dyDescent="0.25">
      <c r="A154" s="437" t="s">
        <v>728</v>
      </c>
      <c r="B154" s="510" t="s">
        <v>276</v>
      </c>
      <c r="C154" s="574" t="s">
        <v>153</v>
      </c>
      <c r="D154" s="599">
        <v>2907.8999999999996</v>
      </c>
      <c r="E154" s="484">
        <v>2655.5948880635515</v>
      </c>
      <c r="F154" s="484">
        <f t="shared" si="41"/>
        <v>7722204.375</v>
      </c>
      <c r="G154" s="484">
        <v>1958</v>
      </c>
      <c r="H154" s="484">
        <f t="shared" si="42"/>
        <v>5693668.1999999993</v>
      </c>
      <c r="I154" s="589">
        <f t="shared" si="43"/>
        <v>13415872.574999999</v>
      </c>
      <c r="J154" s="622">
        <v>1500</v>
      </c>
      <c r="K154" s="527">
        <v>2655.5948880635515</v>
      </c>
      <c r="L154" s="499">
        <f t="shared" si="44"/>
        <v>3983392.3320953273</v>
      </c>
      <c r="M154" s="527">
        <v>1958</v>
      </c>
      <c r="N154" s="499">
        <f t="shared" si="45"/>
        <v>2937000</v>
      </c>
      <c r="O154" s="612">
        <f t="shared" si="46"/>
        <v>6920392.3320953269</v>
      </c>
      <c r="P154" s="641">
        <f t="shared" si="26"/>
        <v>4.8880635513341986E-3</v>
      </c>
      <c r="Q154" s="514">
        <f t="shared" si="27"/>
        <v>0</v>
      </c>
      <c r="R154" s="640">
        <f t="shared" si="47"/>
        <v>14.214000000618398</v>
      </c>
      <c r="S154" s="641">
        <v>1499</v>
      </c>
      <c r="T154" s="527">
        <v>2655.59</v>
      </c>
      <c r="U154" s="527">
        <f t="shared" si="48"/>
        <v>3980729.41</v>
      </c>
      <c r="V154" s="527">
        <v>1958</v>
      </c>
      <c r="W154" s="527">
        <f t="shared" si="49"/>
        <v>2935042</v>
      </c>
      <c r="X154" s="671">
        <f t="shared" si="50"/>
        <v>6915771.4100000001</v>
      </c>
    </row>
    <row r="155" spans="1:24" s="496" customFormat="1" ht="17.45" hidden="1" customHeight="1" x14ac:dyDescent="0.25">
      <c r="A155" s="437" t="s">
        <v>729</v>
      </c>
      <c r="B155" s="510" t="s">
        <v>277</v>
      </c>
      <c r="C155" s="574" t="s">
        <v>31</v>
      </c>
      <c r="D155" s="599">
        <v>8</v>
      </c>
      <c r="E155" s="484">
        <v>11973.056124999999</v>
      </c>
      <c r="F155" s="484">
        <f t="shared" si="41"/>
        <v>95784.448999999993</v>
      </c>
      <c r="G155" s="484">
        <v>32008.274999999998</v>
      </c>
      <c r="H155" s="484">
        <f t="shared" si="42"/>
        <v>256066.19999999998</v>
      </c>
      <c r="I155" s="589">
        <f t="shared" si="43"/>
        <v>351850.64899999998</v>
      </c>
      <c r="J155" s="622"/>
      <c r="K155" s="528">
        <v>11973.056124999999</v>
      </c>
      <c r="L155" s="484">
        <f t="shared" si="44"/>
        <v>0</v>
      </c>
      <c r="M155" s="528">
        <v>32008.274999999998</v>
      </c>
      <c r="N155" s="484">
        <f t="shared" si="45"/>
        <v>0</v>
      </c>
      <c r="O155" s="589">
        <f t="shared" si="46"/>
        <v>0</v>
      </c>
      <c r="P155" s="641">
        <f t="shared" si="26"/>
        <v>0</v>
      </c>
      <c r="Q155" s="514">
        <f t="shared" si="27"/>
        <v>0</v>
      </c>
      <c r="R155" s="640">
        <f t="shared" si="47"/>
        <v>0</v>
      </c>
      <c r="S155" s="641"/>
      <c r="T155" s="528">
        <v>11973.056124999999</v>
      </c>
      <c r="U155" s="528">
        <f t="shared" si="48"/>
        <v>0</v>
      </c>
      <c r="V155" s="528">
        <v>32008.274999999998</v>
      </c>
      <c r="W155" s="528">
        <f t="shared" si="49"/>
        <v>0</v>
      </c>
      <c r="X155" s="673">
        <f t="shared" si="50"/>
        <v>0</v>
      </c>
    </row>
    <row r="156" spans="1:24" s="498" customFormat="1" ht="17.45" customHeight="1" x14ac:dyDescent="0.25">
      <c r="A156" s="437" t="s">
        <v>730</v>
      </c>
      <c r="B156" s="510" t="s">
        <v>278</v>
      </c>
      <c r="C156" s="574" t="s">
        <v>224</v>
      </c>
      <c r="D156" s="599">
        <v>12</v>
      </c>
      <c r="E156" s="484">
        <v>637410.63</v>
      </c>
      <c r="F156" s="484">
        <f t="shared" si="41"/>
        <v>7648927.5600000005</v>
      </c>
      <c r="G156" s="484">
        <v>2625837.9000000004</v>
      </c>
      <c r="H156" s="484">
        <f t="shared" si="42"/>
        <v>31510054.800000004</v>
      </c>
      <c r="I156" s="589">
        <f t="shared" si="43"/>
        <v>39158982.360000007</v>
      </c>
      <c r="J156" s="622">
        <v>10</v>
      </c>
      <c r="K156" s="527">
        <v>637410.63</v>
      </c>
      <c r="L156" s="499">
        <f t="shared" si="44"/>
        <v>6374106.2999999998</v>
      </c>
      <c r="M156" s="527">
        <v>2625837.9000000004</v>
      </c>
      <c r="N156" s="499">
        <f t="shared" si="45"/>
        <v>26258379.000000004</v>
      </c>
      <c r="O156" s="612">
        <f t="shared" si="46"/>
        <v>32632485.300000004</v>
      </c>
      <c r="P156" s="641">
        <f t="shared" si="26"/>
        <v>0</v>
      </c>
      <c r="Q156" s="514">
        <f t="shared" si="27"/>
        <v>0</v>
      </c>
      <c r="R156" s="640">
        <f t="shared" si="47"/>
        <v>0</v>
      </c>
      <c r="S156" s="641">
        <v>10</v>
      </c>
      <c r="T156" s="527">
        <v>637410.63</v>
      </c>
      <c r="U156" s="527">
        <f t="shared" si="48"/>
        <v>6374106.2999999998</v>
      </c>
      <c r="V156" s="527">
        <v>2625837.9</v>
      </c>
      <c r="W156" s="527">
        <f t="shared" si="49"/>
        <v>26258379</v>
      </c>
      <c r="X156" s="671">
        <f t="shared" si="50"/>
        <v>32632485.300000001</v>
      </c>
    </row>
    <row r="157" spans="1:24" s="496" customFormat="1" ht="17.45" hidden="1" customHeight="1" x14ac:dyDescent="0.25">
      <c r="A157" s="437" t="s">
        <v>731</v>
      </c>
      <c r="B157" s="510" t="s">
        <v>279</v>
      </c>
      <c r="C157" s="574" t="s">
        <v>31</v>
      </c>
      <c r="D157" s="599">
        <v>24</v>
      </c>
      <c r="E157" s="484">
        <v>8305.7144000000008</v>
      </c>
      <c r="F157" s="484">
        <f t="shared" si="41"/>
        <v>199337.14560000002</v>
      </c>
      <c r="G157" s="484">
        <v>20103.2</v>
      </c>
      <c r="H157" s="484">
        <f t="shared" si="42"/>
        <v>482476.80000000005</v>
      </c>
      <c r="I157" s="589">
        <f t="shared" si="43"/>
        <v>681813.94560000009</v>
      </c>
      <c r="J157" s="622"/>
      <c r="K157" s="528">
        <v>8305.7144000000008</v>
      </c>
      <c r="L157" s="484">
        <f t="shared" si="44"/>
        <v>0</v>
      </c>
      <c r="M157" s="528">
        <v>20103.2</v>
      </c>
      <c r="N157" s="484">
        <f t="shared" si="45"/>
        <v>0</v>
      </c>
      <c r="O157" s="589">
        <f t="shared" si="46"/>
        <v>0</v>
      </c>
      <c r="P157" s="641">
        <f t="shared" si="26"/>
        <v>0</v>
      </c>
      <c r="Q157" s="514">
        <f t="shared" si="27"/>
        <v>0</v>
      </c>
      <c r="R157" s="640">
        <f t="shared" si="47"/>
        <v>0</v>
      </c>
      <c r="S157" s="641"/>
      <c r="T157" s="528">
        <v>8305.7144000000008</v>
      </c>
      <c r="U157" s="528">
        <f t="shared" si="48"/>
        <v>0</v>
      </c>
      <c r="V157" s="528">
        <v>20103.2</v>
      </c>
      <c r="W157" s="528">
        <f t="shared" si="49"/>
        <v>0</v>
      </c>
      <c r="X157" s="673">
        <f t="shared" si="50"/>
        <v>0</v>
      </c>
    </row>
    <row r="158" spans="1:24" s="496" customFormat="1" ht="17.45" hidden="1" customHeight="1" x14ac:dyDescent="0.25">
      <c r="A158" s="437" t="s">
        <v>732</v>
      </c>
      <c r="B158" s="510" t="s">
        <v>276</v>
      </c>
      <c r="C158" s="574" t="s">
        <v>153</v>
      </c>
      <c r="D158" s="599">
        <v>564.5</v>
      </c>
      <c r="E158" s="484">
        <v>3758</v>
      </c>
      <c r="F158" s="484">
        <f t="shared" si="41"/>
        <v>2121391</v>
      </c>
      <c r="G158" s="484">
        <v>1100</v>
      </c>
      <c r="H158" s="484">
        <f t="shared" si="42"/>
        <v>620950</v>
      </c>
      <c r="I158" s="589">
        <f t="shared" si="43"/>
        <v>2742341</v>
      </c>
      <c r="J158" s="622"/>
      <c r="K158" s="528">
        <v>3758</v>
      </c>
      <c r="L158" s="484">
        <f t="shared" si="44"/>
        <v>0</v>
      </c>
      <c r="M158" s="528">
        <v>1100</v>
      </c>
      <c r="N158" s="484">
        <f t="shared" si="45"/>
        <v>0</v>
      </c>
      <c r="O158" s="589">
        <f t="shared" si="46"/>
        <v>0</v>
      </c>
      <c r="P158" s="641">
        <f t="shared" si="26"/>
        <v>0</v>
      </c>
      <c r="Q158" s="514">
        <f t="shared" si="27"/>
        <v>0</v>
      </c>
      <c r="R158" s="640">
        <f t="shared" si="47"/>
        <v>0</v>
      </c>
      <c r="S158" s="641"/>
      <c r="T158" s="528">
        <v>3758</v>
      </c>
      <c r="U158" s="528">
        <f t="shared" si="48"/>
        <v>0</v>
      </c>
      <c r="V158" s="528">
        <v>1100</v>
      </c>
      <c r="W158" s="528">
        <f t="shared" si="49"/>
        <v>0</v>
      </c>
      <c r="X158" s="673">
        <f t="shared" si="50"/>
        <v>0</v>
      </c>
    </row>
    <row r="159" spans="1:24" s="496" customFormat="1" ht="17.45" hidden="1" customHeight="1" x14ac:dyDescent="0.25">
      <c r="A159" s="437" t="s">
        <v>733</v>
      </c>
      <c r="B159" s="510" t="s">
        <v>280</v>
      </c>
      <c r="C159" s="574" t="s">
        <v>224</v>
      </c>
      <c r="D159" s="599">
        <v>16</v>
      </c>
      <c r="E159" s="484">
        <v>46198.46</v>
      </c>
      <c r="F159" s="484">
        <f t="shared" si="41"/>
        <v>739175.36</v>
      </c>
      <c r="G159" s="484">
        <v>372209.49577500008</v>
      </c>
      <c r="H159" s="484">
        <f t="shared" si="42"/>
        <v>5955351.9324000012</v>
      </c>
      <c r="I159" s="589">
        <f t="shared" si="43"/>
        <v>6694527.2924000015</v>
      </c>
      <c r="J159" s="622"/>
      <c r="K159" s="528">
        <v>46198.46</v>
      </c>
      <c r="L159" s="484">
        <f t="shared" si="44"/>
        <v>0</v>
      </c>
      <c r="M159" s="528">
        <v>372209.49577500008</v>
      </c>
      <c r="N159" s="484">
        <f t="shared" si="45"/>
        <v>0</v>
      </c>
      <c r="O159" s="589">
        <f t="shared" si="46"/>
        <v>0</v>
      </c>
      <c r="P159" s="641">
        <f t="shared" si="26"/>
        <v>0</v>
      </c>
      <c r="Q159" s="514">
        <f t="shared" si="27"/>
        <v>0</v>
      </c>
      <c r="R159" s="640">
        <f t="shared" si="47"/>
        <v>0</v>
      </c>
      <c r="S159" s="641"/>
      <c r="T159" s="528">
        <v>46198.46</v>
      </c>
      <c r="U159" s="528">
        <f t="shared" si="48"/>
        <v>0</v>
      </c>
      <c r="V159" s="528">
        <v>372209.49577500008</v>
      </c>
      <c r="W159" s="528">
        <f t="shared" si="49"/>
        <v>0</v>
      </c>
      <c r="X159" s="673">
        <f t="shared" si="50"/>
        <v>0</v>
      </c>
    </row>
    <row r="160" spans="1:24" s="496" customFormat="1" ht="17.45" hidden="1" customHeight="1" x14ac:dyDescent="0.25">
      <c r="A160" s="508"/>
      <c r="B160" s="509" t="s">
        <v>282</v>
      </c>
      <c r="C160" s="575" t="s">
        <v>31</v>
      </c>
      <c r="D160" s="705">
        <v>4</v>
      </c>
      <c r="E160" s="467">
        <v>46198.46</v>
      </c>
      <c r="F160" s="467">
        <f t="shared" si="41"/>
        <v>184793.84</v>
      </c>
      <c r="G160" s="467">
        <v>191555</v>
      </c>
      <c r="H160" s="467">
        <f t="shared" si="42"/>
        <v>766220</v>
      </c>
      <c r="I160" s="589">
        <f t="shared" si="43"/>
        <v>951013.84</v>
      </c>
      <c r="J160" s="622"/>
      <c r="K160" s="521">
        <v>46198.46</v>
      </c>
      <c r="L160" s="467">
        <f t="shared" si="44"/>
        <v>0</v>
      </c>
      <c r="M160" s="521">
        <v>191555</v>
      </c>
      <c r="N160" s="467">
        <f t="shared" si="45"/>
        <v>0</v>
      </c>
      <c r="O160" s="589">
        <f t="shared" si="46"/>
        <v>0</v>
      </c>
      <c r="P160" s="641">
        <f t="shared" si="26"/>
        <v>0</v>
      </c>
      <c r="Q160" s="514">
        <f t="shared" si="27"/>
        <v>0</v>
      </c>
      <c r="R160" s="640">
        <f t="shared" si="47"/>
        <v>0</v>
      </c>
      <c r="S160" s="641"/>
      <c r="T160" s="521">
        <v>46198.46</v>
      </c>
      <c r="U160" s="521">
        <f t="shared" si="48"/>
        <v>0</v>
      </c>
      <c r="V160" s="521">
        <v>191555</v>
      </c>
      <c r="W160" s="521">
        <f t="shared" si="49"/>
        <v>0</v>
      </c>
      <c r="X160" s="673">
        <f t="shared" si="50"/>
        <v>0</v>
      </c>
    </row>
    <row r="161" spans="1:24" s="496" customFormat="1" ht="17.45" hidden="1" customHeight="1" x14ac:dyDescent="0.25">
      <c r="A161" s="508"/>
      <c r="B161" s="509" t="s">
        <v>283</v>
      </c>
      <c r="C161" s="575" t="s">
        <v>31</v>
      </c>
      <c r="D161" s="705">
        <v>12</v>
      </c>
      <c r="E161" s="467">
        <v>46198.46</v>
      </c>
      <c r="F161" s="467">
        <f t="shared" si="41"/>
        <v>554381.52</v>
      </c>
      <c r="G161" s="467">
        <v>229879</v>
      </c>
      <c r="H161" s="467">
        <f t="shared" si="42"/>
        <v>2758548</v>
      </c>
      <c r="I161" s="589">
        <f t="shared" si="43"/>
        <v>3312929.52</v>
      </c>
      <c r="J161" s="622"/>
      <c r="K161" s="521">
        <v>46198.46</v>
      </c>
      <c r="L161" s="467">
        <f t="shared" si="44"/>
        <v>0</v>
      </c>
      <c r="M161" s="521">
        <v>229879</v>
      </c>
      <c r="N161" s="467">
        <f t="shared" si="45"/>
        <v>0</v>
      </c>
      <c r="O161" s="589">
        <f t="shared" si="46"/>
        <v>0</v>
      </c>
      <c r="P161" s="641">
        <f t="shared" si="26"/>
        <v>0</v>
      </c>
      <c r="Q161" s="514">
        <f t="shared" si="27"/>
        <v>0</v>
      </c>
      <c r="R161" s="640">
        <f t="shared" si="47"/>
        <v>0</v>
      </c>
      <c r="S161" s="641"/>
      <c r="T161" s="521">
        <v>46198.46</v>
      </c>
      <c r="U161" s="521">
        <f t="shared" si="48"/>
        <v>0</v>
      </c>
      <c r="V161" s="521">
        <v>229879</v>
      </c>
      <c r="W161" s="521">
        <f t="shared" si="49"/>
        <v>0</v>
      </c>
      <c r="X161" s="673">
        <f t="shared" si="50"/>
        <v>0</v>
      </c>
    </row>
    <row r="162" spans="1:24" s="496" customFormat="1" ht="17.45" hidden="1" customHeight="1" x14ac:dyDescent="0.25">
      <c r="A162" s="437" t="s">
        <v>734</v>
      </c>
      <c r="B162" s="431" t="s">
        <v>284</v>
      </c>
      <c r="C162" s="576" t="s">
        <v>213</v>
      </c>
      <c r="D162" s="599">
        <v>166</v>
      </c>
      <c r="E162" s="484">
        <v>2887.5240963855426</v>
      </c>
      <c r="F162" s="484">
        <f t="shared" si="41"/>
        <v>479329.00000000006</v>
      </c>
      <c r="G162" s="484">
        <v>4676.726506024097</v>
      </c>
      <c r="H162" s="484">
        <f t="shared" si="42"/>
        <v>776336.60000000009</v>
      </c>
      <c r="I162" s="589">
        <f t="shared" si="43"/>
        <v>1255665.6000000001</v>
      </c>
      <c r="J162" s="622"/>
      <c r="K162" s="528">
        <v>2887.5240963855426</v>
      </c>
      <c r="L162" s="484">
        <f t="shared" si="44"/>
        <v>0</v>
      </c>
      <c r="M162" s="528">
        <v>4676.726506024097</v>
      </c>
      <c r="N162" s="484">
        <f t="shared" si="45"/>
        <v>0</v>
      </c>
      <c r="O162" s="589">
        <f t="shared" si="46"/>
        <v>0</v>
      </c>
      <c r="P162" s="641">
        <f t="shared" ref="P162:P225" si="51">K162-T162</f>
        <v>0</v>
      </c>
      <c r="Q162" s="514">
        <f t="shared" ref="Q162:Q225" si="52">M162-V162</f>
        <v>0</v>
      </c>
      <c r="R162" s="640">
        <f t="shared" si="47"/>
        <v>0</v>
      </c>
      <c r="S162" s="641"/>
      <c r="T162" s="528">
        <v>2887.5240963855426</v>
      </c>
      <c r="U162" s="528">
        <f t="shared" si="48"/>
        <v>0</v>
      </c>
      <c r="V162" s="528">
        <v>4676.726506024097</v>
      </c>
      <c r="W162" s="528">
        <f t="shared" si="49"/>
        <v>0</v>
      </c>
      <c r="X162" s="673">
        <f t="shared" si="50"/>
        <v>0</v>
      </c>
    </row>
    <row r="163" spans="1:24" s="496" customFormat="1" ht="17.45" hidden="1" customHeight="1" x14ac:dyDescent="0.25">
      <c r="A163" s="437" t="s">
        <v>735</v>
      </c>
      <c r="B163" s="431" t="s">
        <v>285</v>
      </c>
      <c r="C163" s="576" t="s">
        <v>224</v>
      </c>
      <c r="D163" s="599">
        <v>1</v>
      </c>
      <c r="E163" s="484">
        <v>1432280.25</v>
      </c>
      <c r="F163" s="484">
        <f t="shared" si="41"/>
        <v>1432280.25</v>
      </c>
      <c r="G163" s="484">
        <v>1392400.5</v>
      </c>
      <c r="H163" s="484">
        <f t="shared" si="42"/>
        <v>1392400.5</v>
      </c>
      <c r="I163" s="589">
        <f t="shared" si="43"/>
        <v>2824680.75</v>
      </c>
      <c r="J163" s="622"/>
      <c r="K163" s="528">
        <v>1432280.25</v>
      </c>
      <c r="L163" s="484">
        <f t="shared" si="44"/>
        <v>0</v>
      </c>
      <c r="M163" s="528">
        <v>1392400.5</v>
      </c>
      <c r="N163" s="484">
        <f t="shared" si="45"/>
        <v>0</v>
      </c>
      <c r="O163" s="589">
        <f t="shared" si="46"/>
        <v>0</v>
      </c>
      <c r="P163" s="641">
        <f t="shared" si="51"/>
        <v>0</v>
      </c>
      <c r="Q163" s="514">
        <f t="shared" si="52"/>
        <v>0</v>
      </c>
      <c r="R163" s="640">
        <f t="shared" ref="R163:R226" si="53">(D163*K163)-(D163*T163)</f>
        <v>0</v>
      </c>
      <c r="S163" s="641"/>
      <c r="T163" s="528">
        <v>1432280.25</v>
      </c>
      <c r="U163" s="528">
        <f t="shared" si="48"/>
        <v>0</v>
      </c>
      <c r="V163" s="528">
        <v>1392400.5</v>
      </c>
      <c r="W163" s="528">
        <f t="shared" si="49"/>
        <v>0</v>
      </c>
      <c r="X163" s="673">
        <f t="shared" si="50"/>
        <v>0</v>
      </c>
    </row>
    <row r="164" spans="1:24" s="496" customFormat="1" ht="17.45" hidden="1" customHeight="1" x14ac:dyDescent="0.25">
      <c r="A164" s="437" t="s">
        <v>736</v>
      </c>
      <c r="B164" s="431" t="s">
        <v>286</v>
      </c>
      <c r="C164" s="576" t="s">
        <v>224</v>
      </c>
      <c r="D164" s="599">
        <v>1</v>
      </c>
      <c r="E164" s="484">
        <v>1228500</v>
      </c>
      <c r="F164" s="484">
        <f t="shared" si="41"/>
        <v>1228500</v>
      </c>
      <c r="G164" s="484">
        <v>0</v>
      </c>
      <c r="H164" s="484">
        <f t="shared" si="42"/>
        <v>0</v>
      </c>
      <c r="I164" s="589">
        <f t="shared" si="43"/>
        <v>1228500</v>
      </c>
      <c r="J164" s="622"/>
      <c r="K164" s="528">
        <v>1228500</v>
      </c>
      <c r="L164" s="484">
        <f t="shared" si="44"/>
        <v>0</v>
      </c>
      <c r="M164" s="528">
        <v>0</v>
      </c>
      <c r="N164" s="484">
        <f t="shared" si="45"/>
        <v>0</v>
      </c>
      <c r="O164" s="589">
        <f t="shared" si="46"/>
        <v>0</v>
      </c>
      <c r="P164" s="641">
        <f t="shared" si="51"/>
        <v>0</v>
      </c>
      <c r="Q164" s="514">
        <f t="shared" si="52"/>
        <v>0</v>
      </c>
      <c r="R164" s="640">
        <f t="shared" si="53"/>
        <v>0</v>
      </c>
      <c r="S164" s="641"/>
      <c r="T164" s="528">
        <v>1228500</v>
      </c>
      <c r="U164" s="528">
        <f t="shared" si="48"/>
        <v>0</v>
      </c>
      <c r="V164" s="528">
        <v>0</v>
      </c>
      <c r="W164" s="528">
        <f t="shared" si="49"/>
        <v>0</v>
      </c>
      <c r="X164" s="673">
        <f t="shared" si="50"/>
        <v>0</v>
      </c>
    </row>
    <row r="165" spans="1:24" s="403" customFormat="1" ht="17.45" hidden="1" customHeight="1" x14ac:dyDescent="0.25">
      <c r="A165" s="706" t="s">
        <v>287</v>
      </c>
      <c r="B165" s="698" t="s">
        <v>288</v>
      </c>
      <c r="C165" s="699"/>
      <c r="D165" s="703"/>
      <c r="E165" s="421"/>
      <c r="F165" s="421">
        <f>SUM(F166:F186)</f>
        <v>4413698.76</v>
      </c>
      <c r="G165" s="421"/>
      <c r="H165" s="421">
        <f>SUM(H166:H186)</f>
        <v>5088361.2729999991</v>
      </c>
      <c r="I165" s="586">
        <f>SUM(I166:I186)</f>
        <v>9502060.0330000017</v>
      </c>
      <c r="J165" s="622"/>
      <c r="K165" s="520"/>
      <c r="L165" s="421">
        <f>SUM(L166:L186)</f>
        <v>0</v>
      </c>
      <c r="M165" s="520"/>
      <c r="N165" s="421">
        <f>SUM(N166:N186)</f>
        <v>0</v>
      </c>
      <c r="O165" s="586">
        <f>SUM(O166:O186)</f>
        <v>0</v>
      </c>
      <c r="P165" s="641">
        <f t="shared" si="51"/>
        <v>0</v>
      </c>
      <c r="Q165" s="514">
        <f t="shared" si="52"/>
        <v>0</v>
      </c>
      <c r="R165" s="640">
        <f t="shared" si="53"/>
        <v>0</v>
      </c>
      <c r="S165" s="641"/>
      <c r="T165" s="520"/>
      <c r="U165" s="520">
        <f>SUM(U166:U186)</f>
        <v>0</v>
      </c>
      <c r="V165" s="520"/>
      <c r="W165" s="520">
        <f>SUM(W166:W186)</f>
        <v>0</v>
      </c>
      <c r="X165" s="672">
        <f>SUM(X166:X186)</f>
        <v>0</v>
      </c>
    </row>
    <row r="166" spans="1:24" s="403" customFormat="1" ht="26.45" hidden="1" customHeight="1" x14ac:dyDescent="0.25">
      <c r="A166" s="439" t="s">
        <v>737</v>
      </c>
      <c r="B166" s="433" t="s">
        <v>289</v>
      </c>
      <c r="C166" s="569" t="s">
        <v>31</v>
      </c>
      <c r="D166" s="593">
        <v>58</v>
      </c>
      <c r="E166" s="470">
        <v>7205</v>
      </c>
      <c r="F166" s="470">
        <f>E166*D166</f>
        <v>417890</v>
      </c>
      <c r="G166" s="470">
        <v>17301.587931034483</v>
      </c>
      <c r="H166" s="470">
        <f>G166*D166</f>
        <v>1003492.1</v>
      </c>
      <c r="I166" s="592">
        <f>F166+H166</f>
        <v>1421382.1</v>
      </c>
      <c r="J166" s="616"/>
      <c r="K166" s="524">
        <v>7205</v>
      </c>
      <c r="L166" s="470">
        <f>K166*J166</f>
        <v>0</v>
      </c>
      <c r="M166" s="524">
        <v>17301.587931034483</v>
      </c>
      <c r="N166" s="470">
        <f>M166*J166</f>
        <v>0</v>
      </c>
      <c r="O166" s="592">
        <f>L166+N166</f>
        <v>0</v>
      </c>
      <c r="P166" s="641">
        <f t="shared" si="51"/>
        <v>0</v>
      </c>
      <c r="Q166" s="514">
        <f t="shared" si="52"/>
        <v>0</v>
      </c>
      <c r="R166" s="640">
        <f t="shared" si="53"/>
        <v>0</v>
      </c>
      <c r="S166" s="650"/>
      <c r="T166" s="524">
        <v>7205</v>
      </c>
      <c r="U166" s="524">
        <f>T166*S166</f>
        <v>0</v>
      </c>
      <c r="V166" s="524">
        <v>17301.587931034483</v>
      </c>
      <c r="W166" s="524">
        <f>V166*S166</f>
        <v>0</v>
      </c>
      <c r="X166" s="674">
        <f>U166+W166</f>
        <v>0</v>
      </c>
    </row>
    <row r="167" spans="1:24" s="403" customFormat="1" ht="17.45" hidden="1" customHeight="1" x14ac:dyDescent="0.25">
      <c r="A167" s="439" t="s">
        <v>738</v>
      </c>
      <c r="B167" s="433" t="s">
        <v>290</v>
      </c>
      <c r="C167" s="569" t="s">
        <v>213</v>
      </c>
      <c r="D167" s="593">
        <v>933</v>
      </c>
      <c r="E167" s="470">
        <v>1451.6653376205788</v>
      </c>
      <c r="F167" s="470">
        <f>E167*D167</f>
        <v>1354403.76</v>
      </c>
      <c r="G167" s="470">
        <v>811.65284030010719</v>
      </c>
      <c r="H167" s="470">
        <f>G167*D167</f>
        <v>757272.1</v>
      </c>
      <c r="I167" s="592">
        <f>F167+H167</f>
        <v>2111675.86</v>
      </c>
      <c r="J167" s="616"/>
      <c r="K167" s="524">
        <v>1451.6653376205788</v>
      </c>
      <c r="L167" s="470">
        <f>K167*J167</f>
        <v>0</v>
      </c>
      <c r="M167" s="524">
        <v>811.65284030010719</v>
      </c>
      <c r="N167" s="470">
        <f>M167*J167</f>
        <v>0</v>
      </c>
      <c r="O167" s="592">
        <f>L167+N167</f>
        <v>0</v>
      </c>
      <c r="P167" s="641">
        <f t="shared" si="51"/>
        <v>0</v>
      </c>
      <c r="Q167" s="514">
        <f t="shared" si="52"/>
        <v>0</v>
      </c>
      <c r="R167" s="640">
        <f t="shared" si="53"/>
        <v>0</v>
      </c>
      <c r="S167" s="650"/>
      <c r="T167" s="524">
        <v>1451.6653376205788</v>
      </c>
      <c r="U167" s="524">
        <f>T167*S167</f>
        <v>0</v>
      </c>
      <c r="V167" s="524">
        <v>811.65284030010719</v>
      </c>
      <c r="W167" s="524">
        <f>V167*S167</f>
        <v>0</v>
      </c>
      <c r="X167" s="674">
        <f>U167+W167</f>
        <v>0</v>
      </c>
    </row>
    <row r="168" spans="1:24" s="403" customFormat="1" ht="17.25" hidden="1" customHeight="1" x14ac:dyDescent="0.25">
      <c r="A168" s="439" t="s">
        <v>741</v>
      </c>
      <c r="B168" s="433" t="s">
        <v>291</v>
      </c>
      <c r="C168" s="569" t="s">
        <v>31</v>
      </c>
      <c r="D168" s="593">
        <v>1</v>
      </c>
      <c r="E168" s="470">
        <v>39090</v>
      </c>
      <c r="F168" s="470">
        <f>E168*D168</f>
        <v>39090</v>
      </c>
      <c r="G168" s="470">
        <v>204170</v>
      </c>
      <c r="H168" s="470">
        <f>G168*D168</f>
        <v>204170</v>
      </c>
      <c r="I168" s="592">
        <f>F168+H168</f>
        <v>243260</v>
      </c>
      <c r="J168" s="616"/>
      <c r="K168" s="524">
        <v>39090</v>
      </c>
      <c r="L168" s="470">
        <f>K168*J168</f>
        <v>0</v>
      </c>
      <c r="M168" s="524">
        <v>204170</v>
      </c>
      <c r="N168" s="470">
        <f>M168*J168</f>
        <v>0</v>
      </c>
      <c r="O168" s="592">
        <f>L168+N168</f>
        <v>0</v>
      </c>
      <c r="P168" s="641">
        <f t="shared" si="51"/>
        <v>0</v>
      </c>
      <c r="Q168" s="514">
        <f t="shared" si="52"/>
        <v>0</v>
      </c>
      <c r="R168" s="640">
        <f t="shared" si="53"/>
        <v>0</v>
      </c>
      <c r="S168" s="650"/>
      <c r="T168" s="524">
        <v>39090</v>
      </c>
      <c r="U168" s="524">
        <f>T168*S168</f>
        <v>0</v>
      </c>
      <c r="V168" s="524">
        <v>204170</v>
      </c>
      <c r="W168" s="524">
        <f>V168*S168</f>
        <v>0</v>
      </c>
      <c r="X168" s="674">
        <f>U168+W168</f>
        <v>0</v>
      </c>
    </row>
    <row r="169" spans="1:24" s="403" customFormat="1" ht="17.45" hidden="1" customHeight="1" x14ac:dyDescent="0.25">
      <c r="A169" s="439" t="s">
        <v>740</v>
      </c>
      <c r="B169" s="440" t="s">
        <v>292</v>
      </c>
      <c r="C169" s="577"/>
      <c r="D169" s="600"/>
      <c r="E169" s="467"/>
      <c r="F169" s="467"/>
      <c r="G169" s="467"/>
      <c r="H169" s="467"/>
      <c r="I169" s="589"/>
      <c r="J169" s="622"/>
      <c r="K169" s="521"/>
      <c r="L169" s="467"/>
      <c r="M169" s="521"/>
      <c r="N169" s="467"/>
      <c r="O169" s="589"/>
      <c r="P169" s="641">
        <f t="shared" si="51"/>
        <v>0</v>
      </c>
      <c r="Q169" s="514">
        <f t="shared" si="52"/>
        <v>0</v>
      </c>
      <c r="R169" s="640">
        <f t="shared" si="53"/>
        <v>0</v>
      </c>
      <c r="S169" s="641"/>
      <c r="T169" s="521"/>
      <c r="U169" s="521"/>
      <c r="V169" s="521"/>
      <c r="W169" s="521"/>
      <c r="X169" s="673"/>
    </row>
    <row r="170" spans="1:24" s="403" customFormat="1" ht="17.45" hidden="1" customHeight="1" x14ac:dyDescent="0.25">
      <c r="A170" s="439" t="s">
        <v>742</v>
      </c>
      <c r="B170" s="433" t="s">
        <v>293</v>
      </c>
      <c r="C170" s="569" t="s">
        <v>213</v>
      </c>
      <c r="D170" s="593">
        <v>390</v>
      </c>
      <c r="E170" s="470">
        <v>1239.4615384615386</v>
      </c>
      <c r="F170" s="470">
        <f>E170*D170</f>
        <v>483390.00000000006</v>
      </c>
      <c r="G170" s="470">
        <v>505.48</v>
      </c>
      <c r="H170" s="470">
        <f>G170*D170</f>
        <v>197137.2</v>
      </c>
      <c r="I170" s="592">
        <f>F170+H170</f>
        <v>680527.20000000007</v>
      </c>
      <c r="J170" s="616"/>
      <c r="K170" s="524">
        <v>1239.4615384615386</v>
      </c>
      <c r="L170" s="470">
        <f>K170*J170</f>
        <v>0</v>
      </c>
      <c r="M170" s="524">
        <v>505.48</v>
      </c>
      <c r="N170" s="470">
        <f>M170*J170</f>
        <v>0</v>
      </c>
      <c r="O170" s="592">
        <f>L170+N170</f>
        <v>0</v>
      </c>
      <c r="P170" s="641">
        <f t="shared" si="51"/>
        <v>0</v>
      </c>
      <c r="Q170" s="514">
        <f t="shared" si="52"/>
        <v>0</v>
      </c>
      <c r="R170" s="640">
        <f t="shared" si="53"/>
        <v>0</v>
      </c>
      <c r="S170" s="650"/>
      <c r="T170" s="524">
        <v>1239.4615384615386</v>
      </c>
      <c r="U170" s="524">
        <f>T170*S170</f>
        <v>0</v>
      </c>
      <c r="V170" s="524">
        <v>505.48</v>
      </c>
      <c r="W170" s="524">
        <f>V170*S170</f>
        <v>0</v>
      </c>
      <c r="X170" s="674">
        <f>U170+W170</f>
        <v>0</v>
      </c>
    </row>
    <row r="171" spans="1:24" s="403" customFormat="1" ht="17.45" hidden="1" customHeight="1" x14ac:dyDescent="0.25">
      <c r="A171" s="439" t="s">
        <v>739</v>
      </c>
      <c r="B171" s="440" t="s">
        <v>294</v>
      </c>
      <c r="C171" s="577"/>
      <c r="D171" s="600"/>
      <c r="E171" s="467"/>
      <c r="F171" s="467"/>
      <c r="G171" s="467"/>
      <c r="H171" s="467"/>
      <c r="I171" s="589"/>
      <c r="J171" s="622"/>
      <c r="K171" s="521"/>
      <c r="L171" s="467"/>
      <c r="M171" s="521"/>
      <c r="N171" s="467"/>
      <c r="O171" s="589"/>
      <c r="P171" s="641">
        <f t="shared" si="51"/>
        <v>0</v>
      </c>
      <c r="Q171" s="514">
        <f t="shared" si="52"/>
        <v>0</v>
      </c>
      <c r="R171" s="640">
        <f t="shared" si="53"/>
        <v>0</v>
      </c>
      <c r="S171" s="641"/>
      <c r="T171" s="521"/>
      <c r="U171" s="521"/>
      <c r="V171" s="521"/>
      <c r="W171" s="521"/>
      <c r="X171" s="673"/>
    </row>
    <row r="172" spans="1:24" s="403" customFormat="1" ht="17.45" hidden="1" customHeight="1" x14ac:dyDescent="0.25">
      <c r="A172" s="439" t="s">
        <v>744</v>
      </c>
      <c r="B172" s="433" t="s">
        <v>272</v>
      </c>
      <c r="C172" s="569" t="s">
        <v>224</v>
      </c>
      <c r="D172" s="593">
        <v>1</v>
      </c>
      <c r="E172" s="470">
        <v>88935.900000000009</v>
      </c>
      <c r="F172" s="470">
        <f t="shared" ref="F172:F179" si="54">E172*D172</f>
        <v>88935.900000000009</v>
      </c>
      <c r="G172" s="470">
        <v>212371.0056</v>
      </c>
      <c r="H172" s="470">
        <f t="shared" ref="H172:H179" si="55">G172*D172</f>
        <v>212371.0056</v>
      </c>
      <c r="I172" s="592">
        <f t="shared" ref="I172:I179" si="56">F172+H172</f>
        <v>301306.9056</v>
      </c>
      <c r="J172" s="616"/>
      <c r="K172" s="524">
        <v>88935.900000000009</v>
      </c>
      <c r="L172" s="470">
        <f t="shared" ref="L172:L179" si="57">K172*J172</f>
        <v>0</v>
      </c>
      <c r="M172" s="524">
        <v>212371.0056</v>
      </c>
      <c r="N172" s="470">
        <f t="shared" ref="N172:N179" si="58">M172*J172</f>
        <v>0</v>
      </c>
      <c r="O172" s="592">
        <f t="shared" ref="O172:O179" si="59">L172+N172</f>
        <v>0</v>
      </c>
      <c r="P172" s="641">
        <f t="shared" si="51"/>
        <v>0</v>
      </c>
      <c r="Q172" s="514">
        <f t="shared" si="52"/>
        <v>0</v>
      </c>
      <c r="R172" s="640">
        <f t="shared" si="53"/>
        <v>0</v>
      </c>
      <c r="S172" s="650"/>
      <c r="T172" s="524">
        <v>88935.900000000009</v>
      </c>
      <c r="U172" s="524">
        <f t="shared" ref="U172:U179" si="60">T172*S172</f>
        <v>0</v>
      </c>
      <c r="V172" s="524">
        <v>212371.0056</v>
      </c>
      <c r="W172" s="524">
        <f t="shared" ref="W172:W179" si="61">V172*S172</f>
        <v>0</v>
      </c>
      <c r="X172" s="674">
        <f t="shared" ref="X172:X179" si="62">U172+W172</f>
        <v>0</v>
      </c>
    </row>
    <row r="173" spans="1:24" s="403" customFormat="1" ht="17.45" hidden="1" customHeight="1" x14ac:dyDescent="0.25">
      <c r="A173" s="439" t="s">
        <v>745</v>
      </c>
      <c r="B173" s="433" t="s">
        <v>295</v>
      </c>
      <c r="C173" s="569" t="s">
        <v>224</v>
      </c>
      <c r="D173" s="593">
        <v>1</v>
      </c>
      <c r="E173" s="470">
        <v>27333.15</v>
      </c>
      <c r="F173" s="470">
        <f t="shared" si="54"/>
        <v>27333.15</v>
      </c>
      <c r="G173" s="470">
        <v>92996.28</v>
      </c>
      <c r="H173" s="470">
        <f t="shared" si="55"/>
        <v>92996.28</v>
      </c>
      <c r="I173" s="592">
        <f t="shared" si="56"/>
        <v>120329.43</v>
      </c>
      <c r="J173" s="616"/>
      <c r="K173" s="524">
        <v>27333.15</v>
      </c>
      <c r="L173" s="470">
        <f t="shared" si="57"/>
        <v>0</v>
      </c>
      <c r="M173" s="524">
        <v>92996.28</v>
      </c>
      <c r="N173" s="470">
        <f t="shared" si="58"/>
        <v>0</v>
      </c>
      <c r="O173" s="592">
        <f t="shared" si="59"/>
        <v>0</v>
      </c>
      <c r="P173" s="641">
        <f t="shared" si="51"/>
        <v>0</v>
      </c>
      <c r="Q173" s="514">
        <f t="shared" si="52"/>
        <v>0</v>
      </c>
      <c r="R173" s="640">
        <f t="shared" si="53"/>
        <v>0</v>
      </c>
      <c r="S173" s="650"/>
      <c r="T173" s="524">
        <v>27333.15</v>
      </c>
      <c r="U173" s="524">
        <f t="shared" si="60"/>
        <v>0</v>
      </c>
      <c r="V173" s="524">
        <v>92996.28</v>
      </c>
      <c r="W173" s="524">
        <f t="shared" si="61"/>
        <v>0</v>
      </c>
      <c r="X173" s="674">
        <f t="shared" si="62"/>
        <v>0</v>
      </c>
    </row>
    <row r="174" spans="1:24" s="403" customFormat="1" ht="17.45" hidden="1" customHeight="1" x14ac:dyDescent="0.25">
      <c r="A174" s="439" t="s">
        <v>746</v>
      </c>
      <c r="B174" s="433" t="s">
        <v>296</v>
      </c>
      <c r="C174" s="569" t="s">
        <v>224</v>
      </c>
      <c r="D174" s="593">
        <v>5</v>
      </c>
      <c r="E174" s="470">
        <v>8541.7240000000002</v>
      </c>
      <c r="F174" s="470">
        <f t="shared" si="54"/>
        <v>42708.62</v>
      </c>
      <c r="G174" s="470">
        <v>15825.326399999998</v>
      </c>
      <c r="H174" s="470">
        <f t="shared" si="55"/>
        <v>79126.631999999983</v>
      </c>
      <c r="I174" s="592">
        <f t="shared" si="56"/>
        <v>121835.25199999998</v>
      </c>
      <c r="J174" s="616"/>
      <c r="K174" s="524">
        <v>8541.7240000000002</v>
      </c>
      <c r="L174" s="470">
        <f t="shared" si="57"/>
        <v>0</v>
      </c>
      <c r="M174" s="524">
        <v>15825.326399999998</v>
      </c>
      <c r="N174" s="470">
        <f t="shared" si="58"/>
        <v>0</v>
      </c>
      <c r="O174" s="592">
        <f t="shared" si="59"/>
        <v>0</v>
      </c>
      <c r="P174" s="641">
        <f t="shared" si="51"/>
        <v>0</v>
      </c>
      <c r="Q174" s="514">
        <f t="shared" si="52"/>
        <v>0</v>
      </c>
      <c r="R174" s="640">
        <f t="shared" si="53"/>
        <v>0</v>
      </c>
      <c r="S174" s="650"/>
      <c r="T174" s="524">
        <v>8541.7240000000002</v>
      </c>
      <c r="U174" s="524">
        <f t="shared" si="60"/>
        <v>0</v>
      </c>
      <c r="V174" s="524">
        <v>15825.326399999998</v>
      </c>
      <c r="W174" s="524">
        <f t="shared" si="61"/>
        <v>0</v>
      </c>
      <c r="X174" s="674">
        <f t="shared" si="62"/>
        <v>0</v>
      </c>
    </row>
    <row r="175" spans="1:24" s="403" customFormat="1" ht="15.6" hidden="1" customHeight="1" x14ac:dyDescent="0.25">
      <c r="A175" s="439" t="s">
        <v>747</v>
      </c>
      <c r="B175" s="433" t="s">
        <v>297</v>
      </c>
      <c r="C175" s="569" t="s">
        <v>31</v>
      </c>
      <c r="D175" s="593">
        <v>75</v>
      </c>
      <c r="E175" s="470">
        <v>896.04000000000008</v>
      </c>
      <c r="F175" s="470">
        <f t="shared" si="54"/>
        <v>67203</v>
      </c>
      <c r="G175" s="470">
        <v>784.68000000000006</v>
      </c>
      <c r="H175" s="470">
        <f t="shared" si="55"/>
        <v>58851.000000000007</v>
      </c>
      <c r="I175" s="592">
        <f t="shared" si="56"/>
        <v>126054</v>
      </c>
      <c r="J175" s="616"/>
      <c r="K175" s="524">
        <v>896.04000000000008</v>
      </c>
      <c r="L175" s="470">
        <f t="shared" si="57"/>
        <v>0</v>
      </c>
      <c r="M175" s="524">
        <v>784.68000000000006</v>
      </c>
      <c r="N175" s="470">
        <f t="shared" si="58"/>
        <v>0</v>
      </c>
      <c r="O175" s="592">
        <f t="shared" si="59"/>
        <v>0</v>
      </c>
      <c r="P175" s="641">
        <f t="shared" si="51"/>
        <v>0</v>
      </c>
      <c r="Q175" s="514">
        <f t="shared" si="52"/>
        <v>0</v>
      </c>
      <c r="R175" s="640">
        <f t="shared" si="53"/>
        <v>0</v>
      </c>
      <c r="S175" s="650"/>
      <c r="T175" s="524">
        <v>896.04000000000008</v>
      </c>
      <c r="U175" s="524">
        <f t="shared" si="60"/>
        <v>0</v>
      </c>
      <c r="V175" s="524">
        <v>784.68000000000006</v>
      </c>
      <c r="W175" s="524">
        <f t="shared" si="61"/>
        <v>0</v>
      </c>
      <c r="X175" s="674">
        <f t="shared" si="62"/>
        <v>0</v>
      </c>
    </row>
    <row r="176" spans="1:24" s="403" customFormat="1" ht="17.45" hidden="1" customHeight="1" x14ac:dyDescent="0.25">
      <c r="A176" s="439" t="s">
        <v>748</v>
      </c>
      <c r="B176" s="433" t="s">
        <v>276</v>
      </c>
      <c r="C176" s="569" t="s">
        <v>153</v>
      </c>
      <c r="D176" s="593">
        <v>289.2</v>
      </c>
      <c r="E176" s="470">
        <v>1375.5</v>
      </c>
      <c r="F176" s="470">
        <f t="shared" si="54"/>
        <v>397794.6</v>
      </c>
      <c r="G176" s="470">
        <v>1858.420124481328</v>
      </c>
      <c r="H176" s="470">
        <f t="shared" si="55"/>
        <v>537455.10000000009</v>
      </c>
      <c r="I176" s="592">
        <f t="shared" si="56"/>
        <v>935249.70000000007</v>
      </c>
      <c r="J176" s="616"/>
      <c r="K176" s="524">
        <v>1375.5</v>
      </c>
      <c r="L176" s="470">
        <f t="shared" si="57"/>
        <v>0</v>
      </c>
      <c r="M176" s="524">
        <v>1858.420124481328</v>
      </c>
      <c r="N176" s="470">
        <f t="shared" si="58"/>
        <v>0</v>
      </c>
      <c r="O176" s="592">
        <f t="shared" si="59"/>
        <v>0</v>
      </c>
      <c r="P176" s="641">
        <f t="shared" si="51"/>
        <v>0</v>
      </c>
      <c r="Q176" s="514">
        <f t="shared" si="52"/>
        <v>0</v>
      </c>
      <c r="R176" s="640">
        <f t="shared" si="53"/>
        <v>0</v>
      </c>
      <c r="S176" s="650"/>
      <c r="T176" s="524">
        <v>1375.5</v>
      </c>
      <c r="U176" s="524">
        <f t="shared" si="60"/>
        <v>0</v>
      </c>
      <c r="V176" s="524">
        <v>1858.420124481328</v>
      </c>
      <c r="W176" s="524">
        <f t="shared" si="61"/>
        <v>0</v>
      </c>
      <c r="X176" s="674">
        <f t="shared" si="62"/>
        <v>0</v>
      </c>
    </row>
    <row r="177" spans="1:24" s="403" customFormat="1" ht="17.45" hidden="1" customHeight="1" x14ac:dyDescent="0.25">
      <c r="A177" s="439" t="s">
        <v>749</v>
      </c>
      <c r="B177" s="433" t="s">
        <v>298</v>
      </c>
      <c r="C177" s="569" t="s">
        <v>224</v>
      </c>
      <c r="D177" s="593">
        <v>2</v>
      </c>
      <c r="E177" s="470">
        <v>100586.38500000001</v>
      </c>
      <c r="F177" s="470">
        <f t="shared" si="54"/>
        <v>201172.77000000002</v>
      </c>
      <c r="G177" s="470">
        <v>266448.06760000001</v>
      </c>
      <c r="H177" s="470">
        <f t="shared" si="55"/>
        <v>532896.13520000002</v>
      </c>
      <c r="I177" s="592">
        <f t="shared" si="56"/>
        <v>734068.90520000004</v>
      </c>
      <c r="J177" s="616"/>
      <c r="K177" s="524">
        <v>100586.38500000001</v>
      </c>
      <c r="L177" s="470">
        <f t="shared" si="57"/>
        <v>0</v>
      </c>
      <c r="M177" s="524">
        <v>266448.06760000001</v>
      </c>
      <c r="N177" s="470">
        <f t="shared" si="58"/>
        <v>0</v>
      </c>
      <c r="O177" s="592">
        <f t="shared" si="59"/>
        <v>0</v>
      </c>
      <c r="P177" s="641">
        <f t="shared" si="51"/>
        <v>0</v>
      </c>
      <c r="Q177" s="514">
        <f t="shared" si="52"/>
        <v>0</v>
      </c>
      <c r="R177" s="640">
        <f t="shared" si="53"/>
        <v>0</v>
      </c>
      <c r="S177" s="650"/>
      <c r="T177" s="524">
        <v>100586.38500000001</v>
      </c>
      <c r="U177" s="524">
        <f t="shared" si="60"/>
        <v>0</v>
      </c>
      <c r="V177" s="524">
        <v>266448.06760000001</v>
      </c>
      <c r="W177" s="524">
        <f t="shared" si="61"/>
        <v>0</v>
      </c>
      <c r="X177" s="674">
        <f t="shared" si="62"/>
        <v>0</v>
      </c>
    </row>
    <row r="178" spans="1:24" s="403" customFormat="1" ht="17.45" hidden="1" customHeight="1" x14ac:dyDescent="0.25">
      <c r="A178" s="439" t="s">
        <v>750</v>
      </c>
      <c r="B178" s="433" t="s">
        <v>299</v>
      </c>
      <c r="C178" s="569" t="s">
        <v>31</v>
      </c>
      <c r="D178" s="593">
        <v>6</v>
      </c>
      <c r="E178" s="470">
        <v>8489.2366666666658</v>
      </c>
      <c r="F178" s="470">
        <f t="shared" si="54"/>
        <v>50935.42</v>
      </c>
      <c r="G178" s="470">
        <v>18251.225200000001</v>
      </c>
      <c r="H178" s="470">
        <f t="shared" si="55"/>
        <v>109507.3512</v>
      </c>
      <c r="I178" s="592">
        <f t="shared" si="56"/>
        <v>160442.77120000002</v>
      </c>
      <c r="J178" s="616"/>
      <c r="K178" s="524">
        <v>8489.2366666666658</v>
      </c>
      <c r="L178" s="470">
        <f t="shared" si="57"/>
        <v>0</v>
      </c>
      <c r="M178" s="524">
        <v>18251.225200000001</v>
      </c>
      <c r="N178" s="470">
        <f t="shared" si="58"/>
        <v>0</v>
      </c>
      <c r="O178" s="592">
        <f t="shared" si="59"/>
        <v>0</v>
      </c>
      <c r="P178" s="641">
        <f t="shared" si="51"/>
        <v>0</v>
      </c>
      <c r="Q178" s="514">
        <f t="shared" si="52"/>
        <v>0</v>
      </c>
      <c r="R178" s="640">
        <f t="shared" si="53"/>
        <v>0</v>
      </c>
      <c r="S178" s="650"/>
      <c r="T178" s="524">
        <v>8489.2366666666658</v>
      </c>
      <c r="U178" s="524">
        <f t="shared" si="60"/>
        <v>0</v>
      </c>
      <c r="V178" s="524">
        <v>18251.225200000001</v>
      </c>
      <c r="W178" s="524">
        <f t="shared" si="61"/>
        <v>0</v>
      </c>
      <c r="X178" s="674">
        <f t="shared" si="62"/>
        <v>0</v>
      </c>
    </row>
    <row r="179" spans="1:24" s="403" customFormat="1" ht="17.45" hidden="1" customHeight="1" x14ac:dyDescent="0.25">
      <c r="A179" s="439" t="s">
        <v>751</v>
      </c>
      <c r="B179" s="433" t="s">
        <v>300</v>
      </c>
      <c r="C179" s="569" t="s">
        <v>153</v>
      </c>
      <c r="D179" s="593">
        <v>152</v>
      </c>
      <c r="E179" s="470">
        <v>2456.7671052631581</v>
      </c>
      <c r="F179" s="470">
        <f t="shared" si="54"/>
        <v>373428.60000000003</v>
      </c>
      <c r="G179" s="470">
        <v>4354.8717105263158</v>
      </c>
      <c r="H179" s="470">
        <f t="shared" si="55"/>
        <v>661940.5</v>
      </c>
      <c r="I179" s="592">
        <f t="shared" si="56"/>
        <v>1035369.1000000001</v>
      </c>
      <c r="J179" s="616"/>
      <c r="K179" s="524">
        <v>2456.7671052631581</v>
      </c>
      <c r="L179" s="470">
        <f t="shared" si="57"/>
        <v>0</v>
      </c>
      <c r="M179" s="524">
        <v>4354.8717105263158</v>
      </c>
      <c r="N179" s="470">
        <f t="shared" si="58"/>
        <v>0</v>
      </c>
      <c r="O179" s="592">
        <f t="shared" si="59"/>
        <v>0</v>
      </c>
      <c r="P179" s="641">
        <f t="shared" si="51"/>
        <v>0</v>
      </c>
      <c r="Q179" s="514">
        <f t="shared" si="52"/>
        <v>0</v>
      </c>
      <c r="R179" s="640">
        <f t="shared" si="53"/>
        <v>0</v>
      </c>
      <c r="S179" s="650"/>
      <c r="T179" s="524">
        <v>2456.7671052631581</v>
      </c>
      <c r="U179" s="524">
        <f t="shared" si="60"/>
        <v>0</v>
      </c>
      <c r="V179" s="524">
        <v>4354.8717105263158</v>
      </c>
      <c r="W179" s="524">
        <f t="shared" si="61"/>
        <v>0</v>
      </c>
      <c r="X179" s="674">
        <f t="shared" si="62"/>
        <v>0</v>
      </c>
    </row>
    <row r="180" spans="1:24" s="403" customFormat="1" ht="17.45" hidden="1" customHeight="1" x14ac:dyDescent="0.25">
      <c r="A180" s="439" t="s">
        <v>743</v>
      </c>
      <c r="B180" s="440" t="s">
        <v>301</v>
      </c>
      <c r="C180" s="577"/>
      <c r="D180" s="600"/>
      <c r="E180" s="467"/>
      <c r="F180" s="467"/>
      <c r="G180" s="467"/>
      <c r="H180" s="467"/>
      <c r="I180" s="589"/>
      <c r="J180" s="622"/>
      <c r="K180" s="521"/>
      <c r="L180" s="467"/>
      <c r="M180" s="521"/>
      <c r="N180" s="467"/>
      <c r="O180" s="589"/>
      <c r="P180" s="641">
        <f t="shared" si="51"/>
        <v>0</v>
      </c>
      <c r="Q180" s="514">
        <f t="shared" si="52"/>
        <v>0</v>
      </c>
      <c r="R180" s="640">
        <f t="shared" si="53"/>
        <v>0</v>
      </c>
      <c r="S180" s="641"/>
      <c r="T180" s="521"/>
      <c r="U180" s="521"/>
      <c r="V180" s="521"/>
      <c r="W180" s="521"/>
      <c r="X180" s="673"/>
    </row>
    <row r="181" spans="1:24" s="403" customFormat="1" ht="15.6" hidden="1" customHeight="1" x14ac:dyDescent="0.25">
      <c r="A181" s="439" t="s">
        <v>752</v>
      </c>
      <c r="B181" s="433" t="s">
        <v>302</v>
      </c>
      <c r="C181" s="569" t="s">
        <v>224</v>
      </c>
      <c r="D181" s="593">
        <v>1</v>
      </c>
      <c r="E181" s="470">
        <v>61132.46</v>
      </c>
      <c r="F181" s="470">
        <f t="shared" ref="F181:F186" si="63">E181*D181</f>
        <v>61132.46</v>
      </c>
      <c r="G181" s="470">
        <v>389269.56900000002</v>
      </c>
      <c r="H181" s="470">
        <f>G181*D181</f>
        <v>389269.56900000002</v>
      </c>
      <c r="I181" s="592">
        <f t="shared" ref="I181:I186" si="64">F181+H181</f>
        <v>450402.02900000004</v>
      </c>
      <c r="J181" s="616"/>
      <c r="K181" s="524">
        <v>61132.46</v>
      </c>
      <c r="L181" s="470">
        <f t="shared" ref="L181:L186" si="65">K181*J181</f>
        <v>0</v>
      </c>
      <c r="M181" s="524">
        <v>389269.56900000002</v>
      </c>
      <c r="N181" s="470">
        <f>M181*J181</f>
        <v>0</v>
      </c>
      <c r="O181" s="592">
        <f t="shared" ref="O181:O186" si="66">L181+N181</f>
        <v>0</v>
      </c>
      <c r="P181" s="641">
        <f t="shared" si="51"/>
        <v>0</v>
      </c>
      <c r="Q181" s="514">
        <f t="shared" si="52"/>
        <v>0</v>
      </c>
      <c r="R181" s="640">
        <f t="shared" si="53"/>
        <v>0</v>
      </c>
      <c r="S181" s="650"/>
      <c r="T181" s="524">
        <v>61132.46</v>
      </c>
      <c r="U181" s="524">
        <f t="shared" ref="U181:U186" si="67">T181*S181</f>
        <v>0</v>
      </c>
      <c r="V181" s="524">
        <v>389269.56900000002</v>
      </c>
      <c r="W181" s="524">
        <f>V181*S181</f>
        <v>0</v>
      </c>
      <c r="X181" s="674">
        <f t="shared" ref="X181:X186" si="68">U181+W181</f>
        <v>0</v>
      </c>
    </row>
    <row r="182" spans="1:24" s="403" customFormat="1" ht="26.45" hidden="1" customHeight="1" x14ac:dyDescent="0.25">
      <c r="A182" s="439" t="s">
        <v>753</v>
      </c>
      <c r="B182" s="433" t="s">
        <v>303</v>
      </c>
      <c r="C182" s="569" t="s">
        <v>224</v>
      </c>
      <c r="D182" s="593">
        <v>3</v>
      </c>
      <c r="E182" s="470">
        <v>18340</v>
      </c>
      <c r="F182" s="470">
        <f t="shared" si="63"/>
        <v>55020</v>
      </c>
      <c r="G182" s="470">
        <v>52353.599999999999</v>
      </c>
      <c r="H182" s="470">
        <f>G182*D182</f>
        <v>157060.79999999999</v>
      </c>
      <c r="I182" s="592">
        <f t="shared" si="64"/>
        <v>212080.8</v>
      </c>
      <c r="J182" s="616"/>
      <c r="K182" s="524">
        <v>18340</v>
      </c>
      <c r="L182" s="470">
        <f t="shared" si="65"/>
        <v>0</v>
      </c>
      <c r="M182" s="524">
        <v>52353.599999999999</v>
      </c>
      <c r="N182" s="470">
        <f>M182*J182</f>
        <v>0</v>
      </c>
      <c r="O182" s="592">
        <f t="shared" si="66"/>
        <v>0</v>
      </c>
      <c r="P182" s="641">
        <f t="shared" si="51"/>
        <v>0</v>
      </c>
      <c r="Q182" s="514">
        <f t="shared" si="52"/>
        <v>0</v>
      </c>
      <c r="R182" s="640">
        <f t="shared" si="53"/>
        <v>0</v>
      </c>
      <c r="S182" s="650"/>
      <c r="T182" s="524">
        <v>18340</v>
      </c>
      <c r="U182" s="524">
        <f t="shared" si="67"/>
        <v>0</v>
      </c>
      <c r="V182" s="524">
        <v>52353.599999999999</v>
      </c>
      <c r="W182" s="524">
        <f>V182*S182</f>
        <v>0</v>
      </c>
      <c r="X182" s="674">
        <f t="shared" si="68"/>
        <v>0</v>
      </c>
    </row>
    <row r="183" spans="1:24" s="403" customFormat="1" ht="17.45" hidden="1" customHeight="1" x14ac:dyDescent="0.25">
      <c r="A183" s="439" t="s">
        <v>754</v>
      </c>
      <c r="B183" s="433" t="s">
        <v>304</v>
      </c>
      <c r="C183" s="569" t="s">
        <v>213</v>
      </c>
      <c r="D183" s="593">
        <v>74</v>
      </c>
      <c r="E183" s="470">
        <v>557.77675675675675</v>
      </c>
      <c r="F183" s="470">
        <f t="shared" si="63"/>
        <v>41275.480000000003</v>
      </c>
      <c r="G183" s="470">
        <v>815.66216216216219</v>
      </c>
      <c r="H183" s="470">
        <f>G183*D183</f>
        <v>60359</v>
      </c>
      <c r="I183" s="592">
        <f t="shared" si="64"/>
        <v>101634.48000000001</v>
      </c>
      <c r="J183" s="616"/>
      <c r="K183" s="524">
        <v>557.77675675675675</v>
      </c>
      <c r="L183" s="470">
        <f t="shared" si="65"/>
        <v>0</v>
      </c>
      <c r="M183" s="524">
        <v>815.66216216216219</v>
      </c>
      <c r="N183" s="470">
        <f>M183*J183</f>
        <v>0</v>
      </c>
      <c r="O183" s="592">
        <f t="shared" si="66"/>
        <v>0</v>
      </c>
      <c r="P183" s="641">
        <f t="shared" si="51"/>
        <v>0</v>
      </c>
      <c r="Q183" s="514">
        <f t="shared" si="52"/>
        <v>0</v>
      </c>
      <c r="R183" s="640">
        <f t="shared" si="53"/>
        <v>0</v>
      </c>
      <c r="S183" s="650"/>
      <c r="T183" s="524">
        <v>557.77675675675675</v>
      </c>
      <c r="U183" s="524">
        <f t="shared" si="67"/>
        <v>0</v>
      </c>
      <c r="V183" s="524">
        <v>815.66216216216219</v>
      </c>
      <c r="W183" s="524">
        <f>V183*S183</f>
        <v>0</v>
      </c>
      <c r="X183" s="674">
        <f t="shared" si="68"/>
        <v>0</v>
      </c>
    </row>
    <row r="184" spans="1:24" s="403" customFormat="1" ht="17.45" hidden="1" customHeight="1" x14ac:dyDescent="0.25">
      <c r="A184" s="439" t="s">
        <v>755</v>
      </c>
      <c r="B184" s="433" t="s">
        <v>305</v>
      </c>
      <c r="C184" s="569" t="s">
        <v>213</v>
      </c>
      <c r="D184" s="593">
        <v>16</v>
      </c>
      <c r="E184" s="470">
        <v>655</v>
      </c>
      <c r="F184" s="470">
        <f t="shared" si="63"/>
        <v>10480</v>
      </c>
      <c r="G184" s="470">
        <v>152.1</v>
      </c>
      <c r="H184" s="470">
        <f>G184*D184</f>
        <v>2433.6</v>
      </c>
      <c r="I184" s="592">
        <f t="shared" si="64"/>
        <v>12913.6</v>
      </c>
      <c r="J184" s="616"/>
      <c r="K184" s="524">
        <v>655</v>
      </c>
      <c r="L184" s="470">
        <f t="shared" si="65"/>
        <v>0</v>
      </c>
      <c r="M184" s="524">
        <v>152.1</v>
      </c>
      <c r="N184" s="470">
        <f>M184*J184</f>
        <v>0</v>
      </c>
      <c r="O184" s="592">
        <f t="shared" si="66"/>
        <v>0</v>
      </c>
      <c r="P184" s="641">
        <f t="shared" si="51"/>
        <v>0</v>
      </c>
      <c r="Q184" s="514">
        <f t="shared" si="52"/>
        <v>0</v>
      </c>
      <c r="R184" s="640">
        <f t="shared" si="53"/>
        <v>0</v>
      </c>
      <c r="S184" s="650"/>
      <c r="T184" s="524">
        <v>655</v>
      </c>
      <c r="U184" s="524">
        <f t="shared" si="67"/>
        <v>0</v>
      </c>
      <c r="V184" s="524">
        <v>152.1</v>
      </c>
      <c r="W184" s="524">
        <f>V184*S184</f>
        <v>0</v>
      </c>
      <c r="X184" s="674">
        <f t="shared" si="68"/>
        <v>0</v>
      </c>
    </row>
    <row r="185" spans="1:24" s="403" customFormat="1" ht="17.45" hidden="1" customHeight="1" x14ac:dyDescent="0.25">
      <c r="A185" s="439" t="s">
        <v>756</v>
      </c>
      <c r="B185" s="433" t="s">
        <v>306</v>
      </c>
      <c r="C185" s="569" t="s">
        <v>31</v>
      </c>
      <c r="D185" s="593">
        <v>3</v>
      </c>
      <c r="E185" s="470">
        <v>3275</v>
      </c>
      <c r="F185" s="470">
        <f t="shared" si="63"/>
        <v>9825</v>
      </c>
      <c r="G185" s="470">
        <v>10674.300000000001</v>
      </c>
      <c r="H185" s="470">
        <f>G185*D185</f>
        <v>32022.9</v>
      </c>
      <c r="I185" s="592">
        <f t="shared" si="64"/>
        <v>41847.9</v>
      </c>
      <c r="J185" s="616"/>
      <c r="K185" s="524">
        <v>3275</v>
      </c>
      <c r="L185" s="470">
        <f t="shared" si="65"/>
        <v>0</v>
      </c>
      <c r="M185" s="524">
        <v>10674.300000000001</v>
      </c>
      <c r="N185" s="470">
        <f>M185*J185</f>
        <v>0</v>
      </c>
      <c r="O185" s="592">
        <f t="shared" si="66"/>
        <v>0</v>
      </c>
      <c r="P185" s="641">
        <f t="shared" si="51"/>
        <v>0</v>
      </c>
      <c r="Q185" s="514">
        <f t="shared" si="52"/>
        <v>0</v>
      </c>
      <c r="R185" s="640">
        <f t="shared" si="53"/>
        <v>0</v>
      </c>
      <c r="S185" s="650"/>
      <c r="T185" s="524">
        <v>3275</v>
      </c>
      <c r="U185" s="524">
        <f t="shared" si="67"/>
        <v>0</v>
      </c>
      <c r="V185" s="524">
        <v>10674.300000000001</v>
      </c>
      <c r="W185" s="524">
        <f>V185*S185</f>
        <v>0</v>
      </c>
      <c r="X185" s="674">
        <f t="shared" si="68"/>
        <v>0</v>
      </c>
    </row>
    <row r="186" spans="1:24" s="403" customFormat="1" ht="17.45" hidden="1" customHeight="1" x14ac:dyDescent="0.25">
      <c r="A186" s="439" t="s">
        <v>757</v>
      </c>
      <c r="B186" s="433" t="s">
        <v>286</v>
      </c>
      <c r="C186" s="569" t="s">
        <v>224</v>
      </c>
      <c r="D186" s="593">
        <v>1</v>
      </c>
      <c r="E186" s="470">
        <v>691680</v>
      </c>
      <c r="F186" s="470">
        <f t="shared" si="63"/>
        <v>691680</v>
      </c>
      <c r="G186" s="470"/>
      <c r="H186" s="470"/>
      <c r="I186" s="592">
        <f t="shared" si="64"/>
        <v>691680</v>
      </c>
      <c r="J186" s="616"/>
      <c r="K186" s="524">
        <v>691680</v>
      </c>
      <c r="L186" s="470">
        <f t="shared" si="65"/>
        <v>0</v>
      </c>
      <c r="M186" s="524"/>
      <c r="N186" s="470"/>
      <c r="O186" s="592">
        <f t="shared" si="66"/>
        <v>0</v>
      </c>
      <c r="P186" s="641">
        <f t="shared" si="51"/>
        <v>0</v>
      </c>
      <c r="Q186" s="514">
        <f t="shared" si="52"/>
        <v>0</v>
      </c>
      <c r="R186" s="640">
        <f t="shared" si="53"/>
        <v>0</v>
      </c>
      <c r="S186" s="650"/>
      <c r="T186" s="524">
        <v>691680</v>
      </c>
      <c r="U186" s="524">
        <f t="shared" si="67"/>
        <v>0</v>
      </c>
      <c r="V186" s="524"/>
      <c r="W186" s="524"/>
      <c r="X186" s="674">
        <f t="shared" si="68"/>
        <v>0</v>
      </c>
    </row>
    <row r="187" spans="1:24" s="404" customFormat="1" ht="17.45" hidden="1" customHeight="1" x14ac:dyDescent="0.25">
      <c r="A187" s="706" t="s">
        <v>307</v>
      </c>
      <c r="B187" s="698" t="s">
        <v>308</v>
      </c>
      <c r="C187" s="699"/>
      <c r="D187" s="703"/>
      <c r="E187" s="421"/>
      <c r="F187" s="421">
        <f>SUM(F188:F245)</f>
        <v>3561339.34</v>
      </c>
      <c r="G187" s="421"/>
      <c r="H187" s="421">
        <f>SUM(H188:H245)</f>
        <v>3312247.2719999999</v>
      </c>
      <c r="I187" s="586">
        <f>SUM(I188:I245)</f>
        <v>6873586.6119999997</v>
      </c>
      <c r="J187" s="637"/>
      <c r="K187" s="520"/>
      <c r="L187" s="421">
        <f>SUM(L188:L245)</f>
        <v>0</v>
      </c>
      <c r="M187" s="520"/>
      <c r="N187" s="421">
        <f>SUM(N188:N245)</f>
        <v>0</v>
      </c>
      <c r="O187" s="586">
        <f>SUM(O188:O245)</f>
        <v>0</v>
      </c>
      <c r="P187" s="641">
        <f t="shared" si="51"/>
        <v>0</v>
      </c>
      <c r="Q187" s="514">
        <f t="shared" si="52"/>
        <v>0</v>
      </c>
      <c r="R187" s="640">
        <f t="shared" si="53"/>
        <v>0</v>
      </c>
      <c r="S187" s="636"/>
      <c r="T187" s="520"/>
      <c r="U187" s="520">
        <f>SUM(U188:U245)</f>
        <v>0</v>
      </c>
      <c r="V187" s="520"/>
      <c r="W187" s="520">
        <f>SUM(W188:W245)</f>
        <v>0</v>
      </c>
      <c r="X187" s="672">
        <f>SUM(X188:X245)</f>
        <v>0</v>
      </c>
    </row>
    <row r="188" spans="1:24" s="403" customFormat="1" ht="26.45" hidden="1" customHeight="1" x14ac:dyDescent="0.25">
      <c r="A188" s="442" t="s">
        <v>758</v>
      </c>
      <c r="B188" s="438" t="s">
        <v>309</v>
      </c>
      <c r="C188" s="573" t="s">
        <v>224</v>
      </c>
      <c r="D188" s="601">
        <v>4</v>
      </c>
      <c r="E188" s="467">
        <v>5502</v>
      </c>
      <c r="F188" s="467">
        <f t="shared" ref="F188:F219" si="69">E188*D188</f>
        <v>22008</v>
      </c>
      <c r="G188" s="467">
        <v>42612.700000000004</v>
      </c>
      <c r="H188" s="467">
        <f>G188*D188</f>
        <v>170450.80000000002</v>
      </c>
      <c r="I188" s="589">
        <f t="shared" ref="I188:I219" si="70">F188+H188</f>
        <v>192458.80000000002</v>
      </c>
      <c r="J188" s="622"/>
      <c r="K188" s="521">
        <v>5502</v>
      </c>
      <c r="L188" s="467">
        <f t="shared" ref="L188:L219" si="71">K188*J188</f>
        <v>0</v>
      </c>
      <c r="M188" s="521">
        <v>42612.700000000004</v>
      </c>
      <c r="N188" s="467">
        <f>M188*J188</f>
        <v>0</v>
      </c>
      <c r="O188" s="589">
        <f t="shared" ref="O188:O219" si="72">L188+N188</f>
        <v>0</v>
      </c>
      <c r="P188" s="641">
        <f t="shared" si="51"/>
        <v>0</v>
      </c>
      <c r="Q188" s="514">
        <f t="shared" si="52"/>
        <v>0</v>
      </c>
      <c r="R188" s="640">
        <f t="shared" si="53"/>
        <v>0</v>
      </c>
      <c r="S188" s="641"/>
      <c r="T188" s="521">
        <v>5502</v>
      </c>
      <c r="U188" s="521">
        <f t="shared" ref="U188:U245" si="73">T188*S188</f>
        <v>0</v>
      </c>
      <c r="V188" s="521">
        <v>42612.700000000004</v>
      </c>
      <c r="W188" s="521">
        <f>V188*S188</f>
        <v>0</v>
      </c>
      <c r="X188" s="673">
        <f t="shared" ref="X188:X245" si="74">U188+W188</f>
        <v>0</v>
      </c>
    </row>
    <row r="189" spans="1:24" s="403" customFormat="1" ht="26.45" hidden="1" customHeight="1" x14ac:dyDescent="0.25">
      <c r="A189" s="442" t="s">
        <v>759</v>
      </c>
      <c r="B189" s="438" t="s">
        <v>309</v>
      </c>
      <c r="C189" s="573" t="s">
        <v>224</v>
      </c>
      <c r="D189" s="601">
        <v>1</v>
      </c>
      <c r="E189" s="467">
        <v>5502</v>
      </c>
      <c r="F189" s="467">
        <f t="shared" si="69"/>
        <v>5502</v>
      </c>
      <c r="G189" s="467"/>
      <c r="H189" s="467"/>
      <c r="I189" s="589">
        <f t="shared" si="70"/>
        <v>5502</v>
      </c>
      <c r="J189" s="622"/>
      <c r="K189" s="521">
        <v>5502</v>
      </c>
      <c r="L189" s="467">
        <f t="shared" si="71"/>
        <v>0</v>
      </c>
      <c r="M189" s="521"/>
      <c r="N189" s="467"/>
      <c r="O189" s="589">
        <f t="shared" si="72"/>
        <v>0</v>
      </c>
      <c r="P189" s="641">
        <f t="shared" si="51"/>
        <v>0</v>
      </c>
      <c r="Q189" s="514">
        <f t="shared" si="52"/>
        <v>0</v>
      </c>
      <c r="R189" s="640">
        <f t="shared" si="53"/>
        <v>0</v>
      </c>
      <c r="S189" s="641"/>
      <c r="T189" s="521">
        <v>5502</v>
      </c>
      <c r="U189" s="521">
        <f t="shared" si="73"/>
        <v>0</v>
      </c>
      <c r="V189" s="521"/>
      <c r="W189" s="521"/>
      <c r="X189" s="673">
        <f t="shared" si="74"/>
        <v>0</v>
      </c>
    </row>
    <row r="190" spans="1:24" s="403" customFormat="1" ht="26.45" hidden="1" customHeight="1" x14ac:dyDescent="0.25">
      <c r="A190" s="442" t="s">
        <v>760</v>
      </c>
      <c r="B190" s="438" t="s">
        <v>310</v>
      </c>
      <c r="C190" s="573" t="s">
        <v>224</v>
      </c>
      <c r="D190" s="601">
        <v>1</v>
      </c>
      <c r="E190" s="467">
        <v>5502</v>
      </c>
      <c r="F190" s="467">
        <f t="shared" si="69"/>
        <v>5502</v>
      </c>
      <c r="G190" s="467"/>
      <c r="H190" s="467"/>
      <c r="I190" s="589">
        <f t="shared" si="70"/>
        <v>5502</v>
      </c>
      <c r="J190" s="622"/>
      <c r="K190" s="521">
        <v>5502</v>
      </c>
      <c r="L190" s="467">
        <f t="shared" si="71"/>
        <v>0</v>
      </c>
      <c r="M190" s="521"/>
      <c r="N190" s="467"/>
      <c r="O190" s="589">
        <f t="shared" si="72"/>
        <v>0</v>
      </c>
      <c r="P190" s="641">
        <f t="shared" si="51"/>
        <v>0</v>
      </c>
      <c r="Q190" s="514">
        <f t="shared" si="52"/>
        <v>0</v>
      </c>
      <c r="R190" s="640">
        <f t="shared" si="53"/>
        <v>0</v>
      </c>
      <c r="S190" s="641"/>
      <c r="T190" s="521">
        <v>5502</v>
      </c>
      <c r="U190" s="521">
        <f t="shared" si="73"/>
        <v>0</v>
      </c>
      <c r="V190" s="521"/>
      <c r="W190" s="521"/>
      <c r="X190" s="673">
        <f t="shared" si="74"/>
        <v>0</v>
      </c>
    </row>
    <row r="191" spans="1:24" s="403" customFormat="1" ht="26.45" hidden="1" customHeight="1" x14ac:dyDescent="0.25">
      <c r="A191" s="442" t="s">
        <v>761</v>
      </c>
      <c r="B191" s="438" t="s">
        <v>311</v>
      </c>
      <c r="C191" s="578" t="s">
        <v>31</v>
      </c>
      <c r="D191" s="601">
        <v>2</v>
      </c>
      <c r="E191" s="467">
        <v>1310</v>
      </c>
      <c r="F191" s="467">
        <f t="shared" si="69"/>
        <v>2620</v>
      </c>
      <c r="G191" s="467">
        <v>5053.1000000000004</v>
      </c>
      <c r="H191" s="467">
        <f>G191*D191</f>
        <v>10106.200000000001</v>
      </c>
      <c r="I191" s="589">
        <f t="shared" si="70"/>
        <v>12726.2</v>
      </c>
      <c r="J191" s="622"/>
      <c r="K191" s="521">
        <v>1310</v>
      </c>
      <c r="L191" s="467">
        <f t="shared" si="71"/>
        <v>0</v>
      </c>
      <c r="M191" s="521">
        <v>5053.1000000000004</v>
      </c>
      <c r="N191" s="467">
        <f>M191*J191</f>
        <v>0</v>
      </c>
      <c r="O191" s="589">
        <f t="shared" si="72"/>
        <v>0</v>
      </c>
      <c r="P191" s="641">
        <f t="shared" si="51"/>
        <v>0</v>
      </c>
      <c r="Q191" s="514">
        <f t="shared" si="52"/>
        <v>0</v>
      </c>
      <c r="R191" s="640">
        <f t="shared" si="53"/>
        <v>0</v>
      </c>
      <c r="S191" s="641"/>
      <c r="T191" s="521">
        <v>1310</v>
      </c>
      <c r="U191" s="521">
        <f t="shared" si="73"/>
        <v>0</v>
      </c>
      <c r="V191" s="521">
        <v>5053.1000000000004</v>
      </c>
      <c r="W191" s="521">
        <f>V191*S191</f>
        <v>0</v>
      </c>
      <c r="X191" s="673">
        <f t="shared" si="74"/>
        <v>0</v>
      </c>
    </row>
    <row r="192" spans="1:24" s="403" customFormat="1" ht="15.6" hidden="1" customHeight="1" x14ac:dyDescent="0.25">
      <c r="A192" s="442" t="s">
        <v>762</v>
      </c>
      <c r="B192" s="438" t="s">
        <v>312</v>
      </c>
      <c r="C192" s="578" t="s">
        <v>31</v>
      </c>
      <c r="D192" s="601">
        <v>1</v>
      </c>
      <c r="E192" s="467">
        <v>1310</v>
      </c>
      <c r="F192" s="467">
        <f t="shared" si="69"/>
        <v>1310</v>
      </c>
      <c r="G192" s="467">
        <v>11354.2</v>
      </c>
      <c r="H192" s="467">
        <f>G192*D192</f>
        <v>11354.2</v>
      </c>
      <c r="I192" s="589">
        <f t="shared" si="70"/>
        <v>12664.2</v>
      </c>
      <c r="J192" s="622"/>
      <c r="K192" s="521">
        <v>1310</v>
      </c>
      <c r="L192" s="467">
        <f t="shared" si="71"/>
        <v>0</v>
      </c>
      <c r="M192" s="521">
        <v>11354.2</v>
      </c>
      <c r="N192" s="467">
        <f>M192*J192</f>
        <v>0</v>
      </c>
      <c r="O192" s="589">
        <f t="shared" si="72"/>
        <v>0</v>
      </c>
      <c r="P192" s="641">
        <f t="shared" si="51"/>
        <v>0</v>
      </c>
      <c r="Q192" s="514">
        <f t="shared" si="52"/>
        <v>0</v>
      </c>
      <c r="R192" s="640">
        <f t="shared" si="53"/>
        <v>0</v>
      </c>
      <c r="S192" s="641"/>
      <c r="T192" s="521">
        <v>1310</v>
      </c>
      <c r="U192" s="521">
        <f t="shared" si="73"/>
        <v>0</v>
      </c>
      <c r="V192" s="521">
        <v>11354.2</v>
      </c>
      <c r="W192" s="521">
        <f>V192*S192</f>
        <v>0</v>
      </c>
      <c r="X192" s="673">
        <f t="shared" si="74"/>
        <v>0</v>
      </c>
    </row>
    <row r="193" spans="1:24" s="403" customFormat="1" ht="26.45" hidden="1" customHeight="1" x14ac:dyDescent="0.25">
      <c r="A193" s="442" t="s">
        <v>763</v>
      </c>
      <c r="B193" s="438" t="s">
        <v>313</v>
      </c>
      <c r="C193" s="573" t="s">
        <v>224</v>
      </c>
      <c r="D193" s="601">
        <v>8</v>
      </c>
      <c r="E193" s="467">
        <v>3930</v>
      </c>
      <c r="F193" s="467">
        <f t="shared" si="69"/>
        <v>31440</v>
      </c>
      <c r="G193" s="467">
        <v>4232.8</v>
      </c>
      <c r="H193" s="467">
        <f>G193*D193</f>
        <v>33862.400000000001</v>
      </c>
      <c r="I193" s="589">
        <f t="shared" si="70"/>
        <v>65302.400000000001</v>
      </c>
      <c r="J193" s="622"/>
      <c r="K193" s="521">
        <v>3930</v>
      </c>
      <c r="L193" s="467">
        <f t="shared" si="71"/>
        <v>0</v>
      </c>
      <c r="M193" s="521">
        <v>4232.8</v>
      </c>
      <c r="N193" s="467">
        <f>M193*J193</f>
        <v>0</v>
      </c>
      <c r="O193" s="589">
        <f t="shared" si="72"/>
        <v>0</v>
      </c>
      <c r="P193" s="641">
        <f t="shared" si="51"/>
        <v>0</v>
      </c>
      <c r="Q193" s="514">
        <f t="shared" si="52"/>
        <v>0</v>
      </c>
      <c r="R193" s="640">
        <f t="shared" si="53"/>
        <v>0</v>
      </c>
      <c r="S193" s="641"/>
      <c r="T193" s="521">
        <v>3930</v>
      </c>
      <c r="U193" s="521">
        <f t="shared" si="73"/>
        <v>0</v>
      </c>
      <c r="V193" s="521">
        <v>4232.8</v>
      </c>
      <c r="W193" s="521">
        <f>V193*S193</f>
        <v>0</v>
      </c>
      <c r="X193" s="673">
        <f t="shared" si="74"/>
        <v>0</v>
      </c>
    </row>
    <row r="194" spans="1:24" s="403" customFormat="1" ht="26.45" hidden="1" customHeight="1" x14ac:dyDescent="0.25">
      <c r="A194" s="442" t="s">
        <v>764</v>
      </c>
      <c r="B194" s="438" t="s">
        <v>313</v>
      </c>
      <c r="C194" s="573" t="s">
        <v>224</v>
      </c>
      <c r="D194" s="601">
        <v>1</v>
      </c>
      <c r="E194" s="467">
        <v>3930</v>
      </c>
      <c r="F194" s="467">
        <f t="shared" si="69"/>
        <v>3930</v>
      </c>
      <c r="G194" s="467"/>
      <c r="H194" s="467"/>
      <c r="I194" s="589">
        <f t="shared" si="70"/>
        <v>3930</v>
      </c>
      <c r="J194" s="622"/>
      <c r="K194" s="521">
        <v>3930</v>
      </c>
      <c r="L194" s="467">
        <f t="shared" si="71"/>
        <v>0</v>
      </c>
      <c r="M194" s="521"/>
      <c r="N194" s="467"/>
      <c r="O194" s="589">
        <f t="shared" si="72"/>
        <v>0</v>
      </c>
      <c r="P194" s="641">
        <f t="shared" si="51"/>
        <v>0</v>
      </c>
      <c r="Q194" s="514">
        <f t="shared" si="52"/>
        <v>0</v>
      </c>
      <c r="R194" s="640">
        <f t="shared" si="53"/>
        <v>0</v>
      </c>
      <c r="S194" s="641"/>
      <c r="T194" s="521">
        <v>3930</v>
      </c>
      <c r="U194" s="521">
        <f t="shared" si="73"/>
        <v>0</v>
      </c>
      <c r="V194" s="521"/>
      <c r="W194" s="521"/>
      <c r="X194" s="673">
        <f t="shared" si="74"/>
        <v>0</v>
      </c>
    </row>
    <row r="195" spans="1:24" s="403" customFormat="1" ht="15.6" hidden="1" customHeight="1" x14ac:dyDescent="0.25">
      <c r="A195" s="442" t="s">
        <v>765</v>
      </c>
      <c r="B195" s="438" t="s">
        <v>314</v>
      </c>
      <c r="C195" s="578" t="s">
        <v>31</v>
      </c>
      <c r="D195" s="601">
        <v>192</v>
      </c>
      <c r="E195" s="467">
        <v>32.75</v>
      </c>
      <c r="F195" s="467">
        <f t="shared" si="69"/>
        <v>6288</v>
      </c>
      <c r="G195" s="467">
        <v>128.70000000000002</v>
      </c>
      <c r="H195" s="467">
        <f>G195*D195</f>
        <v>24710.400000000001</v>
      </c>
      <c r="I195" s="589">
        <f t="shared" si="70"/>
        <v>30998.400000000001</v>
      </c>
      <c r="J195" s="622"/>
      <c r="K195" s="521">
        <v>32.75</v>
      </c>
      <c r="L195" s="467">
        <f t="shared" si="71"/>
        <v>0</v>
      </c>
      <c r="M195" s="521">
        <v>128.70000000000002</v>
      </c>
      <c r="N195" s="467">
        <f>M195*J195</f>
        <v>0</v>
      </c>
      <c r="O195" s="589">
        <f t="shared" si="72"/>
        <v>0</v>
      </c>
      <c r="P195" s="641">
        <f t="shared" si="51"/>
        <v>0</v>
      </c>
      <c r="Q195" s="514">
        <f t="shared" si="52"/>
        <v>0</v>
      </c>
      <c r="R195" s="640">
        <f t="shared" si="53"/>
        <v>0</v>
      </c>
      <c r="S195" s="641"/>
      <c r="T195" s="521">
        <v>32.75</v>
      </c>
      <c r="U195" s="521">
        <f t="shared" si="73"/>
        <v>0</v>
      </c>
      <c r="V195" s="521">
        <v>128.70000000000002</v>
      </c>
      <c r="W195" s="521">
        <f>V195*S195</f>
        <v>0</v>
      </c>
      <c r="X195" s="673">
        <f t="shared" si="74"/>
        <v>0</v>
      </c>
    </row>
    <row r="196" spans="1:24" s="403" customFormat="1" ht="15.6" hidden="1" customHeight="1" x14ac:dyDescent="0.25">
      <c r="A196" s="442" t="s">
        <v>766</v>
      </c>
      <c r="B196" s="438" t="s">
        <v>315</v>
      </c>
      <c r="C196" s="578" t="s">
        <v>31</v>
      </c>
      <c r="D196" s="601">
        <v>96</v>
      </c>
      <c r="E196" s="467">
        <v>32.75</v>
      </c>
      <c r="F196" s="467">
        <f t="shared" si="69"/>
        <v>3144</v>
      </c>
      <c r="G196" s="467">
        <v>93.600000000000009</v>
      </c>
      <c r="H196" s="467">
        <f>G196*D196</f>
        <v>8985.6</v>
      </c>
      <c r="I196" s="589">
        <f t="shared" si="70"/>
        <v>12129.6</v>
      </c>
      <c r="J196" s="622"/>
      <c r="K196" s="521">
        <v>32.75</v>
      </c>
      <c r="L196" s="467">
        <f t="shared" si="71"/>
        <v>0</v>
      </c>
      <c r="M196" s="521">
        <v>93.600000000000009</v>
      </c>
      <c r="N196" s="467">
        <f>M196*J196</f>
        <v>0</v>
      </c>
      <c r="O196" s="589">
        <f t="shared" si="72"/>
        <v>0</v>
      </c>
      <c r="P196" s="641">
        <f t="shared" si="51"/>
        <v>0</v>
      </c>
      <c r="Q196" s="514">
        <f t="shared" si="52"/>
        <v>0</v>
      </c>
      <c r="R196" s="640">
        <f t="shared" si="53"/>
        <v>0</v>
      </c>
      <c r="S196" s="641"/>
      <c r="T196" s="521">
        <v>32.75</v>
      </c>
      <c r="U196" s="521">
        <f t="shared" si="73"/>
        <v>0</v>
      </c>
      <c r="V196" s="521">
        <v>93.600000000000009</v>
      </c>
      <c r="W196" s="521">
        <f>V196*S196</f>
        <v>0</v>
      </c>
      <c r="X196" s="673">
        <f t="shared" si="74"/>
        <v>0</v>
      </c>
    </row>
    <row r="197" spans="1:24" s="403" customFormat="1" ht="26.45" hidden="1" customHeight="1" x14ac:dyDescent="0.25">
      <c r="A197" s="442" t="s">
        <v>767</v>
      </c>
      <c r="B197" s="438" t="s">
        <v>316</v>
      </c>
      <c r="C197" s="578" t="s">
        <v>31</v>
      </c>
      <c r="D197" s="601">
        <v>4</v>
      </c>
      <c r="E197" s="467">
        <v>4716</v>
      </c>
      <c r="F197" s="467">
        <f t="shared" si="69"/>
        <v>18864</v>
      </c>
      <c r="G197" s="467">
        <v>7410</v>
      </c>
      <c r="H197" s="467">
        <f>G197*D197</f>
        <v>29640</v>
      </c>
      <c r="I197" s="589">
        <f t="shared" si="70"/>
        <v>48504</v>
      </c>
      <c r="J197" s="622"/>
      <c r="K197" s="521">
        <v>4716</v>
      </c>
      <c r="L197" s="467">
        <f t="shared" si="71"/>
        <v>0</v>
      </c>
      <c r="M197" s="521">
        <v>7410</v>
      </c>
      <c r="N197" s="467">
        <f>M197*J197</f>
        <v>0</v>
      </c>
      <c r="O197" s="589">
        <f t="shared" si="72"/>
        <v>0</v>
      </c>
      <c r="P197" s="641">
        <f t="shared" si="51"/>
        <v>0</v>
      </c>
      <c r="Q197" s="514">
        <f t="shared" si="52"/>
        <v>0</v>
      </c>
      <c r="R197" s="640">
        <f t="shared" si="53"/>
        <v>0</v>
      </c>
      <c r="S197" s="641"/>
      <c r="T197" s="521">
        <v>4716</v>
      </c>
      <c r="U197" s="521">
        <f t="shared" si="73"/>
        <v>0</v>
      </c>
      <c r="V197" s="521">
        <v>7410</v>
      </c>
      <c r="W197" s="521">
        <f>V197*S197</f>
        <v>0</v>
      </c>
      <c r="X197" s="673">
        <f t="shared" si="74"/>
        <v>0</v>
      </c>
    </row>
    <row r="198" spans="1:24" s="403" customFormat="1" ht="26.45" hidden="1" customHeight="1" x14ac:dyDescent="0.25">
      <c r="A198" s="442" t="s">
        <v>768</v>
      </c>
      <c r="B198" s="438" t="s">
        <v>316</v>
      </c>
      <c r="C198" s="578" t="s">
        <v>31</v>
      </c>
      <c r="D198" s="601">
        <v>10</v>
      </c>
      <c r="E198" s="467">
        <v>4716</v>
      </c>
      <c r="F198" s="467">
        <f t="shared" si="69"/>
        <v>47160</v>
      </c>
      <c r="G198" s="467"/>
      <c r="H198" s="467"/>
      <c r="I198" s="589">
        <f t="shared" si="70"/>
        <v>47160</v>
      </c>
      <c r="J198" s="622"/>
      <c r="K198" s="521">
        <v>4716</v>
      </c>
      <c r="L198" s="467">
        <f t="shared" si="71"/>
        <v>0</v>
      </c>
      <c r="M198" s="521"/>
      <c r="N198" s="467"/>
      <c r="O198" s="589">
        <f t="shared" si="72"/>
        <v>0</v>
      </c>
      <c r="P198" s="641">
        <f t="shared" si="51"/>
        <v>0</v>
      </c>
      <c r="Q198" s="514">
        <f t="shared" si="52"/>
        <v>0</v>
      </c>
      <c r="R198" s="640">
        <f t="shared" si="53"/>
        <v>0</v>
      </c>
      <c r="S198" s="641"/>
      <c r="T198" s="521">
        <v>4716</v>
      </c>
      <c r="U198" s="521">
        <f t="shared" si="73"/>
        <v>0</v>
      </c>
      <c r="V198" s="521"/>
      <c r="W198" s="521"/>
      <c r="X198" s="673">
        <f t="shared" si="74"/>
        <v>0</v>
      </c>
    </row>
    <row r="199" spans="1:24" s="403" customFormat="1" ht="26.45" hidden="1" customHeight="1" x14ac:dyDescent="0.25">
      <c r="A199" s="442" t="s">
        <v>769</v>
      </c>
      <c r="B199" s="438" t="s">
        <v>317</v>
      </c>
      <c r="C199" s="578" t="s">
        <v>31</v>
      </c>
      <c r="D199" s="601">
        <v>4</v>
      </c>
      <c r="E199" s="467">
        <v>3275</v>
      </c>
      <c r="F199" s="467">
        <f t="shared" si="69"/>
        <v>13100</v>
      </c>
      <c r="G199" s="467"/>
      <c r="H199" s="467"/>
      <c r="I199" s="589">
        <f t="shared" si="70"/>
        <v>13100</v>
      </c>
      <c r="J199" s="622"/>
      <c r="K199" s="521">
        <v>3275</v>
      </c>
      <c r="L199" s="467">
        <f t="shared" si="71"/>
        <v>0</v>
      </c>
      <c r="M199" s="521"/>
      <c r="N199" s="467"/>
      <c r="O199" s="589">
        <f t="shared" si="72"/>
        <v>0</v>
      </c>
      <c r="P199" s="641">
        <f t="shared" si="51"/>
        <v>0</v>
      </c>
      <c r="Q199" s="514">
        <f t="shared" si="52"/>
        <v>0</v>
      </c>
      <c r="R199" s="640">
        <f t="shared" si="53"/>
        <v>0</v>
      </c>
      <c r="S199" s="641"/>
      <c r="T199" s="521">
        <v>3275</v>
      </c>
      <c r="U199" s="521">
        <f t="shared" si="73"/>
        <v>0</v>
      </c>
      <c r="V199" s="521"/>
      <c r="W199" s="521"/>
      <c r="X199" s="673">
        <f t="shared" si="74"/>
        <v>0</v>
      </c>
    </row>
    <row r="200" spans="1:24" s="403" customFormat="1" ht="26.45" hidden="1" customHeight="1" x14ac:dyDescent="0.25">
      <c r="A200" s="442" t="s">
        <v>770</v>
      </c>
      <c r="B200" s="438" t="s">
        <v>318</v>
      </c>
      <c r="C200" s="578" t="s">
        <v>31</v>
      </c>
      <c r="D200" s="601">
        <v>1</v>
      </c>
      <c r="E200" s="467">
        <v>3930</v>
      </c>
      <c r="F200" s="467">
        <f t="shared" si="69"/>
        <v>3930</v>
      </c>
      <c r="G200" s="467"/>
      <c r="H200" s="467"/>
      <c r="I200" s="589">
        <f t="shared" si="70"/>
        <v>3930</v>
      </c>
      <c r="J200" s="622"/>
      <c r="K200" s="521">
        <v>3930</v>
      </c>
      <c r="L200" s="467">
        <f t="shared" si="71"/>
        <v>0</v>
      </c>
      <c r="M200" s="521"/>
      <c r="N200" s="467"/>
      <c r="O200" s="589">
        <f t="shared" si="72"/>
        <v>0</v>
      </c>
      <c r="P200" s="641">
        <f t="shared" si="51"/>
        <v>0</v>
      </c>
      <c r="Q200" s="514">
        <f t="shared" si="52"/>
        <v>0</v>
      </c>
      <c r="R200" s="640">
        <f t="shared" si="53"/>
        <v>0</v>
      </c>
      <c r="S200" s="641"/>
      <c r="T200" s="521">
        <v>3930</v>
      </c>
      <c r="U200" s="521">
        <f t="shared" si="73"/>
        <v>0</v>
      </c>
      <c r="V200" s="521"/>
      <c r="W200" s="521"/>
      <c r="X200" s="673">
        <f t="shared" si="74"/>
        <v>0</v>
      </c>
    </row>
    <row r="201" spans="1:24" s="403" customFormat="1" ht="26.45" hidden="1" customHeight="1" x14ac:dyDescent="0.25">
      <c r="A201" s="442" t="s">
        <v>771</v>
      </c>
      <c r="B201" s="438" t="s">
        <v>319</v>
      </c>
      <c r="C201" s="578" t="s">
        <v>31</v>
      </c>
      <c r="D201" s="601">
        <v>5</v>
      </c>
      <c r="E201" s="467">
        <v>3930</v>
      </c>
      <c r="F201" s="467">
        <f t="shared" si="69"/>
        <v>19650</v>
      </c>
      <c r="G201" s="467">
        <v>38230.400000000001</v>
      </c>
      <c r="H201" s="467">
        <f>G201*D201</f>
        <v>191152</v>
      </c>
      <c r="I201" s="589">
        <f t="shared" si="70"/>
        <v>210802</v>
      </c>
      <c r="J201" s="622"/>
      <c r="K201" s="521">
        <v>3930</v>
      </c>
      <c r="L201" s="467">
        <f t="shared" si="71"/>
        <v>0</v>
      </c>
      <c r="M201" s="521">
        <v>38230.400000000001</v>
      </c>
      <c r="N201" s="467">
        <f>M201*J201</f>
        <v>0</v>
      </c>
      <c r="O201" s="589">
        <f t="shared" si="72"/>
        <v>0</v>
      </c>
      <c r="P201" s="641">
        <f t="shared" si="51"/>
        <v>0</v>
      </c>
      <c r="Q201" s="514">
        <f t="shared" si="52"/>
        <v>0</v>
      </c>
      <c r="R201" s="640">
        <f t="shared" si="53"/>
        <v>0</v>
      </c>
      <c r="S201" s="641"/>
      <c r="T201" s="521">
        <v>3930</v>
      </c>
      <c r="U201" s="521">
        <f t="shared" si="73"/>
        <v>0</v>
      </c>
      <c r="V201" s="521">
        <v>38230.400000000001</v>
      </c>
      <c r="W201" s="521">
        <f>V201*S201</f>
        <v>0</v>
      </c>
      <c r="X201" s="673">
        <f t="shared" si="74"/>
        <v>0</v>
      </c>
    </row>
    <row r="202" spans="1:24" s="403" customFormat="1" ht="15.6" hidden="1" customHeight="1" x14ac:dyDescent="0.25">
      <c r="A202" s="442" t="s">
        <v>772</v>
      </c>
      <c r="B202" s="438" t="s">
        <v>320</v>
      </c>
      <c r="C202" s="578" t="s">
        <v>31</v>
      </c>
      <c r="D202" s="601">
        <v>2</v>
      </c>
      <c r="E202" s="467">
        <v>1965</v>
      </c>
      <c r="F202" s="467">
        <f t="shared" si="69"/>
        <v>3930</v>
      </c>
      <c r="G202" s="467"/>
      <c r="H202" s="467"/>
      <c r="I202" s="589">
        <f t="shared" si="70"/>
        <v>3930</v>
      </c>
      <c r="J202" s="622"/>
      <c r="K202" s="521">
        <v>1965</v>
      </c>
      <c r="L202" s="467">
        <f t="shared" si="71"/>
        <v>0</v>
      </c>
      <c r="M202" s="521"/>
      <c r="N202" s="467"/>
      <c r="O202" s="589">
        <f t="shared" si="72"/>
        <v>0</v>
      </c>
      <c r="P202" s="641">
        <f t="shared" si="51"/>
        <v>0</v>
      </c>
      <c r="Q202" s="514">
        <f t="shared" si="52"/>
        <v>0</v>
      </c>
      <c r="R202" s="640">
        <f t="shared" si="53"/>
        <v>0</v>
      </c>
      <c r="S202" s="641"/>
      <c r="T202" s="521">
        <v>1965</v>
      </c>
      <c r="U202" s="521">
        <f t="shared" si="73"/>
        <v>0</v>
      </c>
      <c r="V202" s="521"/>
      <c r="W202" s="521"/>
      <c r="X202" s="673">
        <f t="shared" si="74"/>
        <v>0</v>
      </c>
    </row>
    <row r="203" spans="1:24" s="403" customFormat="1" ht="15.6" hidden="1" customHeight="1" x14ac:dyDescent="0.25">
      <c r="A203" s="442" t="s">
        <v>773</v>
      </c>
      <c r="B203" s="438" t="s">
        <v>321</v>
      </c>
      <c r="C203" s="578" t="s">
        <v>31</v>
      </c>
      <c r="D203" s="601">
        <v>11</v>
      </c>
      <c r="E203" s="467">
        <v>1965</v>
      </c>
      <c r="F203" s="467">
        <f t="shared" si="69"/>
        <v>21615</v>
      </c>
      <c r="G203" s="467">
        <v>902.2</v>
      </c>
      <c r="H203" s="467">
        <f>G203*D203</f>
        <v>9924.2000000000007</v>
      </c>
      <c r="I203" s="589">
        <f t="shared" si="70"/>
        <v>31539.200000000001</v>
      </c>
      <c r="J203" s="622"/>
      <c r="K203" s="521">
        <v>1965</v>
      </c>
      <c r="L203" s="467">
        <f t="shared" si="71"/>
        <v>0</v>
      </c>
      <c r="M203" s="521">
        <v>902.2</v>
      </c>
      <c r="N203" s="467">
        <f>M203*J203</f>
        <v>0</v>
      </c>
      <c r="O203" s="589">
        <f t="shared" si="72"/>
        <v>0</v>
      </c>
      <c r="P203" s="641">
        <f t="shared" si="51"/>
        <v>0</v>
      </c>
      <c r="Q203" s="514">
        <f t="shared" si="52"/>
        <v>0</v>
      </c>
      <c r="R203" s="640">
        <f t="shared" si="53"/>
        <v>0</v>
      </c>
      <c r="S203" s="641"/>
      <c r="T203" s="521">
        <v>1965</v>
      </c>
      <c r="U203" s="521">
        <f t="shared" si="73"/>
        <v>0</v>
      </c>
      <c r="V203" s="521">
        <v>902.2</v>
      </c>
      <c r="W203" s="521">
        <f>V203*S203</f>
        <v>0</v>
      </c>
      <c r="X203" s="673">
        <f t="shared" si="74"/>
        <v>0</v>
      </c>
    </row>
    <row r="204" spans="1:24" s="403" customFormat="1" ht="15.6" hidden="1" customHeight="1" x14ac:dyDescent="0.25">
      <c r="A204" s="442" t="s">
        <v>774</v>
      </c>
      <c r="B204" s="438" t="s">
        <v>321</v>
      </c>
      <c r="C204" s="578" t="s">
        <v>31</v>
      </c>
      <c r="D204" s="601">
        <v>16</v>
      </c>
      <c r="E204" s="467">
        <v>1965</v>
      </c>
      <c r="F204" s="467">
        <f t="shared" si="69"/>
        <v>31440</v>
      </c>
      <c r="G204" s="467"/>
      <c r="H204" s="467"/>
      <c r="I204" s="589">
        <f t="shared" si="70"/>
        <v>31440</v>
      </c>
      <c r="J204" s="622"/>
      <c r="K204" s="521">
        <v>1965</v>
      </c>
      <c r="L204" s="467">
        <f t="shared" si="71"/>
        <v>0</v>
      </c>
      <c r="M204" s="521"/>
      <c r="N204" s="467"/>
      <c r="O204" s="589">
        <f t="shared" si="72"/>
        <v>0</v>
      </c>
      <c r="P204" s="641">
        <f t="shared" si="51"/>
        <v>0</v>
      </c>
      <c r="Q204" s="514">
        <f t="shared" si="52"/>
        <v>0</v>
      </c>
      <c r="R204" s="640">
        <f t="shared" si="53"/>
        <v>0</v>
      </c>
      <c r="S204" s="641"/>
      <c r="T204" s="521">
        <v>1965</v>
      </c>
      <c r="U204" s="521">
        <f t="shared" si="73"/>
        <v>0</v>
      </c>
      <c r="V204" s="521"/>
      <c r="W204" s="521"/>
      <c r="X204" s="673">
        <f t="shared" si="74"/>
        <v>0</v>
      </c>
    </row>
    <row r="205" spans="1:24" s="403" customFormat="1" ht="26.45" hidden="1" customHeight="1" x14ac:dyDescent="0.25">
      <c r="A205" s="442" t="s">
        <v>775</v>
      </c>
      <c r="B205" s="438" t="s">
        <v>322</v>
      </c>
      <c r="C205" s="578" t="s">
        <v>31</v>
      </c>
      <c r="D205" s="601">
        <v>4</v>
      </c>
      <c r="E205" s="467">
        <v>3275</v>
      </c>
      <c r="F205" s="467">
        <f t="shared" si="69"/>
        <v>13100</v>
      </c>
      <c r="G205" s="467">
        <v>3539.1460000000002</v>
      </c>
      <c r="H205" s="467">
        <f>G205*D205</f>
        <v>14156.584000000001</v>
      </c>
      <c r="I205" s="589">
        <f t="shared" si="70"/>
        <v>27256.584000000003</v>
      </c>
      <c r="J205" s="622"/>
      <c r="K205" s="521">
        <v>3275</v>
      </c>
      <c r="L205" s="467">
        <f t="shared" si="71"/>
        <v>0</v>
      </c>
      <c r="M205" s="521">
        <v>3539.1460000000002</v>
      </c>
      <c r="N205" s="467">
        <f>M205*J205</f>
        <v>0</v>
      </c>
      <c r="O205" s="589">
        <f t="shared" si="72"/>
        <v>0</v>
      </c>
      <c r="P205" s="641">
        <f t="shared" si="51"/>
        <v>0</v>
      </c>
      <c r="Q205" s="514">
        <f t="shared" si="52"/>
        <v>0</v>
      </c>
      <c r="R205" s="640">
        <f t="shared" si="53"/>
        <v>0</v>
      </c>
      <c r="S205" s="641"/>
      <c r="T205" s="521">
        <v>3275</v>
      </c>
      <c r="U205" s="521">
        <f t="shared" si="73"/>
        <v>0</v>
      </c>
      <c r="V205" s="521">
        <v>3539.1460000000002</v>
      </c>
      <c r="W205" s="521">
        <f>V205*S205</f>
        <v>0</v>
      </c>
      <c r="X205" s="673">
        <f t="shared" si="74"/>
        <v>0</v>
      </c>
    </row>
    <row r="206" spans="1:24" s="403" customFormat="1" ht="26.45" hidden="1" customHeight="1" x14ac:dyDescent="0.25">
      <c r="A206" s="442" t="s">
        <v>776</v>
      </c>
      <c r="B206" s="438" t="s">
        <v>322</v>
      </c>
      <c r="C206" s="578" t="s">
        <v>31</v>
      </c>
      <c r="D206" s="601">
        <v>2</v>
      </c>
      <c r="E206" s="467">
        <v>3275</v>
      </c>
      <c r="F206" s="467">
        <f t="shared" si="69"/>
        <v>6550</v>
      </c>
      <c r="G206" s="467"/>
      <c r="H206" s="467"/>
      <c r="I206" s="589">
        <f t="shared" si="70"/>
        <v>6550</v>
      </c>
      <c r="J206" s="622"/>
      <c r="K206" s="521">
        <v>3275</v>
      </c>
      <c r="L206" s="467">
        <f t="shared" si="71"/>
        <v>0</v>
      </c>
      <c r="M206" s="521"/>
      <c r="N206" s="467"/>
      <c r="O206" s="589">
        <f t="shared" si="72"/>
        <v>0</v>
      </c>
      <c r="P206" s="641">
        <f t="shared" si="51"/>
        <v>0</v>
      </c>
      <c r="Q206" s="514">
        <f t="shared" si="52"/>
        <v>0</v>
      </c>
      <c r="R206" s="640">
        <f t="shared" si="53"/>
        <v>0</v>
      </c>
      <c r="S206" s="641"/>
      <c r="T206" s="521">
        <v>3275</v>
      </c>
      <c r="U206" s="521">
        <f t="shared" si="73"/>
        <v>0</v>
      </c>
      <c r="V206" s="521"/>
      <c r="W206" s="521"/>
      <c r="X206" s="673">
        <f t="shared" si="74"/>
        <v>0</v>
      </c>
    </row>
    <row r="207" spans="1:24" s="403" customFormat="1" ht="15.6" hidden="1" customHeight="1" x14ac:dyDescent="0.25">
      <c r="A207" s="442" t="s">
        <v>777</v>
      </c>
      <c r="B207" s="438" t="s">
        <v>323</v>
      </c>
      <c r="C207" s="578" t="s">
        <v>31</v>
      </c>
      <c r="D207" s="601">
        <v>5</v>
      </c>
      <c r="E207" s="467">
        <v>393</v>
      </c>
      <c r="F207" s="467">
        <f t="shared" si="69"/>
        <v>1965</v>
      </c>
      <c r="G207" s="467">
        <v>2462.2000000000003</v>
      </c>
      <c r="H207" s="467">
        <f t="shared" ref="H207:H213" si="75">G207*D207</f>
        <v>12311.000000000002</v>
      </c>
      <c r="I207" s="589">
        <f t="shared" si="70"/>
        <v>14276.000000000002</v>
      </c>
      <c r="J207" s="622"/>
      <c r="K207" s="521">
        <v>393</v>
      </c>
      <c r="L207" s="467">
        <f t="shared" si="71"/>
        <v>0</v>
      </c>
      <c r="M207" s="521">
        <v>2462.2000000000003</v>
      </c>
      <c r="N207" s="467">
        <f t="shared" ref="N207:N213" si="76">M207*J207</f>
        <v>0</v>
      </c>
      <c r="O207" s="589">
        <f t="shared" si="72"/>
        <v>0</v>
      </c>
      <c r="P207" s="641">
        <f t="shared" si="51"/>
        <v>0</v>
      </c>
      <c r="Q207" s="514">
        <f t="shared" si="52"/>
        <v>0</v>
      </c>
      <c r="R207" s="640">
        <f t="shared" si="53"/>
        <v>0</v>
      </c>
      <c r="S207" s="641"/>
      <c r="T207" s="521">
        <v>393</v>
      </c>
      <c r="U207" s="521">
        <f t="shared" si="73"/>
        <v>0</v>
      </c>
      <c r="V207" s="521">
        <v>2462.2000000000003</v>
      </c>
      <c r="W207" s="521">
        <f t="shared" ref="W207:W213" si="77">V207*S207</f>
        <v>0</v>
      </c>
      <c r="X207" s="673">
        <f t="shared" si="74"/>
        <v>0</v>
      </c>
    </row>
    <row r="208" spans="1:24" s="403" customFormat="1" ht="15.6" hidden="1" customHeight="1" x14ac:dyDescent="0.25">
      <c r="A208" s="442" t="s">
        <v>778</v>
      </c>
      <c r="B208" s="438" t="s">
        <v>324</v>
      </c>
      <c r="C208" s="578" t="s">
        <v>31</v>
      </c>
      <c r="D208" s="601">
        <v>1</v>
      </c>
      <c r="E208" s="467">
        <v>393</v>
      </c>
      <c r="F208" s="467">
        <f t="shared" si="69"/>
        <v>393</v>
      </c>
      <c r="G208" s="467">
        <v>2433.6</v>
      </c>
      <c r="H208" s="467">
        <f t="shared" si="75"/>
        <v>2433.6</v>
      </c>
      <c r="I208" s="589">
        <f t="shared" si="70"/>
        <v>2826.6</v>
      </c>
      <c r="J208" s="622"/>
      <c r="K208" s="521">
        <v>393</v>
      </c>
      <c r="L208" s="467">
        <f t="shared" si="71"/>
        <v>0</v>
      </c>
      <c r="M208" s="521">
        <v>2433.6</v>
      </c>
      <c r="N208" s="467">
        <f t="shared" si="76"/>
        <v>0</v>
      </c>
      <c r="O208" s="589">
        <f t="shared" si="72"/>
        <v>0</v>
      </c>
      <c r="P208" s="641">
        <f t="shared" si="51"/>
        <v>0</v>
      </c>
      <c r="Q208" s="514">
        <f t="shared" si="52"/>
        <v>0</v>
      </c>
      <c r="R208" s="640">
        <f t="shared" si="53"/>
        <v>0</v>
      </c>
      <c r="S208" s="641"/>
      <c r="T208" s="521">
        <v>393</v>
      </c>
      <c r="U208" s="521">
        <f t="shared" si="73"/>
        <v>0</v>
      </c>
      <c r="V208" s="521">
        <v>2433.6</v>
      </c>
      <c r="W208" s="521">
        <f t="shared" si="77"/>
        <v>0</v>
      </c>
      <c r="X208" s="673">
        <f t="shared" si="74"/>
        <v>0</v>
      </c>
    </row>
    <row r="209" spans="1:24" s="403" customFormat="1" ht="26.45" hidden="1" customHeight="1" x14ac:dyDescent="0.25">
      <c r="A209" s="442" t="s">
        <v>779</v>
      </c>
      <c r="B209" s="438" t="s">
        <v>325</v>
      </c>
      <c r="C209" s="578" t="s">
        <v>31</v>
      </c>
      <c r="D209" s="601">
        <v>202</v>
      </c>
      <c r="E209" s="467">
        <v>623</v>
      </c>
      <c r="F209" s="467">
        <f t="shared" si="69"/>
        <v>125846</v>
      </c>
      <c r="G209" s="467">
        <v>281</v>
      </c>
      <c r="H209" s="467">
        <f t="shared" si="75"/>
        <v>56762</v>
      </c>
      <c r="I209" s="589">
        <f t="shared" si="70"/>
        <v>182608</v>
      </c>
      <c r="J209" s="622"/>
      <c r="K209" s="521">
        <v>623</v>
      </c>
      <c r="L209" s="467">
        <f t="shared" si="71"/>
        <v>0</v>
      </c>
      <c r="M209" s="521">
        <v>281</v>
      </c>
      <c r="N209" s="467">
        <f t="shared" si="76"/>
        <v>0</v>
      </c>
      <c r="O209" s="589">
        <f t="shared" si="72"/>
        <v>0</v>
      </c>
      <c r="P209" s="641">
        <f t="shared" si="51"/>
        <v>0</v>
      </c>
      <c r="Q209" s="514">
        <f t="shared" si="52"/>
        <v>0</v>
      </c>
      <c r="R209" s="640">
        <f t="shared" si="53"/>
        <v>0</v>
      </c>
      <c r="S209" s="641"/>
      <c r="T209" s="521">
        <v>623</v>
      </c>
      <c r="U209" s="521">
        <f t="shared" si="73"/>
        <v>0</v>
      </c>
      <c r="V209" s="521">
        <v>281</v>
      </c>
      <c r="W209" s="521">
        <f t="shared" si="77"/>
        <v>0</v>
      </c>
      <c r="X209" s="673">
        <f t="shared" si="74"/>
        <v>0</v>
      </c>
    </row>
    <row r="210" spans="1:24" s="403" customFormat="1" ht="15.6" hidden="1" customHeight="1" x14ac:dyDescent="0.25">
      <c r="A210" s="442" t="s">
        <v>780</v>
      </c>
      <c r="B210" s="438" t="s">
        <v>326</v>
      </c>
      <c r="C210" s="578" t="s">
        <v>31</v>
      </c>
      <c r="D210" s="601">
        <v>3</v>
      </c>
      <c r="E210" s="467">
        <v>393</v>
      </c>
      <c r="F210" s="467">
        <f t="shared" si="69"/>
        <v>1179</v>
      </c>
      <c r="G210" s="467">
        <v>7013.5</v>
      </c>
      <c r="H210" s="467">
        <f t="shared" si="75"/>
        <v>21040.5</v>
      </c>
      <c r="I210" s="589">
        <f t="shared" si="70"/>
        <v>22219.5</v>
      </c>
      <c r="J210" s="622"/>
      <c r="K210" s="521">
        <v>393</v>
      </c>
      <c r="L210" s="467">
        <f t="shared" si="71"/>
        <v>0</v>
      </c>
      <c r="M210" s="521">
        <v>7013.5</v>
      </c>
      <c r="N210" s="467">
        <f t="shared" si="76"/>
        <v>0</v>
      </c>
      <c r="O210" s="589">
        <f t="shared" si="72"/>
        <v>0</v>
      </c>
      <c r="P210" s="641">
        <f t="shared" si="51"/>
        <v>0</v>
      </c>
      <c r="Q210" s="514">
        <f t="shared" si="52"/>
        <v>0</v>
      </c>
      <c r="R210" s="640">
        <f t="shared" si="53"/>
        <v>0</v>
      </c>
      <c r="S210" s="641"/>
      <c r="T210" s="521">
        <v>393</v>
      </c>
      <c r="U210" s="521">
        <f t="shared" si="73"/>
        <v>0</v>
      </c>
      <c r="V210" s="521">
        <v>7013.5</v>
      </c>
      <c r="W210" s="521">
        <f t="shared" si="77"/>
        <v>0</v>
      </c>
      <c r="X210" s="673">
        <f t="shared" si="74"/>
        <v>0</v>
      </c>
    </row>
    <row r="211" spans="1:24" s="403" customFormat="1" ht="15.6" hidden="1" customHeight="1" x14ac:dyDescent="0.25">
      <c r="A211" s="442" t="s">
        <v>781</v>
      </c>
      <c r="B211" s="438" t="s">
        <v>327</v>
      </c>
      <c r="C211" s="578" t="s">
        <v>31</v>
      </c>
      <c r="D211" s="601">
        <v>5</v>
      </c>
      <c r="E211" s="467">
        <v>262</v>
      </c>
      <c r="F211" s="467">
        <f t="shared" si="69"/>
        <v>1310</v>
      </c>
      <c r="G211" s="467">
        <v>153.4</v>
      </c>
      <c r="H211" s="467">
        <f t="shared" si="75"/>
        <v>767</v>
      </c>
      <c r="I211" s="589">
        <f t="shared" si="70"/>
        <v>2077</v>
      </c>
      <c r="J211" s="622"/>
      <c r="K211" s="521">
        <v>262</v>
      </c>
      <c r="L211" s="467">
        <f t="shared" si="71"/>
        <v>0</v>
      </c>
      <c r="M211" s="521">
        <v>153.4</v>
      </c>
      <c r="N211" s="467">
        <f t="shared" si="76"/>
        <v>0</v>
      </c>
      <c r="O211" s="589">
        <f t="shared" si="72"/>
        <v>0</v>
      </c>
      <c r="P211" s="641">
        <f t="shared" si="51"/>
        <v>0</v>
      </c>
      <c r="Q211" s="514">
        <f t="shared" si="52"/>
        <v>0</v>
      </c>
      <c r="R211" s="640">
        <f t="shared" si="53"/>
        <v>0</v>
      </c>
      <c r="S211" s="641"/>
      <c r="T211" s="521">
        <v>262</v>
      </c>
      <c r="U211" s="521">
        <f t="shared" si="73"/>
        <v>0</v>
      </c>
      <c r="V211" s="521">
        <v>153.4</v>
      </c>
      <c r="W211" s="521">
        <f t="shared" si="77"/>
        <v>0</v>
      </c>
      <c r="X211" s="673">
        <f t="shared" si="74"/>
        <v>0</v>
      </c>
    </row>
    <row r="212" spans="1:24" s="403" customFormat="1" ht="26.45" hidden="1" customHeight="1" x14ac:dyDescent="0.25">
      <c r="A212" s="442" t="s">
        <v>782</v>
      </c>
      <c r="B212" s="438" t="s">
        <v>328</v>
      </c>
      <c r="C212" s="578" t="s">
        <v>31</v>
      </c>
      <c r="D212" s="601">
        <v>5</v>
      </c>
      <c r="E212" s="467">
        <v>131</v>
      </c>
      <c r="F212" s="467">
        <f t="shared" si="69"/>
        <v>655</v>
      </c>
      <c r="G212" s="467">
        <v>273</v>
      </c>
      <c r="H212" s="467">
        <f t="shared" si="75"/>
        <v>1365</v>
      </c>
      <c r="I212" s="589">
        <f t="shared" si="70"/>
        <v>2020</v>
      </c>
      <c r="J212" s="622"/>
      <c r="K212" s="521">
        <v>131</v>
      </c>
      <c r="L212" s="467">
        <f t="shared" si="71"/>
        <v>0</v>
      </c>
      <c r="M212" s="521">
        <v>273</v>
      </c>
      <c r="N212" s="467">
        <f t="shared" si="76"/>
        <v>0</v>
      </c>
      <c r="O212" s="589">
        <f t="shared" si="72"/>
        <v>0</v>
      </c>
      <c r="P212" s="641">
        <f t="shared" si="51"/>
        <v>0</v>
      </c>
      <c r="Q212" s="514">
        <f t="shared" si="52"/>
        <v>0</v>
      </c>
      <c r="R212" s="640">
        <f t="shared" si="53"/>
        <v>0</v>
      </c>
      <c r="S212" s="641"/>
      <c r="T212" s="521">
        <v>131</v>
      </c>
      <c r="U212" s="521">
        <f t="shared" si="73"/>
        <v>0</v>
      </c>
      <c r="V212" s="521">
        <v>273</v>
      </c>
      <c r="W212" s="521">
        <f t="shared" si="77"/>
        <v>0</v>
      </c>
      <c r="X212" s="673">
        <f t="shared" si="74"/>
        <v>0</v>
      </c>
    </row>
    <row r="213" spans="1:24" s="403" customFormat="1" ht="15.6" hidden="1" customHeight="1" x14ac:dyDescent="0.25">
      <c r="A213" s="442" t="s">
        <v>783</v>
      </c>
      <c r="B213" s="438" t="s">
        <v>329</v>
      </c>
      <c r="C213" s="578" t="s">
        <v>31</v>
      </c>
      <c r="D213" s="601">
        <v>6</v>
      </c>
      <c r="E213" s="467">
        <v>393</v>
      </c>
      <c r="F213" s="467">
        <f t="shared" si="69"/>
        <v>2358</v>
      </c>
      <c r="G213" s="467">
        <v>365.11800000000005</v>
      </c>
      <c r="H213" s="467">
        <f t="shared" si="75"/>
        <v>2190.7080000000005</v>
      </c>
      <c r="I213" s="589">
        <f t="shared" si="70"/>
        <v>4548.7080000000005</v>
      </c>
      <c r="J213" s="622"/>
      <c r="K213" s="521">
        <v>393</v>
      </c>
      <c r="L213" s="467">
        <f t="shared" si="71"/>
        <v>0</v>
      </c>
      <c r="M213" s="521">
        <v>365.11800000000005</v>
      </c>
      <c r="N213" s="467">
        <f t="shared" si="76"/>
        <v>0</v>
      </c>
      <c r="O213" s="589">
        <f t="shared" si="72"/>
        <v>0</v>
      </c>
      <c r="P213" s="641">
        <f t="shared" si="51"/>
        <v>0</v>
      </c>
      <c r="Q213" s="514">
        <f t="shared" si="52"/>
        <v>0</v>
      </c>
      <c r="R213" s="640">
        <f t="shared" si="53"/>
        <v>0</v>
      </c>
      <c r="S213" s="641"/>
      <c r="T213" s="521">
        <v>393</v>
      </c>
      <c r="U213" s="521">
        <f t="shared" si="73"/>
        <v>0</v>
      </c>
      <c r="V213" s="521">
        <v>365.11800000000005</v>
      </c>
      <c r="W213" s="521">
        <f t="shared" si="77"/>
        <v>0</v>
      </c>
      <c r="X213" s="673">
        <f t="shared" si="74"/>
        <v>0</v>
      </c>
    </row>
    <row r="214" spans="1:24" s="403" customFormat="1" ht="26.45" hidden="1" customHeight="1" x14ac:dyDescent="0.25">
      <c r="A214" s="442" t="s">
        <v>784</v>
      </c>
      <c r="B214" s="438" t="s">
        <v>330</v>
      </c>
      <c r="C214" s="578" t="s">
        <v>31</v>
      </c>
      <c r="D214" s="601">
        <v>5</v>
      </c>
      <c r="E214" s="467">
        <v>1572</v>
      </c>
      <c r="F214" s="467">
        <f t="shared" si="69"/>
        <v>7860</v>
      </c>
      <c r="G214" s="467"/>
      <c r="H214" s="467"/>
      <c r="I214" s="589">
        <f t="shared" si="70"/>
        <v>7860</v>
      </c>
      <c r="J214" s="622"/>
      <c r="K214" s="521">
        <v>1572</v>
      </c>
      <c r="L214" s="467">
        <f t="shared" si="71"/>
        <v>0</v>
      </c>
      <c r="M214" s="521"/>
      <c r="N214" s="467"/>
      <c r="O214" s="589">
        <f t="shared" si="72"/>
        <v>0</v>
      </c>
      <c r="P214" s="641">
        <f t="shared" si="51"/>
        <v>0</v>
      </c>
      <c r="Q214" s="514">
        <f t="shared" si="52"/>
        <v>0</v>
      </c>
      <c r="R214" s="640">
        <f t="shared" si="53"/>
        <v>0</v>
      </c>
      <c r="S214" s="641"/>
      <c r="T214" s="521">
        <v>1572</v>
      </c>
      <c r="U214" s="521">
        <f t="shared" si="73"/>
        <v>0</v>
      </c>
      <c r="V214" s="521"/>
      <c r="W214" s="521"/>
      <c r="X214" s="673">
        <f t="shared" si="74"/>
        <v>0</v>
      </c>
    </row>
    <row r="215" spans="1:24" s="403" customFormat="1" ht="15.6" hidden="1" customHeight="1" x14ac:dyDescent="0.25">
      <c r="A215" s="442" t="s">
        <v>785</v>
      </c>
      <c r="B215" s="438" t="s">
        <v>331</v>
      </c>
      <c r="C215" s="578" t="s">
        <v>31</v>
      </c>
      <c r="D215" s="600">
        <v>8</v>
      </c>
      <c r="E215" s="467">
        <v>65.5</v>
      </c>
      <c r="F215" s="467">
        <f t="shared" si="69"/>
        <v>524</v>
      </c>
      <c r="G215" s="467">
        <v>557.70000000000005</v>
      </c>
      <c r="H215" s="467">
        <f t="shared" ref="H215:H245" si="78">G215*D215</f>
        <v>4461.6000000000004</v>
      </c>
      <c r="I215" s="589">
        <f t="shared" si="70"/>
        <v>4985.6000000000004</v>
      </c>
      <c r="J215" s="622"/>
      <c r="K215" s="521">
        <v>65.5</v>
      </c>
      <c r="L215" s="467">
        <f t="shared" si="71"/>
        <v>0</v>
      </c>
      <c r="M215" s="521">
        <v>557.70000000000005</v>
      </c>
      <c r="N215" s="467">
        <f t="shared" ref="N215:N245" si="79">M215*J215</f>
        <v>0</v>
      </c>
      <c r="O215" s="589">
        <f t="shared" si="72"/>
        <v>0</v>
      </c>
      <c r="P215" s="641">
        <f t="shared" si="51"/>
        <v>0</v>
      </c>
      <c r="Q215" s="514">
        <f t="shared" si="52"/>
        <v>0</v>
      </c>
      <c r="R215" s="640">
        <f t="shared" si="53"/>
        <v>0</v>
      </c>
      <c r="S215" s="641"/>
      <c r="T215" s="521">
        <v>65.5</v>
      </c>
      <c r="U215" s="521">
        <f t="shared" si="73"/>
        <v>0</v>
      </c>
      <c r="V215" s="521">
        <v>557.70000000000005</v>
      </c>
      <c r="W215" s="521">
        <f t="shared" ref="W215:W245" si="80">V215*S215</f>
        <v>0</v>
      </c>
      <c r="X215" s="673">
        <f t="shared" si="74"/>
        <v>0</v>
      </c>
    </row>
    <row r="216" spans="1:24" s="403" customFormat="1" ht="26.45" hidden="1" customHeight="1" x14ac:dyDescent="0.25">
      <c r="A216" s="442" t="s">
        <v>786</v>
      </c>
      <c r="B216" s="438" t="s">
        <v>332</v>
      </c>
      <c r="C216" s="578" t="s">
        <v>31</v>
      </c>
      <c r="D216" s="601">
        <v>57</v>
      </c>
      <c r="E216" s="467">
        <v>65.5</v>
      </c>
      <c r="F216" s="467">
        <f t="shared" si="69"/>
        <v>3733.5</v>
      </c>
      <c r="G216" s="467">
        <v>370.5</v>
      </c>
      <c r="H216" s="467">
        <f t="shared" si="78"/>
        <v>21118.5</v>
      </c>
      <c r="I216" s="589">
        <f t="shared" si="70"/>
        <v>24852</v>
      </c>
      <c r="J216" s="622"/>
      <c r="K216" s="521">
        <v>65.5</v>
      </c>
      <c r="L216" s="467">
        <f t="shared" si="71"/>
        <v>0</v>
      </c>
      <c r="M216" s="521">
        <v>370.5</v>
      </c>
      <c r="N216" s="467">
        <f t="shared" si="79"/>
        <v>0</v>
      </c>
      <c r="O216" s="589">
        <f t="shared" si="72"/>
        <v>0</v>
      </c>
      <c r="P216" s="641">
        <f t="shared" si="51"/>
        <v>0</v>
      </c>
      <c r="Q216" s="514">
        <f t="shared" si="52"/>
        <v>0</v>
      </c>
      <c r="R216" s="640">
        <f t="shared" si="53"/>
        <v>0</v>
      </c>
      <c r="S216" s="641"/>
      <c r="T216" s="521">
        <v>65.5</v>
      </c>
      <c r="U216" s="521">
        <f t="shared" si="73"/>
        <v>0</v>
      </c>
      <c r="V216" s="521">
        <v>370.5</v>
      </c>
      <c r="W216" s="521">
        <f t="shared" si="80"/>
        <v>0</v>
      </c>
      <c r="X216" s="673">
        <f t="shared" si="74"/>
        <v>0</v>
      </c>
    </row>
    <row r="217" spans="1:24" s="403" customFormat="1" ht="26.45" hidden="1" customHeight="1" x14ac:dyDescent="0.25">
      <c r="A217" s="442" t="s">
        <v>787</v>
      </c>
      <c r="B217" s="438" t="s">
        <v>333</v>
      </c>
      <c r="C217" s="578" t="s">
        <v>31</v>
      </c>
      <c r="D217" s="601">
        <v>163</v>
      </c>
      <c r="E217" s="467">
        <v>65.5</v>
      </c>
      <c r="F217" s="467">
        <f t="shared" si="69"/>
        <v>10676.5</v>
      </c>
      <c r="G217" s="467">
        <v>767</v>
      </c>
      <c r="H217" s="467">
        <f t="shared" si="78"/>
        <v>125021</v>
      </c>
      <c r="I217" s="589">
        <f t="shared" si="70"/>
        <v>135697.5</v>
      </c>
      <c r="J217" s="622"/>
      <c r="K217" s="521">
        <v>65.5</v>
      </c>
      <c r="L217" s="467">
        <f t="shared" si="71"/>
        <v>0</v>
      </c>
      <c r="M217" s="521">
        <v>767</v>
      </c>
      <c r="N217" s="467">
        <f t="shared" si="79"/>
        <v>0</v>
      </c>
      <c r="O217" s="589">
        <f t="shared" si="72"/>
        <v>0</v>
      </c>
      <c r="P217" s="641">
        <f t="shared" si="51"/>
        <v>0</v>
      </c>
      <c r="Q217" s="514">
        <f t="shared" si="52"/>
        <v>0</v>
      </c>
      <c r="R217" s="640">
        <f t="shared" si="53"/>
        <v>0</v>
      </c>
      <c r="S217" s="641"/>
      <c r="T217" s="521">
        <v>65.5</v>
      </c>
      <c r="U217" s="521">
        <f t="shared" si="73"/>
        <v>0</v>
      </c>
      <c r="V217" s="521">
        <v>767</v>
      </c>
      <c r="W217" s="521">
        <f t="shared" si="80"/>
        <v>0</v>
      </c>
      <c r="X217" s="673">
        <f t="shared" si="74"/>
        <v>0</v>
      </c>
    </row>
    <row r="218" spans="1:24" s="403" customFormat="1" ht="15.6" hidden="1" customHeight="1" x14ac:dyDescent="0.25">
      <c r="A218" s="442" t="s">
        <v>788</v>
      </c>
      <c r="B218" s="438" t="s">
        <v>334</v>
      </c>
      <c r="C218" s="578" t="s">
        <v>31</v>
      </c>
      <c r="D218" s="601">
        <v>2</v>
      </c>
      <c r="E218" s="467">
        <v>65.5</v>
      </c>
      <c r="F218" s="467">
        <f t="shared" si="69"/>
        <v>131</v>
      </c>
      <c r="G218" s="467">
        <v>557.70000000000005</v>
      </c>
      <c r="H218" s="467">
        <f t="shared" si="78"/>
        <v>1115.4000000000001</v>
      </c>
      <c r="I218" s="589">
        <f t="shared" si="70"/>
        <v>1246.4000000000001</v>
      </c>
      <c r="J218" s="622"/>
      <c r="K218" s="521">
        <v>65.5</v>
      </c>
      <c r="L218" s="467">
        <f t="shared" si="71"/>
        <v>0</v>
      </c>
      <c r="M218" s="521">
        <v>557.70000000000005</v>
      </c>
      <c r="N218" s="467">
        <f t="shared" si="79"/>
        <v>0</v>
      </c>
      <c r="O218" s="589">
        <f t="shared" si="72"/>
        <v>0</v>
      </c>
      <c r="P218" s="641">
        <f t="shared" si="51"/>
        <v>0</v>
      </c>
      <c r="Q218" s="514">
        <f t="shared" si="52"/>
        <v>0</v>
      </c>
      <c r="R218" s="640">
        <f t="shared" si="53"/>
        <v>0</v>
      </c>
      <c r="S218" s="641"/>
      <c r="T218" s="521">
        <v>65.5</v>
      </c>
      <c r="U218" s="521">
        <f t="shared" si="73"/>
        <v>0</v>
      </c>
      <c r="V218" s="521">
        <v>557.70000000000005</v>
      </c>
      <c r="W218" s="521">
        <f t="shared" si="80"/>
        <v>0</v>
      </c>
      <c r="X218" s="673">
        <f t="shared" si="74"/>
        <v>0</v>
      </c>
    </row>
    <row r="219" spans="1:24" s="403" customFormat="1" ht="15.6" hidden="1" customHeight="1" x14ac:dyDescent="0.25">
      <c r="A219" s="442" t="s">
        <v>789</v>
      </c>
      <c r="B219" s="438" t="s">
        <v>335</v>
      </c>
      <c r="C219" s="578" t="s">
        <v>32</v>
      </c>
      <c r="D219" s="601">
        <v>96</v>
      </c>
      <c r="E219" s="467">
        <v>393</v>
      </c>
      <c r="F219" s="467">
        <f t="shared" si="69"/>
        <v>37728</v>
      </c>
      <c r="G219" s="467">
        <v>600.6</v>
      </c>
      <c r="H219" s="467">
        <f t="shared" si="78"/>
        <v>57657.600000000006</v>
      </c>
      <c r="I219" s="589">
        <f t="shared" si="70"/>
        <v>95385.600000000006</v>
      </c>
      <c r="J219" s="622"/>
      <c r="K219" s="521">
        <v>393</v>
      </c>
      <c r="L219" s="467">
        <f t="shared" si="71"/>
        <v>0</v>
      </c>
      <c r="M219" s="521">
        <v>600.6</v>
      </c>
      <c r="N219" s="467">
        <f t="shared" si="79"/>
        <v>0</v>
      </c>
      <c r="O219" s="589">
        <f t="shared" si="72"/>
        <v>0</v>
      </c>
      <c r="P219" s="641">
        <f t="shared" si="51"/>
        <v>0</v>
      </c>
      <c r="Q219" s="514">
        <f t="shared" si="52"/>
        <v>0</v>
      </c>
      <c r="R219" s="640">
        <f t="shared" si="53"/>
        <v>0</v>
      </c>
      <c r="S219" s="641"/>
      <c r="T219" s="521">
        <v>393</v>
      </c>
      <c r="U219" s="521">
        <f t="shared" si="73"/>
        <v>0</v>
      </c>
      <c r="V219" s="521">
        <v>600.6</v>
      </c>
      <c r="W219" s="521">
        <f t="shared" si="80"/>
        <v>0</v>
      </c>
      <c r="X219" s="673">
        <f t="shared" si="74"/>
        <v>0</v>
      </c>
    </row>
    <row r="220" spans="1:24" s="403" customFormat="1" ht="15.6" hidden="1" customHeight="1" x14ac:dyDescent="0.25">
      <c r="A220" s="442" t="s">
        <v>790</v>
      </c>
      <c r="B220" s="438" t="s">
        <v>336</v>
      </c>
      <c r="C220" s="578" t="s">
        <v>32</v>
      </c>
      <c r="D220" s="598">
        <v>96</v>
      </c>
      <c r="E220" s="467">
        <v>262</v>
      </c>
      <c r="F220" s="467">
        <f t="shared" ref="F220:F245" si="81">E220*D220</f>
        <v>25152</v>
      </c>
      <c r="G220" s="467">
        <v>143</v>
      </c>
      <c r="H220" s="467">
        <f t="shared" si="78"/>
        <v>13728</v>
      </c>
      <c r="I220" s="589">
        <f t="shared" ref="I220:I245" si="82">F220+H220</f>
        <v>38880</v>
      </c>
      <c r="J220" s="621"/>
      <c r="K220" s="521">
        <v>262</v>
      </c>
      <c r="L220" s="467">
        <f t="shared" ref="L220:L245" si="83">K220*J220</f>
        <v>0</v>
      </c>
      <c r="M220" s="521">
        <v>143</v>
      </c>
      <c r="N220" s="467">
        <f t="shared" si="79"/>
        <v>0</v>
      </c>
      <c r="O220" s="589">
        <f t="shared" ref="O220:O245" si="84">L220+N220</f>
        <v>0</v>
      </c>
      <c r="P220" s="641">
        <f t="shared" si="51"/>
        <v>0</v>
      </c>
      <c r="Q220" s="514">
        <f t="shared" si="52"/>
        <v>0</v>
      </c>
      <c r="R220" s="640">
        <f t="shared" si="53"/>
        <v>0</v>
      </c>
      <c r="S220" s="652"/>
      <c r="T220" s="521">
        <v>262</v>
      </c>
      <c r="U220" s="521">
        <f t="shared" si="73"/>
        <v>0</v>
      </c>
      <c r="V220" s="521">
        <v>143</v>
      </c>
      <c r="W220" s="521">
        <f t="shared" si="80"/>
        <v>0</v>
      </c>
      <c r="X220" s="673">
        <f t="shared" si="74"/>
        <v>0</v>
      </c>
    </row>
    <row r="221" spans="1:24" s="403" customFormat="1" ht="26.45" hidden="1" customHeight="1" x14ac:dyDescent="0.25">
      <c r="A221" s="442" t="s">
        <v>791</v>
      </c>
      <c r="B221" s="438" t="s">
        <v>337</v>
      </c>
      <c r="C221" s="578" t="s">
        <v>31</v>
      </c>
      <c r="D221" s="601">
        <v>12</v>
      </c>
      <c r="E221" s="467">
        <v>65.5</v>
      </c>
      <c r="F221" s="467">
        <f t="shared" si="81"/>
        <v>786</v>
      </c>
      <c r="G221" s="467">
        <v>806</v>
      </c>
      <c r="H221" s="467">
        <f t="shared" si="78"/>
        <v>9672</v>
      </c>
      <c r="I221" s="589">
        <f t="shared" si="82"/>
        <v>10458</v>
      </c>
      <c r="J221" s="622"/>
      <c r="K221" s="521">
        <v>65.5</v>
      </c>
      <c r="L221" s="467">
        <f t="shared" si="83"/>
        <v>0</v>
      </c>
      <c r="M221" s="521">
        <v>806</v>
      </c>
      <c r="N221" s="467">
        <f t="shared" si="79"/>
        <v>0</v>
      </c>
      <c r="O221" s="589">
        <f t="shared" si="84"/>
        <v>0</v>
      </c>
      <c r="P221" s="641">
        <f t="shared" si="51"/>
        <v>0</v>
      </c>
      <c r="Q221" s="514">
        <f t="shared" si="52"/>
        <v>0</v>
      </c>
      <c r="R221" s="640">
        <f t="shared" si="53"/>
        <v>0</v>
      </c>
      <c r="S221" s="641"/>
      <c r="T221" s="521">
        <v>65.5</v>
      </c>
      <c r="U221" s="521">
        <f t="shared" si="73"/>
        <v>0</v>
      </c>
      <c r="V221" s="521">
        <v>806</v>
      </c>
      <c r="W221" s="521">
        <f t="shared" si="80"/>
        <v>0</v>
      </c>
      <c r="X221" s="673">
        <f t="shared" si="74"/>
        <v>0</v>
      </c>
    </row>
    <row r="222" spans="1:24" s="403" customFormat="1" ht="16.5" hidden="1" customHeight="1" x14ac:dyDescent="0.25">
      <c r="A222" s="442" t="s">
        <v>792</v>
      </c>
      <c r="B222" s="438" t="s">
        <v>338</v>
      </c>
      <c r="C222" s="578" t="s">
        <v>31</v>
      </c>
      <c r="D222" s="601">
        <v>5</v>
      </c>
      <c r="E222" s="467">
        <v>65.5</v>
      </c>
      <c r="F222" s="467">
        <f t="shared" si="81"/>
        <v>327.5</v>
      </c>
      <c r="G222" s="467">
        <v>860.6</v>
      </c>
      <c r="H222" s="467">
        <f t="shared" si="78"/>
        <v>4303</v>
      </c>
      <c r="I222" s="589">
        <f t="shared" si="82"/>
        <v>4630.5</v>
      </c>
      <c r="J222" s="622"/>
      <c r="K222" s="521">
        <v>65.5</v>
      </c>
      <c r="L222" s="467">
        <f t="shared" si="83"/>
        <v>0</v>
      </c>
      <c r="M222" s="521">
        <v>860.6</v>
      </c>
      <c r="N222" s="467">
        <f t="shared" si="79"/>
        <v>0</v>
      </c>
      <c r="O222" s="589">
        <f t="shared" si="84"/>
        <v>0</v>
      </c>
      <c r="P222" s="641">
        <f t="shared" si="51"/>
        <v>0</v>
      </c>
      <c r="Q222" s="514">
        <f t="shared" si="52"/>
        <v>0</v>
      </c>
      <c r="R222" s="640">
        <f t="shared" si="53"/>
        <v>0</v>
      </c>
      <c r="S222" s="641"/>
      <c r="T222" s="521">
        <v>65.5</v>
      </c>
      <c r="U222" s="521">
        <f t="shared" si="73"/>
        <v>0</v>
      </c>
      <c r="V222" s="521">
        <v>860.6</v>
      </c>
      <c r="W222" s="521">
        <f t="shared" si="80"/>
        <v>0</v>
      </c>
      <c r="X222" s="673">
        <f t="shared" si="74"/>
        <v>0</v>
      </c>
    </row>
    <row r="223" spans="1:24" s="403" customFormat="1" ht="15.6" hidden="1" customHeight="1" x14ac:dyDescent="0.25">
      <c r="A223" s="442" t="s">
        <v>793</v>
      </c>
      <c r="B223" s="438" t="s">
        <v>339</v>
      </c>
      <c r="C223" s="578" t="s">
        <v>31</v>
      </c>
      <c r="D223" s="601">
        <v>120</v>
      </c>
      <c r="E223" s="467">
        <v>131</v>
      </c>
      <c r="F223" s="467">
        <f t="shared" si="81"/>
        <v>15720</v>
      </c>
      <c r="G223" s="467">
        <v>140.4</v>
      </c>
      <c r="H223" s="467">
        <f t="shared" si="78"/>
        <v>16848</v>
      </c>
      <c r="I223" s="589">
        <f t="shared" si="82"/>
        <v>32568</v>
      </c>
      <c r="J223" s="622"/>
      <c r="K223" s="521">
        <v>131</v>
      </c>
      <c r="L223" s="467">
        <f t="shared" si="83"/>
        <v>0</v>
      </c>
      <c r="M223" s="521">
        <v>140.4</v>
      </c>
      <c r="N223" s="467">
        <f t="shared" si="79"/>
        <v>0</v>
      </c>
      <c r="O223" s="589">
        <f t="shared" si="84"/>
        <v>0</v>
      </c>
      <c r="P223" s="641">
        <f t="shared" si="51"/>
        <v>0</v>
      </c>
      <c r="Q223" s="514">
        <f t="shared" si="52"/>
        <v>0</v>
      </c>
      <c r="R223" s="640">
        <f t="shared" si="53"/>
        <v>0</v>
      </c>
      <c r="S223" s="641"/>
      <c r="T223" s="521">
        <v>131</v>
      </c>
      <c r="U223" s="521">
        <f t="shared" si="73"/>
        <v>0</v>
      </c>
      <c r="V223" s="521">
        <v>140.4</v>
      </c>
      <c r="W223" s="521">
        <f t="shared" si="80"/>
        <v>0</v>
      </c>
      <c r="X223" s="673">
        <f t="shared" si="74"/>
        <v>0</v>
      </c>
    </row>
    <row r="224" spans="1:24" s="403" customFormat="1" ht="15.6" hidden="1" customHeight="1" x14ac:dyDescent="0.25">
      <c r="A224" s="442" t="s">
        <v>794</v>
      </c>
      <c r="B224" s="438" t="s">
        <v>340</v>
      </c>
      <c r="C224" s="578" t="s">
        <v>31</v>
      </c>
      <c r="D224" s="601">
        <v>20</v>
      </c>
      <c r="E224" s="467">
        <v>32.75</v>
      </c>
      <c r="F224" s="467">
        <f t="shared" si="81"/>
        <v>655</v>
      </c>
      <c r="G224" s="467">
        <v>59.800000000000004</v>
      </c>
      <c r="H224" s="467">
        <f t="shared" si="78"/>
        <v>1196</v>
      </c>
      <c r="I224" s="589">
        <f t="shared" si="82"/>
        <v>1851</v>
      </c>
      <c r="J224" s="622"/>
      <c r="K224" s="521">
        <v>32.75</v>
      </c>
      <c r="L224" s="467">
        <f t="shared" si="83"/>
        <v>0</v>
      </c>
      <c r="M224" s="521">
        <v>59.800000000000004</v>
      </c>
      <c r="N224" s="467">
        <f t="shared" si="79"/>
        <v>0</v>
      </c>
      <c r="O224" s="589">
        <f t="shared" si="84"/>
        <v>0</v>
      </c>
      <c r="P224" s="641">
        <f t="shared" si="51"/>
        <v>0</v>
      </c>
      <c r="Q224" s="514">
        <f t="shared" si="52"/>
        <v>0</v>
      </c>
      <c r="R224" s="640">
        <f t="shared" si="53"/>
        <v>0</v>
      </c>
      <c r="S224" s="641"/>
      <c r="T224" s="521">
        <v>32.75</v>
      </c>
      <c r="U224" s="521">
        <f t="shared" si="73"/>
        <v>0</v>
      </c>
      <c r="V224" s="521">
        <v>59.800000000000004</v>
      </c>
      <c r="W224" s="521">
        <f t="shared" si="80"/>
        <v>0</v>
      </c>
      <c r="X224" s="673">
        <f t="shared" si="74"/>
        <v>0</v>
      </c>
    </row>
    <row r="225" spans="1:24" s="403" customFormat="1" ht="15.6" hidden="1" customHeight="1" x14ac:dyDescent="0.25">
      <c r="A225" s="442" t="s">
        <v>795</v>
      </c>
      <c r="B225" s="438" t="s">
        <v>341</v>
      </c>
      <c r="C225" s="578" t="s">
        <v>31</v>
      </c>
      <c r="D225" s="601">
        <v>20</v>
      </c>
      <c r="E225" s="467">
        <v>32.75</v>
      </c>
      <c r="F225" s="467">
        <f t="shared" si="81"/>
        <v>655</v>
      </c>
      <c r="G225" s="467">
        <v>122.2</v>
      </c>
      <c r="H225" s="467">
        <f t="shared" si="78"/>
        <v>2444</v>
      </c>
      <c r="I225" s="589">
        <f t="shared" si="82"/>
        <v>3099</v>
      </c>
      <c r="J225" s="622"/>
      <c r="K225" s="521">
        <v>32.75</v>
      </c>
      <c r="L225" s="467">
        <f t="shared" si="83"/>
        <v>0</v>
      </c>
      <c r="M225" s="521">
        <v>122.2</v>
      </c>
      <c r="N225" s="467">
        <f t="shared" si="79"/>
        <v>0</v>
      </c>
      <c r="O225" s="589">
        <f t="shared" si="84"/>
        <v>0</v>
      </c>
      <c r="P225" s="641">
        <f t="shared" si="51"/>
        <v>0</v>
      </c>
      <c r="Q225" s="514">
        <f t="shared" si="52"/>
        <v>0</v>
      </c>
      <c r="R225" s="640">
        <f t="shared" si="53"/>
        <v>0</v>
      </c>
      <c r="S225" s="641"/>
      <c r="T225" s="521">
        <v>32.75</v>
      </c>
      <c r="U225" s="521">
        <f t="shared" si="73"/>
        <v>0</v>
      </c>
      <c r="V225" s="521">
        <v>122.2</v>
      </c>
      <c r="W225" s="521">
        <f t="shared" si="80"/>
        <v>0</v>
      </c>
      <c r="X225" s="673">
        <f t="shared" si="74"/>
        <v>0</v>
      </c>
    </row>
    <row r="226" spans="1:24" s="403" customFormat="1" ht="15.6" hidden="1" customHeight="1" x14ac:dyDescent="0.25">
      <c r="A226" s="442" t="s">
        <v>796</v>
      </c>
      <c r="B226" s="438" t="s">
        <v>342</v>
      </c>
      <c r="C226" s="578" t="s">
        <v>31</v>
      </c>
      <c r="D226" s="601">
        <v>4</v>
      </c>
      <c r="E226" s="467">
        <v>65.5</v>
      </c>
      <c r="F226" s="467">
        <f t="shared" si="81"/>
        <v>262</v>
      </c>
      <c r="G226" s="467">
        <v>440.7</v>
      </c>
      <c r="H226" s="467">
        <f t="shared" si="78"/>
        <v>1762.8</v>
      </c>
      <c r="I226" s="589">
        <f t="shared" si="82"/>
        <v>2024.8</v>
      </c>
      <c r="J226" s="622"/>
      <c r="K226" s="521">
        <v>65.5</v>
      </c>
      <c r="L226" s="467">
        <f t="shared" si="83"/>
        <v>0</v>
      </c>
      <c r="M226" s="521">
        <v>440.7</v>
      </c>
      <c r="N226" s="467">
        <f t="shared" si="79"/>
        <v>0</v>
      </c>
      <c r="O226" s="589">
        <f t="shared" si="84"/>
        <v>0</v>
      </c>
      <c r="P226" s="641">
        <f t="shared" ref="P226:P289" si="85">K226-T226</f>
        <v>0</v>
      </c>
      <c r="Q226" s="514">
        <f t="shared" ref="Q226:Q289" si="86">M226-V226</f>
        <v>0</v>
      </c>
      <c r="R226" s="640">
        <f t="shared" si="53"/>
        <v>0</v>
      </c>
      <c r="S226" s="641"/>
      <c r="T226" s="521">
        <v>65.5</v>
      </c>
      <c r="U226" s="521">
        <f t="shared" si="73"/>
        <v>0</v>
      </c>
      <c r="V226" s="521">
        <v>440.7</v>
      </c>
      <c r="W226" s="521">
        <f t="shared" si="80"/>
        <v>0</v>
      </c>
      <c r="X226" s="673">
        <f t="shared" si="74"/>
        <v>0</v>
      </c>
    </row>
    <row r="227" spans="1:24" s="403" customFormat="1" ht="15.6" hidden="1" customHeight="1" x14ac:dyDescent="0.25">
      <c r="A227" s="442" t="s">
        <v>797</v>
      </c>
      <c r="B227" s="438" t="s">
        <v>343</v>
      </c>
      <c r="C227" s="578" t="s">
        <v>31</v>
      </c>
      <c r="D227" s="601">
        <v>8</v>
      </c>
      <c r="E227" s="467">
        <v>32.75</v>
      </c>
      <c r="F227" s="467">
        <f t="shared" si="81"/>
        <v>262</v>
      </c>
      <c r="G227" s="467">
        <v>205.4</v>
      </c>
      <c r="H227" s="467">
        <f t="shared" si="78"/>
        <v>1643.2</v>
      </c>
      <c r="I227" s="589">
        <f t="shared" si="82"/>
        <v>1905.2</v>
      </c>
      <c r="J227" s="622"/>
      <c r="K227" s="521">
        <v>32.75</v>
      </c>
      <c r="L227" s="467">
        <f t="shared" si="83"/>
        <v>0</v>
      </c>
      <c r="M227" s="521">
        <v>205.4</v>
      </c>
      <c r="N227" s="467">
        <f t="shared" si="79"/>
        <v>0</v>
      </c>
      <c r="O227" s="589">
        <f t="shared" si="84"/>
        <v>0</v>
      </c>
      <c r="P227" s="641">
        <f t="shared" si="85"/>
        <v>0</v>
      </c>
      <c r="Q227" s="514">
        <f t="shared" si="86"/>
        <v>0</v>
      </c>
      <c r="R227" s="640">
        <f t="shared" ref="R227:R290" si="87">(D227*K227)-(D227*T227)</f>
        <v>0</v>
      </c>
      <c r="S227" s="641"/>
      <c r="T227" s="521">
        <v>32.75</v>
      </c>
      <c r="U227" s="521">
        <f t="shared" si="73"/>
        <v>0</v>
      </c>
      <c r="V227" s="521">
        <v>205.4</v>
      </c>
      <c r="W227" s="521">
        <f t="shared" si="80"/>
        <v>0</v>
      </c>
      <c r="X227" s="673">
        <f t="shared" si="74"/>
        <v>0</v>
      </c>
    </row>
    <row r="228" spans="1:24" s="403" customFormat="1" ht="15.6" hidden="1" customHeight="1" x14ac:dyDescent="0.25">
      <c r="A228" s="442" t="s">
        <v>798</v>
      </c>
      <c r="B228" s="438" t="s">
        <v>344</v>
      </c>
      <c r="C228" s="578" t="s">
        <v>31</v>
      </c>
      <c r="D228" s="601">
        <v>100</v>
      </c>
      <c r="E228" s="467">
        <v>13.100000000000001</v>
      </c>
      <c r="F228" s="467">
        <f t="shared" si="81"/>
        <v>1310.0000000000002</v>
      </c>
      <c r="G228" s="467">
        <v>17.940000000000001</v>
      </c>
      <c r="H228" s="467">
        <f t="shared" si="78"/>
        <v>1794.0000000000002</v>
      </c>
      <c r="I228" s="589">
        <f t="shared" si="82"/>
        <v>3104.0000000000005</v>
      </c>
      <c r="J228" s="622"/>
      <c r="K228" s="521">
        <v>13.100000000000001</v>
      </c>
      <c r="L228" s="467">
        <f t="shared" si="83"/>
        <v>0</v>
      </c>
      <c r="M228" s="521">
        <v>17.940000000000001</v>
      </c>
      <c r="N228" s="467">
        <f t="shared" si="79"/>
        <v>0</v>
      </c>
      <c r="O228" s="589">
        <f t="shared" si="84"/>
        <v>0</v>
      </c>
      <c r="P228" s="641">
        <f t="shared" si="85"/>
        <v>0</v>
      </c>
      <c r="Q228" s="514">
        <f t="shared" si="86"/>
        <v>0</v>
      </c>
      <c r="R228" s="640">
        <f t="shared" si="87"/>
        <v>0</v>
      </c>
      <c r="S228" s="641"/>
      <c r="T228" s="521">
        <v>13.100000000000001</v>
      </c>
      <c r="U228" s="521">
        <f t="shared" si="73"/>
        <v>0</v>
      </c>
      <c r="V228" s="521">
        <v>17.940000000000001</v>
      </c>
      <c r="W228" s="521">
        <f t="shared" si="80"/>
        <v>0</v>
      </c>
      <c r="X228" s="673">
        <f t="shared" si="74"/>
        <v>0</v>
      </c>
    </row>
    <row r="229" spans="1:24" s="403" customFormat="1" ht="15.6" hidden="1" customHeight="1" x14ac:dyDescent="0.25">
      <c r="A229" s="442" t="s">
        <v>799</v>
      </c>
      <c r="B229" s="438" t="s">
        <v>345</v>
      </c>
      <c r="C229" s="578" t="s">
        <v>32</v>
      </c>
      <c r="D229" s="601">
        <v>324</v>
      </c>
      <c r="E229" s="467">
        <v>497.8</v>
      </c>
      <c r="F229" s="467">
        <f t="shared" si="81"/>
        <v>161287.20000000001</v>
      </c>
      <c r="G229" s="467">
        <v>1094.6000000000001</v>
      </c>
      <c r="H229" s="467">
        <f t="shared" si="78"/>
        <v>354650.4</v>
      </c>
      <c r="I229" s="589">
        <f t="shared" si="82"/>
        <v>515937.60000000003</v>
      </c>
      <c r="J229" s="622"/>
      <c r="K229" s="521">
        <v>497.8</v>
      </c>
      <c r="L229" s="467">
        <f t="shared" si="83"/>
        <v>0</v>
      </c>
      <c r="M229" s="521">
        <v>1094.6000000000001</v>
      </c>
      <c r="N229" s="467">
        <f t="shared" si="79"/>
        <v>0</v>
      </c>
      <c r="O229" s="589">
        <f t="shared" si="84"/>
        <v>0</v>
      </c>
      <c r="P229" s="641">
        <f t="shared" si="85"/>
        <v>0</v>
      </c>
      <c r="Q229" s="514">
        <f t="shared" si="86"/>
        <v>0</v>
      </c>
      <c r="R229" s="640">
        <f t="shared" si="87"/>
        <v>0</v>
      </c>
      <c r="S229" s="641"/>
      <c r="T229" s="521">
        <v>497.8</v>
      </c>
      <c r="U229" s="521">
        <f t="shared" si="73"/>
        <v>0</v>
      </c>
      <c r="V229" s="521">
        <v>1094.6000000000001</v>
      </c>
      <c r="W229" s="521">
        <f t="shared" si="80"/>
        <v>0</v>
      </c>
      <c r="X229" s="673">
        <f t="shared" si="74"/>
        <v>0</v>
      </c>
    </row>
    <row r="230" spans="1:24" s="403" customFormat="1" ht="15.6" hidden="1" customHeight="1" x14ac:dyDescent="0.25">
      <c r="A230" s="442" t="s">
        <v>800</v>
      </c>
      <c r="B230" s="438" t="s">
        <v>249</v>
      </c>
      <c r="C230" s="578" t="s">
        <v>32</v>
      </c>
      <c r="D230" s="601">
        <v>648</v>
      </c>
      <c r="E230" s="467">
        <v>497.8</v>
      </c>
      <c r="F230" s="467">
        <f t="shared" si="81"/>
        <v>322574.40000000002</v>
      </c>
      <c r="G230" s="467">
        <v>587.75599999999997</v>
      </c>
      <c r="H230" s="467">
        <f t="shared" si="78"/>
        <v>380865.88799999998</v>
      </c>
      <c r="I230" s="589">
        <f t="shared" si="82"/>
        <v>703440.28799999994</v>
      </c>
      <c r="J230" s="622"/>
      <c r="K230" s="521">
        <v>497.8</v>
      </c>
      <c r="L230" s="467">
        <f t="shared" si="83"/>
        <v>0</v>
      </c>
      <c r="M230" s="521">
        <v>587.75599999999997</v>
      </c>
      <c r="N230" s="467">
        <f t="shared" si="79"/>
        <v>0</v>
      </c>
      <c r="O230" s="589">
        <f t="shared" si="84"/>
        <v>0</v>
      </c>
      <c r="P230" s="641">
        <f t="shared" si="85"/>
        <v>0</v>
      </c>
      <c r="Q230" s="514">
        <f t="shared" si="86"/>
        <v>0</v>
      </c>
      <c r="R230" s="640">
        <f t="shared" si="87"/>
        <v>0</v>
      </c>
      <c r="S230" s="641"/>
      <c r="T230" s="521">
        <v>497.8</v>
      </c>
      <c r="U230" s="521">
        <f t="shared" si="73"/>
        <v>0</v>
      </c>
      <c r="V230" s="521">
        <v>587.75599999999997</v>
      </c>
      <c r="W230" s="521">
        <f t="shared" si="80"/>
        <v>0</v>
      </c>
      <c r="X230" s="673">
        <f t="shared" si="74"/>
        <v>0</v>
      </c>
    </row>
    <row r="231" spans="1:24" s="403" customFormat="1" ht="15.6" hidden="1" customHeight="1" x14ac:dyDescent="0.25">
      <c r="A231" s="442" t="s">
        <v>801</v>
      </c>
      <c r="B231" s="438" t="s">
        <v>346</v>
      </c>
      <c r="C231" s="578" t="s">
        <v>32</v>
      </c>
      <c r="D231" s="601">
        <v>24</v>
      </c>
      <c r="E231" s="467">
        <v>131</v>
      </c>
      <c r="F231" s="467">
        <f t="shared" si="81"/>
        <v>3144</v>
      </c>
      <c r="G231" s="467">
        <v>367.64000000000004</v>
      </c>
      <c r="H231" s="467">
        <f t="shared" si="78"/>
        <v>8823.36</v>
      </c>
      <c r="I231" s="589">
        <f t="shared" si="82"/>
        <v>11967.36</v>
      </c>
      <c r="J231" s="622"/>
      <c r="K231" s="521">
        <v>131</v>
      </c>
      <c r="L231" s="467">
        <f t="shared" si="83"/>
        <v>0</v>
      </c>
      <c r="M231" s="521">
        <v>367.64000000000004</v>
      </c>
      <c r="N231" s="467">
        <f t="shared" si="79"/>
        <v>0</v>
      </c>
      <c r="O231" s="589">
        <f t="shared" si="84"/>
        <v>0</v>
      </c>
      <c r="P231" s="641">
        <f t="shared" si="85"/>
        <v>0</v>
      </c>
      <c r="Q231" s="514">
        <f t="shared" si="86"/>
        <v>0</v>
      </c>
      <c r="R231" s="640">
        <f t="shared" si="87"/>
        <v>0</v>
      </c>
      <c r="S231" s="641"/>
      <c r="T231" s="521">
        <v>131</v>
      </c>
      <c r="U231" s="521">
        <f t="shared" si="73"/>
        <v>0</v>
      </c>
      <c r="V231" s="521">
        <v>367.64000000000004</v>
      </c>
      <c r="W231" s="521">
        <f t="shared" si="80"/>
        <v>0</v>
      </c>
      <c r="X231" s="673">
        <f t="shared" si="74"/>
        <v>0</v>
      </c>
    </row>
    <row r="232" spans="1:24" s="403" customFormat="1" ht="26.45" hidden="1" customHeight="1" x14ac:dyDescent="0.25">
      <c r="A232" s="442" t="s">
        <v>802</v>
      </c>
      <c r="B232" s="438" t="s">
        <v>347</v>
      </c>
      <c r="C232" s="578" t="s">
        <v>32</v>
      </c>
      <c r="D232" s="601">
        <v>32</v>
      </c>
      <c r="E232" s="467">
        <v>196.5</v>
      </c>
      <c r="F232" s="467">
        <f t="shared" si="81"/>
        <v>6288</v>
      </c>
      <c r="G232" s="467">
        <v>271.98599999999999</v>
      </c>
      <c r="H232" s="467">
        <f t="shared" si="78"/>
        <v>8703.5519999999997</v>
      </c>
      <c r="I232" s="589">
        <f t="shared" si="82"/>
        <v>14991.552</v>
      </c>
      <c r="J232" s="622"/>
      <c r="K232" s="521">
        <v>196.5</v>
      </c>
      <c r="L232" s="467">
        <f t="shared" si="83"/>
        <v>0</v>
      </c>
      <c r="M232" s="521">
        <v>271.98599999999999</v>
      </c>
      <c r="N232" s="467">
        <f t="shared" si="79"/>
        <v>0</v>
      </c>
      <c r="O232" s="589">
        <f t="shared" si="84"/>
        <v>0</v>
      </c>
      <c r="P232" s="641">
        <f t="shared" si="85"/>
        <v>0</v>
      </c>
      <c r="Q232" s="514">
        <f t="shared" si="86"/>
        <v>0</v>
      </c>
      <c r="R232" s="640">
        <f t="shared" si="87"/>
        <v>0</v>
      </c>
      <c r="S232" s="641"/>
      <c r="T232" s="521">
        <v>196.5</v>
      </c>
      <c r="U232" s="521">
        <f t="shared" si="73"/>
        <v>0</v>
      </c>
      <c r="V232" s="521">
        <v>271.98599999999999</v>
      </c>
      <c r="W232" s="521">
        <f t="shared" si="80"/>
        <v>0</v>
      </c>
      <c r="X232" s="673">
        <f t="shared" si="74"/>
        <v>0</v>
      </c>
    </row>
    <row r="233" spans="1:24" s="403" customFormat="1" ht="15.6" hidden="1" customHeight="1" x14ac:dyDescent="0.25">
      <c r="A233" s="442" t="s">
        <v>803</v>
      </c>
      <c r="B233" s="438" t="s">
        <v>348</v>
      </c>
      <c r="C233" s="578" t="s">
        <v>31</v>
      </c>
      <c r="D233" s="601">
        <v>5</v>
      </c>
      <c r="E233" s="467">
        <v>1572</v>
      </c>
      <c r="F233" s="467">
        <f t="shared" si="81"/>
        <v>7860</v>
      </c>
      <c r="G233" s="467">
        <v>3572.4</v>
      </c>
      <c r="H233" s="467">
        <f t="shared" si="78"/>
        <v>17862</v>
      </c>
      <c r="I233" s="589">
        <f t="shared" si="82"/>
        <v>25722</v>
      </c>
      <c r="J233" s="622"/>
      <c r="K233" s="521">
        <v>1572</v>
      </c>
      <c r="L233" s="467">
        <f t="shared" si="83"/>
        <v>0</v>
      </c>
      <c r="M233" s="521">
        <v>3572.4</v>
      </c>
      <c r="N233" s="467">
        <f t="shared" si="79"/>
        <v>0</v>
      </c>
      <c r="O233" s="589">
        <f t="shared" si="84"/>
        <v>0</v>
      </c>
      <c r="P233" s="641">
        <f t="shared" si="85"/>
        <v>0</v>
      </c>
      <c r="Q233" s="514">
        <f t="shared" si="86"/>
        <v>0</v>
      </c>
      <c r="R233" s="640">
        <f t="shared" si="87"/>
        <v>0</v>
      </c>
      <c r="S233" s="641"/>
      <c r="T233" s="521">
        <v>1572</v>
      </c>
      <c r="U233" s="521">
        <f t="shared" si="73"/>
        <v>0</v>
      </c>
      <c r="V233" s="521">
        <v>3572.4</v>
      </c>
      <c r="W233" s="521">
        <f t="shared" si="80"/>
        <v>0</v>
      </c>
      <c r="X233" s="673">
        <f t="shared" si="74"/>
        <v>0</v>
      </c>
    </row>
    <row r="234" spans="1:24" s="403" customFormat="1" ht="26.45" hidden="1" customHeight="1" x14ac:dyDescent="0.25">
      <c r="A234" s="442" t="s">
        <v>804</v>
      </c>
      <c r="B234" s="438" t="s">
        <v>349</v>
      </c>
      <c r="C234" s="578" t="s">
        <v>31</v>
      </c>
      <c r="D234" s="601">
        <v>3</v>
      </c>
      <c r="E234" s="467">
        <v>1572</v>
      </c>
      <c r="F234" s="467">
        <f t="shared" si="81"/>
        <v>4716</v>
      </c>
      <c r="G234" s="467">
        <v>2107.04</v>
      </c>
      <c r="H234" s="467">
        <f t="shared" si="78"/>
        <v>6321.12</v>
      </c>
      <c r="I234" s="589">
        <f t="shared" si="82"/>
        <v>11037.119999999999</v>
      </c>
      <c r="J234" s="622"/>
      <c r="K234" s="521">
        <v>1572</v>
      </c>
      <c r="L234" s="467">
        <f t="shared" si="83"/>
        <v>0</v>
      </c>
      <c r="M234" s="521">
        <v>2107.04</v>
      </c>
      <c r="N234" s="467">
        <f t="shared" si="79"/>
        <v>0</v>
      </c>
      <c r="O234" s="589">
        <f t="shared" si="84"/>
        <v>0</v>
      </c>
      <c r="P234" s="641">
        <f t="shared" si="85"/>
        <v>0</v>
      </c>
      <c r="Q234" s="514">
        <f t="shared" si="86"/>
        <v>0</v>
      </c>
      <c r="R234" s="640">
        <f t="shared" si="87"/>
        <v>0</v>
      </c>
      <c r="S234" s="641"/>
      <c r="T234" s="521">
        <v>1572</v>
      </c>
      <c r="U234" s="521">
        <f t="shared" si="73"/>
        <v>0</v>
      </c>
      <c r="V234" s="521">
        <v>2107.04</v>
      </c>
      <c r="W234" s="521">
        <f t="shared" si="80"/>
        <v>0</v>
      </c>
      <c r="X234" s="673">
        <f t="shared" si="74"/>
        <v>0</v>
      </c>
    </row>
    <row r="235" spans="1:24" s="403" customFormat="1" ht="15.6" hidden="1" customHeight="1" x14ac:dyDescent="0.25">
      <c r="A235" s="442" t="s">
        <v>805</v>
      </c>
      <c r="B235" s="438" t="s">
        <v>350</v>
      </c>
      <c r="C235" s="578" t="s">
        <v>31</v>
      </c>
      <c r="D235" s="601">
        <v>7</v>
      </c>
      <c r="E235" s="467">
        <v>1572</v>
      </c>
      <c r="F235" s="467">
        <f t="shared" si="81"/>
        <v>11004</v>
      </c>
      <c r="G235" s="467">
        <v>4797</v>
      </c>
      <c r="H235" s="467">
        <f t="shared" si="78"/>
        <v>33579</v>
      </c>
      <c r="I235" s="589">
        <f t="shared" si="82"/>
        <v>44583</v>
      </c>
      <c r="J235" s="622"/>
      <c r="K235" s="521">
        <v>1572</v>
      </c>
      <c r="L235" s="467">
        <f t="shared" si="83"/>
        <v>0</v>
      </c>
      <c r="M235" s="521">
        <v>4797</v>
      </c>
      <c r="N235" s="467">
        <f t="shared" si="79"/>
        <v>0</v>
      </c>
      <c r="O235" s="589">
        <f t="shared" si="84"/>
        <v>0</v>
      </c>
      <c r="P235" s="641">
        <f t="shared" si="85"/>
        <v>0</v>
      </c>
      <c r="Q235" s="514">
        <f t="shared" si="86"/>
        <v>0</v>
      </c>
      <c r="R235" s="640">
        <f t="shared" si="87"/>
        <v>0</v>
      </c>
      <c r="S235" s="641"/>
      <c r="T235" s="521">
        <v>1572</v>
      </c>
      <c r="U235" s="521">
        <f t="shared" si="73"/>
        <v>0</v>
      </c>
      <c r="V235" s="521">
        <v>4797</v>
      </c>
      <c r="W235" s="521">
        <f t="shared" si="80"/>
        <v>0</v>
      </c>
      <c r="X235" s="673">
        <f t="shared" si="74"/>
        <v>0</v>
      </c>
    </row>
    <row r="236" spans="1:24" s="403" customFormat="1" ht="15.6" hidden="1" customHeight="1" x14ac:dyDescent="0.25">
      <c r="A236" s="442" t="s">
        <v>806</v>
      </c>
      <c r="B236" s="438" t="s">
        <v>351</v>
      </c>
      <c r="C236" s="578" t="s">
        <v>31</v>
      </c>
      <c r="D236" s="601">
        <v>120</v>
      </c>
      <c r="E236" s="467">
        <v>393</v>
      </c>
      <c r="F236" s="467">
        <f t="shared" si="81"/>
        <v>47160</v>
      </c>
      <c r="G236" s="467">
        <v>1042.6000000000001</v>
      </c>
      <c r="H236" s="467">
        <f t="shared" si="78"/>
        <v>125112.00000000001</v>
      </c>
      <c r="I236" s="589">
        <f t="shared" si="82"/>
        <v>172272</v>
      </c>
      <c r="J236" s="622"/>
      <c r="K236" s="521">
        <v>393</v>
      </c>
      <c r="L236" s="467">
        <f t="shared" si="83"/>
        <v>0</v>
      </c>
      <c r="M236" s="521">
        <v>1042.6000000000001</v>
      </c>
      <c r="N236" s="467">
        <f t="shared" si="79"/>
        <v>0</v>
      </c>
      <c r="O236" s="589">
        <f t="shared" si="84"/>
        <v>0</v>
      </c>
      <c r="P236" s="641">
        <f t="shared" si="85"/>
        <v>0</v>
      </c>
      <c r="Q236" s="514">
        <f t="shared" si="86"/>
        <v>0</v>
      </c>
      <c r="R236" s="640">
        <f t="shared" si="87"/>
        <v>0</v>
      </c>
      <c r="S236" s="641"/>
      <c r="T236" s="521">
        <v>393</v>
      </c>
      <c r="U236" s="521">
        <f t="shared" si="73"/>
        <v>0</v>
      </c>
      <c r="V236" s="521">
        <v>1042.6000000000001</v>
      </c>
      <c r="W236" s="521">
        <f t="shared" si="80"/>
        <v>0</v>
      </c>
      <c r="X236" s="673">
        <f t="shared" si="74"/>
        <v>0</v>
      </c>
    </row>
    <row r="237" spans="1:24" s="403" customFormat="1" ht="15.6" hidden="1" customHeight="1" x14ac:dyDescent="0.25">
      <c r="A237" s="442" t="s">
        <v>807</v>
      </c>
      <c r="B237" s="438" t="s">
        <v>352</v>
      </c>
      <c r="C237" s="578" t="s">
        <v>31</v>
      </c>
      <c r="D237" s="601">
        <v>600</v>
      </c>
      <c r="E237" s="467">
        <v>393</v>
      </c>
      <c r="F237" s="467">
        <f t="shared" si="81"/>
        <v>235800</v>
      </c>
      <c r="G237" s="467">
        <v>161.20000000000002</v>
      </c>
      <c r="H237" s="467">
        <f t="shared" si="78"/>
        <v>96720.000000000015</v>
      </c>
      <c r="I237" s="589">
        <f t="shared" si="82"/>
        <v>332520</v>
      </c>
      <c r="J237" s="622"/>
      <c r="K237" s="521">
        <v>393</v>
      </c>
      <c r="L237" s="467">
        <f t="shared" si="83"/>
        <v>0</v>
      </c>
      <c r="M237" s="521">
        <v>161.20000000000002</v>
      </c>
      <c r="N237" s="467">
        <f t="shared" si="79"/>
        <v>0</v>
      </c>
      <c r="O237" s="589">
        <f t="shared" si="84"/>
        <v>0</v>
      </c>
      <c r="P237" s="641">
        <f t="shared" si="85"/>
        <v>0</v>
      </c>
      <c r="Q237" s="514">
        <f t="shared" si="86"/>
        <v>0</v>
      </c>
      <c r="R237" s="640">
        <f t="shared" si="87"/>
        <v>0</v>
      </c>
      <c r="S237" s="641"/>
      <c r="T237" s="521">
        <v>393</v>
      </c>
      <c r="U237" s="521">
        <f t="shared" si="73"/>
        <v>0</v>
      </c>
      <c r="V237" s="521">
        <v>161.20000000000002</v>
      </c>
      <c r="W237" s="521">
        <f t="shared" si="80"/>
        <v>0</v>
      </c>
      <c r="X237" s="673">
        <f t="shared" si="74"/>
        <v>0</v>
      </c>
    </row>
    <row r="238" spans="1:24" s="403" customFormat="1" ht="15.6" hidden="1" customHeight="1" x14ac:dyDescent="0.25">
      <c r="A238" s="442" t="s">
        <v>808</v>
      </c>
      <c r="B238" s="438" t="s">
        <v>258</v>
      </c>
      <c r="C238" s="578" t="s">
        <v>31</v>
      </c>
      <c r="D238" s="601">
        <v>600</v>
      </c>
      <c r="E238" s="467">
        <v>32.75</v>
      </c>
      <c r="F238" s="467">
        <f t="shared" si="81"/>
        <v>19650</v>
      </c>
      <c r="G238" s="467">
        <v>107.926</v>
      </c>
      <c r="H238" s="467">
        <f t="shared" si="78"/>
        <v>64755.6</v>
      </c>
      <c r="I238" s="589">
        <f t="shared" si="82"/>
        <v>84405.6</v>
      </c>
      <c r="J238" s="622"/>
      <c r="K238" s="521">
        <v>32.75</v>
      </c>
      <c r="L238" s="467">
        <f t="shared" si="83"/>
        <v>0</v>
      </c>
      <c r="M238" s="521">
        <v>107.926</v>
      </c>
      <c r="N238" s="467">
        <f t="shared" si="79"/>
        <v>0</v>
      </c>
      <c r="O238" s="589">
        <f t="shared" si="84"/>
        <v>0</v>
      </c>
      <c r="P238" s="641">
        <f t="shared" si="85"/>
        <v>0</v>
      </c>
      <c r="Q238" s="514">
        <f t="shared" si="86"/>
        <v>0</v>
      </c>
      <c r="R238" s="640">
        <f t="shared" si="87"/>
        <v>0</v>
      </c>
      <c r="S238" s="641"/>
      <c r="T238" s="521">
        <v>32.75</v>
      </c>
      <c r="U238" s="521">
        <f t="shared" si="73"/>
        <v>0</v>
      </c>
      <c r="V238" s="521">
        <v>107.926</v>
      </c>
      <c r="W238" s="521">
        <f t="shared" si="80"/>
        <v>0</v>
      </c>
      <c r="X238" s="673">
        <f t="shared" si="74"/>
        <v>0</v>
      </c>
    </row>
    <row r="239" spans="1:24" s="403" customFormat="1" ht="15.6" hidden="1" customHeight="1" x14ac:dyDescent="0.25">
      <c r="A239" s="442" t="s">
        <v>809</v>
      </c>
      <c r="B239" s="438" t="s">
        <v>353</v>
      </c>
      <c r="C239" s="578" t="s">
        <v>31</v>
      </c>
      <c r="D239" s="601">
        <v>50</v>
      </c>
      <c r="E239" s="467">
        <v>19.650000000000002</v>
      </c>
      <c r="F239" s="467">
        <f t="shared" si="81"/>
        <v>982.50000000000011</v>
      </c>
      <c r="G239" s="467">
        <v>8.8660000000000014</v>
      </c>
      <c r="H239" s="467">
        <f t="shared" si="78"/>
        <v>443.30000000000007</v>
      </c>
      <c r="I239" s="589">
        <f t="shared" si="82"/>
        <v>1425.8000000000002</v>
      </c>
      <c r="J239" s="622"/>
      <c r="K239" s="521">
        <v>19.650000000000002</v>
      </c>
      <c r="L239" s="467">
        <f t="shared" si="83"/>
        <v>0</v>
      </c>
      <c r="M239" s="521">
        <v>8.8660000000000014</v>
      </c>
      <c r="N239" s="467">
        <f t="shared" si="79"/>
        <v>0</v>
      </c>
      <c r="O239" s="589">
        <f t="shared" si="84"/>
        <v>0</v>
      </c>
      <c r="P239" s="641">
        <f t="shared" si="85"/>
        <v>0</v>
      </c>
      <c r="Q239" s="514">
        <f t="shared" si="86"/>
        <v>0</v>
      </c>
      <c r="R239" s="640">
        <f t="shared" si="87"/>
        <v>0</v>
      </c>
      <c r="S239" s="641"/>
      <c r="T239" s="521">
        <v>19.650000000000002</v>
      </c>
      <c r="U239" s="521">
        <f t="shared" si="73"/>
        <v>0</v>
      </c>
      <c r="V239" s="521">
        <v>8.8660000000000014</v>
      </c>
      <c r="W239" s="521">
        <f t="shared" si="80"/>
        <v>0</v>
      </c>
      <c r="X239" s="673">
        <f t="shared" si="74"/>
        <v>0</v>
      </c>
    </row>
    <row r="240" spans="1:24" s="403" customFormat="1" ht="15.6" hidden="1" customHeight="1" x14ac:dyDescent="0.25">
      <c r="A240" s="442" t="s">
        <v>810</v>
      </c>
      <c r="B240" s="438" t="s">
        <v>354</v>
      </c>
      <c r="C240" s="578" t="s">
        <v>32</v>
      </c>
      <c r="D240" s="601">
        <v>1660</v>
      </c>
      <c r="E240" s="467">
        <v>220.08</v>
      </c>
      <c r="F240" s="467">
        <f t="shared" si="81"/>
        <v>365332.80000000005</v>
      </c>
      <c r="G240" s="467">
        <v>106.60000000000001</v>
      </c>
      <c r="H240" s="467">
        <f t="shared" si="78"/>
        <v>176956</v>
      </c>
      <c r="I240" s="589">
        <f t="shared" si="82"/>
        <v>542288.80000000005</v>
      </c>
      <c r="J240" s="622"/>
      <c r="K240" s="521">
        <v>220.08</v>
      </c>
      <c r="L240" s="467">
        <f t="shared" si="83"/>
        <v>0</v>
      </c>
      <c r="M240" s="521">
        <v>106.60000000000001</v>
      </c>
      <c r="N240" s="467">
        <f t="shared" si="79"/>
        <v>0</v>
      </c>
      <c r="O240" s="589">
        <f t="shared" si="84"/>
        <v>0</v>
      </c>
      <c r="P240" s="641">
        <f t="shared" si="85"/>
        <v>0</v>
      </c>
      <c r="Q240" s="514">
        <f t="shared" si="86"/>
        <v>0</v>
      </c>
      <c r="R240" s="640">
        <f t="shared" si="87"/>
        <v>0</v>
      </c>
      <c r="S240" s="641"/>
      <c r="T240" s="521">
        <v>220.08</v>
      </c>
      <c r="U240" s="521">
        <f t="shared" si="73"/>
        <v>0</v>
      </c>
      <c r="V240" s="521">
        <v>106.60000000000001</v>
      </c>
      <c r="W240" s="521">
        <f t="shared" si="80"/>
        <v>0</v>
      </c>
      <c r="X240" s="673">
        <f t="shared" si="74"/>
        <v>0</v>
      </c>
    </row>
    <row r="241" spans="1:24" s="403" customFormat="1" ht="26.45" hidden="1" customHeight="1" x14ac:dyDescent="0.25">
      <c r="A241" s="442" t="s">
        <v>811</v>
      </c>
      <c r="B241" s="438" t="s">
        <v>355</v>
      </c>
      <c r="C241" s="578" t="s">
        <v>32</v>
      </c>
      <c r="D241" s="601">
        <v>11952</v>
      </c>
      <c r="E241" s="467">
        <v>146.72</v>
      </c>
      <c r="F241" s="467">
        <f t="shared" si="81"/>
        <v>1753597.44</v>
      </c>
      <c r="G241" s="467">
        <v>94.38</v>
      </c>
      <c r="H241" s="467">
        <f t="shared" si="78"/>
        <v>1128029.76</v>
      </c>
      <c r="I241" s="589">
        <f t="shared" si="82"/>
        <v>2881627.2</v>
      </c>
      <c r="J241" s="622"/>
      <c r="K241" s="521">
        <v>146.72</v>
      </c>
      <c r="L241" s="467">
        <f t="shared" si="83"/>
        <v>0</v>
      </c>
      <c r="M241" s="521">
        <v>94.38</v>
      </c>
      <c r="N241" s="467">
        <f t="shared" si="79"/>
        <v>0</v>
      </c>
      <c r="O241" s="589">
        <f t="shared" si="84"/>
        <v>0</v>
      </c>
      <c r="P241" s="641">
        <f t="shared" si="85"/>
        <v>0</v>
      </c>
      <c r="Q241" s="514">
        <f t="shared" si="86"/>
        <v>0</v>
      </c>
      <c r="R241" s="640">
        <f t="shared" si="87"/>
        <v>0</v>
      </c>
      <c r="S241" s="641"/>
      <c r="T241" s="521">
        <v>146.72</v>
      </c>
      <c r="U241" s="521">
        <f t="shared" si="73"/>
        <v>0</v>
      </c>
      <c r="V241" s="521">
        <v>94.38</v>
      </c>
      <c r="W241" s="521">
        <f t="shared" si="80"/>
        <v>0</v>
      </c>
      <c r="X241" s="673">
        <f t="shared" si="74"/>
        <v>0</v>
      </c>
    </row>
    <row r="242" spans="1:24" s="403" customFormat="1" ht="26.45" hidden="1" customHeight="1" x14ac:dyDescent="0.25">
      <c r="A242" s="442" t="s">
        <v>812</v>
      </c>
      <c r="B242" s="438" t="s">
        <v>356</v>
      </c>
      <c r="C242" s="578" t="s">
        <v>32</v>
      </c>
      <c r="D242" s="601">
        <v>150</v>
      </c>
      <c r="E242" s="467">
        <v>45.85</v>
      </c>
      <c r="F242" s="467">
        <f t="shared" si="81"/>
        <v>6877.5</v>
      </c>
      <c r="G242" s="467">
        <v>125.84</v>
      </c>
      <c r="H242" s="467">
        <f t="shared" si="78"/>
        <v>18876</v>
      </c>
      <c r="I242" s="589">
        <f t="shared" si="82"/>
        <v>25753.5</v>
      </c>
      <c r="J242" s="622"/>
      <c r="K242" s="521">
        <v>45.85</v>
      </c>
      <c r="L242" s="467">
        <f t="shared" si="83"/>
        <v>0</v>
      </c>
      <c r="M242" s="521">
        <v>125.84</v>
      </c>
      <c r="N242" s="467">
        <f t="shared" si="79"/>
        <v>0</v>
      </c>
      <c r="O242" s="589">
        <f t="shared" si="84"/>
        <v>0</v>
      </c>
      <c r="P242" s="641">
        <f t="shared" si="85"/>
        <v>0</v>
      </c>
      <c r="Q242" s="514">
        <f t="shared" si="86"/>
        <v>0</v>
      </c>
      <c r="R242" s="640">
        <f t="shared" si="87"/>
        <v>0</v>
      </c>
      <c r="S242" s="641"/>
      <c r="T242" s="521">
        <v>45.85</v>
      </c>
      <c r="U242" s="521">
        <f t="shared" si="73"/>
        <v>0</v>
      </c>
      <c r="V242" s="521">
        <v>125.84</v>
      </c>
      <c r="W242" s="521">
        <f t="shared" si="80"/>
        <v>0</v>
      </c>
      <c r="X242" s="673">
        <f t="shared" si="74"/>
        <v>0</v>
      </c>
    </row>
    <row r="243" spans="1:24" s="403" customFormat="1" ht="15.6" hidden="1" customHeight="1" x14ac:dyDescent="0.25">
      <c r="A243" s="442" t="s">
        <v>813</v>
      </c>
      <c r="B243" s="438" t="s">
        <v>357</v>
      </c>
      <c r="C243" s="578" t="s">
        <v>31</v>
      </c>
      <c r="D243" s="601">
        <v>100</v>
      </c>
      <c r="E243" s="467">
        <v>13.100000000000001</v>
      </c>
      <c r="F243" s="467">
        <f t="shared" si="81"/>
        <v>1310.0000000000002</v>
      </c>
      <c r="G243" s="467">
        <v>31.72</v>
      </c>
      <c r="H243" s="467">
        <f t="shared" si="78"/>
        <v>3172</v>
      </c>
      <c r="I243" s="589">
        <f t="shared" si="82"/>
        <v>4482</v>
      </c>
      <c r="J243" s="622"/>
      <c r="K243" s="521">
        <v>13.100000000000001</v>
      </c>
      <c r="L243" s="467">
        <f t="shared" si="83"/>
        <v>0</v>
      </c>
      <c r="M243" s="521">
        <v>31.72</v>
      </c>
      <c r="N243" s="467">
        <f t="shared" si="79"/>
        <v>0</v>
      </c>
      <c r="O243" s="589">
        <f t="shared" si="84"/>
        <v>0</v>
      </c>
      <c r="P243" s="641">
        <f t="shared" si="85"/>
        <v>0</v>
      </c>
      <c r="Q243" s="514">
        <f t="shared" si="86"/>
        <v>0</v>
      </c>
      <c r="R243" s="640">
        <f t="shared" si="87"/>
        <v>0</v>
      </c>
      <c r="S243" s="641"/>
      <c r="T243" s="521">
        <v>13.100000000000001</v>
      </c>
      <c r="U243" s="521">
        <f t="shared" si="73"/>
        <v>0</v>
      </c>
      <c r="V243" s="521">
        <v>31.72</v>
      </c>
      <c r="W243" s="521">
        <f t="shared" si="80"/>
        <v>0</v>
      </c>
      <c r="X243" s="673">
        <f t="shared" si="74"/>
        <v>0</v>
      </c>
    </row>
    <row r="244" spans="1:24" s="403" customFormat="1" ht="15.6" hidden="1" customHeight="1" x14ac:dyDescent="0.25">
      <c r="A244" s="442" t="s">
        <v>814</v>
      </c>
      <c r="B244" s="438" t="s">
        <v>268</v>
      </c>
      <c r="C244" s="578" t="s">
        <v>224</v>
      </c>
      <c r="D244" s="601">
        <v>1</v>
      </c>
      <c r="E244" s="467">
        <v>0</v>
      </c>
      <c r="F244" s="467">
        <f t="shared" si="81"/>
        <v>0</v>
      </c>
      <c r="G244" s="467">
        <v>23400</v>
      </c>
      <c r="H244" s="467">
        <f t="shared" si="78"/>
        <v>23400</v>
      </c>
      <c r="I244" s="589">
        <f t="shared" si="82"/>
        <v>23400</v>
      </c>
      <c r="J244" s="622"/>
      <c r="K244" s="521">
        <v>0</v>
      </c>
      <c r="L244" s="467">
        <f t="shared" si="83"/>
        <v>0</v>
      </c>
      <c r="M244" s="521">
        <v>23400</v>
      </c>
      <c r="N244" s="467">
        <f t="shared" si="79"/>
        <v>0</v>
      </c>
      <c r="O244" s="589">
        <f t="shared" si="84"/>
        <v>0</v>
      </c>
      <c r="P244" s="641">
        <f t="shared" si="85"/>
        <v>0</v>
      </c>
      <c r="Q244" s="514">
        <f t="shared" si="86"/>
        <v>0</v>
      </c>
      <c r="R244" s="640">
        <f t="shared" si="87"/>
        <v>0</v>
      </c>
      <c r="S244" s="641"/>
      <c r="T244" s="521">
        <v>0</v>
      </c>
      <c r="U244" s="521">
        <f t="shared" si="73"/>
        <v>0</v>
      </c>
      <c r="V244" s="521">
        <v>23400</v>
      </c>
      <c r="W244" s="521">
        <f t="shared" si="80"/>
        <v>0</v>
      </c>
      <c r="X244" s="673">
        <f t="shared" si="74"/>
        <v>0</v>
      </c>
    </row>
    <row r="245" spans="1:24" s="403" customFormat="1" ht="15.6" hidden="1" customHeight="1" x14ac:dyDescent="0.25">
      <c r="A245" s="442" t="s">
        <v>815</v>
      </c>
      <c r="B245" s="438" t="s">
        <v>358</v>
      </c>
      <c r="C245" s="578" t="s">
        <v>224</v>
      </c>
      <c r="D245" s="601">
        <v>1</v>
      </c>
      <c r="E245" s="467">
        <v>113184</v>
      </c>
      <c r="F245" s="467">
        <f t="shared" si="81"/>
        <v>113184</v>
      </c>
      <c r="G245" s="467">
        <v>0</v>
      </c>
      <c r="H245" s="467">
        <f t="shared" si="78"/>
        <v>0</v>
      </c>
      <c r="I245" s="589">
        <f t="shared" si="82"/>
        <v>113184</v>
      </c>
      <c r="J245" s="622"/>
      <c r="K245" s="521">
        <v>113184</v>
      </c>
      <c r="L245" s="467">
        <f t="shared" si="83"/>
        <v>0</v>
      </c>
      <c r="M245" s="521">
        <v>0</v>
      </c>
      <c r="N245" s="467">
        <f t="shared" si="79"/>
        <v>0</v>
      </c>
      <c r="O245" s="589">
        <f t="shared" si="84"/>
        <v>0</v>
      </c>
      <c r="P245" s="641">
        <f t="shared" si="85"/>
        <v>0</v>
      </c>
      <c r="Q245" s="514">
        <f t="shared" si="86"/>
        <v>0</v>
      </c>
      <c r="R245" s="640">
        <f t="shared" si="87"/>
        <v>0</v>
      </c>
      <c r="S245" s="641"/>
      <c r="T245" s="521">
        <v>113184</v>
      </c>
      <c r="U245" s="521">
        <f t="shared" si="73"/>
        <v>0</v>
      </c>
      <c r="V245" s="521">
        <v>0</v>
      </c>
      <c r="W245" s="521">
        <f t="shared" si="80"/>
        <v>0</v>
      </c>
      <c r="X245" s="673">
        <f t="shared" si="74"/>
        <v>0</v>
      </c>
    </row>
    <row r="246" spans="1:24" s="403" customFormat="1" ht="17.45" hidden="1" customHeight="1" x14ac:dyDescent="0.25">
      <c r="A246" s="706" t="s">
        <v>359</v>
      </c>
      <c r="B246" s="698" t="s">
        <v>360</v>
      </c>
      <c r="C246" s="699"/>
      <c r="D246" s="703"/>
      <c r="E246" s="421"/>
      <c r="F246" s="421">
        <f>SUM(F247:F260)</f>
        <v>649932.9</v>
      </c>
      <c r="G246" s="421"/>
      <c r="H246" s="421">
        <f>SUM(H247:H260)</f>
        <v>2135422.9</v>
      </c>
      <c r="I246" s="586">
        <f>SUM(I247:I260)</f>
        <v>2785355.8000000003</v>
      </c>
      <c r="J246" s="622"/>
      <c r="K246" s="520"/>
      <c r="L246" s="421">
        <f>SUM(L247:L260)</f>
        <v>0</v>
      </c>
      <c r="M246" s="520"/>
      <c r="N246" s="421">
        <f>SUM(N247:N260)</f>
        <v>0</v>
      </c>
      <c r="O246" s="586">
        <f>SUM(O247:O260)</f>
        <v>0</v>
      </c>
      <c r="P246" s="641">
        <f t="shared" si="85"/>
        <v>0</v>
      </c>
      <c r="Q246" s="514">
        <f t="shared" si="86"/>
        <v>0</v>
      </c>
      <c r="R246" s="640">
        <f t="shared" si="87"/>
        <v>0</v>
      </c>
      <c r="S246" s="641"/>
      <c r="T246" s="520"/>
      <c r="U246" s="520">
        <f>SUM(U247:U260)</f>
        <v>0</v>
      </c>
      <c r="V246" s="520"/>
      <c r="W246" s="520">
        <f>SUM(W247:W260)</f>
        <v>0</v>
      </c>
      <c r="X246" s="672">
        <f>SUM(X247:X260)</f>
        <v>0</v>
      </c>
    </row>
    <row r="247" spans="1:24" s="403" customFormat="1" ht="26.45" hidden="1" customHeight="1" x14ac:dyDescent="0.25">
      <c r="A247" s="439" t="s">
        <v>816</v>
      </c>
      <c r="B247" s="438" t="s">
        <v>361</v>
      </c>
      <c r="C247" s="579" t="s">
        <v>31</v>
      </c>
      <c r="D247" s="598">
        <v>10</v>
      </c>
      <c r="E247" s="467">
        <v>6668</v>
      </c>
      <c r="F247" s="467">
        <f t="shared" ref="F247:F260" si="88">E247*D247</f>
        <v>66680</v>
      </c>
      <c r="G247" s="467">
        <v>39380</v>
      </c>
      <c r="H247" s="467">
        <f t="shared" ref="H247:H259" si="89">G247*D247</f>
        <v>393800</v>
      </c>
      <c r="I247" s="589">
        <f t="shared" ref="I247:I260" si="90">H247+F247</f>
        <v>460480</v>
      </c>
      <c r="J247" s="621"/>
      <c r="K247" s="521">
        <v>6668</v>
      </c>
      <c r="L247" s="467">
        <f t="shared" ref="L247:L260" si="91">K247*J247</f>
        <v>0</v>
      </c>
      <c r="M247" s="521">
        <v>39380</v>
      </c>
      <c r="N247" s="467">
        <f t="shared" ref="N247:N259" si="92">M247*J247</f>
        <v>0</v>
      </c>
      <c r="O247" s="589">
        <f t="shared" ref="O247:O260" si="93">N247+L247</f>
        <v>0</v>
      </c>
      <c r="P247" s="641">
        <f t="shared" si="85"/>
        <v>0</v>
      </c>
      <c r="Q247" s="514">
        <f t="shared" si="86"/>
        <v>0</v>
      </c>
      <c r="R247" s="640">
        <f t="shared" si="87"/>
        <v>0</v>
      </c>
      <c r="S247" s="652"/>
      <c r="T247" s="521">
        <v>6668</v>
      </c>
      <c r="U247" s="521">
        <f t="shared" ref="U247:U260" si="94">T247*S247</f>
        <v>0</v>
      </c>
      <c r="V247" s="521">
        <v>39380</v>
      </c>
      <c r="W247" s="521">
        <f t="shared" ref="W247:W259" si="95">V247*S247</f>
        <v>0</v>
      </c>
      <c r="X247" s="673">
        <f t="shared" ref="X247:X260" si="96">W247+U247</f>
        <v>0</v>
      </c>
    </row>
    <row r="248" spans="1:24" s="403" customFormat="1" ht="26.45" hidden="1" customHeight="1" x14ac:dyDescent="0.25">
      <c r="A248" s="439" t="s">
        <v>817</v>
      </c>
      <c r="B248" s="438" t="s">
        <v>362</v>
      </c>
      <c r="C248" s="579" t="s">
        <v>31</v>
      </c>
      <c r="D248" s="598">
        <v>24</v>
      </c>
      <c r="E248" s="467">
        <v>5668</v>
      </c>
      <c r="F248" s="467">
        <f t="shared" si="88"/>
        <v>136032</v>
      </c>
      <c r="G248" s="467">
        <v>23220</v>
      </c>
      <c r="H248" s="467">
        <f t="shared" si="89"/>
        <v>557280</v>
      </c>
      <c r="I248" s="589">
        <f t="shared" si="90"/>
        <v>693312</v>
      </c>
      <c r="J248" s="621"/>
      <c r="K248" s="521">
        <v>5668</v>
      </c>
      <c r="L248" s="467">
        <f t="shared" si="91"/>
        <v>0</v>
      </c>
      <c r="M248" s="521">
        <v>23220</v>
      </c>
      <c r="N248" s="467">
        <f t="shared" si="92"/>
        <v>0</v>
      </c>
      <c r="O248" s="589">
        <f t="shared" si="93"/>
        <v>0</v>
      </c>
      <c r="P248" s="641">
        <f t="shared" si="85"/>
        <v>0</v>
      </c>
      <c r="Q248" s="514">
        <f t="shared" si="86"/>
        <v>0</v>
      </c>
      <c r="R248" s="640">
        <f t="shared" si="87"/>
        <v>0</v>
      </c>
      <c r="S248" s="652"/>
      <c r="T248" s="521">
        <v>5668</v>
      </c>
      <c r="U248" s="521">
        <f t="shared" si="94"/>
        <v>0</v>
      </c>
      <c r="V248" s="521">
        <v>23220</v>
      </c>
      <c r="W248" s="521">
        <f t="shared" si="95"/>
        <v>0</v>
      </c>
      <c r="X248" s="673">
        <f t="shared" si="96"/>
        <v>0</v>
      </c>
    </row>
    <row r="249" spans="1:24" s="403" customFormat="1" ht="15.6" hidden="1" customHeight="1" x14ac:dyDescent="0.25">
      <c r="A249" s="439" t="s">
        <v>818</v>
      </c>
      <c r="B249" s="438" t="s">
        <v>363</v>
      </c>
      <c r="C249" s="579" t="s">
        <v>31</v>
      </c>
      <c r="D249" s="598">
        <v>1</v>
      </c>
      <c r="E249" s="467">
        <v>1965</v>
      </c>
      <c r="F249" s="467">
        <f t="shared" si="88"/>
        <v>1965</v>
      </c>
      <c r="G249" s="467">
        <v>7007</v>
      </c>
      <c r="H249" s="467">
        <f t="shared" si="89"/>
        <v>7007</v>
      </c>
      <c r="I249" s="589">
        <f t="shared" si="90"/>
        <v>8972</v>
      </c>
      <c r="J249" s="621"/>
      <c r="K249" s="521">
        <v>1965</v>
      </c>
      <c r="L249" s="467">
        <f t="shared" si="91"/>
        <v>0</v>
      </c>
      <c r="M249" s="521">
        <v>7007</v>
      </c>
      <c r="N249" s="467">
        <f t="shared" si="92"/>
        <v>0</v>
      </c>
      <c r="O249" s="589">
        <f t="shared" si="93"/>
        <v>0</v>
      </c>
      <c r="P249" s="641">
        <f t="shared" si="85"/>
        <v>0</v>
      </c>
      <c r="Q249" s="514">
        <f t="shared" si="86"/>
        <v>0</v>
      </c>
      <c r="R249" s="640">
        <f t="shared" si="87"/>
        <v>0</v>
      </c>
      <c r="S249" s="652"/>
      <c r="T249" s="521">
        <v>1965</v>
      </c>
      <c r="U249" s="521">
        <f t="shared" si="94"/>
        <v>0</v>
      </c>
      <c r="V249" s="521">
        <v>7007</v>
      </c>
      <c r="W249" s="521">
        <f t="shared" si="95"/>
        <v>0</v>
      </c>
      <c r="X249" s="673">
        <f t="shared" si="96"/>
        <v>0</v>
      </c>
    </row>
    <row r="250" spans="1:24" s="403" customFormat="1" ht="15.6" hidden="1" customHeight="1" x14ac:dyDescent="0.25">
      <c r="A250" s="439" t="s">
        <v>819</v>
      </c>
      <c r="B250" s="438" t="s">
        <v>364</v>
      </c>
      <c r="C250" s="579" t="s">
        <v>31</v>
      </c>
      <c r="D250" s="598">
        <v>34</v>
      </c>
      <c r="E250" s="467">
        <v>655</v>
      </c>
      <c r="F250" s="467">
        <f t="shared" si="88"/>
        <v>22270</v>
      </c>
      <c r="G250" s="467">
        <v>2366</v>
      </c>
      <c r="H250" s="467">
        <f t="shared" si="89"/>
        <v>80444</v>
      </c>
      <c r="I250" s="589">
        <f t="shared" si="90"/>
        <v>102714</v>
      </c>
      <c r="J250" s="621"/>
      <c r="K250" s="521">
        <v>655</v>
      </c>
      <c r="L250" s="467">
        <f t="shared" si="91"/>
        <v>0</v>
      </c>
      <c r="M250" s="521">
        <v>2366</v>
      </c>
      <c r="N250" s="467">
        <f t="shared" si="92"/>
        <v>0</v>
      </c>
      <c r="O250" s="589">
        <f t="shared" si="93"/>
        <v>0</v>
      </c>
      <c r="P250" s="641">
        <f t="shared" si="85"/>
        <v>0</v>
      </c>
      <c r="Q250" s="514">
        <f t="shared" si="86"/>
        <v>0</v>
      </c>
      <c r="R250" s="640">
        <f t="shared" si="87"/>
        <v>0</v>
      </c>
      <c r="S250" s="652"/>
      <c r="T250" s="521">
        <v>655</v>
      </c>
      <c r="U250" s="521">
        <f t="shared" si="94"/>
        <v>0</v>
      </c>
      <c r="V250" s="521">
        <v>2366</v>
      </c>
      <c r="W250" s="521">
        <f t="shared" si="95"/>
        <v>0</v>
      </c>
      <c r="X250" s="673">
        <f t="shared" si="96"/>
        <v>0</v>
      </c>
    </row>
    <row r="251" spans="1:24" s="403" customFormat="1" ht="15.6" hidden="1" customHeight="1" x14ac:dyDescent="0.25">
      <c r="A251" s="439" t="s">
        <v>820</v>
      </c>
      <c r="B251" s="438" t="s">
        <v>365</v>
      </c>
      <c r="C251" s="579" t="s">
        <v>31</v>
      </c>
      <c r="D251" s="598">
        <v>3</v>
      </c>
      <c r="E251" s="467">
        <v>3144</v>
      </c>
      <c r="F251" s="467">
        <f t="shared" si="88"/>
        <v>9432</v>
      </c>
      <c r="G251" s="467">
        <v>122036.2</v>
      </c>
      <c r="H251" s="467">
        <f t="shared" si="89"/>
        <v>366108.6</v>
      </c>
      <c r="I251" s="589">
        <f t="shared" si="90"/>
        <v>375540.6</v>
      </c>
      <c r="J251" s="621"/>
      <c r="K251" s="521">
        <v>3144</v>
      </c>
      <c r="L251" s="467">
        <f t="shared" si="91"/>
        <v>0</v>
      </c>
      <c r="M251" s="521">
        <v>122036.2</v>
      </c>
      <c r="N251" s="467">
        <f t="shared" si="92"/>
        <v>0</v>
      </c>
      <c r="O251" s="589">
        <f t="shared" si="93"/>
        <v>0</v>
      </c>
      <c r="P251" s="641">
        <f t="shared" si="85"/>
        <v>0</v>
      </c>
      <c r="Q251" s="514">
        <f t="shared" si="86"/>
        <v>0</v>
      </c>
      <c r="R251" s="640">
        <f t="shared" si="87"/>
        <v>0</v>
      </c>
      <c r="S251" s="652"/>
      <c r="T251" s="521">
        <v>3144</v>
      </c>
      <c r="U251" s="521">
        <f t="shared" si="94"/>
        <v>0</v>
      </c>
      <c r="V251" s="521">
        <v>122036.2</v>
      </c>
      <c r="W251" s="521">
        <f t="shared" si="95"/>
        <v>0</v>
      </c>
      <c r="X251" s="673">
        <f t="shared" si="96"/>
        <v>0</v>
      </c>
    </row>
    <row r="252" spans="1:24" s="403" customFormat="1" ht="26.45" hidden="1" customHeight="1" x14ac:dyDescent="0.25">
      <c r="A252" s="439" t="s">
        <v>821</v>
      </c>
      <c r="B252" s="438" t="s">
        <v>366</v>
      </c>
      <c r="C252" s="579" t="s">
        <v>31</v>
      </c>
      <c r="D252" s="598">
        <v>34</v>
      </c>
      <c r="E252" s="467">
        <v>262</v>
      </c>
      <c r="F252" s="467">
        <f t="shared" si="88"/>
        <v>8908</v>
      </c>
      <c r="G252" s="467">
        <v>13780</v>
      </c>
      <c r="H252" s="467">
        <f t="shared" si="89"/>
        <v>468520</v>
      </c>
      <c r="I252" s="589">
        <f t="shared" si="90"/>
        <v>477428</v>
      </c>
      <c r="J252" s="621"/>
      <c r="K252" s="521">
        <v>262</v>
      </c>
      <c r="L252" s="467">
        <f t="shared" si="91"/>
        <v>0</v>
      </c>
      <c r="M252" s="521">
        <v>13780</v>
      </c>
      <c r="N252" s="467">
        <f t="shared" si="92"/>
        <v>0</v>
      </c>
      <c r="O252" s="589">
        <f t="shared" si="93"/>
        <v>0</v>
      </c>
      <c r="P252" s="641">
        <f t="shared" si="85"/>
        <v>0</v>
      </c>
      <c r="Q252" s="514">
        <f t="shared" si="86"/>
        <v>0</v>
      </c>
      <c r="R252" s="640">
        <f t="shared" si="87"/>
        <v>0</v>
      </c>
      <c r="S252" s="652"/>
      <c r="T252" s="521">
        <v>262</v>
      </c>
      <c r="U252" s="521">
        <f t="shared" si="94"/>
        <v>0</v>
      </c>
      <c r="V252" s="521">
        <v>13780</v>
      </c>
      <c r="W252" s="521">
        <f t="shared" si="95"/>
        <v>0</v>
      </c>
      <c r="X252" s="673">
        <f t="shared" si="96"/>
        <v>0</v>
      </c>
    </row>
    <row r="253" spans="1:24" s="403" customFormat="1" ht="26.45" hidden="1" customHeight="1" x14ac:dyDescent="0.25">
      <c r="A253" s="439" t="s">
        <v>822</v>
      </c>
      <c r="B253" s="438" t="s">
        <v>367</v>
      </c>
      <c r="C253" s="579" t="s">
        <v>31</v>
      </c>
      <c r="D253" s="598">
        <v>2</v>
      </c>
      <c r="E253" s="467">
        <v>1310</v>
      </c>
      <c r="F253" s="467">
        <f t="shared" si="88"/>
        <v>2620</v>
      </c>
      <c r="G253" s="467">
        <v>4836</v>
      </c>
      <c r="H253" s="467">
        <f t="shared" si="89"/>
        <v>9672</v>
      </c>
      <c r="I253" s="589">
        <f t="shared" si="90"/>
        <v>12292</v>
      </c>
      <c r="J253" s="621"/>
      <c r="K253" s="521">
        <v>1310</v>
      </c>
      <c r="L253" s="467">
        <f t="shared" si="91"/>
        <v>0</v>
      </c>
      <c r="M253" s="521">
        <v>4836</v>
      </c>
      <c r="N253" s="467">
        <f t="shared" si="92"/>
        <v>0</v>
      </c>
      <c r="O253" s="589">
        <f t="shared" si="93"/>
        <v>0</v>
      </c>
      <c r="P253" s="641">
        <f t="shared" si="85"/>
        <v>0</v>
      </c>
      <c r="Q253" s="514">
        <f t="shared" si="86"/>
        <v>0</v>
      </c>
      <c r="R253" s="640">
        <f t="shared" si="87"/>
        <v>0</v>
      </c>
      <c r="S253" s="652"/>
      <c r="T253" s="521">
        <v>1310</v>
      </c>
      <c r="U253" s="521">
        <f t="shared" si="94"/>
        <v>0</v>
      </c>
      <c r="V253" s="521">
        <v>4836</v>
      </c>
      <c r="W253" s="521">
        <f t="shared" si="95"/>
        <v>0</v>
      </c>
      <c r="X253" s="673">
        <f t="shared" si="96"/>
        <v>0</v>
      </c>
    </row>
    <row r="254" spans="1:24" s="403" customFormat="1" ht="15.6" hidden="1" customHeight="1" x14ac:dyDescent="0.25">
      <c r="A254" s="439" t="s">
        <v>823</v>
      </c>
      <c r="B254" s="438" t="s">
        <v>368</v>
      </c>
      <c r="C254" s="579" t="s">
        <v>31</v>
      </c>
      <c r="D254" s="598">
        <v>2</v>
      </c>
      <c r="E254" s="467">
        <v>65.5</v>
      </c>
      <c r="F254" s="467">
        <f t="shared" si="88"/>
        <v>131</v>
      </c>
      <c r="G254" s="467">
        <v>470.6</v>
      </c>
      <c r="H254" s="467">
        <f t="shared" si="89"/>
        <v>941.2</v>
      </c>
      <c r="I254" s="589">
        <f t="shared" si="90"/>
        <v>1072.2</v>
      </c>
      <c r="J254" s="621"/>
      <c r="K254" s="521">
        <v>65.5</v>
      </c>
      <c r="L254" s="467">
        <f t="shared" si="91"/>
        <v>0</v>
      </c>
      <c r="M254" s="521">
        <v>470.6</v>
      </c>
      <c r="N254" s="467">
        <f t="shared" si="92"/>
        <v>0</v>
      </c>
      <c r="O254" s="589">
        <f t="shared" si="93"/>
        <v>0</v>
      </c>
      <c r="P254" s="641">
        <f t="shared" si="85"/>
        <v>0</v>
      </c>
      <c r="Q254" s="514">
        <f t="shared" si="86"/>
        <v>0</v>
      </c>
      <c r="R254" s="640">
        <f t="shared" si="87"/>
        <v>0</v>
      </c>
      <c r="S254" s="652"/>
      <c r="T254" s="521">
        <v>65.5</v>
      </c>
      <c r="U254" s="521">
        <f t="shared" si="94"/>
        <v>0</v>
      </c>
      <c r="V254" s="521">
        <v>470.6</v>
      </c>
      <c r="W254" s="521">
        <f t="shared" si="95"/>
        <v>0</v>
      </c>
      <c r="X254" s="673">
        <f t="shared" si="96"/>
        <v>0</v>
      </c>
    </row>
    <row r="255" spans="1:24" s="403" customFormat="1" ht="26.45" hidden="1" customHeight="1" x14ac:dyDescent="0.25">
      <c r="A255" s="439" t="s">
        <v>824</v>
      </c>
      <c r="B255" s="438" t="s">
        <v>369</v>
      </c>
      <c r="C255" s="579" t="s">
        <v>31</v>
      </c>
      <c r="D255" s="598">
        <v>34</v>
      </c>
      <c r="E255" s="467">
        <v>131</v>
      </c>
      <c r="F255" s="467">
        <f t="shared" si="88"/>
        <v>4454</v>
      </c>
      <c r="G255" s="467">
        <v>122.2</v>
      </c>
      <c r="H255" s="467">
        <f t="shared" si="89"/>
        <v>4154.8</v>
      </c>
      <c r="I255" s="589">
        <f t="shared" si="90"/>
        <v>8608.7999999999993</v>
      </c>
      <c r="J255" s="621"/>
      <c r="K255" s="521">
        <v>131</v>
      </c>
      <c r="L255" s="467">
        <f t="shared" si="91"/>
        <v>0</v>
      </c>
      <c r="M255" s="521">
        <v>122.2</v>
      </c>
      <c r="N255" s="467">
        <f t="shared" si="92"/>
        <v>0</v>
      </c>
      <c r="O255" s="589">
        <f t="shared" si="93"/>
        <v>0</v>
      </c>
      <c r="P255" s="641">
        <f t="shared" si="85"/>
        <v>0</v>
      </c>
      <c r="Q255" s="514">
        <f t="shared" si="86"/>
        <v>0</v>
      </c>
      <c r="R255" s="640">
        <f t="shared" si="87"/>
        <v>0</v>
      </c>
      <c r="S255" s="652"/>
      <c r="T255" s="521">
        <v>131</v>
      </c>
      <c r="U255" s="521">
        <f t="shared" si="94"/>
        <v>0</v>
      </c>
      <c r="V255" s="521">
        <v>122.2</v>
      </c>
      <c r="W255" s="521">
        <f t="shared" si="95"/>
        <v>0</v>
      </c>
      <c r="X255" s="673">
        <f t="shared" si="96"/>
        <v>0</v>
      </c>
    </row>
    <row r="256" spans="1:24" s="403" customFormat="1" ht="15.6" hidden="1" customHeight="1" x14ac:dyDescent="0.25">
      <c r="A256" s="439" t="s">
        <v>825</v>
      </c>
      <c r="B256" s="438" t="s">
        <v>370</v>
      </c>
      <c r="C256" s="579" t="s">
        <v>31</v>
      </c>
      <c r="D256" s="598">
        <v>500</v>
      </c>
      <c r="E256" s="467">
        <v>32.75</v>
      </c>
      <c r="F256" s="467">
        <f t="shared" si="88"/>
        <v>16375</v>
      </c>
      <c r="G256" s="467">
        <v>41.6</v>
      </c>
      <c r="H256" s="467">
        <f t="shared" si="89"/>
        <v>20800</v>
      </c>
      <c r="I256" s="589">
        <f t="shared" si="90"/>
        <v>37175</v>
      </c>
      <c r="J256" s="621"/>
      <c r="K256" s="521">
        <v>32.75</v>
      </c>
      <c r="L256" s="467">
        <f t="shared" si="91"/>
        <v>0</v>
      </c>
      <c r="M256" s="521">
        <v>41.6</v>
      </c>
      <c r="N256" s="467">
        <f t="shared" si="92"/>
        <v>0</v>
      </c>
      <c r="O256" s="589">
        <f t="shared" si="93"/>
        <v>0</v>
      </c>
      <c r="P256" s="641">
        <f t="shared" si="85"/>
        <v>0</v>
      </c>
      <c r="Q256" s="514">
        <f t="shared" si="86"/>
        <v>0</v>
      </c>
      <c r="R256" s="640">
        <f t="shared" si="87"/>
        <v>0</v>
      </c>
      <c r="S256" s="652"/>
      <c r="T256" s="521">
        <v>32.75</v>
      </c>
      <c r="U256" s="521">
        <f t="shared" si="94"/>
        <v>0</v>
      </c>
      <c r="V256" s="521">
        <v>41.6</v>
      </c>
      <c r="W256" s="521">
        <f t="shared" si="95"/>
        <v>0</v>
      </c>
      <c r="X256" s="673">
        <f t="shared" si="96"/>
        <v>0</v>
      </c>
    </row>
    <row r="257" spans="1:24" s="403" customFormat="1" ht="26.45" hidden="1" customHeight="1" x14ac:dyDescent="0.25">
      <c r="A257" s="439" t="s">
        <v>826</v>
      </c>
      <c r="B257" s="438" t="s">
        <v>371</v>
      </c>
      <c r="C257" s="579" t="s">
        <v>32</v>
      </c>
      <c r="D257" s="598">
        <v>2035</v>
      </c>
      <c r="E257" s="467">
        <v>162.44</v>
      </c>
      <c r="F257" s="467">
        <f t="shared" si="88"/>
        <v>330565.40000000002</v>
      </c>
      <c r="G257" s="467">
        <v>94.38</v>
      </c>
      <c r="H257" s="467">
        <f t="shared" si="89"/>
        <v>192063.3</v>
      </c>
      <c r="I257" s="589">
        <f t="shared" si="90"/>
        <v>522628.7</v>
      </c>
      <c r="J257" s="621"/>
      <c r="K257" s="521">
        <v>162.44</v>
      </c>
      <c r="L257" s="467">
        <f t="shared" si="91"/>
        <v>0</v>
      </c>
      <c r="M257" s="521">
        <v>94.38</v>
      </c>
      <c r="N257" s="467">
        <f t="shared" si="92"/>
        <v>0</v>
      </c>
      <c r="O257" s="589">
        <f t="shared" si="93"/>
        <v>0</v>
      </c>
      <c r="P257" s="641">
        <f t="shared" si="85"/>
        <v>0</v>
      </c>
      <c r="Q257" s="514">
        <f t="shared" si="86"/>
        <v>0</v>
      </c>
      <c r="R257" s="640">
        <f t="shared" si="87"/>
        <v>0</v>
      </c>
      <c r="S257" s="652"/>
      <c r="T257" s="521">
        <v>162.44</v>
      </c>
      <c r="U257" s="521">
        <f t="shared" si="94"/>
        <v>0</v>
      </c>
      <c r="V257" s="521">
        <v>94.38</v>
      </c>
      <c r="W257" s="521">
        <f t="shared" si="95"/>
        <v>0</v>
      </c>
      <c r="X257" s="673">
        <f t="shared" si="96"/>
        <v>0</v>
      </c>
    </row>
    <row r="258" spans="1:24" s="403" customFormat="1" ht="26.45" hidden="1" customHeight="1" x14ac:dyDescent="0.25">
      <c r="A258" s="439" t="s">
        <v>827</v>
      </c>
      <c r="B258" s="438" t="s">
        <v>356</v>
      </c>
      <c r="C258" s="579" t="s">
        <v>32</v>
      </c>
      <c r="D258" s="598">
        <v>250</v>
      </c>
      <c r="E258" s="467">
        <v>45.85</v>
      </c>
      <c r="F258" s="467">
        <f t="shared" si="88"/>
        <v>11462.5</v>
      </c>
      <c r="G258" s="467">
        <v>125.84</v>
      </c>
      <c r="H258" s="467">
        <f t="shared" si="89"/>
        <v>31460</v>
      </c>
      <c r="I258" s="589">
        <f t="shared" si="90"/>
        <v>42922.5</v>
      </c>
      <c r="J258" s="621"/>
      <c r="K258" s="521">
        <v>45.85</v>
      </c>
      <c r="L258" s="467">
        <f t="shared" si="91"/>
        <v>0</v>
      </c>
      <c r="M258" s="521">
        <v>125.84</v>
      </c>
      <c r="N258" s="467">
        <f t="shared" si="92"/>
        <v>0</v>
      </c>
      <c r="O258" s="589">
        <f t="shared" si="93"/>
        <v>0</v>
      </c>
      <c r="P258" s="641">
        <f t="shared" si="85"/>
        <v>0</v>
      </c>
      <c r="Q258" s="514">
        <f t="shared" si="86"/>
        <v>0</v>
      </c>
      <c r="R258" s="640">
        <f t="shared" si="87"/>
        <v>0</v>
      </c>
      <c r="S258" s="652"/>
      <c r="T258" s="521">
        <v>45.85</v>
      </c>
      <c r="U258" s="521">
        <f t="shared" si="94"/>
        <v>0</v>
      </c>
      <c r="V258" s="521">
        <v>125.84</v>
      </c>
      <c r="W258" s="521">
        <f t="shared" si="95"/>
        <v>0</v>
      </c>
      <c r="X258" s="673">
        <f t="shared" si="96"/>
        <v>0</v>
      </c>
    </row>
    <row r="259" spans="1:24" s="403" customFormat="1" ht="15.6" hidden="1" customHeight="1" x14ac:dyDescent="0.25">
      <c r="A259" s="439" t="s">
        <v>828</v>
      </c>
      <c r="B259" s="438" t="s">
        <v>357</v>
      </c>
      <c r="C259" s="579" t="s">
        <v>31</v>
      </c>
      <c r="D259" s="598">
        <v>100</v>
      </c>
      <c r="E259" s="467">
        <v>13.100000000000001</v>
      </c>
      <c r="F259" s="467">
        <f t="shared" si="88"/>
        <v>1310.0000000000002</v>
      </c>
      <c r="G259" s="467">
        <v>31.72</v>
      </c>
      <c r="H259" s="467">
        <f t="shared" si="89"/>
        <v>3172</v>
      </c>
      <c r="I259" s="589">
        <f t="shared" si="90"/>
        <v>4482</v>
      </c>
      <c r="J259" s="621"/>
      <c r="K259" s="521">
        <v>13.100000000000001</v>
      </c>
      <c r="L259" s="467">
        <f t="shared" si="91"/>
        <v>0</v>
      </c>
      <c r="M259" s="521">
        <v>31.72</v>
      </c>
      <c r="N259" s="467">
        <f t="shared" si="92"/>
        <v>0</v>
      </c>
      <c r="O259" s="589">
        <f t="shared" si="93"/>
        <v>0</v>
      </c>
      <c r="P259" s="641">
        <f t="shared" si="85"/>
        <v>0</v>
      </c>
      <c r="Q259" s="514">
        <f t="shared" si="86"/>
        <v>0</v>
      </c>
      <c r="R259" s="640">
        <f t="shared" si="87"/>
        <v>0</v>
      </c>
      <c r="S259" s="652"/>
      <c r="T259" s="521">
        <v>13.100000000000001</v>
      </c>
      <c r="U259" s="521">
        <f t="shared" si="94"/>
        <v>0</v>
      </c>
      <c r="V259" s="521">
        <v>31.72</v>
      </c>
      <c r="W259" s="521">
        <f t="shared" si="95"/>
        <v>0</v>
      </c>
      <c r="X259" s="673">
        <f t="shared" si="96"/>
        <v>0</v>
      </c>
    </row>
    <row r="260" spans="1:24" s="403" customFormat="1" ht="15.6" hidden="1" customHeight="1" x14ac:dyDescent="0.25">
      <c r="A260" s="439" t="s">
        <v>829</v>
      </c>
      <c r="B260" s="438" t="s">
        <v>358</v>
      </c>
      <c r="C260" s="579" t="s">
        <v>224</v>
      </c>
      <c r="D260" s="602">
        <v>1</v>
      </c>
      <c r="E260" s="472">
        <v>37728</v>
      </c>
      <c r="F260" s="472">
        <f t="shared" si="88"/>
        <v>37728</v>
      </c>
      <c r="G260" s="472"/>
      <c r="H260" s="472"/>
      <c r="I260" s="595">
        <f t="shared" si="90"/>
        <v>37728</v>
      </c>
      <c r="J260" s="621"/>
      <c r="K260" s="526">
        <v>37728</v>
      </c>
      <c r="L260" s="472">
        <f t="shared" si="91"/>
        <v>0</v>
      </c>
      <c r="M260" s="526"/>
      <c r="N260" s="472"/>
      <c r="O260" s="595">
        <f t="shared" si="93"/>
        <v>0</v>
      </c>
      <c r="P260" s="641">
        <f t="shared" si="85"/>
        <v>0</v>
      </c>
      <c r="Q260" s="514">
        <f t="shared" si="86"/>
        <v>0</v>
      </c>
      <c r="R260" s="640">
        <f t="shared" si="87"/>
        <v>0</v>
      </c>
      <c r="S260" s="652"/>
      <c r="T260" s="526">
        <v>37728</v>
      </c>
      <c r="U260" s="526">
        <f t="shared" si="94"/>
        <v>0</v>
      </c>
      <c r="V260" s="526"/>
      <c r="W260" s="526"/>
      <c r="X260" s="680">
        <f t="shared" si="96"/>
        <v>0</v>
      </c>
    </row>
    <row r="261" spans="1:24" s="404" customFormat="1" ht="17.45" hidden="1" customHeight="1" x14ac:dyDescent="0.25">
      <c r="A261" s="706" t="s">
        <v>372</v>
      </c>
      <c r="B261" s="698" t="s">
        <v>373</v>
      </c>
      <c r="C261" s="699"/>
      <c r="D261" s="707"/>
      <c r="E261" s="708"/>
      <c r="F261" s="421">
        <f>SUM(F262:F263)</f>
        <v>1030142.866</v>
      </c>
      <c r="G261" s="708"/>
      <c r="H261" s="421">
        <f>SUM(H262:H263)</f>
        <v>1480862.5832</v>
      </c>
      <c r="I261" s="586">
        <f>SUM(I262:I263)</f>
        <v>2511005.4492000001</v>
      </c>
      <c r="J261" s="637"/>
      <c r="K261" s="709"/>
      <c r="L261" s="421">
        <f>SUM(L262:L263)</f>
        <v>0</v>
      </c>
      <c r="M261" s="709"/>
      <c r="N261" s="421">
        <f>SUM(N262:N263)</f>
        <v>0</v>
      </c>
      <c r="O261" s="586">
        <f>SUM(O262:O263)</f>
        <v>0</v>
      </c>
      <c r="P261" s="641">
        <f t="shared" si="85"/>
        <v>0</v>
      </c>
      <c r="Q261" s="514">
        <f t="shared" si="86"/>
        <v>0</v>
      </c>
      <c r="R261" s="640">
        <f t="shared" si="87"/>
        <v>0</v>
      </c>
      <c r="S261" s="636"/>
      <c r="T261" s="709"/>
      <c r="U261" s="520">
        <f>SUM(U262:U263)</f>
        <v>0</v>
      </c>
      <c r="V261" s="709"/>
      <c r="W261" s="520">
        <f>SUM(W262:W263)</f>
        <v>0</v>
      </c>
      <c r="X261" s="672">
        <f>SUM(X262:X263)</f>
        <v>0</v>
      </c>
    </row>
    <row r="262" spans="1:24" s="496" customFormat="1" ht="17.45" hidden="1" customHeight="1" x14ac:dyDescent="0.25">
      <c r="A262" s="437" t="s">
        <v>830</v>
      </c>
      <c r="B262" s="431" t="s">
        <v>274</v>
      </c>
      <c r="C262" s="576" t="s">
        <v>224</v>
      </c>
      <c r="D262" s="599">
        <v>1</v>
      </c>
      <c r="E262" s="484">
        <v>117977.29000000001</v>
      </c>
      <c r="F262" s="484">
        <f>E262*D262</f>
        <v>117977.29000000001</v>
      </c>
      <c r="G262" s="484">
        <v>197096.98319999999</v>
      </c>
      <c r="H262" s="484">
        <f>G262*D262</f>
        <v>197096.98319999999</v>
      </c>
      <c r="I262" s="589">
        <f>F262+H262</f>
        <v>315074.2732</v>
      </c>
      <c r="J262" s="622"/>
      <c r="K262" s="528">
        <v>117977.29000000001</v>
      </c>
      <c r="L262" s="484">
        <f>K262*J262</f>
        <v>0</v>
      </c>
      <c r="M262" s="528">
        <v>197096.98319999999</v>
      </c>
      <c r="N262" s="484">
        <f>M262*J262</f>
        <v>0</v>
      </c>
      <c r="O262" s="589">
        <f>L262+N262</f>
        <v>0</v>
      </c>
      <c r="P262" s="641">
        <f t="shared" si="85"/>
        <v>0</v>
      </c>
      <c r="Q262" s="514">
        <f t="shared" si="86"/>
        <v>0</v>
      </c>
      <c r="R262" s="640">
        <f t="shared" si="87"/>
        <v>0</v>
      </c>
      <c r="S262" s="641"/>
      <c r="T262" s="528">
        <v>117977.29000000001</v>
      </c>
      <c r="U262" s="528">
        <f>T262*S262</f>
        <v>0</v>
      </c>
      <c r="V262" s="528">
        <v>197096.98319999999</v>
      </c>
      <c r="W262" s="528">
        <f>V262*S262</f>
        <v>0</v>
      </c>
      <c r="X262" s="673">
        <f>U262+W262</f>
        <v>0</v>
      </c>
    </row>
    <row r="263" spans="1:24" s="496" customFormat="1" ht="17.45" hidden="1" customHeight="1" x14ac:dyDescent="0.25">
      <c r="A263" s="437" t="s">
        <v>831</v>
      </c>
      <c r="B263" s="431" t="s">
        <v>285</v>
      </c>
      <c r="C263" s="576" t="s">
        <v>213</v>
      </c>
      <c r="D263" s="599">
        <v>3820</v>
      </c>
      <c r="E263" s="484">
        <v>238.7868</v>
      </c>
      <c r="F263" s="484">
        <f>E263*D263</f>
        <v>912165.576</v>
      </c>
      <c r="G263" s="484">
        <v>336.06429319371728</v>
      </c>
      <c r="H263" s="484">
        <f>G263*D263</f>
        <v>1283765.6000000001</v>
      </c>
      <c r="I263" s="589">
        <f>F263+H263</f>
        <v>2195931.176</v>
      </c>
      <c r="J263" s="622"/>
      <c r="K263" s="528">
        <v>238.7868</v>
      </c>
      <c r="L263" s="484">
        <f>K263*J263</f>
        <v>0</v>
      </c>
      <c r="M263" s="528">
        <v>336.06429319371728</v>
      </c>
      <c r="N263" s="484">
        <f>M263*J263</f>
        <v>0</v>
      </c>
      <c r="O263" s="589">
        <f>L263+N263</f>
        <v>0</v>
      </c>
      <c r="P263" s="641">
        <f t="shared" si="85"/>
        <v>0</v>
      </c>
      <c r="Q263" s="514">
        <f t="shared" si="86"/>
        <v>0</v>
      </c>
      <c r="R263" s="640">
        <f t="shared" si="87"/>
        <v>0</v>
      </c>
      <c r="S263" s="641"/>
      <c r="T263" s="528">
        <v>238.7868</v>
      </c>
      <c r="U263" s="528">
        <f>T263*S263</f>
        <v>0</v>
      </c>
      <c r="V263" s="528">
        <v>336.06429319371728</v>
      </c>
      <c r="W263" s="528">
        <f>V263*S263</f>
        <v>0</v>
      </c>
      <c r="X263" s="673">
        <f>U263+W263</f>
        <v>0</v>
      </c>
    </row>
    <row r="264" spans="1:24" s="403" customFormat="1" ht="24" hidden="1" customHeight="1" x14ac:dyDescent="0.25">
      <c r="A264" s="706" t="s">
        <v>374</v>
      </c>
      <c r="B264" s="698" t="s">
        <v>375</v>
      </c>
      <c r="C264" s="699"/>
      <c r="D264" s="703"/>
      <c r="E264" s="421"/>
      <c r="F264" s="421">
        <f>SUM(F265:F271)</f>
        <v>583593.1</v>
      </c>
      <c r="G264" s="421"/>
      <c r="H264" s="421">
        <f>SUM(H265:H271)</f>
        <v>7615331.5</v>
      </c>
      <c r="I264" s="586">
        <f>SUM(I265:I271)</f>
        <v>8198924.5999999996</v>
      </c>
      <c r="J264" s="637"/>
      <c r="K264" s="515"/>
      <c r="L264" s="456">
        <f>SUM(L265:L271)</f>
        <v>0</v>
      </c>
      <c r="M264" s="515"/>
      <c r="N264" s="456">
        <f>SUM(N265:N271)</f>
        <v>0</v>
      </c>
      <c r="O264" s="609">
        <f>SUM(O265:O271)</f>
        <v>0</v>
      </c>
      <c r="P264" s="641">
        <f t="shared" si="85"/>
        <v>0</v>
      </c>
      <c r="Q264" s="514">
        <f t="shared" si="86"/>
        <v>0</v>
      </c>
      <c r="R264" s="640">
        <f t="shared" si="87"/>
        <v>0</v>
      </c>
      <c r="S264" s="636"/>
      <c r="T264" s="515"/>
      <c r="U264" s="515">
        <f>SUM(U265:U271)</f>
        <v>0</v>
      </c>
      <c r="V264" s="515"/>
      <c r="W264" s="515">
        <f>SUM(W265:W271)</f>
        <v>0</v>
      </c>
      <c r="X264" s="670">
        <f>SUM(X265:X271)</f>
        <v>0</v>
      </c>
    </row>
    <row r="265" spans="1:24" s="403" customFormat="1" ht="25.5" hidden="1" customHeight="1" x14ac:dyDescent="0.25">
      <c r="A265" s="439" t="s">
        <v>832</v>
      </c>
      <c r="B265" s="438" t="s">
        <v>376</v>
      </c>
      <c r="C265" s="573" t="s">
        <v>31</v>
      </c>
      <c r="D265" s="598">
        <v>1</v>
      </c>
      <c r="E265" s="467">
        <v>7074</v>
      </c>
      <c r="F265" s="467">
        <f t="shared" ref="F265:F271" si="97">E265*D265</f>
        <v>7074</v>
      </c>
      <c r="G265" s="467">
        <v>114039.90000000001</v>
      </c>
      <c r="H265" s="467">
        <f t="shared" ref="H265:H270" si="98">G265*D265</f>
        <v>114039.90000000001</v>
      </c>
      <c r="I265" s="589">
        <f t="shared" ref="I265:I271" si="99">H265+F265</f>
        <v>121113.90000000001</v>
      </c>
      <c r="J265" s="621"/>
      <c r="K265" s="521">
        <v>7074</v>
      </c>
      <c r="L265" s="467">
        <f t="shared" ref="L265:L271" si="100">K265*J265</f>
        <v>0</v>
      </c>
      <c r="M265" s="521">
        <v>114039.90000000001</v>
      </c>
      <c r="N265" s="467">
        <f t="shared" ref="N265:N270" si="101">M265*J265</f>
        <v>0</v>
      </c>
      <c r="O265" s="589">
        <f t="shared" ref="O265:O271" si="102">N265+L265</f>
        <v>0</v>
      </c>
      <c r="P265" s="641">
        <f t="shared" si="85"/>
        <v>0</v>
      </c>
      <c r="Q265" s="514">
        <f t="shared" si="86"/>
        <v>0</v>
      </c>
      <c r="R265" s="640">
        <f t="shared" si="87"/>
        <v>0</v>
      </c>
      <c r="S265" s="652"/>
      <c r="T265" s="521">
        <v>7074</v>
      </c>
      <c r="U265" s="521">
        <f t="shared" ref="U265:U267" si="103">T265*S265</f>
        <v>0</v>
      </c>
      <c r="V265" s="521">
        <v>114039.90000000001</v>
      </c>
      <c r="W265" s="521">
        <f t="shared" ref="W265:W267" si="104">V265*S265</f>
        <v>0</v>
      </c>
      <c r="X265" s="673">
        <f t="shared" ref="X265:X267" si="105">W265+U265</f>
        <v>0</v>
      </c>
    </row>
    <row r="266" spans="1:24" s="403" customFormat="1" ht="27" hidden="1" customHeight="1" x14ac:dyDescent="0.25">
      <c r="A266" s="439" t="s">
        <v>833</v>
      </c>
      <c r="B266" s="438" t="s">
        <v>377</v>
      </c>
      <c r="C266" s="573" t="s">
        <v>378</v>
      </c>
      <c r="D266" s="598">
        <v>170</v>
      </c>
      <c r="E266" s="467">
        <v>232</v>
      </c>
      <c r="F266" s="467">
        <f t="shared" si="97"/>
        <v>39440</v>
      </c>
      <c r="G266" s="467">
        <v>754</v>
      </c>
      <c r="H266" s="467">
        <f t="shared" si="98"/>
        <v>128180</v>
      </c>
      <c r="I266" s="589">
        <f t="shared" si="99"/>
        <v>167620</v>
      </c>
      <c r="J266" s="621"/>
      <c r="K266" s="521">
        <v>232</v>
      </c>
      <c r="L266" s="467">
        <f t="shared" si="100"/>
        <v>0</v>
      </c>
      <c r="M266" s="521">
        <v>754</v>
      </c>
      <c r="N266" s="467">
        <f t="shared" si="101"/>
        <v>0</v>
      </c>
      <c r="O266" s="589">
        <f t="shared" si="102"/>
        <v>0</v>
      </c>
      <c r="P266" s="641">
        <f t="shared" si="85"/>
        <v>0</v>
      </c>
      <c r="Q266" s="514">
        <f t="shared" si="86"/>
        <v>0</v>
      </c>
      <c r="R266" s="640">
        <f t="shared" si="87"/>
        <v>0</v>
      </c>
      <c r="S266" s="652"/>
      <c r="T266" s="521">
        <v>232</v>
      </c>
      <c r="U266" s="521">
        <f t="shared" si="103"/>
        <v>0</v>
      </c>
      <c r="V266" s="521">
        <v>754</v>
      </c>
      <c r="W266" s="521">
        <f t="shared" si="104"/>
        <v>0</v>
      </c>
      <c r="X266" s="673">
        <f t="shared" si="105"/>
        <v>0</v>
      </c>
    </row>
    <row r="267" spans="1:24" s="403" customFormat="1" ht="30" hidden="1" customHeight="1" x14ac:dyDescent="0.25">
      <c r="A267" s="439" t="s">
        <v>834</v>
      </c>
      <c r="B267" s="438" t="s">
        <v>379</v>
      </c>
      <c r="C267" s="573" t="s">
        <v>378</v>
      </c>
      <c r="D267" s="598">
        <v>400</v>
      </c>
      <c r="E267" s="467">
        <v>182</v>
      </c>
      <c r="F267" s="467">
        <f t="shared" si="97"/>
        <v>72800</v>
      </c>
      <c r="G267" s="467">
        <v>209</v>
      </c>
      <c r="H267" s="467">
        <f t="shared" si="98"/>
        <v>83600</v>
      </c>
      <c r="I267" s="589">
        <f t="shared" si="99"/>
        <v>156400</v>
      </c>
      <c r="J267" s="621"/>
      <c r="K267" s="521">
        <v>182</v>
      </c>
      <c r="L267" s="467">
        <f t="shared" si="100"/>
        <v>0</v>
      </c>
      <c r="M267" s="521">
        <v>209</v>
      </c>
      <c r="N267" s="467">
        <f t="shared" si="101"/>
        <v>0</v>
      </c>
      <c r="O267" s="589">
        <f t="shared" si="102"/>
        <v>0</v>
      </c>
      <c r="P267" s="641">
        <f t="shared" si="85"/>
        <v>0</v>
      </c>
      <c r="Q267" s="514">
        <f t="shared" si="86"/>
        <v>0</v>
      </c>
      <c r="R267" s="640">
        <f t="shared" si="87"/>
        <v>0</v>
      </c>
      <c r="S267" s="652"/>
      <c r="T267" s="521">
        <v>182</v>
      </c>
      <c r="U267" s="521">
        <f t="shared" si="103"/>
        <v>0</v>
      </c>
      <c r="V267" s="521">
        <v>209</v>
      </c>
      <c r="W267" s="521">
        <f t="shared" si="104"/>
        <v>0</v>
      </c>
      <c r="X267" s="673">
        <f t="shared" si="105"/>
        <v>0</v>
      </c>
    </row>
    <row r="268" spans="1:24" s="403" customFormat="1" ht="28.5" hidden="1" customHeight="1" x14ac:dyDescent="0.25">
      <c r="A268" s="439"/>
      <c r="B268" s="438"/>
      <c r="C268" s="573"/>
      <c r="D268" s="598">
        <v>186</v>
      </c>
      <c r="E268" s="467">
        <v>1865</v>
      </c>
      <c r="F268" s="467">
        <f t="shared" si="97"/>
        <v>346890</v>
      </c>
      <c r="G268" s="467">
        <v>37760</v>
      </c>
      <c r="H268" s="467">
        <f t="shared" si="98"/>
        <v>7023360</v>
      </c>
      <c r="I268" s="589">
        <f t="shared" si="99"/>
        <v>7370250</v>
      </c>
      <c r="J268" s="621"/>
      <c r="K268" s="514"/>
      <c r="L268" s="478"/>
      <c r="M268" s="514"/>
      <c r="N268" s="478"/>
      <c r="O268" s="612"/>
      <c r="P268" s="641">
        <f t="shared" si="85"/>
        <v>0</v>
      </c>
      <c r="Q268" s="514">
        <f t="shared" si="86"/>
        <v>0</v>
      </c>
      <c r="R268" s="640">
        <f t="shared" si="87"/>
        <v>0</v>
      </c>
      <c r="S268" s="652"/>
      <c r="T268" s="514"/>
      <c r="U268" s="514"/>
      <c r="V268" s="514"/>
      <c r="W268" s="514"/>
      <c r="X268" s="671"/>
    </row>
    <row r="269" spans="1:24" s="403" customFormat="1" ht="17.45" hidden="1" customHeight="1" x14ac:dyDescent="0.25">
      <c r="A269" s="439" t="s">
        <v>835</v>
      </c>
      <c r="B269" s="438" t="s">
        <v>381</v>
      </c>
      <c r="C269" s="573" t="s">
        <v>31</v>
      </c>
      <c r="D269" s="598">
        <v>12</v>
      </c>
      <c r="E269" s="467">
        <v>2620</v>
      </c>
      <c r="F269" s="467">
        <f t="shared" si="97"/>
        <v>31440</v>
      </c>
      <c r="G269" s="467">
        <v>16374.800000000001</v>
      </c>
      <c r="H269" s="467">
        <f t="shared" si="98"/>
        <v>196497.6</v>
      </c>
      <c r="I269" s="589">
        <f t="shared" si="99"/>
        <v>227937.6</v>
      </c>
      <c r="J269" s="621"/>
      <c r="K269" s="521">
        <v>2620</v>
      </c>
      <c r="L269" s="467">
        <f t="shared" si="100"/>
        <v>0</v>
      </c>
      <c r="M269" s="521">
        <v>16374.800000000001</v>
      </c>
      <c r="N269" s="467">
        <f t="shared" si="101"/>
        <v>0</v>
      </c>
      <c r="O269" s="589">
        <f t="shared" si="102"/>
        <v>0</v>
      </c>
      <c r="P269" s="641">
        <f t="shared" si="85"/>
        <v>0</v>
      </c>
      <c r="Q269" s="514">
        <f t="shared" si="86"/>
        <v>0</v>
      </c>
      <c r="R269" s="640">
        <f t="shared" si="87"/>
        <v>0</v>
      </c>
      <c r="S269" s="652"/>
      <c r="T269" s="521">
        <v>2620</v>
      </c>
      <c r="U269" s="521">
        <f t="shared" ref="U269:U271" si="106">T269*S269</f>
        <v>0</v>
      </c>
      <c r="V269" s="521">
        <v>16374.800000000001</v>
      </c>
      <c r="W269" s="521">
        <f t="shared" ref="W269:W270" si="107">V269*S269</f>
        <v>0</v>
      </c>
      <c r="X269" s="673">
        <f t="shared" ref="X269:X271" si="108">W269+U269</f>
        <v>0</v>
      </c>
    </row>
    <row r="270" spans="1:24" s="403" customFormat="1" ht="30.75" hidden="1" customHeight="1" x14ac:dyDescent="0.25">
      <c r="A270" s="439" t="s">
        <v>836</v>
      </c>
      <c r="B270" s="438" t="s">
        <v>382</v>
      </c>
      <c r="C270" s="573" t="s">
        <v>224</v>
      </c>
      <c r="D270" s="598">
        <v>570</v>
      </c>
      <c r="E270" s="467">
        <v>95.63000000000001</v>
      </c>
      <c r="F270" s="467">
        <f t="shared" si="97"/>
        <v>54509.100000000006</v>
      </c>
      <c r="G270" s="467">
        <v>122.2</v>
      </c>
      <c r="H270" s="467">
        <f t="shared" si="98"/>
        <v>69654</v>
      </c>
      <c r="I270" s="589">
        <f t="shared" si="99"/>
        <v>124163.1</v>
      </c>
      <c r="J270" s="621"/>
      <c r="K270" s="521">
        <v>95.63000000000001</v>
      </c>
      <c r="L270" s="467">
        <f t="shared" si="100"/>
        <v>0</v>
      </c>
      <c r="M270" s="521">
        <v>122.2</v>
      </c>
      <c r="N270" s="467">
        <f t="shared" si="101"/>
        <v>0</v>
      </c>
      <c r="O270" s="589">
        <f t="shared" si="102"/>
        <v>0</v>
      </c>
      <c r="P270" s="641">
        <f t="shared" si="85"/>
        <v>0</v>
      </c>
      <c r="Q270" s="514">
        <f t="shared" si="86"/>
        <v>0</v>
      </c>
      <c r="R270" s="640">
        <f t="shared" si="87"/>
        <v>0</v>
      </c>
      <c r="S270" s="652"/>
      <c r="T270" s="521">
        <v>95.63000000000001</v>
      </c>
      <c r="U270" s="521">
        <f t="shared" si="106"/>
        <v>0</v>
      </c>
      <c r="V270" s="521">
        <v>122.2</v>
      </c>
      <c r="W270" s="521">
        <f t="shared" si="107"/>
        <v>0</v>
      </c>
      <c r="X270" s="673">
        <f t="shared" si="108"/>
        <v>0</v>
      </c>
    </row>
    <row r="271" spans="1:24" s="403" customFormat="1" ht="23.25" hidden="1" customHeight="1" x14ac:dyDescent="0.25">
      <c r="A271" s="439" t="s">
        <v>837</v>
      </c>
      <c r="B271" s="438" t="s">
        <v>358</v>
      </c>
      <c r="C271" s="573" t="s">
        <v>224</v>
      </c>
      <c r="D271" s="598">
        <v>1</v>
      </c>
      <c r="E271" s="467">
        <v>31440</v>
      </c>
      <c r="F271" s="467">
        <f t="shared" si="97"/>
        <v>31440</v>
      </c>
      <c r="G271" s="467"/>
      <c r="H271" s="467"/>
      <c r="I271" s="589">
        <f t="shared" si="99"/>
        <v>31440</v>
      </c>
      <c r="J271" s="621"/>
      <c r="K271" s="521">
        <v>31440</v>
      </c>
      <c r="L271" s="467">
        <f t="shared" si="100"/>
        <v>0</v>
      </c>
      <c r="M271" s="521"/>
      <c r="N271" s="467"/>
      <c r="O271" s="589">
        <f t="shared" si="102"/>
        <v>0</v>
      </c>
      <c r="P271" s="641">
        <f t="shared" si="85"/>
        <v>0</v>
      </c>
      <c r="Q271" s="514">
        <f t="shared" si="86"/>
        <v>0</v>
      </c>
      <c r="R271" s="640">
        <f t="shared" si="87"/>
        <v>0</v>
      </c>
      <c r="S271" s="652"/>
      <c r="T271" s="521">
        <v>31440</v>
      </c>
      <c r="U271" s="521">
        <f t="shared" si="106"/>
        <v>0</v>
      </c>
      <c r="V271" s="521"/>
      <c r="W271" s="521"/>
      <c r="X271" s="673">
        <f t="shared" si="108"/>
        <v>0</v>
      </c>
    </row>
    <row r="272" spans="1:24" ht="23.25" customHeight="1" x14ac:dyDescent="0.25">
      <c r="A272" s="706" t="s">
        <v>383</v>
      </c>
      <c r="B272" s="698" t="s">
        <v>384</v>
      </c>
      <c r="C272" s="699"/>
      <c r="D272" s="637"/>
      <c r="E272" s="555"/>
      <c r="F272" s="555">
        <f>F273+F274+F275+F276+F277+F278</f>
        <v>2081673.6028500001</v>
      </c>
      <c r="G272" s="555"/>
      <c r="H272" s="555">
        <f>H273+H274+H275+H276+H277+H278</f>
        <v>2823576.9499240001</v>
      </c>
      <c r="I272" s="638">
        <f>I273+I274+I275+I276+I277+I278</f>
        <v>4905250.552774</v>
      </c>
      <c r="J272" s="637"/>
      <c r="K272" s="515"/>
      <c r="L272" s="456">
        <f>L273+L274+L275+L276+L277+L278</f>
        <v>1695730.3555090912</v>
      </c>
      <c r="M272" s="515"/>
      <c r="N272" s="456">
        <f>N273+N274+N275+N276+N277+N278</f>
        <v>2362740.125178182</v>
      </c>
      <c r="O272" s="609">
        <f>O273+O274+O275+O276+O277+O278</f>
        <v>4058470.4806872727</v>
      </c>
      <c r="P272" s="642"/>
      <c r="Q272" s="456"/>
      <c r="R272" s="609"/>
      <c r="S272" s="636"/>
      <c r="T272" s="515"/>
      <c r="U272" s="515">
        <f>U273+U274+U275+U276+U277+U278</f>
        <v>1695729.27</v>
      </c>
      <c r="V272" s="515"/>
      <c r="W272" s="515">
        <f>W273+W274+W275+W276+W277+W278</f>
        <v>2362739.2299999995</v>
      </c>
      <c r="X272" s="670">
        <f>X273+X274+X275+X276+X277+X278</f>
        <v>4058468.5</v>
      </c>
    </row>
    <row r="273" spans="1:24" s="498" customFormat="1" ht="30" customHeight="1" x14ac:dyDescent="0.25">
      <c r="A273" s="437" t="s">
        <v>838</v>
      </c>
      <c r="B273" s="431" t="s">
        <v>385</v>
      </c>
      <c r="C273" s="576" t="s">
        <v>33</v>
      </c>
      <c r="D273" s="599">
        <v>2.2000000000000002</v>
      </c>
      <c r="E273" s="484">
        <v>117100.30454545454</v>
      </c>
      <c r="F273" s="484">
        <f t="shared" ref="F273:F278" si="109">E273*D273</f>
        <v>257620.67</v>
      </c>
      <c r="G273" s="484">
        <v>208116.40909090909</v>
      </c>
      <c r="H273" s="484">
        <f t="shared" ref="H273:H278" si="110">G273*D273</f>
        <v>457856.10000000003</v>
      </c>
      <c r="I273" s="589">
        <f t="shared" ref="I273:I278" si="111">H273+F273</f>
        <v>715476.77</v>
      </c>
      <c r="J273" s="622">
        <v>2.1800000000000002</v>
      </c>
      <c r="K273" s="527">
        <v>117100.30454545454</v>
      </c>
      <c r="L273" s="499">
        <f t="shared" ref="L273:L278" si="112">K273*J273</f>
        <v>255278.66390909092</v>
      </c>
      <c r="M273" s="527">
        <v>208116.40909090909</v>
      </c>
      <c r="N273" s="499">
        <f t="shared" ref="N273:N278" si="113">M273*J273</f>
        <v>453693.77181818185</v>
      </c>
      <c r="O273" s="612">
        <f t="shared" ref="O273:O278" si="114">N273+L273</f>
        <v>708972.43572727276</v>
      </c>
      <c r="P273" s="641">
        <f t="shared" si="85"/>
        <v>0.30454545453540049</v>
      </c>
      <c r="Q273" s="514">
        <f t="shared" si="86"/>
        <v>0.40909090908826329</v>
      </c>
      <c r="R273" s="640">
        <f t="shared" si="87"/>
        <v>0.66999999998370185</v>
      </c>
      <c r="S273" s="641">
        <v>2.1800000000000002</v>
      </c>
      <c r="T273" s="527">
        <v>117100</v>
      </c>
      <c r="U273" s="527">
        <f t="shared" ref="U273:U278" si="115">T273*S273</f>
        <v>255278.00000000003</v>
      </c>
      <c r="V273" s="527">
        <v>208116</v>
      </c>
      <c r="W273" s="527">
        <f t="shared" ref="W273:W278" si="116">V273*S273</f>
        <v>453692.88</v>
      </c>
      <c r="X273" s="671">
        <f t="shared" ref="X273:X278" si="117">W273+U273</f>
        <v>708970.88</v>
      </c>
    </row>
    <row r="274" spans="1:24" s="498" customFormat="1" ht="30.75" customHeight="1" x14ac:dyDescent="0.25">
      <c r="A274" s="437" t="s">
        <v>842</v>
      </c>
      <c r="B274" s="431" t="s">
        <v>386</v>
      </c>
      <c r="C274" s="576" t="s">
        <v>153</v>
      </c>
      <c r="D274" s="599">
        <v>175.57</v>
      </c>
      <c r="E274" s="484">
        <v>2711</v>
      </c>
      <c r="F274" s="484">
        <f t="shared" si="109"/>
        <v>475970.26999999996</v>
      </c>
      <c r="G274" s="484">
        <v>7373</v>
      </c>
      <c r="H274" s="484">
        <f t="shared" si="110"/>
        <v>1294477.6099999999</v>
      </c>
      <c r="I274" s="589">
        <f t="shared" si="111"/>
        <v>1770447.88</v>
      </c>
      <c r="J274" s="622">
        <v>175.57</v>
      </c>
      <c r="K274" s="527">
        <v>2711</v>
      </c>
      <c r="L274" s="499">
        <f t="shared" si="112"/>
        <v>475970.26999999996</v>
      </c>
      <c r="M274" s="527">
        <v>7373</v>
      </c>
      <c r="N274" s="499">
        <f t="shared" si="113"/>
        <v>1294477.6099999999</v>
      </c>
      <c r="O274" s="612">
        <f t="shared" si="114"/>
        <v>1770447.88</v>
      </c>
      <c r="P274" s="641">
        <f t="shared" si="85"/>
        <v>0</v>
      </c>
      <c r="Q274" s="514">
        <f t="shared" si="86"/>
        <v>0</v>
      </c>
      <c r="R274" s="640">
        <f t="shared" si="87"/>
        <v>0</v>
      </c>
      <c r="S274" s="641">
        <v>175.57</v>
      </c>
      <c r="T274" s="527">
        <v>2711</v>
      </c>
      <c r="U274" s="527">
        <f t="shared" si="115"/>
        <v>475970.26999999996</v>
      </c>
      <c r="V274" s="527">
        <v>7373</v>
      </c>
      <c r="W274" s="527">
        <f t="shared" si="116"/>
        <v>1294477.6099999999</v>
      </c>
      <c r="X274" s="671">
        <f t="shared" si="117"/>
        <v>1770447.88</v>
      </c>
    </row>
    <row r="275" spans="1:24" s="496" customFormat="1" ht="17.45" hidden="1" customHeight="1" x14ac:dyDescent="0.25">
      <c r="A275" s="437" t="s">
        <v>843</v>
      </c>
      <c r="B275" s="431" t="s">
        <v>387</v>
      </c>
      <c r="C275" s="576" t="s">
        <v>31</v>
      </c>
      <c r="D275" s="599">
        <v>1</v>
      </c>
      <c r="E275" s="484">
        <v>160029.60000000003</v>
      </c>
      <c r="F275" s="484">
        <f t="shared" si="109"/>
        <v>160029.60000000003</v>
      </c>
      <c r="G275" s="484">
        <v>163827.396564</v>
      </c>
      <c r="H275" s="484">
        <f t="shared" si="110"/>
        <v>163827.396564</v>
      </c>
      <c r="I275" s="589">
        <f t="shared" si="111"/>
        <v>323856.99656400003</v>
      </c>
      <c r="J275" s="622"/>
      <c r="K275" s="528">
        <v>160029.60000000003</v>
      </c>
      <c r="L275" s="484">
        <f t="shared" si="112"/>
        <v>0</v>
      </c>
      <c r="M275" s="528">
        <v>163827.396564</v>
      </c>
      <c r="N275" s="484">
        <f t="shared" si="113"/>
        <v>0</v>
      </c>
      <c r="O275" s="589">
        <f t="shared" si="114"/>
        <v>0</v>
      </c>
      <c r="P275" s="641">
        <f t="shared" si="85"/>
        <v>0</v>
      </c>
      <c r="Q275" s="514">
        <f t="shared" si="86"/>
        <v>0</v>
      </c>
      <c r="R275" s="640">
        <f t="shared" si="87"/>
        <v>0</v>
      </c>
      <c r="S275" s="641"/>
      <c r="T275" s="528">
        <v>160029.60000000003</v>
      </c>
      <c r="U275" s="528">
        <f t="shared" si="115"/>
        <v>0</v>
      </c>
      <c r="V275" s="528">
        <v>163827.396564</v>
      </c>
      <c r="W275" s="528">
        <f t="shared" si="116"/>
        <v>0</v>
      </c>
      <c r="X275" s="673">
        <f t="shared" si="117"/>
        <v>0</v>
      </c>
    </row>
    <row r="276" spans="1:24" s="496" customFormat="1" ht="17.45" hidden="1" customHeight="1" x14ac:dyDescent="0.25">
      <c r="A276" s="437" t="s">
        <v>844</v>
      </c>
      <c r="B276" s="431" t="s">
        <v>388</v>
      </c>
      <c r="C276" s="576" t="s">
        <v>153</v>
      </c>
      <c r="D276" s="599">
        <v>28.8</v>
      </c>
      <c r="E276" s="484">
        <v>5549.8059027777781</v>
      </c>
      <c r="F276" s="484">
        <f t="shared" si="109"/>
        <v>159834.41</v>
      </c>
      <c r="G276" s="484">
        <v>5516.6493055555557</v>
      </c>
      <c r="H276" s="484">
        <f t="shared" si="110"/>
        <v>158879.5</v>
      </c>
      <c r="I276" s="589">
        <f t="shared" si="111"/>
        <v>318713.91000000003</v>
      </c>
      <c r="J276" s="622"/>
      <c r="K276" s="528">
        <v>5549.8059027777781</v>
      </c>
      <c r="L276" s="484">
        <f t="shared" si="112"/>
        <v>0</v>
      </c>
      <c r="M276" s="528">
        <v>5516.6493055555557</v>
      </c>
      <c r="N276" s="484">
        <f t="shared" si="113"/>
        <v>0</v>
      </c>
      <c r="O276" s="589">
        <f t="shared" si="114"/>
        <v>0</v>
      </c>
      <c r="P276" s="641">
        <f t="shared" si="85"/>
        <v>0</v>
      </c>
      <c r="Q276" s="514">
        <f t="shared" si="86"/>
        <v>0</v>
      </c>
      <c r="R276" s="640">
        <f t="shared" si="87"/>
        <v>0</v>
      </c>
      <c r="S276" s="641"/>
      <c r="T276" s="528">
        <v>5549.8059027777781</v>
      </c>
      <c r="U276" s="528">
        <f t="shared" si="115"/>
        <v>0</v>
      </c>
      <c r="V276" s="528">
        <v>5516.6493055555557</v>
      </c>
      <c r="W276" s="528">
        <f t="shared" si="116"/>
        <v>0</v>
      </c>
      <c r="X276" s="673">
        <f t="shared" si="117"/>
        <v>0</v>
      </c>
    </row>
    <row r="277" spans="1:24" s="498" customFormat="1" ht="27.75" customHeight="1" x14ac:dyDescent="0.25">
      <c r="A277" s="437" t="s">
        <v>845</v>
      </c>
      <c r="B277" s="431" t="s">
        <v>389</v>
      </c>
      <c r="C277" s="576" t="s">
        <v>31</v>
      </c>
      <c r="D277" s="599">
        <v>1</v>
      </c>
      <c r="E277" s="484">
        <v>964481.42160000012</v>
      </c>
      <c r="F277" s="484">
        <f t="shared" si="109"/>
        <v>964481.42160000012</v>
      </c>
      <c r="G277" s="484">
        <v>614568.74336000008</v>
      </c>
      <c r="H277" s="484">
        <f t="shared" si="110"/>
        <v>614568.74336000008</v>
      </c>
      <c r="I277" s="589">
        <f t="shared" si="111"/>
        <v>1579050.1649600002</v>
      </c>
      <c r="J277" s="622">
        <v>1</v>
      </c>
      <c r="K277" s="527">
        <v>964481.42160000012</v>
      </c>
      <c r="L277" s="499">
        <f t="shared" si="112"/>
        <v>964481.42160000012</v>
      </c>
      <c r="M277" s="527">
        <v>614568.74336000008</v>
      </c>
      <c r="N277" s="499">
        <f t="shared" si="113"/>
        <v>614568.74336000008</v>
      </c>
      <c r="O277" s="612">
        <f t="shared" si="114"/>
        <v>1579050.1649600002</v>
      </c>
      <c r="P277" s="641">
        <f t="shared" si="85"/>
        <v>0.42160000011790544</v>
      </c>
      <c r="Q277" s="514">
        <f t="shared" si="86"/>
        <v>3.3600000897422433E-3</v>
      </c>
      <c r="R277" s="640">
        <f t="shared" si="87"/>
        <v>0.42160000011790544</v>
      </c>
      <c r="S277" s="641">
        <v>1</v>
      </c>
      <c r="T277" s="527">
        <v>964481</v>
      </c>
      <c r="U277" s="527">
        <f t="shared" si="115"/>
        <v>964481</v>
      </c>
      <c r="V277" s="527">
        <v>614568.74</v>
      </c>
      <c r="W277" s="527">
        <f t="shared" si="116"/>
        <v>614568.74</v>
      </c>
      <c r="X277" s="671">
        <f t="shared" si="117"/>
        <v>1579049.74</v>
      </c>
    </row>
    <row r="278" spans="1:24" s="496" customFormat="1" ht="17.45" hidden="1" customHeight="1" x14ac:dyDescent="0.25">
      <c r="A278" s="437" t="s">
        <v>846</v>
      </c>
      <c r="B278" s="431" t="s">
        <v>390</v>
      </c>
      <c r="C278" s="576" t="s">
        <v>33</v>
      </c>
      <c r="D278" s="599">
        <v>0.33700000000000002</v>
      </c>
      <c r="E278" s="484">
        <v>189131.25</v>
      </c>
      <c r="F278" s="484">
        <f t="shared" si="109"/>
        <v>63737.231250000004</v>
      </c>
      <c r="G278" s="484">
        <v>397529.97032640944</v>
      </c>
      <c r="H278" s="484">
        <f t="shared" si="110"/>
        <v>133967.59999999998</v>
      </c>
      <c r="I278" s="589">
        <f t="shared" si="111"/>
        <v>197704.83124999999</v>
      </c>
      <c r="J278" s="622"/>
      <c r="K278" s="528">
        <v>189131.25</v>
      </c>
      <c r="L278" s="484">
        <f t="shared" si="112"/>
        <v>0</v>
      </c>
      <c r="M278" s="528">
        <v>397529.97032640944</v>
      </c>
      <c r="N278" s="484">
        <f t="shared" si="113"/>
        <v>0</v>
      </c>
      <c r="O278" s="589">
        <f t="shared" si="114"/>
        <v>0</v>
      </c>
      <c r="P278" s="641">
        <f t="shared" si="85"/>
        <v>0</v>
      </c>
      <c r="Q278" s="514">
        <f t="shared" si="86"/>
        <v>0</v>
      </c>
      <c r="R278" s="640">
        <f t="shared" si="87"/>
        <v>0</v>
      </c>
      <c r="S278" s="641"/>
      <c r="T278" s="528">
        <v>189131.25</v>
      </c>
      <c r="U278" s="528">
        <f t="shared" si="115"/>
        <v>0</v>
      </c>
      <c r="V278" s="528">
        <v>397529.97032640944</v>
      </c>
      <c r="W278" s="528">
        <f t="shared" si="116"/>
        <v>0</v>
      </c>
      <c r="X278" s="673">
        <f t="shared" si="117"/>
        <v>0</v>
      </c>
    </row>
    <row r="279" spans="1:24" s="404" customFormat="1" ht="17.45" hidden="1" customHeight="1" x14ac:dyDescent="0.25">
      <c r="A279" s="706" t="s">
        <v>391</v>
      </c>
      <c r="B279" s="698" t="s">
        <v>392</v>
      </c>
      <c r="C279" s="699"/>
      <c r="D279" s="703"/>
      <c r="E279" s="421"/>
      <c r="F279" s="421">
        <f>SUM(F280:F291)</f>
        <v>1005899.4</v>
      </c>
      <c r="G279" s="421"/>
      <c r="H279" s="421">
        <f>SUM(H280:H291)</f>
        <v>1844928.9000000001</v>
      </c>
      <c r="I279" s="586">
        <f>SUM(I280:I291)</f>
        <v>2850828.3000000003</v>
      </c>
      <c r="J279" s="637"/>
      <c r="K279" s="520"/>
      <c r="L279" s="421">
        <f>SUM(L280:L291)</f>
        <v>0</v>
      </c>
      <c r="M279" s="520"/>
      <c r="N279" s="421">
        <f>SUM(N280:N291)</f>
        <v>0</v>
      </c>
      <c r="O279" s="586">
        <f>SUM(O280:O291)</f>
        <v>0</v>
      </c>
      <c r="P279" s="641">
        <f t="shared" si="85"/>
        <v>0</v>
      </c>
      <c r="Q279" s="514">
        <f t="shared" si="86"/>
        <v>0</v>
      </c>
      <c r="R279" s="640">
        <f t="shared" si="87"/>
        <v>0</v>
      </c>
      <c r="S279" s="636"/>
      <c r="T279" s="520"/>
      <c r="U279" s="520">
        <f>SUM(U280:U291)</f>
        <v>0</v>
      </c>
      <c r="V279" s="520"/>
      <c r="W279" s="520">
        <f>SUM(W280:W291)</f>
        <v>0</v>
      </c>
      <c r="X279" s="672">
        <f>SUM(X280:X291)</f>
        <v>0</v>
      </c>
    </row>
    <row r="280" spans="1:24" s="403" customFormat="1" ht="15.6" hidden="1" customHeight="1" x14ac:dyDescent="0.25">
      <c r="A280" s="439" t="s">
        <v>847</v>
      </c>
      <c r="B280" s="438" t="s">
        <v>393</v>
      </c>
      <c r="C280" s="573" t="s">
        <v>31</v>
      </c>
      <c r="D280" s="598">
        <v>1</v>
      </c>
      <c r="E280" s="467">
        <v>6550</v>
      </c>
      <c r="F280" s="467">
        <f t="shared" ref="F280:F291" si="118">E280*D280</f>
        <v>6550</v>
      </c>
      <c r="G280" s="467">
        <v>55450.200000000004</v>
      </c>
      <c r="H280" s="467">
        <f t="shared" ref="H280:H290" si="119">G280*D280</f>
        <v>55450.200000000004</v>
      </c>
      <c r="I280" s="589">
        <f t="shared" ref="I280:I291" si="120">H280+F280</f>
        <v>62000.200000000004</v>
      </c>
      <c r="J280" s="621"/>
      <c r="K280" s="521">
        <v>6550</v>
      </c>
      <c r="L280" s="467">
        <f t="shared" ref="L280:L291" si="121">K280*J280</f>
        <v>0</v>
      </c>
      <c r="M280" s="521">
        <v>55450.200000000004</v>
      </c>
      <c r="N280" s="467">
        <f t="shared" ref="N280:N290" si="122">M280*J280</f>
        <v>0</v>
      </c>
      <c r="O280" s="589">
        <f t="shared" ref="O280:O291" si="123">N280+L280</f>
        <v>0</v>
      </c>
      <c r="P280" s="641">
        <f t="shared" si="85"/>
        <v>0</v>
      </c>
      <c r="Q280" s="514">
        <f t="shared" si="86"/>
        <v>0</v>
      </c>
      <c r="R280" s="640">
        <f t="shared" si="87"/>
        <v>0</v>
      </c>
      <c r="S280" s="652"/>
      <c r="T280" s="521">
        <v>6550</v>
      </c>
      <c r="U280" s="521">
        <f t="shared" ref="U280:U291" si="124">T280*S280</f>
        <v>0</v>
      </c>
      <c r="V280" s="521">
        <v>55450.200000000004</v>
      </c>
      <c r="W280" s="521">
        <f t="shared" ref="W280:W290" si="125">V280*S280</f>
        <v>0</v>
      </c>
      <c r="X280" s="673">
        <f t="shared" ref="X280:X291" si="126">W280+U280</f>
        <v>0</v>
      </c>
    </row>
    <row r="281" spans="1:24" s="403" customFormat="1" ht="15.6" hidden="1" customHeight="1" x14ac:dyDescent="0.25">
      <c r="A281" s="439" t="s">
        <v>848</v>
      </c>
      <c r="B281" s="438" t="s">
        <v>394</v>
      </c>
      <c r="C281" s="573" t="s">
        <v>31</v>
      </c>
      <c r="D281" s="598">
        <v>1</v>
      </c>
      <c r="E281" s="467">
        <v>6550</v>
      </c>
      <c r="F281" s="467">
        <f t="shared" si="118"/>
        <v>6550</v>
      </c>
      <c r="G281" s="467">
        <v>36189.4</v>
      </c>
      <c r="H281" s="467">
        <f t="shared" si="119"/>
        <v>36189.4</v>
      </c>
      <c r="I281" s="589">
        <f t="shared" si="120"/>
        <v>42739.4</v>
      </c>
      <c r="J281" s="621"/>
      <c r="K281" s="521">
        <v>6550</v>
      </c>
      <c r="L281" s="467">
        <f t="shared" si="121"/>
        <v>0</v>
      </c>
      <c r="M281" s="521">
        <v>36189.4</v>
      </c>
      <c r="N281" s="467">
        <f t="shared" si="122"/>
        <v>0</v>
      </c>
      <c r="O281" s="589">
        <f t="shared" si="123"/>
        <v>0</v>
      </c>
      <c r="P281" s="641">
        <f t="shared" si="85"/>
        <v>0</v>
      </c>
      <c r="Q281" s="514">
        <f t="shared" si="86"/>
        <v>0</v>
      </c>
      <c r="R281" s="640">
        <f t="shared" si="87"/>
        <v>0</v>
      </c>
      <c r="S281" s="652"/>
      <c r="T281" s="521">
        <v>6550</v>
      </c>
      <c r="U281" s="521">
        <f t="shared" si="124"/>
        <v>0</v>
      </c>
      <c r="V281" s="521">
        <v>36189.4</v>
      </c>
      <c r="W281" s="521">
        <f t="shared" si="125"/>
        <v>0</v>
      </c>
      <c r="X281" s="673">
        <f t="shared" si="126"/>
        <v>0</v>
      </c>
    </row>
    <row r="282" spans="1:24" s="403" customFormat="1" ht="15.6" hidden="1" customHeight="1" x14ac:dyDescent="0.25">
      <c r="A282" s="439" t="s">
        <v>849</v>
      </c>
      <c r="B282" s="438" t="s">
        <v>377</v>
      </c>
      <c r="C282" s="573" t="s">
        <v>378</v>
      </c>
      <c r="D282" s="598">
        <v>30</v>
      </c>
      <c r="E282" s="467">
        <v>232</v>
      </c>
      <c r="F282" s="467">
        <f t="shared" si="118"/>
        <v>6960</v>
      </c>
      <c r="G282" s="467">
        <v>611</v>
      </c>
      <c r="H282" s="467">
        <f t="shared" si="119"/>
        <v>18330</v>
      </c>
      <c r="I282" s="589">
        <f t="shared" si="120"/>
        <v>25290</v>
      </c>
      <c r="J282" s="621"/>
      <c r="K282" s="521">
        <v>232</v>
      </c>
      <c r="L282" s="467">
        <f t="shared" si="121"/>
        <v>0</v>
      </c>
      <c r="M282" s="521">
        <v>611</v>
      </c>
      <c r="N282" s="467">
        <f t="shared" si="122"/>
        <v>0</v>
      </c>
      <c r="O282" s="589">
        <f t="shared" si="123"/>
        <v>0</v>
      </c>
      <c r="P282" s="641">
        <f t="shared" si="85"/>
        <v>0</v>
      </c>
      <c r="Q282" s="514">
        <f t="shared" si="86"/>
        <v>0</v>
      </c>
      <c r="R282" s="640">
        <f t="shared" si="87"/>
        <v>0</v>
      </c>
      <c r="S282" s="652"/>
      <c r="T282" s="521">
        <v>232</v>
      </c>
      <c r="U282" s="521">
        <f t="shared" si="124"/>
        <v>0</v>
      </c>
      <c r="V282" s="521">
        <v>611</v>
      </c>
      <c r="W282" s="521">
        <f t="shared" si="125"/>
        <v>0</v>
      </c>
      <c r="X282" s="673">
        <f t="shared" si="126"/>
        <v>0</v>
      </c>
    </row>
    <row r="283" spans="1:24" s="403" customFormat="1" ht="15.6" hidden="1" customHeight="1" x14ac:dyDescent="0.25">
      <c r="A283" s="439" t="s">
        <v>850</v>
      </c>
      <c r="B283" s="438" t="s">
        <v>379</v>
      </c>
      <c r="C283" s="573" t="s">
        <v>378</v>
      </c>
      <c r="D283" s="598">
        <v>800</v>
      </c>
      <c r="E283" s="467">
        <v>182</v>
      </c>
      <c r="F283" s="467">
        <f t="shared" si="118"/>
        <v>145600</v>
      </c>
      <c r="G283" s="467">
        <v>184.6</v>
      </c>
      <c r="H283" s="467">
        <f t="shared" si="119"/>
        <v>147680</v>
      </c>
      <c r="I283" s="589">
        <f t="shared" si="120"/>
        <v>293280</v>
      </c>
      <c r="J283" s="621"/>
      <c r="K283" s="521">
        <v>182</v>
      </c>
      <c r="L283" s="467">
        <f t="shared" si="121"/>
        <v>0</v>
      </c>
      <c r="M283" s="521">
        <v>184.6</v>
      </c>
      <c r="N283" s="467">
        <f t="shared" si="122"/>
        <v>0</v>
      </c>
      <c r="O283" s="589">
        <f t="shared" si="123"/>
        <v>0</v>
      </c>
      <c r="P283" s="641">
        <f t="shared" si="85"/>
        <v>0</v>
      </c>
      <c r="Q283" s="514">
        <f t="shared" si="86"/>
        <v>0</v>
      </c>
      <c r="R283" s="640">
        <f t="shared" si="87"/>
        <v>0</v>
      </c>
      <c r="S283" s="652"/>
      <c r="T283" s="521">
        <v>182</v>
      </c>
      <c r="U283" s="521">
        <f t="shared" si="124"/>
        <v>0</v>
      </c>
      <c r="V283" s="521">
        <v>184.6</v>
      </c>
      <c r="W283" s="521">
        <f t="shared" si="125"/>
        <v>0</v>
      </c>
      <c r="X283" s="673">
        <f t="shared" si="126"/>
        <v>0</v>
      </c>
    </row>
    <row r="284" spans="1:24" s="403" customFormat="1" ht="26.45" hidden="1" customHeight="1" x14ac:dyDescent="0.25">
      <c r="A284" s="439" t="s">
        <v>851</v>
      </c>
      <c r="B284" s="438" t="s">
        <v>395</v>
      </c>
      <c r="C284" s="573" t="s">
        <v>378</v>
      </c>
      <c r="D284" s="598">
        <v>260</v>
      </c>
      <c r="E284" s="467">
        <v>182</v>
      </c>
      <c r="F284" s="467">
        <f t="shared" si="118"/>
        <v>47320</v>
      </c>
      <c r="G284" s="467">
        <v>239.20000000000002</v>
      </c>
      <c r="H284" s="467">
        <f t="shared" si="119"/>
        <v>62192.000000000007</v>
      </c>
      <c r="I284" s="589">
        <f t="shared" si="120"/>
        <v>109512</v>
      </c>
      <c r="J284" s="621"/>
      <c r="K284" s="521">
        <v>182</v>
      </c>
      <c r="L284" s="467">
        <f t="shared" si="121"/>
        <v>0</v>
      </c>
      <c r="M284" s="521">
        <v>239.20000000000002</v>
      </c>
      <c r="N284" s="467">
        <f t="shared" si="122"/>
        <v>0</v>
      </c>
      <c r="O284" s="589">
        <f t="shared" si="123"/>
        <v>0</v>
      </c>
      <c r="P284" s="641">
        <f t="shared" si="85"/>
        <v>0</v>
      </c>
      <c r="Q284" s="514">
        <f t="shared" si="86"/>
        <v>0</v>
      </c>
      <c r="R284" s="640">
        <f t="shared" si="87"/>
        <v>0</v>
      </c>
      <c r="S284" s="652"/>
      <c r="T284" s="521">
        <v>182</v>
      </c>
      <c r="U284" s="521">
        <f t="shared" si="124"/>
        <v>0</v>
      </c>
      <c r="V284" s="521">
        <v>239.20000000000002</v>
      </c>
      <c r="W284" s="521">
        <f t="shared" si="125"/>
        <v>0</v>
      </c>
      <c r="X284" s="673">
        <f t="shared" si="126"/>
        <v>0</v>
      </c>
    </row>
    <row r="285" spans="1:24" s="403" customFormat="1" ht="26.45" hidden="1" customHeight="1" x14ac:dyDescent="0.25">
      <c r="A285" s="439" t="s">
        <v>852</v>
      </c>
      <c r="B285" s="438" t="s">
        <v>396</v>
      </c>
      <c r="C285" s="573" t="s">
        <v>31</v>
      </c>
      <c r="D285" s="598">
        <v>78</v>
      </c>
      <c r="E285" s="467">
        <v>1865</v>
      </c>
      <c r="F285" s="467">
        <f t="shared" si="118"/>
        <v>145470</v>
      </c>
      <c r="G285" s="467">
        <v>6208.4</v>
      </c>
      <c r="H285" s="467">
        <f t="shared" si="119"/>
        <v>484255.19999999995</v>
      </c>
      <c r="I285" s="589">
        <f t="shared" si="120"/>
        <v>629725.19999999995</v>
      </c>
      <c r="J285" s="621"/>
      <c r="K285" s="521">
        <v>1865</v>
      </c>
      <c r="L285" s="467">
        <f t="shared" si="121"/>
        <v>0</v>
      </c>
      <c r="M285" s="521">
        <v>6208.4</v>
      </c>
      <c r="N285" s="467">
        <f t="shared" si="122"/>
        <v>0</v>
      </c>
      <c r="O285" s="589">
        <f t="shared" si="123"/>
        <v>0</v>
      </c>
      <c r="P285" s="641">
        <f t="shared" si="85"/>
        <v>0</v>
      </c>
      <c r="Q285" s="514">
        <f t="shared" si="86"/>
        <v>0</v>
      </c>
      <c r="R285" s="640">
        <f t="shared" si="87"/>
        <v>0</v>
      </c>
      <c r="S285" s="652"/>
      <c r="T285" s="521">
        <v>1865</v>
      </c>
      <c r="U285" s="521">
        <f t="shared" si="124"/>
        <v>0</v>
      </c>
      <c r="V285" s="521">
        <v>6208.4</v>
      </c>
      <c r="W285" s="521">
        <f t="shared" si="125"/>
        <v>0</v>
      </c>
      <c r="X285" s="673">
        <f t="shared" si="126"/>
        <v>0</v>
      </c>
    </row>
    <row r="286" spans="1:24" s="403" customFormat="1" ht="15.6" hidden="1" customHeight="1" x14ac:dyDescent="0.25">
      <c r="A286" s="439" t="s">
        <v>853</v>
      </c>
      <c r="B286" s="438" t="s">
        <v>397</v>
      </c>
      <c r="C286" s="573" t="s">
        <v>31</v>
      </c>
      <c r="D286" s="598">
        <v>15</v>
      </c>
      <c r="E286" s="467">
        <v>1865</v>
      </c>
      <c r="F286" s="467">
        <f t="shared" si="118"/>
        <v>27975</v>
      </c>
      <c r="G286" s="467">
        <v>18060.8</v>
      </c>
      <c r="H286" s="467">
        <f t="shared" si="119"/>
        <v>270912</v>
      </c>
      <c r="I286" s="589">
        <f t="shared" si="120"/>
        <v>298887</v>
      </c>
      <c r="J286" s="621"/>
      <c r="K286" s="521">
        <v>1865</v>
      </c>
      <c r="L286" s="467">
        <f t="shared" si="121"/>
        <v>0</v>
      </c>
      <c r="M286" s="521">
        <v>18060.8</v>
      </c>
      <c r="N286" s="467">
        <f t="shared" si="122"/>
        <v>0</v>
      </c>
      <c r="O286" s="589">
        <f t="shared" si="123"/>
        <v>0</v>
      </c>
      <c r="P286" s="641">
        <f t="shared" si="85"/>
        <v>0</v>
      </c>
      <c r="Q286" s="514">
        <f t="shared" si="86"/>
        <v>0</v>
      </c>
      <c r="R286" s="640">
        <f t="shared" si="87"/>
        <v>0</v>
      </c>
      <c r="S286" s="652"/>
      <c r="T286" s="521">
        <v>1865</v>
      </c>
      <c r="U286" s="521">
        <f t="shared" si="124"/>
        <v>0</v>
      </c>
      <c r="V286" s="521">
        <v>18060.8</v>
      </c>
      <c r="W286" s="521">
        <f t="shared" si="125"/>
        <v>0</v>
      </c>
      <c r="X286" s="673">
        <f t="shared" si="126"/>
        <v>0</v>
      </c>
    </row>
    <row r="287" spans="1:24" s="403" customFormat="1" ht="26.45" hidden="1" customHeight="1" x14ac:dyDescent="0.25">
      <c r="A287" s="439" t="s">
        <v>854</v>
      </c>
      <c r="B287" s="438" t="s">
        <v>398</v>
      </c>
      <c r="C287" s="573" t="s">
        <v>31</v>
      </c>
      <c r="D287" s="598">
        <v>41</v>
      </c>
      <c r="E287" s="467">
        <v>1865</v>
      </c>
      <c r="F287" s="467">
        <f t="shared" si="118"/>
        <v>76465</v>
      </c>
      <c r="G287" s="467">
        <v>8098.8</v>
      </c>
      <c r="H287" s="467">
        <f t="shared" si="119"/>
        <v>332050.8</v>
      </c>
      <c r="I287" s="589">
        <f t="shared" si="120"/>
        <v>408515.8</v>
      </c>
      <c r="J287" s="621"/>
      <c r="K287" s="521">
        <v>1865</v>
      </c>
      <c r="L287" s="467">
        <f t="shared" si="121"/>
        <v>0</v>
      </c>
      <c r="M287" s="521">
        <v>8098.8</v>
      </c>
      <c r="N287" s="467">
        <f t="shared" si="122"/>
        <v>0</v>
      </c>
      <c r="O287" s="589">
        <f t="shared" si="123"/>
        <v>0</v>
      </c>
      <c r="P287" s="641">
        <f t="shared" si="85"/>
        <v>0</v>
      </c>
      <c r="Q287" s="514">
        <f t="shared" si="86"/>
        <v>0</v>
      </c>
      <c r="R287" s="640">
        <f t="shared" si="87"/>
        <v>0</v>
      </c>
      <c r="S287" s="652"/>
      <c r="T287" s="521">
        <v>1865</v>
      </c>
      <c r="U287" s="521">
        <f t="shared" si="124"/>
        <v>0</v>
      </c>
      <c r="V287" s="521">
        <v>8098.8</v>
      </c>
      <c r="W287" s="521">
        <f t="shared" si="125"/>
        <v>0</v>
      </c>
      <c r="X287" s="673">
        <f t="shared" si="126"/>
        <v>0</v>
      </c>
    </row>
    <row r="288" spans="1:24" s="403" customFormat="1" ht="26.45" hidden="1" customHeight="1" x14ac:dyDescent="0.25">
      <c r="A288" s="439" t="s">
        <v>855</v>
      </c>
      <c r="B288" s="438" t="s">
        <v>399</v>
      </c>
      <c r="C288" s="573" t="s">
        <v>31</v>
      </c>
      <c r="D288" s="598">
        <v>3</v>
      </c>
      <c r="E288" s="467">
        <v>1865</v>
      </c>
      <c r="F288" s="467">
        <f t="shared" si="118"/>
        <v>5595</v>
      </c>
      <c r="G288" s="467">
        <v>1424.6</v>
      </c>
      <c r="H288" s="467">
        <f t="shared" si="119"/>
        <v>4273.7999999999993</v>
      </c>
      <c r="I288" s="589">
        <f t="shared" si="120"/>
        <v>9868.7999999999993</v>
      </c>
      <c r="J288" s="621"/>
      <c r="K288" s="521">
        <v>1865</v>
      </c>
      <c r="L288" s="467">
        <f t="shared" si="121"/>
        <v>0</v>
      </c>
      <c r="M288" s="521">
        <v>1424.6</v>
      </c>
      <c r="N288" s="467">
        <f t="shared" si="122"/>
        <v>0</v>
      </c>
      <c r="O288" s="589">
        <f t="shared" si="123"/>
        <v>0</v>
      </c>
      <c r="P288" s="641">
        <f t="shared" si="85"/>
        <v>0</v>
      </c>
      <c r="Q288" s="514">
        <f t="shared" si="86"/>
        <v>0</v>
      </c>
      <c r="R288" s="640">
        <f t="shared" si="87"/>
        <v>0</v>
      </c>
      <c r="S288" s="652"/>
      <c r="T288" s="521">
        <v>1865</v>
      </c>
      <c r="U288" s="521">
        <f t="shared" si="124"/>
        <v>0</v>
      </c>
      <c r="V288" s="521">
        <v>1424.6</v>
      </c>
      <c r="W288" s="521">
        <f t="shared" si="125"/>
        <v>0</v>
      </c>
      <c r="X288" s="673">
        <f t="shared" si="126"/>
        <v>0</v>
      </c>
    </row>
    <row r="289" spans="1:48" s="403" customFormat="1" ht="15.6" hidden="1" customHeight="1" x14ac:dyDescent="0.25">
      <c r="A289" s="439" t="s">
        <v>856</v>
      </c>
      <c r="B289" s="438" t="s">
        <v>400</v>
      </c>
      <c r="C289" s="573" t="s">
        <v>378</v>
      </c>
      <c r="D289" s="598">
        <v>351</v>
      </c>
      <c r="E289" s="467">
        <v>838.40000000000009</v>
      </c>
      <c r="F289" s="467">
        <f t="shared" si="118"/>
        <v>294278.40000000002</v>
      </c>
      <c r="G289" s="467">
        <v>699.4</v>
      </c>
      <c r="H289" s="467">
        <f t="shared" si="119"/>
        <v>245489.4</v>
      </c>
      <c r="I289" s="589">
        <f t="shared" si="120"/>
        <v>539767.80000000005</v>
      </c>
      <c r="J289" s="621"/>
      <c r="K289" s="521">
        <v>838.40000000000009</v>
      </c>
      <c r="L289" s="467">
        <f t="shared" si="121"/>
        <v>0</v>
      </c>
      <c r="M289" s="521">
        <v>699.4</v>
      </c>
      <c r="N289" s="467">
        <f t="shared" si="122"/>
        <v>0</v>
      </c>
      <c r="O289" s="589">
        <f t="shared" si="123"/>
        <v>0</v>
      </c>
      <c r="P289" s="641">
        <f t="shared" si="85"/>
        <v>0</v>
      </c>
      <c r="Q289" s="514">
        <f t="shared" si="86"/>
        <v>0</v>
      </c>
      <c r="R289" s="640">
        <f t="shared" si="87"/>
        <v>0</v>
      </c>
      <c r="S289" s="652"/>
      <c r="T289" s="521">
        <v>838.40000000000009</v>
      </c>
      <c r="U289" s="521">
        <f t="shared" si="124"/>
        <v>0</v>
      </c>
      <c r="V289" s="521">
        <v>699.4</v>
      </c>
      <c r="W289" s="521">
        <f t="shared" si="125"/>
        <v>0</v>
      </c>
      <c r="X289" s="673">
        <f t="shared" si="126"/>
        <v>0</v>
      </c>
    </row>
    <row r="290" spans="1:48" s="403" customFormat="1" ht="15.6" hidden="1" customHeight="1" x14ac:dyDescent="0.25">
      <c r="A290" s="439" t="s">
        <v>857</v>
      </c>
      <c r="B290" s="438" t="s">
        <v>401</v>
      </c>
      <c r="C290" s="573" t="s">
        <v>224</v>
      </c>
      <c r="D290" s="598">
        <v>1</v>
      </c>
      <c r="E290" s="467">
        <v>192832</v>
      </c>
      <c r="F290" s="467">
        <f t="shared" si="118"/>
        <v>192832</v>
      </c>
      <c r="G290" s="467">
        <v>188106.1</v>
      </c>
      <c r="H290" s="467">
        <f t="shared" si="119"/>
        <v>188106.1</v>
      </c>
      <c r="I290" s="589">
        <f t="shared" si="120"/>
        <v>380938.1</v>
      </c>
      <c r="J290" s="621"/>
      <c r="K290" s="521">
        <v>192832</v>
      </c>
      <c r="L290" s="467">
        <f t="shared" si="121"/>
        <v>0</v>
      </c>
      <c r="M290" s="521">
        <v>188106.1</v>
      </c>
      <c r="N290" s="467">
        <f t="shared" si="122"/>
        <v>0</v>
      </c>
      <c r="O290" s="589">
        <f t="shared" si="123"/>
        <v>0</v>
      </c>
      <c r="P290" s="641">
        <f t="shared" ref="P290:P353" si="127">K290-T290</f>
        <v>0</v>
      </c>
      <c r="Q290" s="514">
        <f t="shared" ref="Q290:Q353" si="128">M290-V290</f>
        <v>0</v>
      </c>
      <c r="R290" s="640">
        <f t="shared" si="87"/>
        <v>0</v>
      </c>
      <c r="S290" s="652"/>
      <c r="T290" s="521">
        <v>192832</v>
      </c>
      <c r="U290" s="521">
        <f t="shared" si="124"/>
        <v>0</v>
      </c>
      <c r="V290" s="521">
        <v>188106.1</v>
      </c>
      <c r="W290" s="521">
        <f t="shared" si="125"/>
        <v>0</v>
      </c>
      <c r="X290" s="673">
        <f t="shared" si="126"/>
        <v>0</v>
      </c>
    </row>
    <row r="291" spans="1:48" s="403" customFormat="1" ht="15.6" hidden="1" customHeight="1" x14ac:dyDescent="0.25">
      <c r="A291" s="439" t="s">
        <v>858</v>
      </c>
      <c r="B291" s="438" t="s">
        <v>358</v>
      </c>
      <c r="C291" s="573" t="s">
        <v>224</v>
      </c>
      <c r="D291" s="598">
        <v>1</v>
      </c>
      <c r="E291" s="467">
        <v>50304</v>
      </c>
      <c r="F291" s="467">
        <f t="shared" si="118"/>
        <v>50304</v>
      </c>
      <c r="G291" s="467"/>
      <c r="H291" s="467"/>
      <c r="I291" s="589">
        <f t="shared" si="120"/>
        <v>50304</v>
      </c>
      <c r="J291" s="621"/>
      <c r="K291" s="521">
        <v>50304</v>
      </c>
      <c r="L291" s="467">
        <f t="shared" si="121"/>
        <v>0</v>
      </c>
      <c r="M291" s="521"/>
      <c r="N291" s="467"/>
      <c r="O291" s="589">
        <f t="shared" si="123"/>
        <v>0</v>
      </c>
      <c r="P291" s="641">
        <f t="shared" si="127"/>
        <v>0</v>
      </c>
      <c r="Q291" s="514">
        <f t="shared" si="128"/>
        <v>0</v>
      </c>
      <c r="R291" s="640">
        <f t="shared" ref="R291:R354" si="129">(D291*K291)-(D291*T291)</f>
        <v>0</v>
      </c>
      <c r="S291" s="652"/>
      <c r="T291" s="521">
        <v>50304</v>
      </c>
      <c r="U291" s="521">
        <f t="shared" si="124"/>
        <v>0</v>
      </c>
      <c r="V291" s="521"/>
      <c r="W291" s="521"/>
      <c r="X291" s="673">
        <f t="shared" si="126"/>
        <v>0</v>
      </c>
    </row>
    <row r="292" spans="1:48" s="242" customFormat="1" ht="25.5" x14ac:dyDescent="0.25">
      <c r="A292" s="706" t="s">
        <v>402</v>
      </c>
      <c r="B292" s="698" t="s">
        <v>403</v>
      </c>
      <c r="C292" s="699"/>
      <c r="D292" s="642"/>
      <c r="E292" s="456"/>
      <c r="F292" s="456">
        <f>F296+F302+F308+F311+F318+F325+F330+F341+F348+F352+F355+F293</f>
        <v>78289634.071999997</v>
      </c>
      <c r="G292" s="456"/>
      <c r="H292" s="456">
        <f>H296+H302+H308+H311+H318+H325+H330+H341+H348+H352+H355+H293</f>
        <v>52690771.949999996</v>
      </c>
      <c r="I292" s="609">
        <f>I296+I302+I308+I311+I318+I325+I330+I341+I348+I352+I355+I293</f>
        <v>130980406.022</v>
      </c>
      <c r="J292" s="637"/>
      <c r="K292" s="515"/>
      <c r="L292" s="456">
        <f>L296+L302+L308+L311+L318+L325+L330+L341+L348+L352+L355+L293</f>
        <v>36341785.093246996</v>
      </c>
      <c r="M292" s="515"/>
      <c r="N292" s="456">
        <f>N296+N302+N308+N311+N318+N325+N330+N341+N348+N352+N355+N293</f>
        <v>4985261.1265899995</v>
      </c>
      <c r="O292" s="609">
        <f>O296+O302+O308+O311+O318+O325+O330+O341+O348+O352+O355+O293</f>
        <v>41327046.219836995</v>
      </c>
      <c r="P292" s="642"/>
      <c r="Q292" s="456"/>
      <c r="R292" s="609"/>
      <c r="S292" s="636"/>
      <c r="T292" s="515"/>
      <c r="U292" s="515">
        <f>U296+U302+U308+U311+U318+U325+U330+U341+U348+U352+U355+U293</f>
        <v>36336629.420000002</v>
      </c>
      <c r="V292" s="515"/>
      <c r="W292" s="515">
        <f>W296+W302+W308+W311+W318+W325+W330+W341+W348+W352+W355+W293</f>
        <v>4982748.8999999994</v>
      </c>
      <c r="X292" s="670">
        <f>X296+X302+X308+X311+X318+X325+X330+X341+X348+X352+X355+X293</f>
        <v>41319378.319999993</v>
      </c>
    </row>
    <row r="293" spans="1:48" s="403" customFormat="1" ht="17.45" hidden="1" customHeight="1" x14ac:dyDescent="0.25">
      <c r="A293" s="443" t="s">
        <v>859</v>
      </c>
      <c r="B293" s="433" t="s">
        <v>404</v>
      </c>
      <c r="C293" s="569"/>
      <c r="D293" s="596"/>
      <c r="E293" s="422"/>
      <c r="F293" s="422">
        <f>SUM(F294:F295)</f>
        <v>653914.01</v>
      </c>
      <c r="G293" s="422"/>
      <c r="H293" s="422">
        <f>SUM(H294:H295)</f>
        <v>4997424.9000000004</v>
      </c>
      <c r="I293" s="597">
        <f>SUM(I294:I295)</f>
        <v>5651338.9100000001</v>
      </c>
      <c r="J293" s="616"/>
      <c r="K293" s="523"/>
      <c r="L293" s="422">
        <f>SUM(L294:L295)</f>
        <v>0</v>
      </c>
      <c r="M293" s="523"/>
      <c r="N293" s="422">
        <f>SUM(N294:N295)</f>
        <v>0</v>
      </c>
      <c r="O293" s="597">
        <f>SUM(O294:O295)</f>
        <v>0</v>
      </c>
      <c r="P293" s="641">
        <f t="shared" si="127"/>
        <v>0</v>
      </c>
      <c r="Q293" s="514">
        <f t="shared" si="128"/>
        <v>0</v>
      </c>
      <c r="R293" s="640">
        <f t="shared" si="129"/>
        <v>0</v>
      </c>
      <c r="S293" s="650"/>
      <c r="T293" s="523"/>
      <c r="U293" s="523">
        <f>SUM(U294:U295)</f>
        <v>0</v>
      </c>
      <c r="V293" s="523"/>
      <c r="W293" s="523">
        <f>SUM(W294:W295)</f>
        <v>0</v>
      </c>
      <c r="X293" s="674">
        <f>SUM(X294:X295)</f>
        <v>0</v>
      </c>
    </row>
    <row r="294" spans="1:48" s="496" customFormat="1" ht="17.45" hidden="1" customHeight="1" x14ac:dyDescent="0.25">
      <c r="A294" s="437" t="s">
        <v>860</v>
      </c>
      <c r="B294" s="444" t="s">
        <v>405</v>
      </c>
      <c r="C294" s="571" t="s">
        <v>31</v>
      </c>
      <c r="D294" s="587">
        <v>1</v>
      </c>
      <c r="E294" s="467">
        <v>239562.32</v>
      </c>
      <c r="F294" s="467">
        <f>E294*D294</f>
        <v>239562.32</v>
      </c>
      <c r="G294" s="467">
        <v>1951576.9000000001</v>
      </c>
      <c r="H294" s="467">
        <f>G294*D294</f>
        <v>1951576.9000000001</v>
      </c>
      <c r="I294" s="589">
        <f>H294+F294</f>
        <v>2191139.2200000002</v>
      </c>
      <c r="J294" s="610"/>
      <c r="K294" s="521">
        <v>239562.32</v>
      </c>
      <c r="L294" s="467">
        <f>K294*J294</f>
        <v>0</v>
      </c>
      <c r="M294" s="521">
        <v>1951576.9000000001</v>
      </c>
      <c r="N294" s="467">
        <f>M294*J294</f>
        <v>0</v>
      </c>
      <c r="O294" s="589">
        <f>N294+L294</f>
        <v>0</v>
      </c>
      <c r="P294" s="641">
        <f t="shared" si="127"/>
        <v>0</v>
      </c>
      <c r="Q294" s="514">
        <f t="shared" si="128"/>
        <v>0</v>
      </c>
      <c r="R294" s="640">
        <f t="shared" si="129"/>
        <v>0</v>
      </c>
      <c r="S294" s="641"/>
      <c r="T294" s="521">
        <v>239562.32</v>
      </c>
      <c r="U294" s="521">
        <f>T294*S294</f>
        <v>0</v>
      </c>
      <c r="V294" s="521">
        <v>1951576.9000000001</v>
      </c>
      <c r="W294" s="521">
        <f>V294*S294</f>
        <v>0</v>
      </c>
      <c r="X294" s="673">
        <f>W294+U294</f>
        <v>0</v>
      </c>
    </row>
    <row r="295" spans="1:48" s="496" customFormat="1" ht="17.45" hidden="1" customHeight="1" x14ac:dyDescent="0.25">
      <c r="A295" s="437" t="s">
        <v>861</v>
      </c>
      <c r="B295" s="444" t="s">
        <v>406</v>
      </c>
      <c r="C295" s="571" t="s">
        <v>31</v>
      </c>
      <c r="D295" s="587">
        <v>1</v>
      </c>
      <c r="E295" s="467">
        <v>414351.69</v>
      </c>
      <c r="F295" s="467">
        <f>E295*D295</f>
        <v>414351.69</v>
      </c>
      <c r="G295" s="467">
        <v>3045848</v>
      </c>
      <c r="H295" s="467">
        <f>G295*D295</f>
        <v>3045848</v>
      </c>
      <c r="I295" s="589">
        <f>H295+F295</f>
        <v>3460199.69</v>
      </c>
      <c r="J295" s="610"/>
      <c r="K295" s="521">
        <v>414351.69</v>
      </c>
      <c r="L295" s="467">
        <f>K295*J295</f>
        <v>0</v>
      </c>
      <c r="M295" s="521">
        <v>3045848</v>
      </c>
      <c r="N295" s="467">
        <f>M295*J295</f>
        <v>0</v>
      </c>
      <c r="O295" s="589">
        <f>N295+L295</f>
        <v>0</v>
      </c>
      <c r="P295" s="641">
        <f t="shared" si="127"/>
        <v>0</v>
      </c>
      <c r="Q295" s="514">
        <f t="shared" si="128"/>
        <v>0</v>
      </c>
      <c r="R295" s="640">
        <f t="shared" si="129"/>
        <v>0</v>
      </c>
      <c r="S295" s="641"/>
      <c r="T295" s="521">
        <v>414351.69</v>
      </c>
      <c r="U295" s="521">
        <f>T295*S295</f>
        <v>0</v>
      </c>
      <c r="V295" s="521">
        <v>3045848</v>
      </c>
      <c r="W295" s="521">
        <f>V295*S295</f>
        <v>0</v>
      </c>
      <c r="X295" s="673">
        <f>W295+U295</f>
        <v>0</v>
      </c>
    </row>
    <row r="296" spans="1:48" ht="17.45" hidden="1" customHeight="1" x14ac:dyDescent="0.25">
      <c r="A296" s="443" t="s">
        <v>862</v>
      </c>
      <c r="B296" s="433" t="s">
        <v>407</v>
      </c>
      <c r="C296" s="569"/>
      <c r="D296" s="593"/>
      <c r="E296" s="470"/>
      <c r="F296" s="470">
        <f>SUM(F297:F301)</f>
        <v>940253</v>
      </c>
      <c r="G296" s="470"/>
      <c r="H296" s="470">
        <f>SUM(H297:H301)</f>
        <v>4679140.0500000007</v>
      </c>
      <c r="I296" s="592">
        <f>SUM(I297:I301)</f>
        <v>5619393.0500000007</v>
      </c>
      <c r="J296" s="616"/>
      <c r="K296" s="524"/>
      <c r="L296" s="470">
        <f>SUM(L297:L301)</f>
        <v>0</v>
      </c>
      <c r="M296" s="524"/>
      <c r="N296" s="470">
        <f>SUM(N297:N301)</f>
        <v>0</v>
      </c>
      <c r="O296" s="592">
        <f>SUM(O297:O301)</f>
        <v>0</v>
      </c>
      <c r="P296" s="641">
        <f t="shared" si="127"/>
        <v>0</v>
      </c>
      <c r="Q296" s="514">
        <f t="shared" si="128"/>
        <v>0</v>
      </c>
      <c r="R296" s="640">
        <f t="shared" si="129"/>
        <v>0</v>
      </c>
      <c r="S296" s="650"/>
      <c r="T296" s="524"/>
      <c r="U296" s="524">
        <f>SUM(U297:U301)</f>
        <v>0</v>
      </c>
      <c r="V296" s="524"/>
      <c r="W296" s="524">
        <f>SUM(W297:W301)</f>
        <v>0</v>
      </c>
      <c r="X296" s="674">
        <f>SUM(X297:X301)</f>
        <v>0</v>
      </c>
    </row>
    <row r="297" spans="1:48" s="403" customFormat="1" ht="26.45" hidden="1" customHeight="1" x14ac:dyDescent="0.25">
      <c r="A297" s="445" t="s">
        <v>863</v>
      </c>
      <c r="B297" s="435" t="s">
        <v>408</v>
      </c>
      <c r="C297" s="571" t="s">
        <v>31</v>
      </c>
      <c r="D297" s="587">
        <v>3</v>
      </c>
      <c r="E297" s="467">
        <v>34934</v>
      </c>
      <c r="F297" s="467">
        <f>E297*D297</f>
        <v>104802</v>
      </c>
      <c r="G297" s="467">
        <v>78869.7</v>
      </c>
      <c r="H297" s="467">
        <f>G297*D297</f>
        <v>236609.09999999998</v>
      </c>
      <c r="I297" s="589">
        <f>H297+F297</f>
        <v>341411.1</v>
      </c>
      <c r="J297" s="610"/>
      <c r="K297" s="521">
        <v>34934</v>
      </c>
      <c r="L297" s="467">
        <f>K297*J297</f>
        <v>0</v>
      </c>
      <c r="M297" s="521">
        <v>78869.7</v>
      </c>
      <c r="N297" s="467">
        <f>M297*J297</f>
        <v>0</v>
      </c>
      <c r="O297" s="589">
        <f>N297+L297</f>
        <v>0</v>
      </c>
      <c r="P297" s="641">
        <f t="shared" si="127"/>
        <v>0</v>
      </c>
      <c r="Q297" s="514">
        <f t="shared" si="128"/>
        <v>0</v>
      </c>
      <c r="R297" s="640">
        <f t="shared" si="129"/>
        <v>0</v>
      </c>
      <c r="S297" s="641"/>
      <c r="T297" s="521">
        <v>34934</v>
      </c>
      <c r="U297" s="521">
        <f>T297*S297</f>
        <v>0</v>
      </c>
      <c r="V297" s="521">
        <v>78869.7</v>
      </c>
      <c r="W297" s="521">
        <f>V297*S297</f>
        <v>0</v>
      </c>
      <c r="X297" s="673">
        <f>W297+U297</f>
        <v>0</v>
      </c>
    </row>
    <row r="298" spans="1:48" s="403" customFormat="1" ht="26.45" hidden="1" customHeight="1" x14ac:dyDescent="0.25">
      <c r="A298" s="445" t="s">
        <v>864</v>
      </c>
      <c r="B298" s="435" t="s">
        <v>409</v>
      </c>
      <c r="C298" s="571" t="s">
        <v>31</v>
      </c>
      <c r="D298" s="587">
        <v>1</v>
      </c>
      <c r="E298" s="467">
        <v>29801</v>
      </c>
      <c r="F298" s="467">
        <f>E298*D298</f>
        <v>29801</v>
      </c>
      <c r="G298" s="467">
        <v>63095.759999999995</v>
      </c>
      <c r="H298" s="467">
        <f>G298*D298</f>
        <v>63095.759999999995</v>
      </c>
      <c r="I298" s="589">
        <f>H298+F298</f>
        <v>92896.76</v>
      </c>
      <c r="J298" s="610"/>
      <c r="K298" s="521">
        <v>29801</v>
      </c>
      <c r="L298" s="467">
        <f>K298*J298</f>
        <v>0</v>
      </c>
      <c r="M298" s="521">
        <v>63095.759999999995</v>
      </c>
      <c r="N298" s="467">
        <f>M298*J298</f>
        <v>0</v>
      </c>
      <c r="O298" s="589">
        <f>N298+L298</f>
        <v>0</v>
      </c>
      <c r="P298" s="641">
        <f t="shared" si="127"/>
        <v>0</v>
      </c>
      <c r="Q298" s="514">
        <f t="shared" si="128"/>
        <v>0</v>
      </c>
      <c r="R298" s="640">
        <f t="shared" si="129"/>
        <v>0</v>
      </c>
      <c r="S298" s="641"/>
      <c r="T298" s="521">
        <v>29801</v>
      </c>
      <c r="U298" s="521">
        <f>T298*S298</f>
        <v>0</v>
      </c>
      <c r="V298" s="521">
        <v>63095.759999999995</v>
      </c>
      <c r="W298" s="521">
        <f>V298*S298</f>
        <v>0</v>
      </c>
      <c r="X298" s="673">
        <f>W298+U298</f>
        <v>0</v>
      </c>
    </row>
    <row r="299" spans="1:48" s="403" customFormat="1" ht="15.6" hidden="1" customHeight="1" x14ac:dyDescent="0.25">
      <c r="A299" s="445" t="s">
        <v>865</v>
      </c>
      <c r="B299" s="435" t="s">
        <v>410</v>
      </c>
      <c r="C299" s="571" t="s">
        <v>31</v>
      </c>
      <c r="D299" s="587">
        <v>1</v>
      </c>
      <c r="E299" s="467">
        <v>337980</v>
      </c>
      <c r="F299" s="467">
        <f>E299*D299</f>
        <v>337980</v>
      </c>
      <c r="G299" s="467">
        <v>1736492.9400000002</v>
      </c>
      <c r="H299" s="467">
        <f>G299*D299</f>
        <v>1736492.9400000002</v>
      </c>
      <c r="I299" s="589">
        <f>H299+F299</f>
        <v>2074472.9400000002</v>
      </c>
      <c r="J299" s="610"/>
      <c r="K299" s="521">
        <v>337980</v>
      </c>
      <c r="L299" s="467">
        <f>K299*J299</f>
        <v>0</v>
      </c>
      <c r="M299" s="521">
        <v>1736492.9400000002</v>
      </c>
      <c r="N299" s="467">
        <f>M299*J299</f>
        <v>0</v>
      </c>
      <c r="O299" s="589">
        <f>N299+L299</f>
        <v>0</v>
      </c>
      <c r="P299" s="641">
        <f t="shared" si="127"/>
        <v>0</v>
      </c>
      <c r="Q299" s="514">
        <f t="shared" si="128"/>
        <v>0</v>
      </c>
      <c r="R299" s="640">
        <f t="shared" si="129"/>
        <v>0</v>
      </c>
      <c r="S299" s="641"/>
      <c r="T299" s="521">
        <v>337980</v>
      </c>
      <c r="U299" s="521">
        <f>T299*S299</f>
        <v>0</v>
      </c>
      <c r="V299" s="521">
        <v>1736492.9400000002</v>
      </c>
      <c r="W299" s="521">
        <f>V299*S299</f>
        <v>0</v>
      </c>
      <c r="X299" s="673">
        <f>W299+U299</f>
        <v>0</v>
      </c>
    </row>
    <row r="300" spans="1:48" s="403" customFormat="1" ht="15.6" hidden="1" customHeight="1" x14ac:dyDescent="0.25">
      <c r="A300" s="445" t="s">
        <v>866</v>
      </c>
      <c r="B300" s="435" t="s">
        <v>411</v>
      </c>
      <c r="C300" s="571" t="s">
        <v>31</v>
      </c>
      <c r="D300" s="587">
        <v>2</v>
      </c>
      <c r="E300" s="467">
        <v>66810</v>
      </c>
      <c r="F300" s="467">
        <f>E300*D300</f>
        <v>133620</v>
      </c>
      <c r="G300" s="467">
        <v>304200</v>
      </c>
      <c r="H300" s="467">
        <f>G300*D300</f>
        <v>608400</v>
      </c>
      <c r="I300" s="589">
        <f>H300+F300</f>
        <v>742020</v>
      </c>
      <c r="J300" s="610"/>
      <c r="K300" s="521">
        <v>66810</v>
      </c>
      <c r="L300" s="467">
        <f>K300*J300</f>
        <v>0</v>
      </c>
      <c r="M300" s="521">
        <v>304200</v>
      </c>
      <c r="N300" s="467">
        <f>M300*J300</f>
        <v>0</v>
      </c>
      <c r="O300" s="589">
        <f>N300+L300</f>
        <v>0</v>
      </c>
      <c r="P300" s="641">
        <f t="shared" si="127"/>
        <v>0</v>
      </c>
      <c r="Q300" s="514">
        <f t="shared" si="128"/>
        <v>0</v>
      </c>
      <c r="R300" s="640">
        <f t="shared" si="129"/>
        <v>0</v>
      </c>
      <c r="S300" s="641"/>
      <c r="T300" s="521">
        <v>66810</v>
      </c>
      <c r="U300" s="521">
        <f>T300*S300</f>
        <v>0</v>
      </c>
      <c r="V300" s="521">
        <v>304200</v>
      </c>
      <c r="W300" s="521">
        <f>V300*S300</f>
        <v>0</v>
      </c>
      <c r="X300" s="673">
        <f>W300+U300</f>
        <v>0</v>
      </c>
    </row>
    <row r="301" spans="1:48" s="405" customFormat="1" ht="15.6" hidden="1" customHeight="1" x14ac:dyDescent="0.25">
      <c r="A301" s="445" t="s">
        <v>867</v>
      </c>
      <c r="B301" s="435" t="s">
        <v>412</v>
      </c>
      <c r="C301" s="571" t="s">
        <v>31</v>
      </c>
      <c r="D301" s="587">
        <v>5</v>
      </c>
      <c r="E301" s="467">
        <v>66810</v>
      </c>
      <c r="F301" s="467">
        <f>E301*D301</f>
        <v>334050</v>
      </c>
      <c r="G301" s="467">
        <v>406908.45</v>
      </c>
      <c r="H301" s="467">
        <f>G301*D301</f>
        <v>2034542.25</v>
      </c>
      <c r="I301" s="589">
        <f>H301+F301</f>
        <v>2368592.25</v>
      </c>
      <c r="J301" s="610"/>
      <c r="K301" s="514">
        <v>66810</v>
      </c>
      <c r="L301" s="478">
        <f>K301*J301</f>
        <v>0</v>
      </c>
      <c r="M301" s="514">
        <v>406908.45</v>
      </c>
      <c r="N301" s="478">
        <f>M301*J301</f>
        <v>0</v>
      </c>
      <c r="O301" s="612">
        <f>N301+L301</f>
        <v>0</v>
      </c>
      <c r="P301" s="641">
        <f t="shared" si="127"/>
        <v>0</v>
      </c>
      <c r="Q301" s="514">
        <f t="shared" si="128"/>
        <v>0</v>
      </c>
      <c r="R301" s="640">
        <f t="shared" si="129"/>
        <v>0</v>
      </c>
      <c r="S301" s="641"/>
      <c r="T301" s="514">
        <v>66810</v>
      </c>
      <c r="U301" s="514">
        <f>T301*S301</f>
        <v>0</v>
      </c>
      <c r="V301" s="514">
        <v>406908.45</v>
      </c>
      <c r="W301" s="514">
        <f>V301*S301</f>
        <v>0</v>
      </c>
      <c r="X301" s="671">
        <f>W301+U301</f>
        <v>0</v>
      </c>
      <c r="Y301" s="403"/>
      <c r="Z301" s="403"/>
      <c r="AA301" s="403"/>
      <c r="AB301" s="403"/>
      <c r="AC301" s="403"/>
      <c r="AD301" s="403"/>
      <c r="AE301" s="403"/>
      <c r="AF301" s="403"/>
      <c r="AG301" s="403"/>
      <c r="AH301" s="403"/>
      <c r="AI301" s="403"/>
      <c r="AJ301" s="403"/>
      <c r="AK301" s="403"/>
      <c r="AL301" s="403"/>
      <c r="AM301" s="403"/>
      <c r="AN301" s="403"/>
      <c r="AO301" s="403"/>
      <c r="AP301" s="403"/>
      <c r="AQ301" s="403"/>
      <c r="AR301" s="403"/>
      <c r="AS301" s="403"/>
      <c r="AT301" s="403"/>
      <c r="AU301" s="403"/>
      <c r="AV301" s="403"/>
    </row>
    <row r="302" spans="1:48" s="403" customFormat="1" ht="17.45" hidden="1" customHeight="1" x14ac:dyDescent="0.25">
      <c r="A302" s="443" t="s">
        <v>868</v>
      </c>
      <c r="B302" s="433" t="s">
        <v>413</v>
      </c>
      <c r="C302" s="569"/>
      <c r="D302" s="596"/>
      <c r="E302" s="422"/>
      <c r="F302" s="422">
        <f>SUM(F303:F307)</f>
        <v>491643</v>
      </c>
      <c r="G302" s="422"/>
      <c r="H302" s="422">
        <f>SUM(H303:H307)</f>
        <v>693238</v>
      </c>
      <c r="I302" s="597">
        <f>SUM(I303:I307)</f>
        <v>1184881</v>
      </c>
      <c r="J302" s="616"/>
      <c r="K302" s="523"/>
      <c r="L302" s="422">
        <f>SUM(L303:L307)</f>
        <v>0</v>
      </c>
      <c r="M302" s="523"/>
      <c r="N302" s="422">
        <f>SUM(N303:N307)</f>
        <v>0</v>
      </c>
      <c r="O302" s="597">
        <f>SUM(O303:O307)</f>
        <v>0</v>
      </c>
      <c r="P302" s="641">
        <f t="shared" si="127"/>
        <v>0</v>
      </c>
      <c r="Q302" s="514">
        <f t="shared" si="128"/>
        <v>0</v>
      </c>
      <c r="R302" s="640">
        <f t="shared" si="129"/>
        <v>0</v>
      </c>
      <c r="S302" s="650"/>
      <c r="T302" s="523"/>
      <c r="U302" s="523">
        <f>SUM(U303:U307)</f>
        <v>0</v>
      </c>
      <c r="V302" s="523"/>
      <c r="W302" s="523">
        <f>SUM(W303:W307)</f>
        <v>0</v>
      </c>
      <c r="X302" s="674">
        <f>SUM(X303:X307)</f>
        <v>0</v>
      </c>
    </row>
    <row r="303" spans="1:48" s="403" customFormat="1" ht="26.45" hidden="1" customHeight="1" x14ac:dyDescent="0.25">
      <c r="A303" s="445" t="s">
        <v>869</v>
      </c>
      <c r="B303" s="435" t="s">
        <v>414</v>
      </c>
      <c r="C303" s="571" t="s">
        <v>31</v>
      </c>
      <c r="D303" s="587">
        <v>7</v>
      </c>
      <c r="E303" s="419">
        <v>8646</v>
      </c>
      <c r="F303" s="419">
        <f>E303*D303</f>
        <v>60522</v>
      </c>
      <c r="G303" s="419">
        <v>22464</v>
      </c>
      <c r="H303" s="419">
        <f>G303*D303</f>
        <v>157248</v>
      </c>
      <c r="I303" s="588">
        <f>H303+F303</f>
        <v>217770</v>
      </c>
      <c r="J303" s="610"/>
      <c r="K303" s="521">
        <v>8646</v>
      </c>
      <c r="L303" s="419">
        <f>K303*J303</f>
        <v>0</v>
      </c>
      <c r="M303" s="521">
        <v>22464</v>
      </c>
      <c r="N303" s="419">
        <f>M303*J303</f>
        <v>0</v>
      </c>
      <c r="O303" s="588">
        <f>N303+L303</f>
        <v>0</v>
      </c>
      <c r="P303" s="641">
        <f t="shared" si="127"/>
        <v>0</v>
      </c>
      <c r="Q303" s="514">
        <f t="shared" si="128"/>
        <v>0</v>
      </c>
      <c r="R303" s="640">
        <f t="shared" si="129"/>
        <v>0</v>
      </c>
      <c r="S303" s="641"/>
      <c r="T303" s="521">
        <v>8646</v>
      </c>
      <c r="U303" s="521">
        <f>T303*S303</f>
        <v>0</v>
      </c>
      <c r="V303" s="521">
        <v>22464</v>
      </c>
      <c r="W303" s="521">
        <f>V303*S303</f>
        <v>0</v>
      </c>
      <c r="X303" s="673">
        <f>W303+U303</f>
        <v>0</v>
      </c>
    </row>
    <row r="304" spans="1:48" s="403" customFormat="1" ht="15.6" hidden="1" customHeight="1" x14ac:dyDescent="0.25">
      <c r="A304" s="445" t="s">
        <v>870</v>
      </c>
      <c r="B304" s="435" t="s">
        <v>415</v>
      </c>
      <c r="C304" s="571" t="s">
        <v>33</v>
      </c>
      <c r="D304" s="587">
        <v>0.5</v>
      </c>
      <c r="E304" s="419">
        <v>39300</v>
      </c>
      <c r="F304" s="419">
        <f>E304*D304</f>
        <v>19650</v>
      </c>
      <c r="G304" s="419">
        <v>87100</v>
      </c>
      <c r="H304" s="419">
        <f>G304*D304</f>
        <v>43550</v>
      </c>
      <c r="I304" s="588">
        <f>H304+F304</f>
        <v>63200</v>
      </c>
      <c r="J304" s="610"/>
      <c r="K304" s="521">
        <v>39300</v>
      </c>
      <c r="L304" s="419">
        <f>K304*J304</f>
        <v>0</v>
      </c>
      <c r="M304" s="521">
        <v>87100</v>
      </c>
      <c r="N304" s="419">
        <f>M304*J304</f>
        <v>0</v>
      </c>
      <c r="O304" s="588">
        <f>N304+L304</f>
        <v>0</v>
      </c>
      <c r="P304" s="641">
        <f t="shared" si="127"/>
        <v>0</v>
      </c>
      <c r="Q304" s="514">
        <f t="shared" si="128"/>
        <v>0</v>
      </c>
      <c r="R304" s="640">
        <f t="shared" si="129"/>
        <v>0</v>
      </c>
      <c r="S304" s="641"/>
      <c r="T304" s="521">
        <v>39300</v>
      </c>
      <c r="U304" s="521">
        <f>T304*S304</f>
        <v>0</v>
      </c>
      <c r="V304" s="521">
        <v>87100</v>
      </c>
      <c r="W304" s="521">
        <f>V304*S304</f>
        <v>0</v>
      </c>
      <c r="X304" s="673">
        <f>W304+U304</f>
        <v>0</v>
      </c>
    </row>
    <row r="305" spans="1:24" s="403" customFormat="1" ht="15.6" hidden="1" customHeight="1" x14ac:dyDescent="0.25">
      <c r="A305" s="445" t="s">
        <v>871</v>
      </c>
      <c r="B305" s="435" t="s">
        <v>416</v>
      </c>
      <c r="C305" s="571" t="s">
        <v>33</v>
      </c>
      <c r="D305" s="587">
        <v>0.2</v>
      </c>
      <c r="E305" s="419">
        <v>39300</v>
      </c>
      <c r="F305" s="419">
        <f>E305*D305</f>
        <v>7860</v>
      </c>
      <c r="G305" s="419">
        <v>87100</v>
      </c>
      <c r="H305" s="419">
        <f>G305*D305</f>
        <v>17420</v>
      </c>
      <c r="I305" s="588">
        <f>H305+F305</f>
        <v>25280</v>
      </c>
      <c r="J305" s="610"/>
      <c r="K305" s="521">
        <v>39300</v>
      </c>
      <c r="L305" s="419">
        <f>K305*J305</f>
        <v>0</v>
      </c>
      <c r="M305" s="521">
        <v>87100</v>
      </c>
      <c r="N305" s="419">
        <f>M305*J305</f>
        <v>0</v>
      </c>
      <c r="O305" s="588">
        <f>N305+L305</f>
        <v>0</v>
      </c>
      <c r="P305" s="641">
        <f t="shared" si="127"/>
        <v>0</v>
      </c>
      <c r="Q305" s="514">
        <f t="shared" si="128"/>
        <v>0</v>
      </c>
      <c r="R305" s="640">
        <f t="shared" si="129"/>
        <v>0</v>
      </c>
      <c r="S305" s="641"/>
      <c r="T305" s="521">
        <v>39300</v>
      </c>
      <c r="U305" s="521">
        <f>T305*S305</f>
        <v>0</v>
      </c>
      <c r="V305" s="521">
        <v>87100</v>
      </c>
      <c r="W305" s="521">
        <f>V305*S305</f>
        <v>0</v>
      </c>
      <c r="X305" s="673">
        <f>W305+U305</f>
        <v>0</v>
      </c>
    </row>
    <row r="306" spans="1:24" s="403" customFormat="1" ht="26.45" hidden="1" customHeight="1" x14ac:dyDescent="0.25">
      <c r="A306" s="445" t="s">
        <v>872</v>
      </c>
      <c r="B306" s="435" t="s">
        <v>417</v>
      </c>
      <c r="C306" s="571" t="s">
        <v>171</v>
      </c>
      <c r="D306" s="587">
        <v>22</v>
      </c>
      <c r="E306" s="419">
        <v>10218</v>
      </c>
      <c r="F306" s="419">
        <f>E306*D306</f>
        <v>224796</v>
      </c>
      <c r="G306" s="419">
        <v>5460</v>
      </c>
      <c r="H306" s="419">
        <f>G306*D306</f>
        <v>120120</v>
      </c>
      <c r="I306" s="588">
        <f>H306+F306</f>
        <v>344916</v>
      </c>
      <c r="J306" s="610"/>
      <c r="K306" s="521">
        <v>10218</v>
      </c>
      <c r="L306" s="419">
        <f>K306*J306</f>
        <v>0</v>
      </c>
      <c r="M306" s="521">
        <v>5460</v>
      </c>
      <c r="N306" s="419">
        <f>M306*J306</f>
        <v>0</v>
      </c>
      <c r="O306" s="588">
        <f>N306+L306</f>
        <v>0</v>
      </c>
      <c r="P306" s="641">
        <f t="shared" si="127"/>
        <v>0</v>
      </c>
      <c r="Q306" s="514">
        <f t="shared" si="128"/>
        <v>0</v>
      </c>
      <c r="R306" s="640">
        <f t="shared" si="129"/>
        <v>0</v>
      </c>
      <c r="S306" s="641"/>
      <c r="T306" s="521">
        <v>10218</v>
      </c>
      <c r="U306" s="521">
        <f>T306*S306</f>
        <v>0</v>
      </c>
      <c r="V306" s="521">
        <v>5460</v>
      </c>
      <c r="W306" s="521">
        <f>V306*S306</f>
        <v>0</v>
      </c>
      <c r="X306" s="673">
        <f>W306+U306</f>
        <v>0</v>
      </c>
    </row>
    <row r="307" spans="1:24" s="403" customFormat="1" ht="15.6" hidden="1" customHeight="1" x14ac:dyDescent="0.25">
      <c r="A307" s="445" t="s">
        <v>873</v>
      </c>
      <c r="B307" s="435" t="s">
        <v>418</v>
      </c>
      <c r="C307" s="571" t="s">
        <v>153</v>
      </c>
      <c r="D307" s="587">
        <v>91</v>
      </c>
      <c r="E307" s="419">
        <v>1965</v>
      </c>
      <c r="F307" s="419">
        <f>E307*D307</f>
        <v>178815</v>
      </c>
      <c r="G307" s="419">
        <v>3900</v>
      </c>
      <c r="H307" s="419">
        <f>G307*D307</f>
        <v>354900</v>
      </c>
      <c r="I307" s="588">
        <f>H307+F307</f>
        <v>533715</v>
      </c>
      <c r="J307" s="610"/>
      <c r="K307" s="521">
        <v>1965</v>
      </c>
      <c r="L307" s="419">
        <f>K307*J307</f>
        <v>0</v>
      </c>
      <c r="M307" s="521">
        <v>3900</v>
      </c>
      <c r="N307" s="419">
        <f>M307*J307</f>
        <v>0</v>
      </c>
      <c r="O307" s="588">
        <f>N307+L307</f>
        <v>0</v>
      </c>
      <c r="P307" s="641">
        <f t="shared" si="127"/>
        <v>0</v>
      </c>
      <c r="Q307" s="514">
        <f t="shared" si="128"/>
        <v>0</v>
      </c>
      <c r="R307" s="640">
        <f t="shared" si="129"/>
        <v>0</v>
      </c>
      <c r="S307" s="641"/>
      <c r="T307" s="521">
        <v>1965</v>
      </c>
      <c r="U307" s="521">
        <f>T307*S307</f>
        <v>0</v>
      </c>
      <c r="V307" s="521">
        <v>3900</v>
      </c>
      <c r="W307" s="521">
        <f>V307*S307</f>
        <v>0</v>
      </c>
      <c r="X307" s="673">
        <f>W307+U307</f>
        <v>0</v>
      </c>
    </row>
    <row r="308" spans="1:24" s="403" customFormat="1" ht="17.45" customHeight="1" x14ac:dyDescent="0.25">
      <c r="A308" s="443" t="s">
        <v>874</v>
      </c>
      <c r="B308" s="433" t="s">
        <v>419</v>
      </c>
      <c r="C308" s="569"/>
      <c r="D308" s="596"/>
      <c r="E308" s="422"/>
      <c r="F308" s="422">
        <f>SUM(F309:F310)</f>
        <v>3910222.4</v>
      </c>
      <c r="G308" s="422"/>
      <c r="H308" s="422">
        <f>SUM(H309:H310)</f>
        <v>4803859.4000000004</v>
      </c>
      <c r="I308" s="597">
        <f>SUM(I309:I310)</f>
        <v>8714081.8000000007</v>
      </c>
      <c r="J308" s="616"/>
      <c r="K308" s="522"/>
      <c r="L308" s="457">
        <f>SUM(L309:L310)</f>
        <v>1220800</v>
      </c>
      <c r="M308" s="522"/>
      <c r="N308" s="457">
        <f>SUM(N309:N310)</f>
        <v>1499800</v>
      </c>
      <c r="O308" s="623">
        <f>SUM(O309:O310)</f>
        <v>2720600</v>
      </c>
      <c r="P308" s="641">
        <f t="shared" si="127"/>
        <v>0</v>
      </c>
      <c r="Q308" s="514">
        <f t="shared" si="128"/>
        <v>0</v>
      </c>
      <c r="R308" s="640">
        <f t="shared" si="129"/>
        <v>0</v>
      </c>
      <c r="S308" s="650"/>
      <c r="T308" s="522"/>
      <c r="U308" s="522">
        <f>SUM(U309:U310)</f>
        <v>1220800</v>
      </c>
      <c r="V308" s="522"/>
      <c r="W308" s="522">
        <f>SUM(W309:W310)</f>
        <v>1499800</v>
      </c>
      <c r="X308" s="676">
        <f>SUM(X309:X310)</f>
        <v>2720600</v>
      </c>
    </row>
    <row r="309" spans="1:24" s="403" customFormat="1" ht="38.25" x14ac:dyDescent="0.25">
      <c r="A309" s="445" t="s">
        <v>875</v>
      </c>
      <c r="B309" s="435" t="s">
        <v>420</v>
      </c>
      <c r="C309" s="571" t="s">
        <v>171</v>
      </c>
      <c r="D309" s="587">
        <v>320.3</v>
      </c>
      <c r="E309" s="419">
        <v>12208</v>
      </c>
      <c r="F309" s="419">
        <f>E309*D309</f>
        <v>3910222.4</v>
      </c>
      <c r="G309" s="419">
        <v>14998</v>
      </c>
      <c r="H309" s="419">
        <f>G309*D309</f>
        <v>4803859.4000000004</v>
      </c>
      <c r="I309" s="588">
        <f>H309+F309</f>
        <v>8714081.8000000007</v>
      </c>
      <c r="J309" s="610">
        <v>100</v>
      </c>
      <c r="K309" s="514">
        <v>12208</v>
      </c>
      <c r="L309" s="441">
        <f>K309*J309</f>
        <v>1220800</v>
      </c>
      <c r="M309" s="514">
        <v>14998</v>
      </c>
      <c r="N309" s="441">
        <f>M309*J309</f>
        <v>1499800</v>
      </c>
      <c r="O309" s="611">
        <f>N309+L309</f>
        <v>2720600</v>
      </c>
      <c r="P309" s="641">
        <f t="shared" si="127"/>
        <v>0</v>
      </c>
      <c r="Q309" s="514">
        <f t="shared" si="128"/>
        <v>0</v>
      </c>
      <c r="R309" s="640">
        <f t="shared" si="129"/>
        <v>0</v>
      </c>
      <c r="S309" s="641">
        <v>100</v>
      </c>
      <c r="T309" s="514">
        <v>12208</v>
      </c>
      <c r="U309" s="514">
        <f>T309*S309</f>
        <v>1220800</v>
      </c>
      <c r="V309" s="514">
        <v>14998</v>
      </c>
      <c r="W309" s="514">
        <f>V309*S309</f>
        <v>1499800</v>
      </c>
      <c r="X309" s="671">
        <f>W309+U309</f>
        <v>2720600</v>
      </c>
    </row>
    <row r="310" spans="1:24" s="403" customFormat="1" ht="17.45" hidden="1" customHeight="1" x14ac:dyDescent="0.25">
      <c r="A310" s="445" t="s">
        <v>876</v>
      </c>
      <c r="B310" s="435" t="s">
        <v>421</v>
      </c>
      <c r="C310" s="571" t="s">
        <v>33</v>
      </c>
      <c r="D310" s="587">
        <v>5.8</v>
      </c>
      <c r="E310" s="419"/>
      <c r="F310" s="419"/>
      <c r="G310" s="419"/>
      <c r="H310" s="419"/>
      <c r="I310" s="588"/>
      <c r="J310" s="610"/>
      <c r="K310" s="521"/>
      <c r="L310" s="419"/>
      <c r="M310" s="521"/>
      <c r="N310" s="419"/>
      <c r="O310" s="588"/>
      <c r="P310" s="641">
        <f t="shared" si="127"/>
        <v>0</v>
      </c>
      <c r="Q310" s="514">
        <f t="shared" si="128"/>
        <v>0</v>
      </c>
      <c r="R310" s="640">
        <f t="shared" si="129"/>
        <v>0</v>
      </c>
      <c r="S310" s="641"/>
      <c r="T310" s="521"/>
      <c r="U310" s="521"/>
      <c r="V310" s="521"/>
      <c r="W310" s="521"/>
      <c r="X310" s="673"/>
    </row>
    <row r="311" spans="1:24" s="403" customFormat="1" ht="17.45" hidden="1" customHeight="1" x14ac:dyDescent="0.25">
      <c r="A311" s="443" t="s">
        <v>877</v>
      </c>
      <c r="B311" s="433" t="s">
        <v>422</v>
      </c>
      <c r="C311" s="569" t="s">
        <v>153</v>
      </c>
      <c r="D311" s="596">
        <f>3545</f>
        <v>3545</v>
      </c>
      <c r="E311" s="470"/>
      <c r="F311" s="470">
        <f>SUM(F312:F317)</f>
        <v>12011678</v>
      </c>
      <c r="G311" s="470"/>
      <c r="H311" s="470">
        <f>SUM(H312:H317)</f>
        <v>10058072.9</v>
      </c>
      <c r="I311" s="592">
        <f>SUM(I312:I317)</f>
        <v>22069750.899999999</v>
      </c>
      <c r="J311" s="616"/>
      <c r="K311" s="524"/>
      <c r="L311" s="470">
        <f>SUM(L312:L317)</f>
        <v>0</v>
      </c>
      <c r="M311" s="524"/>
      <c r="N311" s="470">
        <f>SUM(N312:N317)</f>
        <v>0</v>
      </c>
      <c r="O311" s="592">
        <f>SUM(O312:O317)</f>
        <v>0</v>
      </c>
      <c r="P311" s="641">
        <f t="shared" si="127"/>
        <v>0</v>
      </c>
      <c r="Q311" s="514">
        <f t="shared" si="128"/>
        <v>0</v>
      </c>
      <c r="R311" s="640">
        <f t="shared" si="129"/>
        <v>0</v>
      </c>
      <c r="S311" s="650"/>
      <c r="T311" s="524"/>
      <c r="U311" s="524">
        <f>SUM(U312:U317)</f>
        <v>0</v>
      </c>
      <c r="V311" s="524"/>
      <c r="W311" s="524">
        <f>SUM(W312:W317)</f>
        <v>0</v>
      </c>
      <c r="X311" s="674">
        <f>SUM(X312:X317)</f>
        <v>0</v>
      </c>
    </row>
    <row r="312" spans="1:24" s="403" customFormat="1" ht="15.6" hidden="1" customHeight="1" x14ac:dyDescent="0.25">
      <c r="A312" s="445" t="s">
        <v>878</v>
      </c>
      <c r="B312" s="435" t="s">
        <v>423</v>
      </c>
      <c r="C312" s="571" t="s">
        <v>153</v>
      </c>
      <c r="D312" s="587">
        <v>3545</v>
      </c>
      <c r="E312" s="467">
        <v>393</v>
      </c>
      <c r="F312" s="467">
        <f t="shared" ref="F312:F317" si="130">E312*D312</f>
        <v>1393185</v>
      </c>
      <c r="G312" s="467">
        <v>78</v>
      </c>
      <c r="H312" s="467">
        <f t="shared" ref="H312:H317" si="131">G312*D312</f>
        <v>276510</v>
      </c>
      <c r="I312" s="589">
        <f t="shared" ref="I312:I317" si="132">H312+F312</f>
        <v>1669695</v>
      </c>
      <c r="J312" s="610"/>
      <c r="K312" s="521">
        <v>393</v>
      </c>
      <c r="L312" s="467">
        <f t="shared" ref="L312:L317" si="133">K312*J312</f>
        <v>0</v>
      </c>
      <c r="M312" s="521">
        <v>78</v>
      </c>
      <c r="N312" s="467">
        <f t="shared" ref="N312:N317" si="134">M312*J312</f>
        <v>0</v>
      </c>
      <c r="O312" s="589">
        <f t="shared" ref="O312:O317" si="135">N312+L312</f>
        <v>0</v>
      </c>
      <c r="P312" s="641">
        <f t="shared" si="127"/>
        <v>0</v>
      </c>
      <c r="Q312" s="514">
        <f t="shared" si="128"/>
        <v>0</v>
      </c>
      <c r="R312" s="640">
        <f t="shared" si="129"/>
        <v>0</v>
      </c>
      <c r="S312" s="641"/>
      <c r="T312" s="521">
        <v>393</v>
      </c>
      <c r="U312" s="521">
        <f t="shared" ref="U312:U317" si="136">T312*S312</f>
        <v>0</v>
      </c>
      <c r="V312" s="521">
        <v>78</v>
      </c>
      <c r="W312" s="521">
        <f t="shared" ref="W312:W317" si="137">V312*S312</f>
        <v>0</v>
      </c>
      <c r="X312" s="673">
        <f t="shared" ref="X312:X317" si="138">W312+U312</f>
        <v>0</v>
      </c>
    </row>
    <row r="313" spans="1:24" s="403" customFormat="1" ht="15.6" hidden="1" customHeight="1" x14ac:dyDescent="0.25">
      <c r="A313" s="445" t="s">
        <v>879</v>
      </c>
      <c r="B313" s="435" t="s">
        <v>424</v>
      </c>
      <c r="C313" s="571" t="s">
        <v>153</v>
      </c>
      <c r="D313" s="587">
        <v>3545</v>
      </c>
      <c r="E313" s="467">
        <v>235.8</v>
      </c>
      <c r="F313" s="467">
        <f t="shared" si="130"/>
        <v>835911</v>
      </c>
      <c r="G313" s="467">
        <v>202.02</v>
      </c>
      <c r="H313" s="467">
        <f t="shared" si="131"/>
        <v>716160.9</v>
      </c>
      <c r="I313" s="589">
        <f t="shared" si="132"/>
        <v>1552071.9</v>
      </c>
      <c r="J313" s="610"/>
      <c r="K313" s="521">
        <v>235.8</v>
      </c>
      <c r="L313" s="467">
        <f t="shared" si="133"/>
        <v>0</v>
      </c>
      <c r="M313" s="521">
        <v>202.02</v>
      </c>
      <c r="N313" s="467">
        <f t="shared" si="134"/>
        <v>0</v>
      </c>
      <c r="O313" s="589">
        <f t="shared" si="135"/>
        <v>0</v>
      </c>
      <c r="P313" s="641">
        <f t="shared" si="127"/>
        <v>0</v>
      </c>
      <c r="Q313" s="514">
        <f t="shared" si="128"/>
        <v>0</v>
      </c>
      <c r="R313" s="640">
        <f t="shared" si="129"/>
        <v>0</v>
      </c>
      <c r="S313" s="641"/>
      <c r="T313" s="521">
        <v>235.8</v>
      </c>
      <c r="U313" s="521">
        <f t="shared" si="136"/>
        <v>0</v>
      </c>
      <c r="V313" s="521">
        <v>202.02</v>
      </c>
      <c r="W313" s="521">
        <f t="shared" si="137"/>
        <v>0</v>
      </c>
      <c r="X313" s="673">
        <f t="shared" si="138"/>
        <v>0</v>
      </c>
    </row>
    <row r="314" spans="1:24" s="403" customFormat="1" ht="15.6" hidden="1" customHeight="1" x14ac:dyDescent="0.25">
      <c r="A314" s="445" t="s">
        <v>880</v>
      </c>
      <c r="B314" s="435" t="s">
        <v>425</v>
      </c>
      <c r="C314" s="571" t="s">
        <v>153</v>
      </c>
      <c r="D314" s="587">
        <v>3545</v>
      </c>
      <c r="E314" s="467">
        <v>1021.8000000000001</v>
      </c>
      <c r="F314" s="467">
        <f t="shared" si="130"/>
        <v>3622281.0000000005</v>
      </c>
      <c r="G314" s="467">
        <v>624</v>
      </c>
      <c r="H314" s="467">
        <f t="shared" si="131"/>
        <v>2212080</v>
      </c>
      <c r="I314" s="589">
        <f t="shared" si="132"/>
        <v>5834361</v>
      </c>
      <c r="J314" s="610"/>
      <c r="K314" s="521">
        <v>1021.8000000000001</v>
      </c>
      <c r="L314" s="467">
        <f t="shared" si="133"/>
        <v>0</v>
      </c>
      <c r="M314" s="521">
        <v>624</v>
      </c>
      <c r="N314" s="467">
        <f t="shared" si="134"/>
        <v>0</v>
      </c>
      <c r="O314" s="589">
        <f t="shared" si="135"/>
        <v>0</v>
      </c>
      <c r="P314" s="641">
        <f t="shared" si="127"/>
        <v>0</v>
      </c>
      <c r="Q314" s="514">
        <f t="shared" si="128"/>
        <v>0</v>
      </c>
      <c r="R314" s="640">
        <f t="shared" si="129"/>
        <v>0</v>
      </c>
      <c r="S314" s="641"/>
      <c r="T314" s="521">
        <v>1021.8000000000001</v>
      </c>
      <c r="U314" s="521">
        <f t="shared" si="136"/>
        <v>0</v>
      </c>
      <c r="V314" s="521">
        <v>624</v>
      </c>
      <c r="W314" s="521">
        <f t="shared" si="137"/>
        <v>0</v>
      </c>
      <c r="X314" s="673">
        <f t="shared" si="138"/>
        <v>0</v>
      </c>
    </row>
    <row r="315" spans="1:24" s="403" customFormat="1" ht="26.45" hidden="1" customHeight="1" x14ac:dyDescent="0.25">
      <c r="A315" s="445" t="s">
        <v>881</v>
      </c>
      <c r="B315" s="435" t="s">
        <v>426</v>
      </c>
      <c r="C315" s="571" t="s">
        <v>171</v>
      </c>
      <c r="D315" s="587">
        <v>284</v>
      </c>
      <c r="E315" s="467">
        <v>12208</v>
      </c>
      <c r="F315" s="467">
        <f t="shared" si="130"/>
        <v>3467072</v>
      </c>
      <c r="G315" s="467">
        <v>14998</v>
      </c>
      <c r="H315" s="467">
        <f t="shared" si="131"/>
        <v>4259432</v>
      </c>
      <c r="I315" s="589">
        <f t="shared" si="132"/>
        <v>7726504</v>
      </c>
      <c r="J315" s="610"/>
      <c r="K315" s="521">
        <v>12208</v>
      </c>
      <c r="L315" s="467">
        <f t="shared" si="133"/>
        <v>0</v>
      </c>
      <c r="M315" s="521">
        <v>14998</v>
      </c>
      <c r="N315" s="467">
        <f t="shared" si="134"/>
        <v>0</v>
      </c>
      <c r="O315" s="589">
        <f t="shared" si="135"/>
        <v>0</v>
      </c>
      <c r="P315" s="641">
        <f t="shared" si="127"/>
        <v>0</v>
      </c>
      <c r="Q315" s="514">
        <f t="shared" si="128"/>
        <v>0</v>
      </c>
      <c r="R315" s="640">
        <f t="shared" si="129"/>
        <v>0</v>
      </c>
      <c r="S315" s="641"/>
      <c r="T315" s="521">
        <v>12208</v>
      </c>
      <c r="U315" s="521">
        <f t="shared" si="136"/>
        <v>0</v>
      </c>
      <c r="V315" s="521">
        <v>14998</v>
      </c>
      <c r="W315" s="521">
        <f t="shared" si="137"/>
        <v>0</v>
      </c>
      <c r="X315" s="673">
        <f t="shared" si="138"/>
        <v>0</v>
      </c>
    </row>
    <row r="316" spans="1:24" s="403" customFormat="1" ht="26.45" hidden="1" customHeight="1" x14ac:dyDescent="0.25">
      <c r="A316" s="445" t="s">
        <v>882</v>
      </c>
      <c r="B316" s="435" t="s">
        <v>427</v>
      </c>
      <c r="C316" s="571" t="s">
        <v>153</v>
      </c>
      <c r="D316" s="587">
        <v>3545</v>
      </c>
      <c r="E316" s="467">
        <v>550.20000000000005</v>
      </c>
      <c r="F316" s="467">
        <f t="shared" si="130"/>
        <v>1950459.0000000002</v>
      </c>
      <c r="G316" s="467">
        <v>702</v>
      </c>
      <c r="H316" s="467">
        <f t="shared" si="131"/>
        <v>2488590</v>
      </c>
      <c r="I316" s="589">
        <f t="shared" si="132"/>
        <v>4439049</v>
      </c>
      <c r="J316" s="610"/>
      <c r="K316" s="521">
        <v>550.20000000000005</v>
      </c>
      <c r="L316" s="467">
        <f t="shared" si="133"/>
        <v>0</v>
      </c>
      <c r="M316" s="521">
        <v>702</v>
      </c>
      <c r="N316" s="467">
        <f t="shared" si="134"/>
        <v>0</v>
      </c>
      <c r="O316" s="589">
        <f t="shared" si="135"/>
        <v>0</v>
      </c>
      <c r="P316" s="641">
        <f t="shared" si="127"/>
        <v>0</v>
      </c>
      <c r="Q316" s="514">
        <f t="shared" si="128"/>
        <v>0</v>
      </c>
      <c r="R316" s="640">
        <f t="shared" si="129"/>
        <v>0</v>
      </c>
      <c r="S316" s="641"/>
      <c r="T316" s="521">
        <v>550.20000000000005</v>
      </c>
      <c r="U316" s="521">
        <f t="shared" si="136"/>
        <v>0</v>
      </c>
      <c r="V316" s="521">
        <v>702</v>
      </c>
      <c r="W316" s="521">
        <f t="shared" si="137"/>
        <v>0</v>
      </c>
      <c r="X316" s="673">
        <f t="shared" si="138"/>
        <v>0</v>
      </c>
    </row>
    <row r="317" spans="1:24" s="403" customFormat="1" ht="15.6" hidden="1" customHeight="1" x14ac:dyDescent="0.25">
      <c r="A317" s="445" t="s">
        <v>883</v>
      </c>
      <c r="B317" s="435" t="s">
        <v>428</v>
      </c>
      <c r="C317" s="571" t="s">
        <v>213</v>
      </c>
      <c r="D317" s="587">
        <v>1350</v>
      </c>
      <c r="E317" s="467">
        <v>550.20000000000005</v>
      </c>
      <c r="F317" s="467">
        <f t="shared" si="130"/>
        <v>742770.00000000012</v>
      </c>
      <c r="G317" s="467">
        <v>78</v>
      </c>
      <c r="H317" s="467">
        <f t="shared" si="131"/>
        <v>105300</v>
      </c>
      <c r="I317" s="589">
        <f t="shared" si="132"/>
        <v>848070.00000000012</v>
      </c>
      <c r="J317" s="610"/>
      <c r="K317" s="521">
        <v>550.20000000000005</v>
      </c>
      <c r="L317" s="467">
        <f t="shared" si="133"/>
        <v>0</v>
      </c>
      <c r="M317" s="521">
        <v>78</v>
      </c>
      <c r="N317" s="467">
        <f t="shared" si="134"/>
        <v>0</v>
      </c>
      <c r="O317" s="589">
        <f t="shared" si="135"/>
        <v>0</v>
      </c>
      <c r="P317" s="641">
        <f t="shared" si="127"/>
        <v>0</v>
      </c>
      <c r="Q317" s="514">
        <f t="shared" si="128"/>
        <v>0</v>
      </c>
      <c r="R317" s="640">
        <f t="shared" si="129"/>
        <v>0</v>
      </c>
      <c r="S317" s="641"/>
      <c r="T317" s="521">
        <v>550.20000000000005</v>
      </c>
      <c r="U317" s="521">
        <f t="shared" si="136"/>
        <v>0</v>
      </c>
      <c r="V317" s="521">
        <v>78</v>
      </c>
      <c r="W317" s="521">
        <f t="shared" si="137"/>
        <v>0</v>
      </c>
      <c r="X317" s="673">
        <f t="shared" si="138"/>
        <v>0</v>
      </c>
    </row>
    <row r="318" spans="1:24" s="403" customFormat="1" ht="17.45" hidden="1" customHeight="1" x14ac:dyDescent="0.25">
      <c r="A318" s="443" t="s">
        <v>884</v>
      </c>
      <c r="B318" s="433" t="s">
        <v>429</v>
      </c>
      <c r="C318" s="569" t="s">
        <v>153</v>
      </c>
      <c r="D318" s="596">
        <v>4580</v>
      </c>
      <c r="E318" s="470"/>
      <c r="F318" s="470">
        <f>SUM(F319:F324)</f>
        <v>15313774</v>
      </c>
      <c r="G318" s="470"/>
      <c r="H318" s="470">
        <f>SUM(H319:H324)</f>
        <v>13847497.6</v>
      </c>
      <c r="I318" s="592">
        <f>SUM(I319:I324)</f>
        <v>29161271.600000001</v>
      </c>
      <c r="J318" s="616"/>
      <c r="K318" s="524"/>
      <c r="L318" s="470">
        <f>SUM(L319:L324)</f>
        <v>0</v>
      </c>
      <c r="M318" s="524"/>
      <c r="N318" s="470">
        <f>SUM(N319:N324)</f>
        <v>0</v>
      </c>
      <c r="O318" s="592">
        <f>SUM(O319:O324)</f>
        <v>0</v>
      </c>
      <c r="P318" s="641">
        <f t="shared" si="127"/>
        <v>0</v>
      </c>
      <c r="Q318" s="514">
        <f t="shared" si="128"/>
        <v>0</v>
      </c>
      <c r="R318" s="640">
        <f t="shared" si="129"/>
        <v>0</v>
      </c>
      <c r="S318" s="650"/>
      <c r="T318" s="524"/>
      <c r="U318" s="524">
        <f>SUM(U319:U324)</f>
        <v>0</v>
      </c>
      <c r="V318" s="524"/>
      <c r="W318" s="524">
        <f>SUM(W319:W324)</f>
        <v>0</v>
      </c>
      <c r="X318" s="674">
        <f>SUM(X319:X324)</f>
        <v>0</v>
      </c>
    </row>
    <row r="319" spans="1:24" s="403" customFormat="1" ht="15.6" hidden="1" customHeight="1" x14ac:dyDescent="0.25">
      <c r="A319" s="445" t="s">
        <v>885</v>
      </c>
      <c r="B319" s="435" t="s">
        <v>423</v>
      </c>
      <c r="C319" s="571" t="s">
        <v>153</v>
      </c>
      <c r="D319" s="587">
        <v>4580</v>
      </c>
      <c r="E319" s="467">
        <v>393</v>
      </c>
      <c r="F319" s="467">
        <f t="shared" ref="F319:F324" si="139">E319*D319</f>
        <v>1799940</v>
      </c>
      <c r="G319" s="467">
        <v>78</v>
      </c>
      <c r="H319" s="467">
        <f t="shared" ref="H319:H324" si="140">G319*D319</f>
        <v>357240</v>
      </c>
      <c r="I319" s="589">
        <f t="shared" ref="I319:I324" si="141">H319+F319</f>
        <v>2157180</v>
      </c>
      <c r="J319" s="610"/>
      <c r="K319" s="521">
        <v>393</v>
      </c>
      <c r="L319" s="467">
        <f t="shared" ref="L319:L324" si="142">K319*J319</f>
        <v>0</v>
      </c>
      <c r="M319" s="521">
        <v>78</v>
      </c>
      <c r="N319" s="467">
        <f t="shared" ref="N319:N324" si="143">M319*J319</f>
        <v>0</v>
      </c>
      <c r="O319" s="589">
        <f t="shared" ref="O319:O324" si="144">N319+L319</f>
        <v>0</v>
      </c>
      <c r="P319" s="641">
        <f t="shared" si="127"/>
        <v>0</v>
      </c>
      <c r="Q319" s="514">
        <f t="shared" si="128"/>
        <v>0</v>
      </c>
      <c r="R319" s="640">
        <f t="shared" si="129"/>
        <v>0</v>
      </c>
      <c r="S319" s="641"/>
      <c r="T319" s="521">
        <v>393</v>
      </c>
      <c r="U319" s="521">
        <f t="shared" ref="U319:U324" si="145">T319*S319</f>
        <v>0</v>
      </c>
      <c r="V319" s="521">
        <v>78</v>
      </c>
      <c r="W319" s="521">
        <f t="shared" ref="W319:W324" si="146">V319*S319</f>
        <v>0</v>
      </c>
      <c r="X319" s="673">
        <f t="shared" ref="X319:X324" si="147">W319+U319</f>
        <v>0</v>
      </c>
    </row>
    <row r="320" spans="1:24" s="403" customFormat="1" ht="15.6" hidden="1" customHeight="1" x14ac:dyDescent="0.25">
      <c r="A320" s="445" t="s">
        <v>886</v>
      </c>
      <c r="B320" s="435" t="s">
        <v>424</v>
      </c>
      <c r="C320" s="571" t="s">
        <v>153</v>
      </c>
      <c r="D320" s="587">
        <v>4580</v>
      </c>
      <c r="E320" s="467">
        <v>235.8</v>
      </c>
      <c r="F320" s="467">
        <f t="shared" si="139"/>
        <v>1079964</v>
      </c>
      <c r="G320" s="467">
        <v>202.02</v>
      </c>
      <c r="H320" s="467">
        <f t="shared" si="140"/>
        <v>925251.60000000009</v>
      </c>
      <c r="I320" s="589">
        <f t="shared" si="141"/>
        <v>2005215.6</v>
      </c>
      <c r="J320" s="610"/>
      <c r="K320" s="521">
        <v>235.8</v>
      </c>
      <c r="L320" s="467">
        <f t="shared" si="142"/>
        <v>0</v>
      </c>
      <c r="M320" s="521">
        <v>202.02</v>
      </c>
      <c r="N320" s="467">
        <f t="shared" si="143"/>
        <v>0</v>
      </c>
      <c r="O320" s="589">
        <f t="shared" si="144"/>
        <v>0</v>
      </c>
      <c r="P320" s="641">
        <f t="shared" si="127"/>
        <v>0</v>
      </c>
      <c r="Q320" s="514">
        <f t="shared" si="128"/>
        <v>0</v>
      </c>
      <c r="R320" s="640">
        <f t="shared" si="129"/>
        <v>0</v>
      </c>
      <c r="S320" s="641"/>
      <c r="T320" s="521">
        <v>235.8</v>
      </c>
      <c r="U320" s="521">
        <f t="shared" si="145"/>
        <v>0</v>
      </c>
      <c r="V320" s="521">
        <v>202.02</v>
      </c>
      <c r="W320" s="521">
        <f t="shared" si="146"/>
        <v>0</v>
      </c>
      <c r="X320" s="673">
        <f t="shared" si="147"/>
        <v>0</v>
      </c>
    </row>
    <row r="321" spans="1:24" s="403" customFormat="1" ht="15.6" hidden="1" customHeight="1" x14ac:dyDescent="0.25">
      <c r="A321" s="445" t="s">
        <v>887</v>
      </c>
      <c r="B321" s="435" t="s">
        <v>425</v>
      </c>
      <c r="C321" s="571" t="s">
        <v>171</v>
      </c>
      <c r="D321" s="587">
        <v>4580</v>
      </c>
      <c r="E321" s="467">
        <v>1021.8000000000001</v>
      </c>
      <c r="F321" s="467">
        <f t="shared" si="139"/>
        <v>4679844</v>
      </c>
      <c r="G321" s="467">
        <v>624</v>
      </c>
      <c r="H321" s="467">
        <f t="shared" si="140"/>
        <v>2857920</v>
      </c>
      <c r="I321" s="589">
        <f t="shared" si="141"/>
        <v>7537764</v>
      </c>
      <c r="J321" s="610"/>
      <c r="K321" s="521">
        <v>1021.8000000000001</v>
      </c>
      <c r="L321" s="467">
        <f t="shared" si="142"/>
        <v>0</v>
      </c>
      <c r="M321" s="521">
        <v>624</v>
      </c>
      <c r="N321" s="467">
        <f t="shared" si="143"/>
        <v>0</v>
      </c>
      <c r="O321" s="589">
        <f t="shared" si="144"/>
        <v>0</v>
      </c>
      <c r="P321" s="641">
        <f t="shared" si="127"/>
        <v>0</v>
      </c>
      <c r="Q321" s="514">
        <f t="shared" si="128"/>
        <v>0</v>
      </c>
      <c r="R321" s="640">
        <f t="shared" si="129"/>
        <v>0</v>
      </c>
      <c r="S321" s="641"/>
      <c r="T321" s="521">
        <v>1021.8000000000001</v>
      </c>
      <c r="U321" s="521">
        <f t="shared" si="145"/>
        <v>0</v>
      </c>
      <c r="V321" s="521">
        <v>624</v>
      </c>
      <c r="W321" s="521">
        <f t="shared" si="146"/>
        <v>0</v>
      </c>
      <c r="X321" s="673">
        <f t="shared" si="147"/>
        <v>0</v>
      </c>
    </row>
    <row r="322" spans="1:24" s="406" customFormat="1" ht="39.6" hidden="1" customHeight="1" x14ac:dyDescent="0.25">
      <c r="A322" s="445" t="s">
        <v>888</v>
      </c>
      <c r="B322" s="435" t="s">
        <v>430</v>
      </c>
      <c r="C322" s="571" t="s">
        <v>171</v>
      </c>
      <c r="D322" s="587">
        <v>367</v>
      </c>
      <c r="E322" s="467">
        <v>12208</v>
      </c>
      <c r="F322" s="467">
        <f t="shared" si="139"/>
        <v>4480336</v>
      </c>
      <c r="G322" s="467">
        <v>17398</v>
      </c>
      <c r="H322" s="467">
        <f t="shared" si="140"/>
        <v>6385066</v>
      </c>
      <c r="I322" s="589">
        <f t="shared" si="141"/>
        <v>10865402</v>
      </c>
      <c r="J322" s="610"/>
      <c r="K322" s="521">
        <v>12208</v>
      </c>
      <c r="L322" s="467">
        <f t="shared" si="142"/>
        <v>0</v>
      </c>
      <c r="M322" s="521">
        <v>17398</v>
      </c>
      <c r="N322" s="467">
        <f t="shared" si="143"/>
        <v>0</v>
      </c>
      <c r="O322" s="589">
        <f t="shared" si="144"/>
        <v>0</v>
      </c>
      <c r="P322" s="641">
        <f t="shared" si="127"/>
        <v>0</v>
      </c>
      <c r="Q322" s="514">
        <f t="shared" si="128"/>
        <v>0</v>
      </c>
      <c r="R322" s="640">
        <f t="shared" si="129"/>
        <v>0</v>
      </c>
      <c r="S322" s="641"/>
      <c r="T322" s="521">
        <v>12208</v>
      </c>
      <c r="U322" s="521">
        <f t="shared" si="145"/>
        <v>0</v>
      </c>
      <c r="V322" s="521">
        <v>17398</v>
      </c>
      <c r="W322" s="521">
        <f t="shared" si="146"/>
        <v>0</v>
      </c>
      <c r="X322" s="673">
        <f t="shared" si="147"/>
        <v>0</v>
      </c>
    </row>
    <row r="323" spans="1:24" s="403" customFormat="1" ht="26.45" hidden="1" customHeight="1" x14ac:dyDescent="0.25">
      <c r="A323" s="445" t="s">
        <v>889</v>
      </c>
      <c r="B323" s="435" t="s">
        <v>427</v>
      </c>
      <c r="C323" s="571" t="s">
        <v>153</v>
      </c>
      <c r="D323" s="587">
        <v>4580</v>
      </c>
      <c r="E323" s="467">
        <v>550.20000000000005</v>
      </c>
      <c r="F323" s="467">
        <f t="shared" si="139"/>
        <v>2519916</v>
      </c>
      <c r="G323" s="467">
        <v>702</v>
      </c>
      <c r="H323" s="467">
        <f t="shared" si="140"/>
        <v>3215160</v>
      </c>
      <c r="I323" s="589">
        <f t="shared" si="141"/>
        <v>5735076</v>
      </c>
      <c r="J323" s="610"/>
      <c r="K323" s="521">
        <v>550.20000000000005</v>
      </c>
      <c r="L323" s="467">
        <f t="shared" si="142"/>
        <v>0</v>
      </c>
      <c r="M323" s="521">
        <v>702</v>
      </c>
      <c r="N323" s="467">
        <f t="shared" si="143"/>
        <v>0</v>
      </c>
      <c r="O323" s="589">
        <f t="shared" si="144"/>
        <v>0</v>
      </c>
      <c r="P323" s="641">
        <f t="shared" si="127"/>
        <v>0</v>
      </c>
      <c r="Q323" s="514">
        <f t="shared" si="128"/>
        <v>0</v>
      </c>
      <c r="R323" s="640">
        <f t="shared" si="129"/>
        <v>0</v>
      </c>
      <c r="S323" s="641"/>
      <c r="T323" s="521">
        <v>550.20000000000005</v>
      </c>
      <c r="U323" s="521">
        <f t="shared" si="145"/>
        <v>0</v>
      </c>
      <c r="V323" s="521">
        <v>702</v>
      </c>
      <c r="W323" s="521">
        <f t="shared" si="146"/>
        <v>0</v>
      </c>
      <c r="X323" s="673">
        <f t="shared" si="147"/>
        <v>0</v>
      </c>
    </row>
    <row r="324" spans="1:24" s="403" customFormat="1" ht="15.6" hidden="1" customHeight="1" x14ac:dyDescent="0.25">
      <c r="A324" s="445" t="s">
        <v>890</v>
      </c>
      <c r="B324" s="435" t="s">
        <v>428</v>
      </c>
      <c r="C324" s="571" t="s">
        <v>213</v>
      </c>
      <c r="D324" s="587">
        <v>1370</v>
      </c>
      <c r="E324" s="467">
        <v>550.20000000000005</v>
      </c>
      <c r="F324" s="467">
        <f t="shared" si="139"/>
        <v>753774.00000000012</v>
      </c>
      <c r="G324" s="467">
        <v>78</v>
      </c>
      <c r="H324" s="467">
        <f t="shared" si="140"/>
        <v>106860</v>
      </c>
      <c r="I324" s="589">
        <f t="shared" si="141"/>
        <v>860634.00000000012</v>
      </c>
      <c r="J324" s="610"/>
      <c r="K324" s="521">
        <v>550.20000000000005</v>
      </c>
      <c r="L324" s="467">
        <f t="shared" si="142"/>
        <v>0</v>
      </c>
      <c r="M324" s="521">
        <v>78</v>
      </c>
      <c r="N324" s="467">
        <f t="shared" si="143"/>
        <v>0</v>
      </c>
      <c r="O324" s="589">
        <f t="shared" si="144"/>
        <v>0</v>
      </c>
      <c r="P324" s="641">
        <f t="shared" si="127"/>
        <v>0</v>
      </c>
      <c r="Q324" s="514">
        <f t="shared" si="128"/>
        <v>0</v>
      </c>
      <c r="R324" s="640">
        <f t="shared" si="129"/>
        <v>0</v>
      </c>
      <c r="S324" s="641"/>
      <c r="T324" s="521">
        <v>550.20000000000005</v>
      </c>
      <c r="U324" s="521">
        <f t="shared" si="145"/>
        <v>0</v>
      </c>
      <c r="V324" s="521">
        <v>78</v>
      </c>
      <c r="W324" s="521">
        <f t="shared" si="146"/>
        <v>0</v>
      </c>
      <c r="X324" s="673">
        <f t="shared" si="147"/>
        <v>0</v>
      </c>
    </row>
    <row r="325" spans="1:24" s="403" customFormat="1" ht="17.45" hidden="1" customHeight="1" x14ac:dyDescent="0.25">
      <c r="A325" s="443" t="s">
        <v>891</v>
      </c>
      <c r="B325" s="433" t="s">
        <v>431</v>
      </c>
      <c r="C325" s="569"/>
      <c r="D325" s="596"/>
      <c r="E325" s="470"/>
      <c r="F325" s="470">
        <f>SUM(F326:F329)</f>
        <v>2452320</v>
      </c>
      <c r="G325" s="470"/>
      <c r="H325" s="470">
        <f>SUM(H326:H329)</f>
        <v>1341522</v>
      </c>
      <c r="I325" s="592">
        <f>SUM(I326:I329)</f>
        <v>3793842</v>
      </c>
      <c r="J325" s="616"/>
      <c r="K325" s="524"/>
      <c r="L325" s="470">
        <f>SUM(L326:L329)</f>
        <v>0</v>
      </c>
      <c r="M325" s="524"/>
      <c r="N325" s="470">
        <f>SUM(N326:N329)</f>
        <v>0</v>
      </c>
      <c r="O325" s="592">
        <f>SUM(O326:O329)</f>
        <v>0</v>
      </c>
      <c r="P325" s="641">
        <f t="shared" si="127"/>
        <v>0</v>
      </c>
      <c r="Q325" s="514">
        <f t="shared" si="128"/>
        <v>0</v>
      </c>
      <c r="R325" s="640">
        <f t="shared" si="129"/>
        <v>0</v>
      </c>
      <c r="S325" s="650"/>
      <c r="T325" s="524"/>
      <c r="U325" s="524">
        <f>SUM(U326:U329)</f>
        <v>0</v>
      </c>
      <c r="V325" s="524"/>
      <c r="W325" s="524">
        <f>SUM(W326:W329)</f>
        <v>0</v>
      </c>
      <c r="X325" s="674">
        <f>SUM(X326:X329)</f>
        <v>0</v>
      </c>
    </row>
    <row r="326" spans="1:24" s="403" customFormat="1" ht="15.6" hidden="1" customHeight="1" x14ac:dyDescent="0.25">
      <c r="A326" s="445" t="s">
        <v>892</v>
      </c>
      <c r="B326" s="435" t="s">
        <v>432</v>
      </c>
      <c r="C326" s="572" t="s">
        <v>153</v>
      </c>
      <c r="D326" s="587">
        <v>100</v>
      </c>
      <c r="E326" s="467">
        <v>2672.4</v>
      </c>
      <c r="F326" s="467">
        <f>E326*D326</f>
        <v>267240</v>
      </c>
      <c r="G326" s="467">
        <v>1326</v>
      </c>
      <c r="H326" s="467">
        <f>G326*D326</f>
        <v>132600</v>
      </c>
      <c r="I326" s="589">
        <f>H326+F326</f>
        <v>399840</v>
      </c>
      <c r="J326" s="610"/>
      <c r="K326" s="521">
        <v>2672.4</v>
      </c>
      <c r="L326" s="467">
        <f>K326*J326</f>
        <v>0</v>
      </c>
      <c r="M326" s="521">
        <v>1326</v>
      </c>
      <c r="N326" s="467">
        <f>M326*J326</f>
        <v>0</v>
      </c>
      <c r="O326" s="589">
        <f>N326+L326</f>
        <v>0</v>
      </c>
      <c r="P326" s="641">
        <f t="shared" si="127"/>
        <v>0</v>
      </c>
      <c r="Q326" s="514">
        <f t="shared" si="128"/>
        <v>0</v>
      </c>
      <c r="R326" s="640">
        <f t="shared" si="129"/>
        <v>0</v>
      </c>
      <c r="S326" s="641"/>
      <c r="T326" s="521">
        <v>2672.4</v>
      </c>
      <c r="U326" s="521">
        <f>T326*S326</f>
        <v>0</v>
      </c>
      <c r="V326" s="521">
        <v>1326</v>
      </c>
      <c r="W326" s="521">
        <f>V326*S326</f>
        <v>0</v>
      </c>
      <c r="X326" s="673">
        <f>W326+U326</f>
        <v>0</v>
      </c>
    </row>
    <row r="327" spans="1:24" s="403" customFormat="1" ht="15.6" hidden="1" customHeight="1" x14ac:dyDescent="0.25">
      <c r="A327" s="445" t="s">
        <v>893</v>
      </c>
      <c r="B327" s="435" t="s">
        <v>433</v>
      </c>
      <c r="C327" s="572" t="s">
        <v>31</v>
      </c>
      <c r="D327" s="587">
        <v>120</v>
      </c>
      <c r="E327" s="467">
        <v>11790</v>
      </c>
      <c r="F327" s="467">
        <f>E327*D327</f>
        <v>1414800</v>
      </c>
      <c r="G327" s="467">
        <v>4680</v>
      </c>
      <c r="H327" s="467">
        <f>G327*D327</f>
        <v>561600</v>
      </c>
      <c r="I327" s="589">
        <f>H327+F327</f>
        <v>1976400</v>
      </c>
      <c r="J327" s="610"/>
      <c r="K327" s="521">
        <v>11790</v>
      </c>
      <c r="L327" s="467">
        <f>K327*J327</f>
        <v>0</v>
      </c>
      <c r="M327" s="521">
        <v>4680</v>
      </c>
      <c r="N327" s="467">
        <f>M327*J327</f>
        <v>0</v>
      </c>
      <c r="O327" s="589">
        <f>N327+L327</f>
        <v>0</v>
      </c>
      <c r="P327" s="641">
        <f t="shared" si="127"/>
        <v>0</v>
      </c>
      <c r="Q327" s="514">
        <f t="shared" si="128"/>
        <v>0</v>
      </c>
      <c r="R327" s="640">
        <f t="shared" si="129"/>
        <v>0</v>
      </c>
      <c r="S327" s="641"/>
      <c r="T327" s="521">
        <v>11790</v>
      </c>
      <c r="U327" s="521">
        <f>T327*S327</f>
        <v>0</v>
      </c>
      <c r="V327" s="521">
        <v>4680</v>
      </c>
      <c r="W327" s="521">
        <f>V327*S327</f>
        <v>0</v>
      </c>
      <c r="X327" s="673">
        <f>W327+U327</f>
        <v>0</v>
      </c>
    </row>
    <row r="328" spans="1:24" s="403" customFormat="1" ht="26.45" hidden="1" customHeight="1" x14ac:dyDescent="0.25">
      <c r="A328" s="445" t="s">
        <v>894</v>
      </c>
      <c r="B328" s="435" t="s">
        <v>434</v>
      </c>
      <c r="C328" s="572" t="s">
        <v>171</v>
      </c>
      <c r="D328" s="587">
        <v>26</v>
      </c>
      <c r="E328" s="467">
        <v>13132.246153846156</v>
      </c>
      <c r="F328" s="467">
        <f>E328*D328</f>
        <v>341438.4</v>
      </c>
      <c r="G328" s="467">
        <v>21921</v>
      </c>
      <c r="H328" s="467">
        <f>G328*D328</f>
        <v>569946</v>
      </c>
      <c r="I328" s="589">
        <f>H328+F328</f>
        <v>911384.4</v>
      </c>
      <c r="J328" s="610"/>
      <c r="K328" s="521">
        <v>13132.246153846156</v>
      </c>
      <c r="L328" s="467">
        <f>K328*J328</f>
        <v>0</v>
      </c>
      <c r="M328" s="521">
        <v>21921</v>
      </c>
      <c r="N328" s="467">
        <f>M328*J328</f>
        <v>0</v>
      </c>
      <c r="O328" s="589">
        <f>N328+L328</f>
        <v>0</v>
      </c>
      <c r="P328" s="641">
        <f t="shared" si="127"/>
        <v>0</v>
      </c>
      <c r="Q328" s="514">
        <f t="shared" si="128"/>
        <v>0</v>
      </c>
      <c r="R328" s="640">
        <f t="shared" si="129"/>
        <v>0</v>
      </c>
      <c r="S328" s="641"/>
      <c r="T328" s="521">
        <v>13132.246153846156</v>
      </c>
      <c r="U328" s="521">
        <f>T328*S328</f>
        <v>0</v>
      </c>
      <c r="V328" s="521">
        <v>21921</v>
      </c>
      <c r="W328" s="521">
        <f>V328*S328</f>
        <v>0</v>
      </c>
      <c r="X328" s="673">
        <f>W328+U328</f>
        <v>0</v>
      </c>
    </row>
    <row r="329" spans="1:24" s="403" customFormat="1" ht="15.6" hidden="1" customHeight="1" x14ac:dyDescent="0.25">
      <c r="A329" s="445" t="s">
        <v>895</v>
      </c>
      <c r="B329" s="435" t="s">
        <v>435</v>
      </c>
      <c r="C329" s="572" t="s">
        <v>134</v>
      </c>
      <c r="D329" s="587">
        <v>496</v>
      </c>
      <c r="E329" s="467">
        <v>864.6</v>
      </c>
      <c r="F329" s="467">
        <f>E329*D329</f>
        <v>428841.60000000003</v>
      </c>
      <c r="G329" s="467">
        <v>156</v>
      </c>
      <c r="H329" s="467">
        <f>G329*D329</f>
        <v>77376</v>
      </c>
      <c r="I329" s="589">
        <f>H329+F329</f>
        <v>506217.60000000003</v>
      </c>
      <c r="J329" s="610"/>
      <c r="K329" s="521">
        <v>864.6</v>
      </c>
      <c r="L329" s="467">
        <f>K329*J329</f>
        <v>0</v>
      </c>
      <c r="M329" s="521">
        <v>156</v>
      </c>
      <c r="N329" s="467">
        <f>M329*J329</f>
        <v>0</v>
      </c>
      <c r="O329" s="589">
        <f>N329+L329</f>
        <v>0</v>
      </c>
      <c r="P329" s="641">
        <f t="shared" si="127"/>
        <v>0</v>
      </c>
      <c r="Q329" s="514">
        <f t="shared" si="128"/>
        <v>0</v>
      </c>
      <c r="R329" s="640">
        <f t="shared" si="129"/>
        <v>0</v>
      </c>
      <c r="S329" s="641"/>
      <c r="T329" s="521">
        <v>864.6</v>
      </c>
      <c r="U329" s="521">
        <f>T329*S329</f>
        <v>0</v>
      </c>
      <c r="V329" s="521">
        <v>156</v>
      </c>
      <c r="W329" s="521">
        <f>V329*S329</f>
        <v>0</v>
      </c>
      <c r="X329" s="673">
        <f>W329+U329</f>
        <v>0</v>
      </c>
    </row>
    <row r="330" spans="1:24" ht="17.45" hidden="1" customHeight="1" x14ac:dyDescent="0.25">
      <c r="A330" s="443" t="s">
        <v>896</v>
      </c>
      <c r="B330" s="433" t="s">
        <v>436</v>
      </c>
      <c r="C330" s="569"/>
      <c r="D330" s="596"/>
      <c r="E330" s="470"/>
      <c r="F330" s="470">
        <f>SUM(F331:F340)</f>
        <v>4453232.34</v>
      </c>
      <c r="G330" s="470"/>
      <c r="H330" s="470">
        <f>SUM(H331:H340)</f>
        <v>8043587.7600000007</v>
      </c>
      <c r="I330" s="592">
        <f>SUM(I331:I340)</f>
        <v>12496820.1</v>
      </c>
      <c r="J330" s="616"/>
      <c r="K330" s="524"/>
      <c r="L330" s="470">
        <f>SUM(L331:L340)</f>
        <v>0</v>
      </c>
      <c r="M330" s="524"/>
      <c r="N330" s="470">
        <f>SUM(N331:N340)</f>
        <v>0</v>
      </c>
      <c r="O330" s="592">
        <f>SUM(O331:O340)</f>
        <v>0</v>
      </c>
      <c r="P330" s="641">
        <f t="shared" si="127"/>
        <v>0</v>
      </c>
      <c r="Q330" s="514">
        <f t="shared" si="128"/>
        <v>0</v>
      </c>
      <c r="R330" s="640">
        <f t="shared" si="129"/>
        <v>0</v>
      </c>
      <c r="S330" s="650"/>
      <c r="T330" s="524"/>
      <c r="U330" s="524">
        <f>SUM(U331:U340)</f>
        <v>0</v>
      </c>
      <c r="V330" s="524"/>
      <c r="W330" s="524">
        <f>SUM(W331:W340)</f>
        <v>0</v>
      </c>
      <c r="X330" s="674">
        <f>SUM(X331:X340)</f>
        <v>0</v>
      </c>
    </row>
    <row r="331" spans="1:24" ht="15.6" hidden="1" customHeight="1" x14ac:dyDescent="0.25">
      <c r="A331" s="445" t="s">
        <v>897</v>
      </c>
      <c r="B331" s="435" t="s">
        <v>432</v>
      </c>
      <c r="C331" s="572" t="s">
        <v>153</v>
      </c>
      <c r="D331" s="587">
        <v>330</v>
      </c>
      <c r="E331" s="467">
        <v>5502</v>
      </c>
      <c r="F331" s="467">
        <f t="shared" ref="F331:F340" si="148">E331*D331</f>
        <v>1815660</v>
      </c>
      <c r="G331" s="467">
        <v>1326</v>
      </c>
      <c r="H331" s="467">
        <f t="shared" ref="H331:H340" si="149">G331*D331</f>
        <v>437580</v>
      </c>
      <c r="I331" s="589">
        <f t="shared" ref="I331:I340" si="150">H331+F331</f>
        <v>2253240</v>
      </c>
      <c r="J331" s="610"/>
      <c r="K331" s="521">
        <v>5502</v>
      </c>
      <c r="L331" s="467">
        <f t="shared" ref="L331:L340" si="151">K331*J331</f>
        <v>0</v>
      </c>
      <c r="M331" s="521">
        <v>1326</v>
      </c>
      <c r="N331" s="467">
        <f t="shared" ref="N331:N340" si="152">M331*J331</f>
        <v>0</v>
      </c>
      <c r="O331" s="589">
        <f t="shared" ref="O331:O340" si="153">N331+L331</f>
        <v>0</v>
      </c>
      <c r="P331" s="641">
        <f t="shared" si="127"/>
        <v>0</v>
      </c>
      <c r="Q331" s="514">
        <f t="shared" si="128"/>
        <v>0</v>
      </c>
      <c r="R331" s="640">
        <f t="shared" si="129"/>
        <v>0</v>
      </c>
      <c r="S331" s="641"/>
      <c r="T331" s="521">
        <v>5502</v>
      </c>
      <c r="U331" s="521">
        <f t="shared" ref="U331:U340" si="154">T331*S331</f>
        <v>0</v>
      </c>
      <c r="V331" s="521">
        <v>1326</v>
      </c>
      <c r="W331" s="521">
        <f t="shared" ref="W331:W340" si="155">V331*S331</f>
        <v>0</v>
      </c>
      <c r="X331" s="673">
        <f t="shared" ref="X331:X340" si="156">W331+U331</f>
        <v>0</v>
      </c>
    </row>
    <row r="332" spans="1:24" s="403" customFormat="1" ht="15.6" hidden="1" customHeight="1" x14ac:dyDescent="0.25">
      <c r="A332" s="445" t="s">
        <v>898</v>
      </c>
      <c r="B332" s="435" t="s">
        <v>437</v>
      </c>
      <c r="C332" s="572" t="s">
        <v>171</v>
      </c>
      <c r="D332" s="587">
        <v>32.6</v>
      </c>
      <c r="E332" s="467">
        <v>8646</v>
      </c>
      <c r="F332" s="467">
        <f t="shared" si="148"/>
        <v>281859.60000000003</v>
      </c>
      <c r="G332" s="467">
        <v>23400</v>
      </c>
      <c r="H332" s="467">
        <f t="shared" si="149"/>
        <v>762840</v>
      </c>
      <c r="I332" s="589">
        <f t="shared" si="150"/>
        <v>1044699.6000000001</v>
      </c>
      <c r="J332" s="610"/>
      <c r="K332" s="521">
        <v>8646</v>
      </c>
      <c r="L332" s="467">
        <f t="shared" si="151"/>
        <v>0</v>
      </c>
      <c r="M332" s="521">
        <v>23400</v>
      </c>
      <c r="N332" s="467">
        <f t="shared" si="152"/>
        <v>0</v>
      </c>
      <c r="O332" s="589">
        <f t="shared" si="153"/>
        <v>0</v>
      </c>
      <c r="P332" s="641">
        <f t="shared" si="127"/>
        <v>0</v>
      </c>
      <c r="Q332" s="514">
        <f t="shared" si="128"/>
        <v>0</v>
      </c>
      <c r="R332" s="640">
        <f t="shared" si="129"/>
        <v>0</v>
      </c>
      <c r="S332" s="641"/>
      <c r="T332" s="521">
        <v>8646</v>
      </c>
      <c r="U332" s="521">
        <f t="shared" si="154"/>
        <v>0</v>
      </c>
      <c r="V332" s="521">
        <v>23400</v>
      </c>
      <c r="W332" s="521">
        <f t="shared" si="155"/>
        <v>0</v>
      </c>
      <c r="X332" s="673">
        <f t="shared" si="156"/>
        <v>0</v>
      </c>
    </row>
    <row r="333" spans="1:24" s="403" customFormat="1" ht="26.45" hidden="1" customHeight="1" x14ac:dyDescent="0.25">
      <c r="A333" s="445" t="s">
        <v>899</v>
      </c>
      <c r="B333" s="435" t="s">
        <v>438</v>
      </c>
      <c r="C333" s="572" t="s">
        <v>171</v>
      </c>
      <c r="D333" s="587">
        <v>69.8</v>
      </c>
      <c r="E333" s="467">
        <v>8646</v>
      </c>
      <c r="F333" s="467">
        <f t="shared" si="148"/>
        <v>603490.79999999993</v>
      </c>
      <c r="G333" s="467">
        <v>22464</v>
      </c>
      <c r="H333" s="467">
        <f t="shared" si="149"/>
        <v>1567987.2</v>
      </c>
      <c r="I333" s="589">
        <f t="shared" si="150"/>
        <v>2171478</v>
      </c>
      <c r="J333" s="610"/>
      <c r="K333" s="521">
        <v>8646</v>
      </c>
      <c r="L333" s="467">
        <f t="shared" si="151"/>
        <v>0</v>
      </c>
      <c r="M333" s="521">
        <v>22464</v>
      </c>
      <c r="N333" s="467">
        <f t="shared" si="152"/>
        <v>0</v>
      </c>
      <c r="O333" s="589">
        <f t="shared" si="153"/>
        <v>0</v>
      </c>
      <c r="P333" s="641">
        <f t="shared" si="127"/>
        <v>0</v>
      </c>
      <c r="Q333" s="514">
        <f t="shared" si="128"/>
        <v>0</v>
      </c>
      <c r="R333" s="640">
        <f t="shared" si="129"/>
        <v>0</v>
      </c>
      <c r="S333" s="641"/>
      <c r="T333" s="521">
        <v>8646</v>
      </c>
      <c r="U333" s="521">
        <f t="shared" si="154"/>
        <v>0</v>
      </c>
      <c r="V333" s="521">
        <v>22464</v>
      </c>
      <c r="W333" s="521">
        <f t="shared" si="155"/>
        <v>0</v>
      </c>
      <c r="X333" s="673">
        <f t="shared" si="156"/>
        <v>0</v>
      </c>
    </row>
    <row r="334" spans="1:24" s="403" customFormat="1" ht="15.6" hidden="1" customHeight="1" x14ac:dyDescent="0.25">
      <c r="A334" s="445" t="s">
        <v>900</v>
      </c>
      <c r="B334" s="435" t="s">
        <v>415</v>
      </c>
      <c r="C334" s="572" t="s">
        <v>33</v>
      </c>
      <c r="D334" s="587">
        <v>3.9</v>
      </c>
      <c r="E334" s="467">
        <v>39300</v>
      </c>
      <c r="F334" s="467">
        <f t="shared" si="148"/>
        <v>153270</v>
      </c>
      <c r="G334" s="467">
        <v>87100</v>
      </c>
      <c r="H334" s="467">
        <f t="shared" si="149"/>
        <v>339690</v>
      </c>
      <c r="I334" s="589">
        <f t="shared" si="150"/>
        <v>492960</v>
      </c>
      <c r="J334" s="610"/>
      <c r="K334" s="521">
        <v>39300</v>
      </c>
      <c r="L334" s="467">
        <f t="shared" si="151"/>
        <v>0</v>
      </c>
      <c r="M334" s="521">
        <v>87100</v>
      </c>
      <c r="N334" s="467">
        <f t="shared" si="152"/>
        <v>0</v>
      </c>
      <c r="O334" s="589">
        <f t="shared" si="153"/>
        <v>0</v>
      </c>
      <c r="P334" s="641">
        <f t="shared" si="127"/>
        <v>0</v>
      </c>
      <c r="Q334" s="514">
        <f t="shared" si="128"/>
        <v>0</v>
      </c>
      <c r="R334" s="640">
        <f t="shared" si="129"/>
        <v>0</v>
      </c>
      <c r="S334" s="641"/>
      <c r="T334" s="521">
        <v>39300</v>
      </c>
      <c r="U334" s="521">
        <f t="shared" si="154"/>
        <v>0</v>
      </c>
      <c r="V334" s="521">
        <v>87100</v>
      </c>
      <c r="W334" s="521">
        <f t="shared" si="155"/>
        <v>0</v>
      </c>
      <c r="X334" s="673">
        <f t="shared" si="156"/>
        <v>0</v>
      </c>
    </row>
    <row r="335" spans="1:24" s="403" customFormat="1" ht="15.6" hidden="1" customHeight="1" x14ac:dyDescent="0.25">
      <c r="A335" s="445" t="s">
        <v>901</v>
      </c>
      <c r="B335" s="435" t="s">
        <v>424</v>
      </c>
      <c r="C335" s="572" t="s">
        <v>153</v>
      </c>
      <c r="D335" s="587">
        <v>418</v>
      </c>
      <c r="E335" s="467">
        <v>235.8</v>
      </c>
      <c r="F335" s="467">
        <f t="shared" si="148"/>
        <v>98564.400000000009</v>
      </c>
      <c r="G335" s="467">
        <v>202.02</v>
      </c>
      <c r="H335" s="467">
        <f t="shared" si="149"/>
        <v>84444.36</v>
      </c>
      <c r="I335" s="589">
        <f t="shared" si="150"/>
        <v>183008.76</v>
      </c>
      <c r="J335" s="610"/>
      <c r="K335" s="521">
        <v>235.8</v>
      </c>
      <c r="L335" s="467">
        <f t="shared" si="151"/>
        <v>0</v>
      </c>
      <c r="M335" s="521">
        <v>202.02</v>
      </c>
      <c r="N335" s="467">
        <f t="shared" si="152"/>
        <v>0</v>
      </c>
      <c r="O335" s="589">
        <f t="shared" si="153"/>
        <v>0</v>
      </c>
      <c r="P335" s="641">
        <f t="shared" si="127"/>
        <v>0</v>
      </c>
      <c r="Q335" s="514">
        <f t="shared" si="128"/>
        <v>0</v>
      </c>
      <c r="R335" s="640">
        <f t="shared" si="129"/>
        <v>0</v>
      </c>
      <c r="S335" s="641"/>
      <c r="T335" s="521">
        <v>235.8</v>
      </c>
      <c r="U335" s="521">
        <f t="shared" si="154"/>
        <v>0</v>
      </c>
      <c r="V335" s="521">
        <v>202.02</v>
      </c>
      <c r="W335" s="521">
        <f t="shared" si="155"/>
        <v>0</v>
      </c>
      <c r="X335" s="673">
        <f t="shared" si="156"/>
        <v>0</v>
      </c>
    </row>
    <row r="336" spans="1:24" s="403" customFormat="1" ht="15.6" hidden="1" customHeight="1" x14ac:dyDescent="0.25">
      <c r="A336" s="445" t="s">
        <v>902</v>
      </c>
      <c r="B336" s="435" t="s">
        <v>425</v>
      </c>
      <c r="C336" s="572" t="s">
        <v>153</v>
      </c>
      <c r="D336" s="587">
        <v>418</v>
      </c>
      <c r="E336" s="467">
        <v>1021.8000000000001</v>
      </c>
      <c r="F336" s="467">
        <f t="shared" si="148"/>
        <v>427112.4</v>
      </c>
      <c r="G336" s="467">
        <v>624</v>
      </c>
      <c r="H336" s="467">
        <f t="shared" si="149"/>
        <v>260832</v>
      </c>
      <c r="I336" s="589">
        <f t="shared" si="150"/>
        <v>687944.4</v>
      </c>
      <c r="J336" s="610"/>
      <c r="K336" s="521">
        <v>1021.8000000000001</v>
      </c>
      <c r="L336" s="467">
        <f t="shared" si="151"/>
        <v>0</v>
      </c>
      <c r="M336" s="521">
        <v>624</v>
      </c>
      <c r="N336" s="467">
        <f t="shared" si="152"/>
        <v>0</v>
      </c>
      <c r="O336" s="589">
        <f t="shared" si="153"/>
        <v>0</v>
      </c>
      <c r="P336" s="641">
        <f t="shared" si="127"/>
        <v>0</v>
      </c>
      <c r="Q336" s="514">
        <f t="shared" si="128"/>
        <v>0</v>
      </c>
      <c r="R336" s="640">
        <f t="shared" si="129"/>
        <v>0</v>
      </c>
      <c r="S336" s="641"/>
      <c r="T336" s="521">
        <v>1021.8000000000001</v>
      </c>
      <c r="U336" s="521">
        <f t="shared" si="154"/>
        <v>0</v>
      </c>
      <c r="V336" s="521">
        <v>624</v>
      </c>
      <c r="W336" s="521">
        <f t="shared" si="155"/>
        <v>0</v>
      </c>
      <c r="X336" s="673">
        <f t="shared" si="156"/>
        <v>0</v>
      </c>
    </row>
    <row r="337" spans="1:24" ht="15.6" hidden="1" customHeight="1" x14ac:dyDescent="0.25">
      <c r="A337" s="445" t="s">
        <v>903</v>
      </c>
      <c r="B337" s="435" t="s">
        <v>439</v>
      </c>
      <c r="C337" s="572" t="s">
        <v>31</v>
      </c>
      <c r="D337" s="587">
        <v>464</v>
      </c>
      <c r="E337" s="467">
        <v>864.6</v>
      </c>
      <c r="F337" s="467">
        <f t="shared" si="148"/>
        <v>401174.4</v>
      </c>
      <c r="G337" s="467">
        <v>2340</v>
      </c>
      <c r="H337" s="467">
        <f t="shared" si="149"/>
        <v>1085760</v>
      </c>
      <c r="I337" s="589">
        <f t="shared" si="150"/>
        <v>1486934.4</v>
      </c>
      <c r="J337" s="610"/>
      <c r="K337" s="521">
        <v>864.6</v>
      </c>
      <c r="L337" s="467">
        <f t="shared" si="151"/>
        <v>0</v>
      </c>
      <c r="M337" s="521">
        <v>2340</v>
      </c>
      <c r="N337" s="467">
        <f t="shared" si="152"/>
        <v>0</v>
      </c>
      <c r="O337" s="589">
        <f t="shared" si="153"/>
        <v>0</v>
      </c>
      <c r="P337" s="641">
        <f t="shared" si="127"/>
        <v>0</v>
      </c>
      <c r="Q337" s="514">
        <f t="shared" si="128"/>
        <v>0</v>
      </c>
      <c r="R337" s="640">
        <f t="shared" si="129"/>
        <v>0</v>
      </c>
      <c r="S337" s="641"/>
      <c r="T337" s="521">
        <v>864.6</v>
      </c>
      <c r="U337" s="521">
        <f t="shared" si="154"/>
        <v>0</v>
      </c>
      <c r="V337" s="521">
        <v>2340</v>
      </c>
      <c r="W337" s="521">
        <f t="shared" si="155"/>
        <v>0</v>
      </c>
      <c r="X337" s="673">
        <f t="shared" si="156"/>
        <v>0</v>
      </c>
    </row>
    <row r="338" spans="1:24" ht="15.6" hidden="1" customHeight="1" x14ac:dyDescent="0.25">
      <c r="A338" s="445" t="s">
        <v>904</v>
      </c>
      <c r="B338" s="435" t="s">
        <v>440</v>
      </c>
      <c r="C338" s="572" t="s">
        <v>33</v>
      </c>
      <c r="D338" s="587">
        <v>11.07</v>
      </c>
      <c r="E338" s="467">
        <v>5502</v>
      </c>
      <c r="F338" s="467">
        <f t="shared" si="148"/>
        <v>60907.14</v>
      </c>
      <c r="G338" s="467">
        <v>213720</v>
      </c>
      <c r="H338" s="467">
        <f t="shared" si="149"/>
        <v>2365880.4</v>
      </c>
      <c r="I338" s="589">
        <f t="shared" si="150"/>
        <v>2426787.54</v>
      </c>
      <c r="J338" s="610"/>
      <c r="K338" s="521">
        <v>5502</v>
      </c>
      <c r="L338" s="467">
        <f t="shared" si="151"/>
        <v>0</v>
      </c>
      <c r="M338" s="521">
        <v>213720</v>
      </c>
      <c r="N338" s="467">
        <f t="shared" si="152"/>
        <v>0</v>
      </c>
      <c r="O338" s="589">
        <f t="shared" si="153"/>
        <v>0</v>
      </c>
      <c r="P338" s="641">
        <f t="shared" si="127"/>
        <v>0</v>
      </c>
      <c r="Q338" s="514">
        <f t="shared" si="128"/>
        <v>0</v>
      </c>
      <c r="R338" s="640">
        <f t="shared" si="129"/>
        <v>0</v>
      </c>
      <c r="S338" s="641"/>
      <c r="T338" s="521">
        <v>5502</v>
      </c>
      <c r="U338" s="521">
        <f t="shared" si="154"/>
        <v>0</v>
      </c>
      <c r="V338" s="521">
        <v>213720</v>
      </c>
      <c r="W338" s="521">
        <f t="shared" si="155"/>
        <v>0</v>
      </c>
      <c r="X338" s="673">
        <f t="shared" si="156"/>
        <v>0</v>
      </c>
    </row>
    <row r="339" spans="1:24" s="403" customFormat="1" ht="15.6" hidden="1" customHeight="1" x14ac:dyDescent="0.25">
      <c r="A339" s="445" t="s">
        <v>905</v>
      </c>
      <c r="B339" s="435" t="s">
        <v>441</v>
      </c>
      <c r="C339" s="572" t="s">
        <v>33</v>
      </c>
      <c r="D339" s="587">
        <v>4.2</v>
      </c>
      <c r="E339" s="467">
        <v>2358</v>
      </c>
      <c r="F339" s="467">
        <f t="shared" si="148"/>
        <v>9903.6</v>
      </c>
      <c r="G339" s="467">
        <v>269100</v>
      </c>
      <c r="H339" s="467">
        <f t="shared" si="149"/>
        <v>1130220</v>
      </c>
      <c r="I339" s="589">
        <f t="shared" si="150"/>
        <v>1140123.6000000001</v>
      </c>
      <c r="J339" s="610"/>
      <c r="K339" s="521">
        <v>2358</v>
      </c>
      <c r="L339" s="467">
        <f t="shared" si="151"/>
        <v>0</v>
      </c>
      <c r="M339" s="521">
        <v>269100</v>
      </c>
      <c r="N339" s="467">
        <f t="shared" si="152"/>
        <v>0</v>
      </c>
      <c r="O339" s="589">
        <f t="shared" si="153"/>
        <v>0</v>
      </c>
      <c r="P339" s="641">
        <f t="shared" si="127"/>
        <v>0</v>
      </c>
      <c r="Q339" s="514">
        <f t="shared" si="128"/>
        <v>0</v>
      </c>
      <c r="R339" s="640">
        <f t="shared" si="129"/>
        <v>0</v>
      </c>
      <c r="S339" s="641"/>
      <c r="T339" s="521">
        <v>2358</v>
      </c>
      <c r="U339" s="521">
        <f t="shared" si="154"/>
        <v>0</v>
      </c>
      <c r="V339" s="521">
        <v>269100</v>
      </c>
      <c r="W339" s="521">
        <f t="shared" si="155"/>
        <v>0</v>
      </c>
      <c r="X339" s="673">
        <f t="shared" si="156"/>
        <v>0</v>
      </c>
    </row>
    <row r="340" spans="1:24" s="403" customFormat="1" ht="26.45" hidden="1" customHeight="1" x14ac:dyDescent="0.25">
      <c r="A340" s="445" t="s">
        <v>906</v>
      </c>
      <c r="B340" s="435" t="s">
        <v>442</v>
      </c>
      <c r="C340" s="572" t="s">
        <v>33</v>
      </c>
      <c r="D340" s="587">
        <v>15.3</v>
      </c>
      <c r="E340" s="467">
        <v>39300</v>
      </c>
      <c r="F340" s="467">
        <f t="shared" si="148"/>
        <v>601290</v>
      </c>
      <c r="G340" s="467">
        <v>546</v>
      </c>
      <c r="H340" s="467">
        <f t="shared" si="149"/>
        <v>8353.8000000000011</v>
      </c>
      <c r="I340" s="589">
        <f t="shared" si="150"/>
        <v>609643.80000000005</v>
      </c>
      <c r="J340" s="610"/>
      <c r="K340" s="521">
        <v>39300</v>
      </c>
      <c r="L340" s="467">
        <f t="shared" si="151"/>
        <v>0</v>
      </c>
      <c r="M340" s="521">
        <v>546</v>
      </c>
      <c r="N340" s="467">
        <f t="shared" si="152"/>
        <v>0</v>
      </c>
      <c r="O340" s="589">
        <f t="shared" si="153"/>
        <v>0</v>
      </c>
      <c r="P340" s="641">
        <f t="shared" si="127"/>
        <v>0</v>
      </c>
      <c r="Q340" s="514">
        <f t="shared" si="128"/>
        <v>0</v>
      </c>
      <c r="R340" s="640">
        <f t="shared" si="129"/>
        <v>0</v>
      </c>
      <c r="S340" s="641"/>
      <c r="T340" s="521">
        <v>39300</v>
      </c>
      <c r="U340" s="521">
        <f t="shared" si="154"/>
        <v>0</v>
      </c>
      <c r="V340" s="521">
        <v>546</v>
      </c>
      <c r="W340" s="521">
        <f t="shared" si="155"/>
        <v>0</v>
      </c>
      <c r="X340" s="673">
        <f t="shared" si="156"/>
        <v>0</v>
      </c>
    </row>
    <row r="341" spans="1:24" s="403" customFormat="1" ht="17.45" hidden="1" customHeight="1" x14ac:dyDescent="0.25">
      <c r="A341" s="443" t="s">
        <v>907</v>
      </c>
      <c r="B341" s="433" t="s">
        <v>443</v>
      </c>
      <c r="C341" s="569"/>
      <c r="D341" s="596"/>
      <c r="E341" s="422"/>
      <c r="F341" s="422">
        <f>SUM(F342:F347)</f>
        <v>251244.9</v>
      </c>
      <c r="G341" s="422"/>
      <c r="H341" s="422">
        <f>SUM(H342:H347)</f>
        <v>149682</v>
      </c>
      <c r="I341" s="597">
        <f>SUM(I342:I347)</f>
        <v>400926.9</v>
      </c>
      <c r="J341" s="616"/>
      <c r="K341" s="523"/>
      <c r="L341" s="422">
        <f>SUM(L342:L347)</f>
        <v>0</v>
      </c>
      <c r="M341" s="523"/>
      <c r="N341" s="422">
        <f>SUM(N342:N347)</f>
        <v>0</v>
      </c>
      <c r="O341" s="597">
        <f>SUM(O342:O347)</f>
        <v>0</v>
      </c>
      <c r="P341" s="641">
        <f t="shared" si="127"/>
        <v>0</v>
      </c>
      <c r="Q341" s="514">
        <f t="shared" si="128"/>
        <v>0</v>
      </c>
      <c r="R341" s="640">
        <f t="shared" si="129"/>
        <v>0</v>
      </c>
      <c r="S341" s="650"/>
      <c r="T341" s="523"/>
      <c r="U341" s="523">
        <f>SUM(U342:U347)</f>
        <v>0</v>
      </c>
      <c r="V341" s="523"/>
      <c r="W341" s="523">
        <f>SUM(W342:W347)</f>
        <v>0</v>
      </c>
      <c r="X341" s="674">
        <f>SUM(X342:X347)</f>
        <v>0</v>
      </c>
    </row>
    <row r="342" spans="1:24" s="403" customFormat="1" ht="17.45" hidden="1" customHeight="1" x14ac:dyDescent="0.25">
      <c r="A342" s="445" t="s">
        <v>908</v>
      </c>
      <c r="B342" s="435" t="s">
        <v>443</v>
      </c>
      <c r="C342" s="572" t="s">
        <v>31</v>
      </c>
      <c r="D342" s="587">
        <v>7</v>
      </c>
      <c r="E342" s="467">
        <v>19650</v>
      </c>
      <c r="F342" s="467">
        <f t="shared" ref="F342:F347" si="157">E342*D342</f>
        <v>137550</v>
      </c>
      <c r="G342" s="467">
        <v>8580</v>
      </c>
      <c r="H342" s="467">
        <f t="shared" ref="H342:H347" si="158">G342*D342</f>
        <v>60060</v>
      </c>
      <c r="I342" s="589">
        <f t="shared" ref="I342:I347" si="159">H342+F342</f>
        <v>197610</v>
      </c>
      <c r="J342" s="610"/>
      <c r="K342" s="521">
        <v>19650</v>
      </c>
      <c r="L342" s="467">
        <f t="shared" ref="L342:L347" si="160">K342*J342</f>
        <v>0</v>
      </c>
      <c r="M342" s="521">
        <v>8580</v>
      </c>
      <c r="N342" s="467">
        <f t="shared" ref="N342:N347" si="161">M342*J342</f>
        <v>0</v>
      </c>
      <c r="O342" s="589">
        <f t="shared" ref="O342:O347" si="162">N342+L342</f>
        <v>0</v>
      </c>
      <c r="P342" s="641">
        <f t="shared" si="127"/>
        <v>0</v>
      </c>
      <c r="Q342" s="514">
        <f t="shared" si="128"/>
        <v>0</v>
      </c>
      <c r="R342" s="640">
        <f t="shared" si="129"/>
        <v>0</v>
      </c>
      <c r="S342" s="641"/>
      <c r="T342" s="521">
        <v>19650</v>
      </c>
      <c r="U342" s="521">
        <f t="shared" ref="U342:U347" si="163">T342*S342</f>
        <v>0</v>
      </c>
      <c r="V342" s="521">
        <v>8580</v>
      </c>
      <c r="W342" s="521">
        <f t="shared" ref="W342:W347" si="164">V342*S342</f>
        <v>0</v>
      </c>
      <c r="X342" s="673">
        <f t="shared" ref="X342:X347" si="165">W342+U342</f>
        <v>0</v>
      </c>
    </row>
    <row r="343" spans="1:24" s="403" customFormat="1" ht="17.45" hidden="1" customHeight="1" x14ac:dyDescent="0.25">
      <c r="A343" s="445" t="s">
        <v>911</v>
      </c>
      <c r="B343" s="435" t="s">
        <v>444</v>
      </c>
      <c r="C343" s="572" t="s">
        <v>153</v>
      </c>
      <c r="D343" s="587">
        <v>21</v>
      </c>
      <c r="E343" s="467">
        <v>1021.8000000000001</v>
      </c>
      <c r="F343" s="467">
        <f t="shared" si="157"/>
        <v>21457.800000000003</v>
      </c>
      <c r="G343" s="467">
        <v>1248</v>
      </c>
      <c r="H343" s="467">
        <f t="shared" si="158"/>
        <v>26208</v>
      </c>
      <c r="I343" s="589">
        <f t="shared" si="159"/>
        <v>47665.8</v>
      </c>
      <c r="J343" s="610"/>
      <c r="K343" s="521">
        <v>1021.8000000000001</v>
      </c>
      <c r="L343" s="467">
        <f t="shared" si="160"/>
        <v>0</v>
      </c>
      <c r="M343" s="521">
        <v>1248</v>
      </c>
      <c r="N343" s="467">
        <f t="shared" si="161"/>
        <v>0</v>
      </c>
      <c r="O343" s="589">
        <f t="shared" si="162"/>
        <v>0</v>
      </c>
      <c r="P343" s="641">
        <f t="shared" si="127"/>
        <v>0</v>
      </c>
      <c r="Q343" s="514">
        <f t="shared" si="128"/>
        <v>0</v>
      </c>
      <c r="R343" s="640">
        <f t="shared" si="129"/>
        <v>0</v>
      </c>
      <c r="S343" s="641"/>
      <c r="T343" s="521">
        <v>1021.8000000000001</v>
      </c>
      <c r="U343" s="521">
        <f t="shared" si="163"/>
        <v>0</v>
      </c>
      <c r="V343" s="521">
        <v>1248</v>
      </c>
      <c r="W343" s="521">
        <f t="shared" si="164"/>
        <v>0</v>
      </c>
      <c r="X343" s="673">
        <f t="shared" si="165"/>
        <v>0</v>
      </c>
    </row>
    <row r="344" spans="1:24" s="403" customFormat="1" ht="17.45" hidden="1" customHeight="1" x14ac:dyDescent="0.25">
      <c r="A344" s="445" t="s">
        <v>909</v>
      </c>
      <c r="B344" s="435" t="s">
        <v>445</v>
      </c>
      <c r="C344" s="572" t="s">
        <v>171</v>
      </c>
      <c r="D344" s="587">
        <v>0.05</v>
      </c>
      <c r="E344" s="467">
        <v>8646</v>
      </c>
      <c r="F344" s="467">
        <f t="shared" si="157"/>
        <v>432.3</v>
      </c>
      <c r="G344" s="467">
        <v>23400</v>
      </c>
      <c r="H344" s="467">
        <f t="shared" si="158"/>
        <v>1170</v>
      </c>
      <c r="I344" s="589">
        <f t="shared" si="159"/>
        <v>1602.3</v>
      </c>
      <c r="J344" s="610"/>
      <c r="K344" s="521">
        <v>8646</v>
      </c>
      <c r="L344" s="467">
        <f t="shared" si="160"/>
        <v>0</v>
      </c>
      <c r="M344" s="521">
        <v>23400</v>
      </c>
      <c r="N344" s="467">
        <f t="shared" si="161"/>
        <v>0</v>
      </c>
      <c r="O344" s="589">
        <f t="shared" si="162"/>
        <v>0</v>
      </c>
      <c r="P344" s="641">
        <f t="shared" si="127"/>
        <v>0</v>
      </c>
      <c r="Q344" s="514">
        <f t="shared" si="128"/>
        <v>0</v>
      </c>
      <c r="R344" s="640">
        <f t="shared" si="129"/>
        <v>0</v>
      </c>
      <c r="S344" s="641"/>
      <c r="T344" s="521">
        <v>8646</v>
      </c>
      <c r="U344" s="521">
        <f t="shared" si="163"/>
        <v>0</v>
      </c>
      <c r="V344" s="521">
        <v>23400</v>
      </c>
      <c r="W344" s="521">
        <f t="shared" si="164"/>
        <v>0</v>
      </c>
      <c r="X344" s="673">
        <f t="shared" si="165"/>
        <v>0</v>
      </c>
    </row>
    <row r="345" spans="1:24" s="403" customFormat="1" ht="17.45" hidden="1" customHeight="1" x14ac:dyDescent="0.25">
      <c r="A345" s="445" t="s">
        <v>912</v>
      </c>
      <c r="B345" s="435" t="s">
        <v>446</v>
      </c>
      <c r="C345" s="572" t="s">
        <v>31</v>
      </c>
      <c r="D345" s="587">
        <v>14</v>
      </c>
      <c r="E345" s="467">
        <v>3615.6000000000004</v>
      </c>
      <c r="F345" s="467">
        <f t="shared" si="157"/>
        <v>50618.400000000009</v>
      </c>
      <c r="G345" s="467">
        <v>1560</v>
      </c>
      <c r="H345" s="467">
        <f t="shared" si="158"/>
        <v>21840</v>
      </c>
      <c r="I345" s="589">
        <f t="shared" si="159"/>
        <v>72458.400000000009</v>
      </c>
      <c r="J345" s="610"/>
      <c r="K345" s="521">
        <v>3615.6000000000004</v>
      </c>
      <c r="L345" s="467">
        <f t="shared" si="160"/>
        <v>0</v>
      </c>
      <c r="M345" s="521">
        <v>1560</v>
      </c>
      <c r="N345" s="467">
        <f t="shared" si="161"/>
        <v>0</v>
      </c>
      <c r="O345" s="589">
        <f t="shared" si="162"/>
        <v>0</v>
      </c>
      <c r="P345" s="641">
        <f t="shared" si="127"/>
        <v>0</v>
      </c>
      <c r="Q345" s="514">
        <f t="shared" si="128"/>
        <v>0</v>
      </c>
      <c r="R345" s="640">
        <f t="shared" si="129"/>
        <v>0</v>
      </c>
      <c r="S345" s="641"/>
      <c r="T345" s="521">
        <v>3615.6000000000004</v>
      </c>
      <c r="U345" s="521">
        <f t="shared" si="163"/>
        <v>0</v>
      </c>
      <c r="V345" s="521">
        <v>1560</v>
      </c>
      <c r="W345" s="521">
        <f t="shared" si="164"/>
        <v>0</v>
      </c>
      <c r="X345" s="673">
        <f t="shared" si="165"/>
        <v>0</v>
      </c>
    </row>
    <row r="346" spans="1:24" s="403" customFormat="1" ht="17.45" hidden="1" customHeight="1" x14ac:dyDescent="0.25">
      <c r="A346" s="445" t="s">
        <v>910</v>
      </c>
      <c r="B346" s="435" t="s">
        <v>447</v>
      </c>
      <c r="C346" s="572" t="s">
        <v>31</v>
      </c>
      <c r="D346" s="587">
        <v>7</v>
      </c>
      <c r="E346" s="467">
        <v>5502</v>
      </c>
      <c r="F346" s="467">
        <f t="shared" si="157"/>
        <v>38514</v>
      </c>
      <c r="G346" s="467">
        <v>5460</v>
      </c>
      <c r="H346" s="467">
        <f t="shared" si="158"/>
        <v>38220</v>
      </c>
      <c r="I346" s="589">
        <f t="shared" si="159"/>
        <v>76734</v>
      </c>
      <c r="J346" s="610"/>
      <c r="K346" s="521">
        <v>5502</v>
      </c>
      <c r="L346" s="467">
        <f t="shared" si="160"/>
        <v>0</v>
      </c>
      <c r="M346" s="521">
        <v>5460</v>
      </c>
      <c r="N346" s="467">
        <f t="shared" si="161"/>
        <v>0</v>
      </c>
      <c r="O346" s="589">
        <f t="shared" si="162"/>
        <v>0</v>
      </c>
      <c r="P346" s="641">
        <f t="shared" si="127"/>
        <v>0</v>
      </c>
      <c r="Q346" s="514">
        <f t="shared" si="128"/>
        <v>0</v>
      </c>
      <c r="R346" s="640">
        <f t="shared" si="129"/>
        <v>0</v>
      </c>
      <c r="S346" s="641"/>
      <c r="T346" s="521">
        <v>5502</v>
      </c>
      <c r="U346" s="521">
        <f t="shared" si="163"/>
        <v>0</v>
      </c>
      <c r="V346" s="521">
        <v>5460</v>
      </c>
      <c r="W346" s="521">
        <f t="shared" si="164"/>
        <v>0</v>
      </c>
      <c r="X346" s="673">
        <f t="shared" si="165"/>
        <v>0</v>
      </c>
    </row>
    <row r="347" spans="1:24" s="403" customFormat="1" ht="17.45" hidden="1" customHeight="1" x14ac:dyDescent="0.25">
      <c r="A347" s="445" t="s">
        <v>913</v>
      </c>
      <c r="B347" s="435" t="s">
        <v>448</v>
      </c>
      <c r="C347" s="572" t="s">
        <v>31</v>
      </c>
      <c r="D347" s="587">
        <v>2</v>
      </c>
      <c r="E347" s="467">
        <v>1336.2</v>
      </c>
      <c r="F347" s="467">
        <f t="shared" si="157"/>
        <v>2672.4</v>
      </c>
      <c r="G347" s="467">
        <v>1092</v>
      </c>
      <c r="H347" s="467">
        <f t="shared" si="158"/>
        <v>2184</v>
      </c>
      <c r="I347" s="589">
        <f t="shared" si="159"/>
        <v>4856.3999999999996</v>
      </c>
      <c r="J347" s="610"/>
      <c r="K347" s="521">
        <v>1336.2</v>
      </c>
      <c r="L347" s="467">
        <f t="shared" si="160"/>
        <v>0</v>
      </c>
      <c r="M347" s="521">
        <v>1092</v>
      </c>
      <c r="N347" s="467">
        <f t="shared" si="161"/>
        <v>0</v>
      </c>
      <c r="O347" s="589">
        <f t="shared" si="162"/>
        <v>0</v>
      </c>
      <c r="P347" s="641">
        <f t="shared" si="127"/>
        <v>0</v>
      </c>
      <c r="Q347" s="514">
        <f t="shared" si="128"/>
        <v>0</v>
      </c>
      <c r="R347" s="640">
        <f t="shared" si="129"/>
        <v>0</v>
      </c>
      <c r="S347" s="641"/>
      <c r="T347" s="521">
        <v>1336.2</v>
      </c>
      <c r="U347" s="521">
        <f t="shared" si="163"/>
        <v>0</v>
      </c>
      <c r="V347" s="521">
        <v>1092</v>
      </c>
      <c r="W347" s="521">
        <f t="shared" si="164"/>
        <v>0</v>
      </c>
      <c r="X347" s="673">
        <f t="shared" si="165"/>
        <v>0</v>
      </c>
    </row>
    <row r="348" spans="1:24" s="403" customFormat="1" ht="17.45" hidden="1" customHeight="1" x14ac:dyDescent="0.25">
      <c r="A348" s="443" t="s">
        <v>914</v>
      </c>
      <c r="B348" s="433" t="s">
        <v>449</v>
      </c>
      <c r="C348" s="569"/>
      <c r="D348" s="596"/>
      <c r="E348" s="422"/>
      <c r="F348" s="422">
        <f>SUM(F349:F351)</f>
        <v>543912</v>
      </c>
      <c r="G348" s="422"/>
      <c r="H348" s="422">
        <f>SUM(H349:H351)</f>
        <v>336960</v>
      </c>
      <c r="I348" s="597">
        <f>SUM(I349:I351)</f>
        <v>880872</v>
      </c>
      <c r="J348" s="616"/>
      <c r="K348" s="523"/>
      <c r="L348" s="422">
        <f>SUM(L349:L351)</f>
        <v>0</v>
      </c>
      <c r="M348" s="523"/>
      <c r="N348" s="422">
        <f>SUM(N349:N351)</f>
        <v>0</v>
      </c>
      <c r="O348" s="597">
        <f>SUM(O349:O351)</f>
        <v>0</v>
      </c>
      <c r="P348" s="641">
        <f t="shared" si="127"/>
        <v>0</v>
      </c>
      <c r="Q348" s="514">
        <f t="shared" si="128"/>
        <v>0</v>
      </c>
      <c r="R348" s="640">
        <f t="shared" si="129"/>
        <v>0</v>
      </c>
      <c r="S348" s="650"/>
      <c r="T348" s="523"/>
      <c r="U348" s="523">
        <f>SUM(U349:U351)</f>
        <v>0</v>
      </c>
      <c r="V348" s="523"/>
      <c r="W348" s="523">
        <f>SUM(W349:W351)</f>
        <v>0</v>
      </c>
      <c r="X348" s="674">
        <f>SUM(X349:X351)</f>
        <v>0</v>
      </c>
    </row>
    <row r="349" spans="1:24" s="403" customFormat="1" ht="17.45" hidden="1" customHeight="1" x14ac:dyDescent="0.25">
      <c r="A349" s="445" t="s">
        <v>915</v>
      </c>
      <c r="B349" s="435" t="s">
        <v>449</v>
      </c>
      <c r="C349" s="572" t="s">
        <v>213</v>
      </c>
      <c r="D349" s="587">
        <v>20</v>
      </c>
      <c r="E349" s="467">
        <v>19650</v>
      </c>
      <c r="F349" s="467">
        <f>E349*D349</f>
        <v>393000</v>
      </c>
      <c r="G349" s="467">
        <v>8580</v>
      </c>
      <c r="H349" s="467">
        <f>G349*D349</f>
        <v>171600</v>
      </c>
      <c r="I349" s="589">
        <f>H349+F349</f>
        <v>564600</v>
      </c>
      <c r="J349" s="610"/>
      <c r="K349" s="521">
        <v>19650</v>
      </c>
      <c r="L349" s="467">
        <f>K349*J349</f>
        <v>0</v>
      </c>
      <c r="M349" s="521">
        <v>8580</v>
      </c>
      <c r="N349" s="467">
        <f>M349*J349</f>
        <v>0</v>
      </c>
      <c r="O349" s="589">
        <f>N349+L349</f>
        <v>0</v>
      </c>
      <c r="P349" s="641">
        <f t="shared" si="127"/>
        <v>0</v>
      </c>
      <c r="Q349" s="514">
        <f t="shared" si="128"/>
        <v>0</v>
      </c>
      <c r="R349" s="640">
        <f t="shared" si="129"/>
        <v>0</v>
      </c>
      <c r="S349" s="641"/>
      <c r="T349" s="521">
        <v>19650</v>
      </c>
      <c r="U349" s="521">
        <f>T349*S349</f>
        <v>0</v>
      </c>
      <c r="V349" s="521">
        <v>8580</v>
      </c>
      <c r="W349" s="521">
        <f>V349*S349</f>
        <v>0</v>
      </c>
      <c r="X349" s="673">
        <f>W349+U349</f>
        <v>0</v>
      </c>
    </row>
    <row r="350" spans="1:24" s="403" customFormat="1" ht="17.45" hidden="1" customHeight="1" x14ac:dyDescent="0.25">
      <c r="A350" s="445" t="s">
        <v>916</v>
      </c>
      <c r="B350" s="435" t="s">
        <v>444</v>
      </c>
      <c r="C350" s="572" t="s">
        <v>153</v>
      </c>
      <c r="D350" s="587">
        <v>40</v>
      </c>
      <c r="E350" s="467">
        <v>1021.8000000000001</v>
      </c>
      <c r="F350" s="467">
        <f>E350*D350</f>
        <v>40872</v>
      </c>
      <c r="G350" s="467">
        <v>1248</v>
      </c>
      <c r="H350" s="467">
        <f>G350*D350</f>
        <v>49920</v>
      </c>
      <c r="I350" s="589">
        <f>H350+F350</f>
        <v>90792</v>
      </c>
      <c r="J350" s="610"/>
      <c r="K350" s="521">
        <v>1021.8000000000001</v>
      </c>
      <c r="L350" s="467">
        <f>K350*J350</f>
        <v>0</v>
      </c>
      <c r="M350" s="521">
        <v>1248</v>
      </c>
      <c r="N350" s="467">
        <f>M350*J350</f>
        <v>0</v>
      </c>
      <c r="O350" s="589">
        <f>N350+L350</f>
        <v>0</v>
      </c>
      <c r="P350" s="641">
        <f t="shared" si="127"/>
        <v>0</v>
      </c>
      <c r="Q350" s="514">
        <f t="shared" si="128"/>
        <v>0</v>
      </c>
      <c r="R350" s="640">
        <f t="shared" si="129"/>
        <v>0</v>
      </c>
      <c r="S350" s="641"/>
      <c r="T350" s="521">
        <v>1021.8000000000001</v>
      </c>
      <c r="U350" s="521">
        <f>T350*S350</f>
        <v>0</v>
      </c>
      <c r="V350" s="521">
        <v>1248</v>
      </c>
      <c r="W350" s="521">
        <f>V350*S350</f>
        <v>0</v>
      </c>
      <c r="X350" s="673">
        <f>W350+U350</f>
        <v>0</v>
      </c>
    </row>
    <row r="351" spans="1:24" s="403" customFormat="1" ht="17.45" hidden="1" customHeight="1" x14ac:dyDescent="0.25">
      <c r="A351" s="445" t="s">
        <v>917</v>
      </c>
      <c r="B351" s="435" t="s">
        <v>450</v>
      </c>
      <c r="C351" s="572" t="s">
        <v>213</v>
      </c>
      <c r="D351" s="587">
        <v>200</v>
      </c>
      <c r="E351" s="467">
        <v>550.20000000000005</v>
      </c>
      <c r="F351" s="467">
        <f>E351*D351</f>
        <v>110040.00000000001</v>
      </c>
      <c r="G351" s="467">
        <v>577.20000000000005</v>
      </c>
      <c r="H351" s="467">
        <f>G351*D351</f>
        <v>115440.00000000001</v>
      </c>
      <c r="I351" s="589">
        <f>H351+F351</f>
        <v>225480.00000000003</v>
      </c>
      <c r="J351" s="610"/>
      <c r="K351" s="521">
        <v>550.20000000000005</v>
      </c>
      <c r="L351" s="467">
        <f>K351*J351</f>
        <v>0</v>
      </c>
      <c r="M351" s="521">
        <v>577.20000000000005</v>
      </c>
      <c r="N351" s="467">
        <f>M351*J351</f>
        <v>0</v>
      </c>
      <c r="O351" s="589">
        <f>N351+L351</f>
        <v>0</v>
      </c>
      <c r="P351" s="641">
        <f t="shared" si="127"/>
        <v>0</v>
      </c>
      <c r="Q351" s="514">
        <f t="shared" si="128"/>
        <v>0</v>
      </c>
      <c r="R351" s="640">
        <f t="shared" si="129"/>
        <v>0</v>
      </c>
      <c r="S351" s="641"/>
      <c r="T351" s="521">
        <v>550.20000000000005</v>
      </c>
      <c r="U351" s="521">
        <f>T351*S351</f>
        <v>0</v>
      </c>
      <c r="V351" s="521">
        <v>577.20000000000005</v>
      </c>
      <c r="W351" s="521">
        <f>V351*S351</f>
        <v>0</v>
      </c>
      <c r="X351" s="673">
        <f>W351+U351</f>
        <v>0</v>
      </c>
    </row>
    <row r="352" spans="1:24" s="403" customFormat="1" ht="17.45" hidden="1" customHeight="1" x14ac:dyDescent="0.25">
      <c r="A352" s="443" t="s">
        <v>918</v>
      </c>
      <c r="B352" s="433" t="s">
        <v>451</v>
      </c>
      <c r="C352" s="569"/>
      <c r="D352" s="593"/>
      <c r="E352" s="470"/>
      <c r="F352" s="470">
        <f>SUM(F353:F354)</f>
        <v>30182.400000000001</v>
      </c>
      <c r="G352" s="470"/>
      <c r="H352" s="470">
        <f>SUM(H353:H354)</f>
        <v>44304</v>
      </c>
      <c r="I352" s="592">
        <f>SUM(I353:I354)</f>
        <v>74486.399999999994</v>
      </c>
      <c r="J352" s="616"/>
      <c r="K352" s="524"/>
      <c r="L352" s="470">
        <f>SUM(L353:L354)</f>
        <v>0</v>
      </c>
      <c r="M352" s="524"/>
      <c r="N352" s="470">
        <f>SUM(N353:N354)</f>
        <v>0</v>
      </c>
      <c r="O352" s="592">
        <f>SUM(O353:O354)</f>
        <v>0</v>
      </c>
      <c r="P352" s="641">
        <f t="shared" si="127"/>
        <v>0</v>
      </c>
      <c r="Q352" s="514">
        <f t="shared" si="128"/>
        <v>0</v>
      </c>
      <c r="R352" s="640">
        <f t="shared" si="129"/>
        <v>0</v>
      </c>
      <c r="S352" s="650"/>
      <c r="T352" s="524"/>
      <c r="U352" s="524">
        <f>SUM(U353:U354)</f>
        <v>0</v>
      </c>
      <c r="V352" s="524"/>
      <c r="W352" s="524">
        <f>SUM(W353:W354)</f>
        <v>0</v>
      </c>
      <c r="X352" s="674">
        <f>SUM(X353:X354)</f>
        <v>0</v>
      </c>
    </row>
    <row r="353" spans="1:24" s="403" customFormat="1" ht="17.45" hidden="1" customHeight="1" x14ac:dyDescent="0.25">
      <c r="A353" s="445" t="s">
        <v>919</v>
      </c>
      <c r="B353" s="435" t="s">
        <v>451</v>
      </c>
      <c r="C353" s="572" t="s">
        <v>153</v>
      </c>
      <c r="D353" s="587">
        <v>4</v>
      </c>
      <c r="E353" s="467">
        <v>5502</v>
      </c>
      <c r="F353" s="467">
        <f>E353*D353</f>
        <v>22008</v>
      </c>
      <c r="G353" s="467">
        <v>8580</v>
      </c>
      <c r="H353" s="467">
        <f>G353*D353</f>
        <v>34320</v>
      </c>
      <c r="I353" s="589">
        <f>H353+F353</f>
        <v>56328</v>
      </c>
      <c r="J353" s="610"/>
      <c r="K353" s="521">
        <v>5502</v>
      </c>
      <c r="L353" s="467">
        <f>K353*J353</f>
        <v>0</v>
      </c>
      <c r="M353" s="521">
        <v>8580</v>
      </c>
      <c r="N353" s="467">
        <f>M353*J353</f>
        <v>0</v>
      </c>
      <c r="O353" s="589">
        <f>N353+L353</f>
        <v>0</v>
      </c>
      <c r="P353" s="641">
        <f t="shared" si="127"/>
        <v>0</v>
      </c>
      <c r="Q353" s="514">
        <f t="shared" si="128"/>
        <v>0</v>
      </c>
      <c r="R353" s="640">
        <f t="shared" si="129"/>
        <v>0</v>
      </c>
      <c r="S353" s="641"/>
      <c r="T353" s="521">
        <v>5502</v>
      </c>
      <c r="U353" s="521">
        <f>T353*S353</f>
        <v>0</v>
      </c>
      <c r="V353" s="521">
        <v>8580</v>
      </c>
      <c r="W353" s="521">
        <f>V353*S353</f>
        <v>0</v>
      </c>
      <c r="X353" s="673">
        <f>W353+U353</f>
        <v>0</v>
      </c>
    </row>
    <row r="354" spans="1:24" s="403" customFormat="1" ht="17.45" hidden="1" customHeight="1" x14ac:dyDescent="0.25">
      <c r="A354" s="445" t="s">
        <v>920</v>
      </c>
      <c r="B354" s="435" t="s">
        <v>444</v>
      </c>
      <c r="C354" s="572" t="s">
        <v>153</v>
      </c>
      <c r="D354" s="587">
        <v>8</v>
      </c>
      <c r="E354" s="467">
        <v>1021.8000000000001</v>
      </c>
      <c r="F354" s="467">
        <f>E354*D354</f>
        <v>8174.4000000000005</v>
      </c>
      <c r="G354" s="467">
        <v>1248</v>
      </c>
      <c r="H354" s="467">
        <f>G354*D354</f>
        <v>9984</v>
      </c>
      <c r="I354" s="589">
        <f>H354+F354</f>
        <v>18158.400000000001</v>
      </c>
      <c r="J354" s="610"/>
      <c r="K354" s="521">
        <v>1021.8000000000001</v>
      </c>
      <c r="L354" s="467">
        <f>K354*J354</f>
        <v>0</v>
      </c>
      <c r="M354" s="521">
        <v>1248</v>
      </c>
      <c r="N354" s="467">
        <f>M354*J354</f>
        <v>0</v>
      </c>
      <c r="O354" s="589">
        <f>N354+L354</f>
        <v>0</v>
      </c>
      <c r="P354" s="641">
        <f t="shared" ref="P354:P417" si="166">K354-T354</f>
        <v>0</v>
      </c>
      <c r="Q354" s="514">
        <f t="shared" ref="Q354:Q417" si="167">M354-V354</f>
        <v>0</v>
      </c>
      <c r="R354" s="640">
        <f t="shared" si="129"/>
        <v>0</v>
      </c>
      <c r="S354" s="641"/>
      <c r="T354" s="521">
        <v>1021.8000000000001</v>
      </c>
      <c r="U354" s="521">
        <f>T354*S354</f>
        <v>0</v>
      </c>
      <c r="V354" s="521">
        <v>1248</v>
      </c>
      <c r="W354" s="521">
        <f>V354*S354</f>
        <v>0</v>
      </c>
      <c r="X354" s="673">
        <f>W354+U354</f>
        <v>0</v>
      </c>
    </row>
    <row r="355" spans="1:24" ht="25.5" x14ac:dyDescent="0.25">
      <c r="A355" s="443" t="s">
        <v>921</v>
      </c>
      <c r="B355" s="433" t="s">
        <v>452</v>
      </c>
      <c r="C355" s="569"/>
      <c r="D355" s="596">
        <v>11140</v>
      </c>
      <c r="E355" s="422"/>
      <c r="F355" s="422">
        <f>SUM(F356:F360)</f>
        <v>37237258.022</v>
      </c>
      <c r="G355" s="422"/>
      <c r="H355" s="422">
        <f>SUM(H356:H360)</f>
        <v>3695483.34</v>
      </c>
      <c r="I355" s="597">
        <f>SUM(I356:I360)</f>
        <v>40932741.362000003</v>
      </c>
      <c r="J355" s="616">
        <v>10506.89</v>
      </c>
      <c r="K355" s="522"/>
      <c r="L355" s="457">
        <f>SUM(L356:L360)</f>
        <v>35120985.093246996</v>
      </c>
      <c r="M355" s="522"/>
      <c r="N355" s="457">
        <f>SUM(N356:N360)</f>
        <v>3485461.1265899995</v>
      </c>
      <c r="O355" s="623">
        <f>SUM(O356:O360)</f>
        <v>38606446.219836995</v>
      </c>
      <c r="P355" s="641">
        <f t="shared" si="166"/>
        <v>0</v>
      </c>
      <c r="Q355" s="514">
        <f t="shared" si="167"/>
        <v>0</v>
      </c>
      <c r="R355" s="640">
        <f t="shared" ref="R355:R418" si="168">(D355*K355)-(D355*T355)</f>
        <v>0</v>
      </c>
      <c r="S355" s="650">
        <v>10506.89</v>
      </c>
      <c r="T355" s="522"/>
      <c r="U355" s="522">
        <f>SUM(U356:U360)</f>
        <v>35115829.420000002</v>
      </c>
      <c r="V355" s="522"/>
      <c r="W355" s="522">
        <f>SUM(W356:W360)</f>
        <v>3482948.8999999994</v>
      </c>
      <c r="X355" s="676">
        <f>SUM(X356:X360)</f>
        <v>38598778.319999993</v>
      </c>
    </row>
    <row r="356" spans="1:24" ht="17.45" customHeight="1" x14ac:dyDescent="0.25">
      <c r="A356" s="445" t="s">
        <v>922</v>
      </c>
      <c r="B356" s="435" t="s">
        <v>453</v>
      </c>
      <c r="C356" s="572" t="s">
        <v>153</v>
      </c>
      <c r="D356" s="587">
        <v>11140</v>
      </c>
      <c r="E356" s="467">
        <v>750</v>
      </c>
      <c r="F356" s="467">
        <f>E356*D356</f>
        <v>8355000</v>
      </c>
      <c r="G356" s="467"/>
      <c r="H356" s="467"/>
      <c r="I356" s="589">
        <f>H356+F356</f>
        <v>8355000</v>
      </c>
      <c r="J356" s="617">
        <v>10506.89</v>
      </c>
      <c r="K356" s="514">
        <v>750</v>
      </c>
      <c r="L356" s="478">
        <f>K356*J356</f>
        <v>7880167.5</v>
      </c>
      <c r="M356" s="514"/>
      <c r="N356" s="478"/>
      <c r="O356" s="612">
        <f>N356+L356</f>
        <v>7880167.5</v>
      </c>
      <c r="P356" s="641">
        <f t="shared" si="166"/>
        <v>0</v>
      </c>
      <c r="Q356" s="514">
        <f t="shared" si="167"/>
        <v>0</v>
      </c>
      <c r="R356" s="640">
        <f t="shared" si="168"/>
        <v>0</v>
      </c>
      <c r="S356" s="651">
        <v>10506.89</v>
      </c>
      <c r="T356" s="514">
        <v>750</v>
      </c>
      <c r="U356" s="514">
        <f>T356*S356</f>
        <v>7880167.5</v>
      </c>
      <c r="V356" s="514"/>
      <c r="W356" s="514"/>
      <c r="X356" s="671">
        <f>W356+U356</f>
        <v>7880167.5</v>
      </c>
    </row>
    <row r="357" spans="1:24" ht="17.45" customHeight="1" x14ac:dyDescent="0.25">
      <c r="A357" s="445" t="s">
        <v>923</v>
      </c>
      <c r="B357" s="435" t="s">
        <v>454</v>
      </c>
      <c r="C357" s="572" t="s">
        <v>153</v>
      </c>
      <c r="D357" s="587">
        <v>11140</v>
      </c>
      <c r="E357" s="467">
        <v>89</v>
      </c>
      <c r="F357" s="467">
        <f>E357*D357</f>
        <v>991460</v>
      </c>
      <c r="G357" s="467">
        <v>46</v>
      </c>
      <c r="H357" s="467">
        <f>G357*D357</f>
        <v>512440</v>
      </c>
      <c r="I357" s="589">
        <f>H357+F357</f>
        <v>1503900</v>
      </c>
      <c r="J357" s="617">
        <v>10506.89</v>
      </c>
      <c r="K357" s="514">
        <v>89</v>
      </c>
      <c r="L357" s="478">
        <f>K357*J357</f>
        <v>935113.21</v>
      </c>
      <c r="M357" s="514">
        <v>46</v>
      </c>
      <c r="N357" s="478">
        <f>M357*J357</f>
        <v>483316.93999999994</v>
      </c>
      <c r="O357" s="612">
        <f>N357+L357</f>
        <v>1418430.15</v>
      </c>
      <c r="P357" s="641">
        <f t="shared" si="166"/>
        <v>0</v>
      </c>
      <c r="Q357" s="514">
        <f t="shared" si="167"/>
        <v>0</v>
      </c>
      <c r="R357" s="640">
        <f t="shared" si="168"/>
        <v>0</v>
      </c>
      <c r="S357" s="651">
        <v>10506.89</v>
      </c>
      <c r="T357" s="514">
        <v>89</v>
      </c>
      <c r="U357" s="514">
        <f>T357*S357</f>
        <v>935113.21</v>
      </c>
      <c r="V357" s="514">
        <v>46</v>
      </c>
      <c r="W357" s="514">
        <f>V357*S357</f>
        <v>483316.93999999994</v>
      </c>
      <c r="X357" s="671">
        <f>W357+U357</f>
        <v>1418430.15</v>
      </c>
    </row>
    <row r="358" spans="1:24" ht="17.45" customHeight="1" x14ac:dyDescent="0.25">
      <c r="A358" s="445" t="s">
        <v>924</v>
      </c>
      <c r="B358" s="435" t="s">
        <v>455</v>
      </c>
      <c r="C358" s="572" t="s">
        <v>153</v>
      </c>
      <c r="D358" s="594">
        <v>11140</v>
      </c>
      <c r="E358" s="467">
        <v>1675.05</v>
      </c>
      <c r="F358" s="467">
        <f>E358*D358</f>
        <v>18660057</v>
      </c>
      <c r="G358" s="467"/>
      <c r="H358" s="467"/>
      <c r="I358" s="589">
        <f>H358+F358</f>
        <v>18660057</v>
      </c>
      <c r="J358" s="617">
        <v>10506.89</v>
      </c>
      <c r="K358" s="514">
        <v>1675.05</v>
      </c>
      <c r="L358" s="478">
        <f>K358*J358</f>
        <v>17599566.094499998</v>
      </c>
      <c r="M358" s="514"/>
      <c r="N358" s="478"/>
      <c r="O358" s="612">
        <f>N358+L358</f>
        <v>17599566.094499998</v>
      </c>
      <c r="P358" s="641">
        <f t="shared" si="166"/>
        <v>4.9999999999954525E-2</v>
      </c>
      <c r="Q358" s="514">
        <f t="shared" si="167"/>
        <v>0</v>
      </c>
      <c r="R358" s="640">
        <f t="shared" si="168"/>
        <v>557</v>
      </c>
      <c r="S358" s="651">
        <v>10506.89</v>
      </c>
      <c r="T358" s="514">
        <v>1675</v>
      </c>
      <c r="U358" s="514">
        <f>T358*S358</f>
        <v>17599040.75</v>
      </c>
      <c r="V358" s="514"/>
      <c r="W358" s="514"/>
      <c r="X358" s="671">
        <f>W358+U358</f>
        <v>17599040.75</v>
      </c>
    </row>
    <row r="359" spans="1:24" ht="17.45" customHeight="1" x14ac:dyDescent="0.25">
      <c r="A359" s="445" t="s">
        <v>925</v>
      </c>
      <c r="B359" s="435" t="s">
        <v>456</v>
      </c>
      <c r="C359" s="572" t="s">
        <v>153</v>
      </c>
      <c r="D359" s="587">
        <v>11140</v>
      </c>
      <c r="E359" s="467">
        <v>102.6123</v>
      </c>
      <c r="F359" s="467">
        <f>E359*D359</f>
        <v>1143101.0220000001</v>
      </c>
      <c r="G359" s="467">
        <v>55.731000000000002</v>
      </c>
      <c r="H359" s="467">
        <f>G359*D359</f>
        <v>620843.34</v>
      </c>
      <c r="I359" s="589">
        <f>H359+F359</f>
        <v>1763944.3620000002</v>
      </c>
      <c r="J359" s="617">
        <v>10506.89</v>
      </c>
      <c r="K359" s="514">
        <v>102.6123</v>
      </c>
      <c r="L359" s="478">
        <f>K359*J359</f>
        <v>1078136.1487469999</v>
      </c>
      <c r="M359" s="514">
        <v>55.731000000000002</v>
      </c>
      <c r="N359" s="478">
        <f>M359*J359</f>
        <v>585559.48658999999</v>
      </c>
      <c r="O359" s="612">
        <f>N359+L359</f>
        <v>1663695.6353369998</v>
      </c>
      <c r="P359" s="641">
        <f t="shared" si="166"/>
        <v>2.3000000000052978E-3</v>
      </c>
      <c r="Q359" s="514">
        <f t="shared" si="167"/>
        <v>1.0000000000047748E-3</v>
      </c>
      <c r="R359" s="640">
        <f t="shared" si="168"/>
        <v>25.622000000206754</v>
      </c>
      <c r="S359" s="651">
        <v>10462</v>
      </c>
      <c r="T359" s="514">
        <v>102.61</v>
      </c>
      <c r="U359" s="514">
        <f>T359*S359</f>
        <v>1073505.82</v>
      </c>
      <c r="V359" s="514">
        <v>55.73</v>
      </c>
      <c r="W359" s="514">
        <f>V359*S359</f>
        <v>583047.26</v>
      </c>
      <c r="X359" s="671">
        <f>W359+U359</f>
        <v>1656553.08</v>
      </c>
    </row>
    <row r="360" spans="1:24" ht="17.45" customHeight="1" x14ac:dyDescent="0.25">
      <c r="A360" s="445" t="s">
        <v>926</v>
      </c>
      <c r="B360" s="435" t="s">
        <v>457</v>
      </c>
      <c r="C360" s="572" t="s">
        <v>153</v>
      </c>
      <c r="D360" s="587">
        <v>11140</v>
      </c>
      <c r="E360" s="467">
        <v>726</v>
      </c>
      <c r="F360" s="467">
        <f>E360*D360</f>
        <v>8087640</v>
      </c>
      <c r="G360" s="467">
        <v>230</v>
      </c>
      <c r="H360" s="467">
        <f>G360*D360</f>
        <v>2562200</v>
      </c>
      <c r="I360" s="589">
        <f>H360+F360</f>
        <v>10649840</v>
      </c>
      <c r="J360" s="617">
        <v>10506.89</v>
      </c>
      <c r="K360" s="514">
        <v>726</v>
      </c>
      <c r="L360" s="478">
        <f>K360*J360</f>
        <v>7628002.1399999997</v>
      </c>
      <c r="M360" s="514">
        <v>230</v>
      </c>
      <c r="N360" s="478">
        <f>M360*J360</f>
        <v>2416584.6999999997</v>
      </c>
      <c r="O360" s="612">
        <f>N360+L360</f>
        <v>10044586.84</v>
      </c>
      <c r="P360" s="641">
        <f t="shared" si="166"/>
        <v>0</v>
      </c>
      <c r="Q360" s="514">
        <f t="shared" si="167"/>
        <v>0</v>
      </c>
      <c r="R360" s="640">
        <f t="shared" si="168"/>
        <v>0</v>
      </c>
      <c r="S360" s="651">
        <v>10506.89</v>
      </c>
      <c r="T360" s="514">
        <v>726</v>
      </c>
      <c r="U360" s="514">
        <f>T360*S360</f>
        <v>7628002.1399999997</v>
      </c>
      <c r="V360" s="514">
        <v>230</v>
      </c>
      <c r="W360" s="514">
        <f>V360*S360</f>
        <v>2416584.6999999997</v>
      </c>
      <c r="X360" s="671">
        <f>W360+U360</f>
        <v>10044586.84</v>
      </c>
    </row>
    <row r="361" spans="1:24" s="404" customFormat="1" ht="17.45" hidden="1" customHeight="1" x14ac:dyDescent="0.25">
      <c r="A361" s="706" t="s">
        <v>458</v>
      </c>
      <c r="B361" s="698" t="s">
        <v>459</v>
      </c>
      <c r="C361" s="699"/>
      <c r="D361" s="700"/>
      <c r="E361" s="465"/>
      <c r="F361" s="465">
        <f>SUM(F362:F377)</f>
        <v>235407</v>
      </c>
      <c r="G361" s="465"/>
      <c r="H361" s="465">
        <f>SUM(H362:H377)</f>
        <v>343913.44</v>
      </c>
      <c r="I361" s="590">
        <f>SUM(I362:I377)</f>
        <v>579320.43999999994</v>
      </c>
      <c r="J361" s="637"/>
      <c r="K361" s="520"/>
      <c r="L361" s="465">
        <f>SUM(L362:L377)</f>
        <v>0</v>
      </c>
      <c r="M361" s="520"/>
      <c r="N361" s="465">
        <f>SUM(N362:N377)</f>
        <v>0</v>
      </c>
      <c r="O361" s="590">
        <f>SUM(O362:O377)</f>
        <v>0</v>
      </c>
      <c r="P361" s="641">
        <f t="shared" si="166"/>
        <v>0</v>
      </c>
      <c r="Q361" s="514">
        <f t="shared" si="167"/>
        <v>0</v>
      </c>
      <c r="R361" s="640">
        <f t="shared" si="168"/>
        <v>0</v>
      </c>
      <c r="S361" s="636"/>
      <c r="T361" s="520"/>
      <c r="U361" s="520">
        <f>SUM(U362:U377)</f>
        <v>0</v>
      </c>
      <c r="V361" s="520"/>
      <c r="W361" s="520">
        <f>SUM(W362:W377)</f>
        <v>0</v>
      </c>
      <c r="X361" s="672">
        <f>SUM(X362:X377)</f>
        <v>0</v>
      </c>
    </row>
    <row r="362" spans="1:24" s="403" customFormat="1" ht="17.45" hidden="1" customHeight="1" x14ac:dyDescent="0.25">
      <c r="A362" s="439" t="s">
        <v>927</v>
      </c>
      <c r="B362" s="438" t="s">
        <v>393</v>
      </c>
      <c r="C362" s="573" t="s">
        <v>31</v>
      </c>
      <c r="D362" s="598">
        <v>1</v>
      </c>
      <c r="E362" s="467">
        <v>6550</v>
      </c>
      <c r="F362" s="467">
        <f t="shared" ref="F362:F375" si="169">E362*D362</f>
        <v>6550</v>
      </c>
      <c r="G362" s="467">
        <v>55450.200000000004</v>
      </c>
      <c r="H362" s="467">
        <f t="shared" ref="H362:H376" si="170">G362*D362</f>
        <v>55450.200000000004</v>
      </c>
      <c r="I362" s="589">
        <f t="shared" ref="I362:I377" si="171">H362+F362</f>
        <v>62000.200000000004</v>
      </c>
      <c r="J362" s="621"/>
      <c r="K362" s="521">
        <v>6550</v>
      </c>
      <c r="L362" s="467">
        <f t="shared" ref="L362:L375" si="172">K362*J362</f>
        <v>0</v>
      </c>
      <c r="M362" s="521">
        <v>55450.200000000004</v>
      </c>
      <c r="N362" s="467">
        <f t="shared" ref="N362:N376" si="173">M362*J362</f>
        <v>0</v>
      </c>
      <c r="O362" s="589">
        <f t="shared" ref="O362:O377" si="174">N362+L362</f>
        <v>0</v>
      </c>
      <c r="P362" s="641">
        <f t="shared" si="166"/>
        <v>0</v>
      </c>
      <c r="Q362" s="514">
        <f t="shared" si="167"/>
        <v>0</v>
      </c>
      <c r="R362" s="640">
        <f t="shared" si="168"/>
        <v>0</v>
      </c>
      <c r="S362" s="652"/>
      <c r="T362" s="521">
        <v>6550</v>
      </c>
      <c r="U362" s="521">
        <f t="shared" ref="U362:U375" si="175">T362*S362</f>
        <v>0</v>
      </c>
      <c r="V362" s="521">
        <v>55450.200000000004</v>
      </c>
      <c r="W362" s="521">
        <f t="shared" ref="W362:W376" si="176">V362*S362</f>
        <v>0</v>
      </c>
      <c r="X362" s="673">
        <f t="shared" ref="X362:X377" si="177">W362+U362</f>
        <v>0</v>
      </c>
    </row>
    <row r="363" spans="1:24" s="403" customFormat="1" ht="17.45" hidden="1" customHeight="1" x14ac:dyDescent="0.25">
      <c r="A363" s="439" t="s">
        <v>928</v>
      </c>
      <c r="B363" s="438" t="s">
        <v>460</v>
      </c>
      <c r="C363" s="573" t="s">
        <v>32</v>
      </c>
      <c r="D363" s="598">
        <v>30</v>
      </c>
      <c r="E363" s="467">
        <v>186.02</v>
      </c>
      <c r="F363" s="467">
        <f t="shared" si="169"/>
        <v>5580.6</v>
      </c>
      <c r="G363" s="467">
        <v>1809.6000000000001</v>
      </c>
      <c r="H363" s="467">
        <f t="shared" si="170"/>
        <v>54288.000000000007</v>
      </c>
      <c r="I363" s="589">
        <f t="shared" si="171"/>
        <v>59868.600000000006</v>
      </c>
      <c r="J363" s="621"/>
      <c r="K363" s="521">
        <v>186.02</v>
      </c>
      <c r="L363" s="467">
        <f t="shared" si="172"/>
        <v>0</v>
      </c>
      <c r="M363" s="521">
        <v>1809.6000000000001</v>
      </c>
      <c r="N363" s="467">
        <f t="shared" si="173"/>
        <v>0</v>
      </c>
      <c r="O363" s="589">
        <f t="shared" si="174"/>
        <v>0</v>
      </c>
      <c r="P363" s="641">
        <f t="shared" si="166"/>
        <v>0</v>
      </c>
      <c r="Q363" s="514">
        <f t="shared" si="167"/>
        <v>0</v>
      </c>
      <c r="R363" s="640">
        <f t="shared" si="168"/>
        <v>0</v>
      </c>
      <c r="S363" s="652"/>
      <c r="T363" s="521">
        <v>186.02</v>
      </c>
      <c r="U363" s="521">
        <f t="shared" si="175"/>
        <v>0</v>
      </c>
      <c r="V363" s="521">
        <v>1809.6000000000001</v>
      </c>
      <c r="W363" s="521">
        <f t="shared" si="176"/>
        <v>0</v>
      </c>
      <c r="X363" s="673">
        <f t="shared" si="177"/>
        <v>0</v>
      </c>
    </row>
    <row r="364" spans="1:24" s="403" customFormat="1" ht="17.45" hidden="1" customHeight="1" x14ac:dyDescent="0.25">
      <c r="A364" s="439" t="s">
        <v>929</v>
      </c>
      <c r="B364" s="438" t="s">
        <v>460</v>
      </c>
      <c r="C364" s="573" t="s">
        <v>32</v>
      </c>
      <c r="D364" s="598">
        <v>30</v>
      </c>
      <c r="E364" s="467">
        <v>162.44</v>
      </c>
      <c r="F364" s="467">
        <f t="shared" si="169"/>
        <v>4873.2</v>
      </c>
      <c r="G364" s="467">
        <v>322.40000000000003</v>
      </c>
      <c r="H364" s="467">
        <f t="shared" si="170"/>
        <v>9672.0000000000018</v>
      </c>
      <c r="I364" s="589">
        <f t="shared" si="171"/>
        <v>14545.2</v>
      </c>
      <c r="J364" s="621"/>
      <c r="K364" s="521">
        <v>162.44</v>
      </c>
      <c r="L364" s="467">
        <f t="shared" si="172"/>
        <v>0</v>
      </c>
      <c r="M364" s="521">
        <v>322.40000000000003</v>
      </c>
      <c r="N364" s="467">
        <f t="shared" si="173"/>
        <v>0</v>
      </c>
      <c r="O364" s="589">
        <f t="shared" si="174"/>
        <v>0</v>
      </c>
      <c r="P364" s="641">
        <f t="shared" si="166"/>
        <v>0</v>
      </c>
      <c r="Q364" s="514">
        <f t="shared" si="167"/>
        <v>0</v>
      </c>
      <c r="R364" s="640">
        <f t="shared" si="168"/>
        <v>0</v>
      </c>
      <c r="S364" s="652"/>
      <c r="T364" s="521">
        <v>162.44</v>
      </c>
      <c r="U364" s="521">
        <f t="shared" si="175"/>
        <v>0</v>
      </c>
      <c r="V364" s="521">
        <v>322.40000000000003</v>
      </c>
      <c r="W364" s="521">
        <f t="shared" si="176"/>
        <v>0</v>
      </c>
      <c r="X364" s="673">
        <f t="shared" si="177"/>
        <v>0</v>
      </c>
    </row>
    <row r="365" spans="1:24" s="403" customFormat="1" ht="17.45" hidden="1" customHeight="1" x14ac:dyDescent="0.25">
      <c r="A365" s="439" t="s">
        <v>930</v>
      </c>
      <c r="B365" s="438" t="s">
        <v>461</v>
      </c>
      <c r="C365" s="573" t="s">
        <v>32</v>
      </c>
      <c r="D365" s="598">
        <v>60</v>
      </c>
      <c r="E365" s="467">
        <v>162.44</v>
      </c>
      <c r="F365" s="467">
        <f t="shared" si="169"/>
        <v>9746.4</v>
      </c>
      <c r="G365" s="467">
        <v>434.2</v>
      </c>
      <c r="H365" s="467">
        <f t="shared" si="170"/>
        <v>26052</v>
      </c>
      <c r="I365" s="589">
        <f t="shared" si="171"/>
        <v>35798.400000000001</v>
      </c>
      <c r="J365" s="621"/>
      <c r="K365" s="521">
        <v>162.44</v>
      </c>
      <c r="L365" s="467">
        <f t="shared" si="172"/>
        <v>0</v>
      </c>
      <c r="M365" s="521">
        <v>434.2</v>
      </c>
      <c r="N365" s="467">
        <f t="shared" si="173"/>
        <v>0</v>
      </c>
      <c r="O365" s="589">
        <f t="shared" si="174"/>
        <v>0</v>
      </c>
      <c r="P365" s="641">
        <f t="shared" si="166"/>
        <v>0</v>
      </c>
      <c r="Q365" s="514">
        <f t="shared" si="167"/>
        <v>0</v>
      </c>
      <c r="R365" s="640">
        <f t="shared" si="168"/>
        <v>0</v>
      </c>
      <c r="S365" s="652"/>
      <c r="T365" s="521">
        <v>162.44</v>
      </c>
      <c r="U365" s="521">
        <f t="shared" si="175"/>
        <v>0</v>
      </c>
      <c r="V365" s="521">
        <v>434.2</v>
      </c>
      <c r="W365" s="521">
        <f t="shared" si="176"/>
        <v>0</v>
      </c>
      <c r="X365" s="673">
        <f t="shared" si="177"/>
        <v>0</v>
      </c>
    </row>
    <row r="366" spans="1:24" s="403" customFormat="1" ht="17.45" hidden="1" customHeight="1" x14ac:dyDescent="0.25">
      <c r="A366" s="439" t="s">
        <v>931</v>
      </c>
      <c r="B366" s="438" t="s">
        <v>461</v>
      </c>
      <c r="C366" s="573" t="s">
        <v>32</v>
      </c>
      <c r="D366" s="598">
        <v>70</v>
      </c>
      <c r="E366" s="467">
        <v>162.44</v>
      </c>
      <c r="F366" s="467">
        <f t="shared" si="169"/>
        <v>11370.8</v>
      </c>
      <c r="G366" s="467">
        <v>184.6</v>
      </c>
      <c r="H366" s="467">
        <f t="shared" si="170"/>
        <v>12922</v>
      </c>
      <c r="I366" s="589">
        <f t="shared" si="171"/>
        <v>24292.799999999999</v>
      </c>
      <c r="J366" s="621"/>
      <c r="K366" s="521">
        <v>162.44</v>
      </c>
      <c r="L366" s="467">
        <f t="shared" si="172"/>
        <v>0</v>
      </c>
      <c r="M366" s="521">
        <v>184.6</v>
      </c>
      <c r="N366" s="467">
        <f t="shared" si="173"/>
        <v>0</v>
      </c>
      <c r="O366" s="589">
        <f t="shared" si="174"/>
        <v>0</v>
      </c>
      <c r="P366" s="641">
        <f t="shared" si="166"/>
        <v>0</v>
      </c>
      <c r="Q366" s="514">
        <f t="shared" si="167"/>
        <v>0</v>
      </c>
      <c r="R366" s="640">
        <f t="shared" si="168"/>
        <v>0</v>
      </c>
      <c r="S366" s="652"/>
      <c r="T366" s="521">
        <v>162.44</v>
      </c>
      <c r="U366" s="521">
        <f t="shared" si="175"/>
        <v>0</v>
      </c>
      <c r="V366" s="521">
        <v>184.6</v>
      </c>
      <c r="W366" s="521">
        <f t="shared" si="176"/>
        <v>0</v>
      </c>
      <c r="X366" s="673">
        <f t="shared" si="177"/>
        <v>0</v>
      </c>
    </row>
    <row r="367" spans="1:24" s="403" customFormat="1" ht="17.45" hidden="1" customHeight="1" x14ac:dyDescent="0.25">
      <c r="A367" s="439" t="s">
        <v>932</v>
      </c>
      <c r="B367" s="438" t="s">
        <v>462</v>
      </c>
      <c r="C367" s="573" t="s">
        <v>32</v>
      </c>
      <c r="D367" s="598">
        <v>100</v>
      </c>
      <c r="E367" s="467">
        <v>162.44</v>
      </c>
      <c r="F367" s="467">
        <f t="shared" si="169"/>
        <v>16244</v>
      </c>
      <c r="G367" s="467">
        <v>166.92000000000002</v>
      </c>
      <c r="H367" s="467">
        <f t="shared" si="170"/>
        <v>16692</v>
      </c>
      <c r="I367" s="589">
        <f t="shared" si="171"/>
        <v>32936</v>
      </c>
      <c r="J367" s="621"/>
      <c r="K367" s="521">
        <v>162.44</v>
      </c>
      <c r="L367" s="467">
        <f t="shared" si="172"/>
        <v>0</v>
      </c>
      <c r="M367" s="521">
        <v>166.92000000000002</v>
      </c>
      <c r="N367" s="467">
        <f t="shared" si="173"/>
        <v>0</v>
      </c>
      <c r="O367" s="589">
        <f t="shared" si="174"/>
        <v>0</v>
      </c>
      <c r="P367" s="641">
        <f t="shared" si="166"/>
        <v>0</v>
      </c>
      <c r="Q367" s="514">
        <f t="shared" si="167"/>
        <v>0</v>
      </c>
      <c r="R367" s="640">
        <f t="shared" si="168"/>
        <v>0</v>
      </c>
      <c r="S367" s="652"/>
      <c r="T367" s="521">
        <v>162.44</v>
      </c>
      <c r="U367" s="521">
        <f t="shared" si="175"/>
        <v>0</v>
      </c>
      <c r="V367" s="521">
        <v>166.92000000000002</v>
      </c>
      <c r="W367" s="521">
        <f t="shared" si="176"/>
        <v>0</v>
      </c>
      <c r="X367" s="673">
        <f t="shared" si="177"/>
        <v>0</v>
      </c>
    </row>
    <row r="368" spans="1:24" s="403" customFormat="1" ht="17.45" hidden="1" customHeight="1" x14ac:dyDescent="0.25">
      <c r="A368" s="439" t="s">
        <v>933</v>
      </c>
      <c r="B368" s="438" t="s">
        <v>400</v>
      </c>
      <c r="C368" s="578" t="s">
        <v>378</v>
      </c>
      <c r="D368" s="601">
        <v>120</v>
      </c>
      <c r="E368" s="467">
        <v>838.40000000000009</v>
      </c>
      <c r="F368" s="467">
        <f t="shared" si="169"/>
        <v>100608.00000000001</v>
      </c>
      <c r="G368" s="467">
        <v>699.4</v>
      </c>
      <c r="H368" s="467">
        <f t="shared" si="170"/>
        <v>83928</v>
      </c>
      <c r="I368" s="589">
        <f t="shared" si="171"/>
        <v>184536</v>
      </c>
      <c r="J368" s="622"/>
      <c r="K368" s="521">
        <v>838.40000000000009</v>
      </c>
      <c r="L368" s="467">
        <f t="shared" si="172"/>
        <v>0</v>
      </c>
      <c r="M368" s="521">
        <v>699.4</v>
      </c>
      <c r="N368" s="467">
        <f t="shared" si="173"/>
        <v>0</v>
      </c>
      <c r="O368" s="589">
        <f t="shared" si="174"/>
        <v>0</v>
      </c>
      <c r="P368" s="641">
        <f t="shared" si="166"/>
        <v>0</v>
      </c>
      <c r="Q368" s="514">
        <f t="shared" si="167"/>
        <v>0</v>
      </c>
      <c r="R368" s="640">
        <f t="shared" si="168"/>
        <v>0</v>
      </c>
      <c r="S368" s="641"/>
      <c r="T368" s="521">
        <v>838.40000000000009</v>
      </c>
      <c r="U368" s="521">
        <f t="shared" si="175"/>
        <v>0</v>
      </c>
      <c r="V368" s="521">
        <v>699.4</v>
      </c>
      <c r="W368" s="521">
        <f t="shared" si="176"/>
        <v>0</v>
      </c>
      <c r="X368" s="673">
        <f t="shared" si="177"/>
        <v>0</v>
      </c>
    </row>
    <row r="369" spans="1:24" s="403" customFormat="1" ht="27" hidden="1" customHeight="1" x14ac:dyDescent="0.25">
      <c r="A369" s="439" t="s">
        <v>934</v>
      </c>
      <c r="B369" s="438" t="s">
        <v>463</v>
      </c>
      <c r="C369" s="573" t="s">
        <v>378</v>
      </c>
      <c r="D369" s="598">
        <v>130</v>
      </c>
      <c r="E369" s="467">
        <v>45.85</v>
      </c>
      <c r="F369" s="467">
        <f t="shared" si="169"/>
        <v>5960.5</v>
      </c>
      <c r="G369" s="467">
        <v>58.5</v>
      </c>
      <c r="H369" s="467">
        <f t="shared" si="170"/>
        <v>7605</v>
      </c>
      <c r="I369" s="589">
        <f t="shared" si="171"/>
        <v>13565.5</v>
      </c>
      <c r="J369" s="621"/>
      <c r="K369" s="521">
        <v>45.85</v>
      </c>
      <c r="L369" s="467">
        <f t="shared" si="172"/>
        <v>0</v>
      </c>
      <c r="M369" s="521">
        <v>58.5</v>
      </c>
      <c r="N369" s="467">
        <f t="shared" si="173"/>
        <v>0</v>
      </c>
      <c r="O369" s="589">
        <f t="shared" si="174"/>
        <v>0</v>
      </c>
      <c r="P369" s="641">
        <f t="shared" si="166"/>
        <v>0</v>
      </c>
      <c r="Q369" s="514">
        <f t="shared" si="167"/>
        <v>0</v>
      </c>
      <c r="R369" s="640">
        <f t="shared" si="168"/>
        <v>0</v>
      </c>
      <c r="S369" s="652"/>
      <c r="T369" s="521">
        <v>45.85</v>
      </c>
      <c r="U369" s="521">
        <f t="shared" si="175"/>
        <v>0</v>
      </c>
      <c r="V369" s="521">
        <v>58.5</v>
      </c>
      <c r="W369" s="521">
        <f t="shared" si="176"/>
        <v>0</v>
      </c>
      <c r="X369" s="673">
        <f t="shared" si="177"/>
        <v>0</v>
      </c>
    </row>
    <row r="370" spans="1:24" s="403" customFormat="1" ht="17.45" hidden="1" customHeight="1" x14ac:dyDescent="0.25">
      <c r="A370" s="439" t="s">
        <v>935</v>
      </c>
      <c r="B370" s="438" t="s">
        <v>464</v>
      </c>
      <c r="C370" s="573" t="s">
        <v>31</v>
      </c>
      <c r="D370" s="598">
        <v>40</v>
      </c>
      <c r="E370" s="467">
        <v>262</v>
      </c>
      <c r="F370" s="467">
        <f t="shared" si="169"/>
        <v>10480</v>
      </c>
      <c r="G370" s="467">
        <v>681.2</v>
      </c>
      <c r="H370" s="467">
        <f t="shared" si="170"/>
        <v>27248</v>
      </c>
      <c r="I370" s="589">
        <f t="shared" si="171"/>
        <v>37728</v>
      </c>
      <c r="J370" s="621"/>
      <c r="K370" s="521">
        <v>262</v>
      </c>
      <c r="L370" s="467">
        <f t="shared" si="172"/>
        <v>0</v>
      </c>
      <c r="M370" s="521">
        <v>681.2</v>
      </c>
      <c r="N370" s="467">
        <f t="shared" si="173"/>
        <v>0</v>
      </c>
      <c r="O370" s="589">
        <f t="shared" si="174"/>
        <v>0</v>
      </c>
      <c r="P370" s="641">
        <f t="shared" si="166"/>
        <v>0</v>
      </c>
      <c r="Q370" s="514">
        <f t="shared" si="167"/>
        <v>0</v>
      </c>
      <c r="R370" s="640">
        <f t="shared" si="168"/>
        <v>0</v>
      </c>
      <c r="S370" s="652"/>
      <c r="T370" s="521">
        <v>262</v>
      </c>
      <c r="U370" s="521">
        <f t="shared" si="175"/>
        <v>0</v>
      </c>
      <c r="V370" s="521">
        <v>681.2</v>
      </c>
      <c r="W370" s="521">
        <f t="shared" si="176"/>
        <v>0</v>
      </c>
      <c r="X370" s="673">
        <f t="shared" si="177"/>
        <v>0</v>
      </c>
    </row>
    <row r="371" spans="1:24" s="403" customFormat="1" ht="17.45" hidden="1" customHeight="1" x14ac:dyDescent="0.25">
      <c r="A371" s="439" t="s">
        <v>936</v>
      </c>
      <c r="B371" s="438" t="s">
        <v>465</v>
      </c>
      <c r="C371" s="573" t="s">
        <v>32</v>
      </c>
      <c r="D371" s="598">
        <v>20</v>
      </c>
      <c r="E371" s="467">
        <v>65.5</v>
      </c>
      <c r="F371" s="467">
        <f t="shared" si="169"/>
        <v>1310</v>
      </c>
      <c r="G371" s="467">
        <v>166.71200000000002</v>
      </c>
      <c r="H371" s="467">
        <f t="shared" si="170"/>
        <v>3334.2400000000002</v>
      </c>
      <c r="I371" s="589">
        <f t="shared" si="171"/>
        <v>4644.24</v>
      </c>
      <c r="J371" s="621"/>
      <c r="K371" s="521">
        <v>65.5</v>
      </c>
      <c r="L371" s="467">
        <f t="shared" si="172"/>
        <v>0</v>
      </c>
      <c r="M371" s="521">
        <v>166.71200000000002</v>
      </c>
      <c r="N371" s="467">
        <f t="shared" si="173"/>
        <v>0</v>
      </c>
      <c r="O371" s="589">
        <f t="shared" si="174"/>
        <v>0</v>
      </c>
      <c r="P371" s="641">
        <f t="shared" si="166"/>
        <v>0</v>
      </c>
      <c r="Q371" s="514">
        <f t="shared" si="167"/>
        <v>0</v>
      </c>
      <c r="R371" s="640">
        <f t="shared" si="168"/>
        <v>0</v>
      </c>
      <c r="S371" s="652"/>
      <c r="T371" s="521">
        <v>65.5</v>
      </c>
      <c r="U371" s="521">
        <f t="shared" si="175"/>
        <v>0</v>
      </c>
      <c r="V371" s="521">
        <v>166.71200000000002</v>
      </c>
      <c r="W371" s="521">
        <f t="shared" si="176"/>
        <v>0</v>
      </c>
      <c r="X371" s="673">
        <f t="shared" si="177"/>
        <v>0</v>
      </c>
    </row>
    <row r="372" spans="1:24" s="403" customFormat="1" ht="17.45" hidden="1" customHeight="1" x14ac:dyDescent="0.25">
      <c r="A372" s="439" t="s">
        <v>937</v>
      </c>
      <c r="B372" s="438" t="s">
        <v>466</v>
      </c>
      <c r="C372" s="573" t="s">
        <v>31</v>
      </c>
      <c r="D372" s="598">
        <v>150</v>
      </c>
      <c r="E372" s="467">
        <v>32.75</v>
      </c>
      <c r="F372" s="467">
        <f t="shared" si="169"/>
        <v>4912.5</v>
      </c>
      <c r="G372" s="467">
        <v>36.816000000000003</v>
      </c>
      <c r="H372" s="467">
        <f t="shared" si="170"/>
        <v>5522.4000000000005</v>
      </c>
      <c r="I372" s="589">
        <f t="shared" si="171"/>
        <v>10434.900000000001</v>
      </c>
      <c r="J372" s="621"/>
      <c r="K372" s="521">
        <v>32.75</v>
      </c>
      <c r="L372" s="467">
        <f t="shared" si="172"/>
        <v>0</v>
      </c>
      <c r="M372" s="521">
        <v>36.816000000000003</v>
      </c>
      <c r="N372" s="467">
        <f t="shared" si="173"/>
        <v>0</v>
      </c>
      <c r="O372" s="589">
        <f t="shared" si="174"/>
        <v>0</v>
      </c>
      <c r="P372" s="641">
        <f t="shared" si="166"/>
        <v>0</v>
      </c>
      <c r="Q372" s="514">
        <f t="shared" si="167"/>
        <v>0</v>
      </c>
      <c r="R372" s="640">
        <f t="shared" si="168"/>
        <v>0</v>
      </c>
      <c r="S372" s="652"/>
      <c r="T372" s="521">
        <v>32.75</v>
      </c>
      <c r="U372" s="521">
        <f t="shared" si="175"/>
        <v>0</v>
      </c>
      <c r="V372" s="521">
        <v>36.816000000000003</v>
      </c>
      <c r="W372" s="521">
        <f t="shared" si="176"/>
        <v>0</v>
      </c>
      <c r="X372" s="673">
        <f t="shared" si="177"/>
        <v>0</v>
      </c>
    </row>
    <row r="373" spans="1:24" s="403" customFormat="1" ht="17.45" hidden="1" customHeight="1" x14ac:dyDescent="0.25">
      <c r="A373" s="439" t="s">
        <v>938</v>
      </c>
      <c r="B373" s="438" t="s">
        <v>467</v>
      </c>
      <c r="C373" s="573" t="s">
        <v>31</v>
      </c>
      <c r="D373" s="598">
        <v>1</v>
      </c>
      <c r="E373" s="467">
        <v>2620</v>
      </c>
      <c r="F373" s="467">
        <f t="shared" si="169"/>
        <v>2620</v>
      </c>
      <c r="G373" s="467">
        <v>9412</v>
      </c>
      <c r="H373" s="467">
        <f t="shared" si="170"/>
        <v>9412</v>
      </c>
      <c r="I373" s="589">
        <f t="shared" si="171"/>
        <v>12032</v>
      </c>
      <c r="J373" s="621"/>
      <c r="K373" s="521">
        <v>2620</v>
      </c>
      <c r="L373" s="467">
        <f t="shared" si="172"/>
        <v>0</v>
      </c>
      <c r="M373" s="521">
        <v>9412</v>
      </c>
      <c r="N373" s="467">
        <f t="shared" si="173"/>
        <v>0</v>
      </c>
      <c r="O373" s="589">
        <f t="shared" si="174"/>
        <v>0</v>
      </c>
      <c r="P373" s="641">
        <f t="shared" si="166"/>
        <v>0</v>
      </c>
      <c r="Q373" s="514">
        <f t="shared" si="167"/>
        <v>0</v>
      </c>
      <c r="R373" s="640">
        <f t="shared" si="168"/>
        <v>0</v>
      </c>
      <c r="S373" s="652"/>
      <c r="T373" s="521">
        <v>2620</v>
      </c>
      <c r="U373" s="521">
        <f t="shared" si="175"/>
        <v>0</v>
      </c>
      <c r="V373" s="521">
        <v>9412</v>
      </c>
      <c r="W373" s="521">
        <f t="shared" si="176"/>
        <v>0</v>
      </c>
      <c r="X373" s="673">
        <f t="shared" si="177"/>
        <v>0</v>
      </c>
    </row>
    <row r="374" spans="1:24" s="403" customFormat="1" ht="17.45" hidden="1" customHeight="1" x14ac:dyDescent="0.25">
      <c r="A374" s="439" t="s">
        <v>939</v>
      </c>
      <c r="B374" s="438" t="s">
        <v>468</v>
      </c>
      <c r="C374" s="573" t="s">
        <v>31</v>
      </c>
      <c r="D374" s="598">
        <v>3</v>
      </c>
      <c r="E374" s="467">
        <v>262</v>
      </c>
      <c r="F374" s="467">
        <f t="shared" si="169"/>
        <v>786</v>
      </c>
      <c r="G374" s="467">
        <v>109.2</v>
      </c>
      <c r="H374" s="467">
        <f t="shared" si="170"/>
        <v>327.60000000000002</v>
      </c>
      <c r="I374" s="589">
        <f t="shared" si="171"/>
        <v>1113.5999999999999</v>
      </c>
      <c r="J374" s="621"/>
      <c r="K374" s="521">
        <v>262</v>
      </c>
      <c r="L374" s="467">
        <f t="shared" si="172"/>
        <v>0</v>
      </c>
      <c r="M374" s="521">
        <v>109.2</v>
      </c>
      <c r="N374" s="467">
        <f t="shared" si="173"/>
        <v>0</v>
      </c>
      <c r="O374" s="589">
        <f t="shared" si="174"/>
        <v>0</v>
      </c>
      <c r="P374" s="641">
        <f t="shared" si="166"/>
        <v>0</v>
      </c>
      <c r="Q374" s="514">
        <f t="shared" si="167"/>
        <v>0</v>
      </c>
      <c r="R374" s="640">
        <f t="shared" si="168"/>
        <v>0</v>
      </c>
      <c r="S374" s="652"/>
      <c r="T374" s="521">
        <v>262</v>
      </c>
      <c r="U374" s="521">
        <f t="shared" si="175"/>
        <v>0</v>
      </c>
      <c r="V374" s="521">
        <v>109.2</v>
      </c>
      <c r="W374" s="521">
        <f t="shared" si="176"/>
        <v>0</v>
      </c>
      <c r="X374" s="673">
        <f t="shared" si="177"/>
        <v>0</v>
      </c>
    </row>
    <row r="375" spans="1:24" s="403" customFormat="1" ht="17.45" hidden="1" customHeight="1" x14ac:dyDescent="0.25">
      <c r="A375" s="439" t="s">
        <v>940</v>
      </c>
      <c r="B375" s="438" t="s">
        <v>469</v>
      </c>
      <c r="C375" s="573" t="s">
        <v>32</v>
      </c>
      <c r="D375" s="598">
        <v>50</v>
      </c>
      <c r="E375" s="467">
        <v>458.5</v>
      </c>
      <c r="F375" s="467">
        <f t="shared" si="169"/>
        <v>22925</v>
      </c>
      <c r="G375" s="467">
        <v>369.2</v>
      </c>
      <c r="H375" s="467">
        <f t="shared" si="170"/>
        <v>18460</v>
      </c>
      <c r="I375" s="589">
        <f t="shared" si="171"/>
        <v>41385</v>
      </c>
      <c r="J375" s="621"/>
      <c r="K375" s="521">
        <v>458.5</v>
      </c>
      <c r="L375" s="467">
        <f t="shared" si="172"/>
        <v>0</v>
      </c>
      <c r="M375" s="521">
        <v>369.2</v>
      </c>
      <c r="N375" s="467">
        <f t="shared" si="173"/>
        <v>0</v>
      </c>
      <c r="O375" s="589">
        <f t="shared" si="174"/>
        <v>0</v>
      </c>
      <c r="P375" s="641">
        <f t="shared" si="166"/>
        <v>0</v>
      </c>
      <c r="Q375" s="514">
        <f t="shared" si="167"/>
        <v>0</v>
      </c>
      <c r="R375" s="640">
        <f t="shared" si="168"/>
        <v>0</v>
      </c>
      <c r="S375" s="652"/>
      <c r="T375" s="521">
        <v>458.5</v>
      </c>
      <c r="U375" s="521">
        <f t="shared" si="175"/>
        <v>0</v>
      </c>
      <c r="V375" s="521">
        <v>369.2</v>
      </c>
      <c r="W375" s="521">
        <f t="shared" si="176"/>
        <v>0</v>
      </c>
      <c r="X375" s="673">
        <f t="shared" si="177"/>
        <v>0</v>
      </c>
    </row>
    <row r="376" spans="1:24" s="403" customFormat="1" ht="17.25" hidden="1" customHeight="1" x14ac:dyDescent="0.25">
      <c r="A376" s="439" t="s">
        <v>941</v>
      </c>
      <c r="B376" s="438" t="s">
        <v>268</v>
      </c>
      <c r="C376" s="573" t="s">
        <v>224</v>
      </c>
      <c r="D376" s="598">
        <v>1</v>
      </c>
      <c r="E376" s="467"/>
      <c r="F376" s="467"/>
      <c r="G376" s="467">
        <v>13000</v>
      </c>
      <c r="H376" s="467">
        <f t="shared" si="170"/>
        <v>13000</v>
      </c>
      <c r="I376" s="589">
        <f t="shared" si="171"/>
        <v>13000</v>
      </c>
      <c r="J376" s="621"/>
      <c r="K376" s="521"/>
      <c r="L376" s="467"/>
      <c r="M376" s="521">
        <v>13000</v>
      </c>
      <c r="N376" s="467">
        <f t="shared" si="173"/>
        <v>0</v>
      </c>
      <c r="O376" s="589">
        <f t="shared" si="174"/>
        <v>0</v>
      </c>
      <c r="P376" s="641">
        <f t="shared" si="166"/>
        <v>0</v>
      </c>
      <c r="Q376" s="514">
        <f t="shared" si="167"/>
        <v>0</v>
      </c>
      <c r="R376" s="640">
        <f t="shared" si="168"/>
        <v>0</v>
      </c>
      <c r="S376" s="652"/>
      <c r="T376" s="521"/>
      <c r="U376" s="521"/>
      <c r="V376" s="521">
        <v>13000</v>
      </c>
      <c r="W376" s="521">
        <f t="shared" si="176"/>
        <v>0</v>
      </c>
      <c r="X376" s="673">
        <f t="shared" si="177"/>
        <v>0</v>
      </c>
    </row>
    <row r="377" spans="1:24" s="403" customFormat="1" ht="17.45" hidden="1" customHeight="1" x14ac:dyDescent="0.25">
      <c r="A377" s="439" t="s">
        <v>942</v>
      </c>
      <c r="B377" s="438" t="s">
        <v>358</v>
      </c>
      <c r="C377" s="573" t="s">
        <v>224</v>
      </c>
      <c r="D377" s="598">
        <v>1</v>
      </c>
      <c r="E377" s="467">
        <v>31440</v>
      </c>
      <c r="F377" s="467">
        <f>E377*D377</f>
        <v>31440</v>
      </c>
      <c r="G377" s="467"/>
      <c r="H377" s="467"/>
      <c r="I377" s="589">
        <f t="shared" si="171"/>
        <v>31440</v>
      </c>
      <c r="J377" s="621"/>
      <c r="K377" s="521">
        <v>31440</v>
      </c>
      <c r="L377" s="467">
        <f>K377*J377</f>
        <v>0</v>
      </c>
      <c r="M377" s="521"/>
      <c r="N377" s="467"/>
      <c r="O377" s="589">
        <f t="shared" si="174"/>
        <v>0</v>
      </c>
      <c r="P377" s="641">
        <f t="shared" si="166"/>
        <v>0</v>
      </c>
      <c r="Q377" s="514">
        <f t="shared" si="167"/>
        <v>0</v>
      </c>
      <c r="R377" s="640">
        <f t="shared" si="168"/>
        <v>0</v>
      </c>
      <c r="S377" s="652"/>
      <c r="T377" s="521">
        <v>31440</v>
      </c>
      <c r="U377" s="521">
        <f>T377*S377</f>
        <v>0</v>
      </c>
      <c r="V377" s="521"/>
      <c r="W377" s="521"/>
      <c r="X377" s="673">
        <f t="shared" si="177"/>
        <v>0</v>
      </c>
    </row>
    <row r="378" spans="1:24" s="242" customFormat="1" ht="16.5" customHeight="1" x14ac:dyDescent="0.25">
      <c r="A378" s="706" t="s">
        <v>470</v>
      </c>
      <c r="B378" s="698" t="s">
        <v>471</v>
      </c>
      <c r="C378" s="699"/>
      <c r="D378" s="642"/>
      <c r="E378" s="456"/>
      <c r="F378" s="456">
        <f>SUM(F379:F412)</f>
        <v>4238788.3880000003</v>
      </c>
      <c r="G378" s="456"/>
      <c r="H378" s="456">
        <f>SUM(H379:H412)</f>
        <v>18446335.010000002</v>
      </c>
      <c r="I378" s="609">
        <f>SUM(I379:I412)</f>
        <v>22685123.398000002</v>
      </c>
      <c r="J378" s="637"/>
      <c r="K378" s="515"/>
      <c r="L378" s="456">
        <f>SUM(L379:L412)</f>
        <v>784648</v>
      </c>
      <c r="M378" s="515"/>
      <c r="N378" s="456">
        <f>SUM(N379:N412)</f>
        <v>14604136</v>
      </c>
      <c r="O378" s="609">
        <f>SUM(O379:O412)</f>
        <v>15388784</v>
      </c>
      <c r="P378" s="642"/>
      <c r="Q378" s="456"/>
      <c r="R378" s="609"/>
      <c r="S378" s="636"/>
      <c r="T378" s="515"/>
      <c r="U378" s="515">
        <f>SUM(U379:U412)</f>
        <v>784648</v>
      </c>
      <c r="V378" s="515"/>
      <c r="W378" s="515">
        <f>SUM(W379:W412)</f>
        <v>14604136</v>
      </c>
      <c r="X378" s="670">
        <f>SUM(X379:X412)</f>
        <v>15388784</v>
      </c>
    </row>
    <row r="379" spans="1:24" s="403" customFormat="1" ht="15.75" x14ac:dyDescent="0.25">
      <c r="A379" s="446" t="s">
        <v>943</v>
      </c>
      <c r="B379" s="438" t="s">
        <v>472</v>
      </c>
      <c r="C379" s="578" t="s">
        <v>31</v>
      </c>
      <c r="D379" s="601">
        <v>2</v>
      </c>
      <c r="E379" s="467">
        <v>332000</v>
      </c>
      <c r="F379" s="467">
        <f>E379*D379</f>
        <v>664000</v>
      </c>
      <c r="G379" s="467">
        <v>5812000</v>
      </c>
      <c r="H379" s="467">
        <f>G379*D379</f>
        <v>11624000</v>
      </c>
      <c r="I379" s="589">
        <f>H379+F379</f>
        <v>12288000</v>
      </c>
      <c r="J379" s="622">
        <v>2</v>
      </c>
      <c r="K379" s="514">
        <v>332000</v>
      </c>
      <c r="L379" s="478">
        <f>K379*J379</f>
        <v>664000</v>
      </c>
      <c r="M379" s="514">
        <v>5812000</v>
      </c>
      <c r="N379" s="478">
        <f>M379*J379</f>
        <v>11624000</v>
      </c>
      <c r="O379" s="612">
        <f>N379+L379</f>
        <v>12288000</v>
      </c>
      <c r="P379" s="641">
        <f t="shared" si="166"/>
        <v>0</v>
      </c>
      <c r="Q379" s="514">
        <f t="shared" si="167"/>
        <v>0</v>
      </c>
      <c r="R379" s="640">
        <f t="shared" si="168"/>
        <v>0</v>
      </c>
      <c r="S379" s="641">
        <v>2</v>
      </c>
      <c r="T379" s="514">
        <v>332000</v>
      </c>
      <c r="U379" s="514">
        <f>T379*S379</f>
        <v>664000</v>
      </c>
      <c r="V379" s="514">
        <v>5812000</v>
      </c>
      <c r="W379" s="514">
        <f>V379*S379</f>
        <v>11624000</v>
      </c>
      <c r="X379" s="671">
        <f>W379+U379</f>
        <v>12288000</v>
      </c>
    </row>
    <row r="380" spans="1:24" s="403" customFormat="1" ht="15.6" customHeight="1" x14ac:dyDescent="0.25">
      <c r="A380" s="446" t="s">
        <v>944</v>
      </c>
      <c r="B380" s="438" t="s">
        <v>473</v>
      </c>
      <c r="C380" s="578"/>
      <c r="D380" s="601"/>
      <c r="E380" s="467"/>
      <c r="F380" s="467"/>
      <c r="G380" s="467"/>
      <c r="H380" s="467"/>
      <c r="I380" s="589"/>
      <c r="J380" s="622"/>
      <c r="K380" s="521"/>
      <c r="L380" s="467"/>
      <c r="M380" s="521"/>
      <c r="N380" s="467"/>
      <c r="O380" s="589"/>
      <c r="P380" s="641">
        <f t="shared" si="166"/>
        <v>0</v>
      </c>
      <c r="Q380" s="514">
        <f t="shared" si="167"/>
        <v>0</v>
      </c>
      <c r="R380" s="640">
        <f t="shared" si="168"/>
        <v>0</v>
      </c>
      <c r="S380" s="641"/>
      <c r="T380" s="521"/>
      <c r="U380" s="521"/>
      <c r="V380" s="521"/>
      <c r="W380" s="521"/>
      <c r="X380" s="673"/>
    </row>
    <row r="381" spans="1:24" s="403" customFormat="1" ht="15.6" customHeight="1" x14ac:dyDescent="0.25">
      <c r="A381" s="446" t="s">
        <v>945</v>
      </c>
      <c r="B381" s="438" t="s">
        <v>474</v>
      </c>
      <c r="C381" s="578"/>
      <c r="D381" s="601"/>
      <c r="E381" s="467"/>
      <c r="F381" s="467"/>
      <c r="G381" s="467"/>
      <c r="H381" s="467"/>
      <c r="I381" s="589"/>
      <c r="J381" s="622"/>
      <c r="K381" s="521"/>
      <c r="L381" s="467"/>
      <c r="M381" s="521"/>
      <c r="N381" s="467"/>
      <c r="O381" s="589"/>
      <c r="P381" s="641">
        <f t="shared" si="166"/>
        <v>0</v>
      </c>
      <c r="Q381" s="514">
        <f t="shared" si="167"/>
        <v>0</v>
      </c>
      <c r="R381" s="640">
        <f t="shared" si="168"/>
        <v>0</v>
      </c>
      <c r="S381" s="641"/>
      <c r="T381" s="521"/>
      <c r="U381" s="521"/>
      <c r="V381" s="521"/>
      <c r="W381" s="521"/>
      <c r="X381" s="673"/>
    </row>
    <row r="382" spans="1:24" s="403" customFormat="1" ht="15.6" customHeight="1" x14ac:dyDescent="0.25">
      <c r="A382" s="446" t="s">
        <v>946</v>
      </c>
      <c r="B382" s="438" t="s">
        <v>475</v>
      </c>
      <c r="C382" s="578"/>
      <c r="D382" s="601"/>
      <c r="E382" s="467"/>
      <c r="F382" s="467"/>
      <c r="G382" s="467"/>
      <c r="H382" s="467"/>
      <c r="I382" s="589"/>
      <c r="J382" s="622"/>
      <c r="K382" s="521"/>
      <c r="L382" s="467"/>
      <c r="M382" s="521"/>
      <c r="N382" s="467"/>
      <c r="O382" s="589"/>
      <c r="P382" s="641">
        <f t="shared" si="166"/>
        <v>0</v>
      </c>
      <c r="Q382" s="514">
        <f t="shared" si="167"/>
        <v>0</v>
      </c>
      <c r="R382" s="640">
        <f t="shared" si="168"/>
        <v>0</v>
      </c>
      <c r="S382" s="641"/>
      <c r="T382" s="521"/>
      <c r="U382" s="521"/>
      <c r="V382" s="521"/>
      <c r="W382" s="521"/>
      <c r="X382" s="673"/>
    </row>
    <row r="383" spans="1:24" ht="15.6" hidden="1" customHeight="1" x14ac:dyDescent="0.25">
      <c r="A383" s="446" t="s">
        <v>947</v>
      </c>
      <c r="B383" s="438" t="s">
        <v>476</v>
      </c>
      <c r="C383" s="578" t="s">
        <v>31</v>
      </c>
      <c r="D383" s="601">
        <v>2</v>
      </c>
      <c r="E383" s="467"/>
      <c r="F383" s="467"/>
      <c r="G383" s="467">
        <v>73710</v>
      </c>
      <c r="H383" s="467">
        <f>G383*D383</f>
        <v>147420</v>
      </c>
      <c r="I383" s="589">
        <f t="shared" ref="I383:I412" si="178">H383+F383</f>
        <v>147420</v>
      </c>
      <c r="J383" s="622"/>
      <c r="K383" s="521"/>
      <c r="L383" s="467"/>
      <c r="M383" s="521">
        <v>73710</v>
      </c>
      <c r="N383" s="467">
        <f>M383*J383</f>
        <v>0</v>
      </c>
      <c r="O383" s="589">
        <f t="shared" ref="O383:O412" si="179">N383+L383</f>
        <v>0</v>
      </c>
      <c r="P383" s="641">
        <f t="shared" si="166"/>
        <v>0</v>
      </c>
      <c r="Q383" s="514">
        <f t="shared" si="167"/>
        <v>0</v>
      </c>
      <c r="R383" s="640">
        <f t="shared" si="168"/>
        <v>0</v>
      </c>
      <c r="S383" s="641"/>
      <c r="T383" s="521"/>
      <c r="U383" s="521"/>
      <c r="V383" s="521">
        <v>73710</v>
      </c>
      <c r="W383" s="521">
        <f>V383*S383</f>
        <v>0</v>
      </c>
      <c r="X383" s="673">
        <f t="shared" ref="X383:X412" si="180">W383+U383</f>
        <v>0</v>
      </c>
    </row>
    <row r="384" spans="1:24" ht="38.25" x14ac:dyDescent="0.25">
      <c r="A384" s="446" t="s">
        <v>948</v>
      </c>
      <c r="B384" s="438" t="s">
        <v>477</v>
      </c>
      <c r="C384" s="578" t="s">
        <v>31</v>
      </c>
      <c r="D384" s="601">
        <v>2</v>
      </c>
      <c r="E384" s="467">
        <v>60324</v>
      </c>
      <c r="F384" s="467">
        <f t="shared" ref="F384:F412" si="181">E384*D384</f>
        <v>120648</v>
      </c>
      <c r="G384" s="467">
        <v>1490068</v>
      </c>
      <c r="H384" s="467">
        <f>G384*D384</f>
        <v>2980136</v>
      </c>
      <c r="I384" s="589">
        <f t="shared" si="178"/>
        <v>3100784</v>
      </c>
      <c r="J384" s="622">
        <v>2</v>
      </c>
      <c r="K384" s="514">
        <v>60324</v>
      </c>
      <c r="L384" s="478">
        <f t="shared" ref="L384:L412" si="182">K384*J384</f>
        <v>120648</v>
      </c>
      <c r="M384" s="514">
        <v>1490068</v>
      </c>
      <c r="N384" s="478">
        <f>M384*J384</f>
        <v>2980136</v>
      </c>
      <c r="O384" s="612">
        <f t="shared" si="179"/>
        <v>3100784</v>
      </c>
      <c r="P384" s="641">
        <f t="shared" si="166"/>
        <v>0</v>
      </c>
      <c r="Q384" s="514">
        <f t="shared" si="167"/>
        <v>0</v>
      </c>
      <c r="R384" s="640">
        <f t="shared" si="168"/>
        <v>0</v>
      </c>
      <c r="S384" s="641">
        <v>2</v>
      </c>
      <c r="T384" s="514">
        <v>60324</v>
      </c>
      <c r="U384" s="514">
        <f t="shared" ref="U384:U412" si="183">T384*S384</f>
        <v>120648</v>
      </c>
      <c r="V384" s="514">
        <v>1490068</v>
      </c>
      <c r="W384" s="514">
        <f>V384*S384</f>
        <v>2980136</v>
      </c>
      <c r="X384" s="671">
        <f t="shared" si="180"/>
        <v>3100784</v>
      </c>
    </row>
    <row r="385" spans="1:24" ht="26.45" hidden="1" customHeight="1" x14ac:dyDescent="0.25">
      <c r="A385" s="446" t="s">
        <v>949</v>
      </c>
      <c r="B385" s="438" t="s">
        <v>478</v>
      </c>
      <c r="C385" s="578" t="s">
        <v>479</v>
      </c>
      <c r="D385" s="601">
        <v>2</v>
      </c>
      <c r="E385" s="467">
        <v>46374</v>
      </c>
      <c r="F385" s="467">
        <f t="shared" si="181"/>
        <v>92748</v>
      </c>
      <c r="G385" s="467"/>
      <c r="H385" s="467"/>
      <c r="I385" s="589">
        <f t="shared" si="178"/>
        <v>92748</v>
      </c>
      <c r="J385" s="622"/>
      <c r="K385" s="521">
        <v>46374</v>
      </c>
      <c r="L385" s="467">
        <f t="shared" si="182"/>
        <v>0</v>
      </c>
      <c r="M385" s="521"/>
      <c r="N385" s="467"/>
      <c r="O385" s="589">
        <f t="shared" si="179"/>
        <v>0</v>
      </c>
      <c r="P385" s="641">
        <f t="shared" si="166"/>
        <v>0</v>
      </c>
      <c r="Q385" s="514">
        <f t="shared" si="167"/>
        <v>0</v>
      </c>
      <c r="R385" s="640">
        <f t="shared" si="168"/>
        <v>0</v>
      </c>
      <c r="S385" s="641"/>
      <c r="T385" s="521">
        <v>46374</v>
      </c>
      <c r="U385" s="521">
        <f t="shared" si="183"/>
        <v>0</v>
      </c>
      <c r="V385" s="521"/>
      <c r="W385" s="521"/>
      <c r="X385" s="673">
        <f t="shared" si="180"/>
        <v>0</v>
      </c>
    </row>
    <row r="386" spans="1:24" ht="26.45" hidden="1" customHeight="1" x14ac:dyDescent="0.25">
      <c r="A386" s="446" t="s">
        <v>950</v>
      </c>
      <c r="B386" s="438" t="s">
        <v>480</v>
      </c>
      <c r="C386" s="578" t="s">
        <v>31</v>
      </c>
      <c r="D386" s="601">
        <v>2</v>
      </c>
      <c r="E386" s="467">
        <v>56592</v>
      </c>
      <c r="F386" s="467">
        <f t="shared" si="181"/>
        <v>113184</v>
      </c>
      <c r="G386" s="467"/>
      <c r="H386" s="467"/>
      <c r="I386" s="589">
        <f t="shared" si="178"/>
        <v>113184</v>
      </c>
      <c r="J386" s="622"/>
      <c r="K386" s="521">
        <v>56592</v>
      </c>
      <c r="L386" s="467">
        <f t="shared" si="182"/>
        <v>0</v>
      </c>
      <c r="M386" s="521"/>
      <c r="N386" s="467"/>
      <c r="O386" s="589">
        <f t="shared" si="179"/>
        <v>0</v>
      </c>
      <c r="P386" s="641">
        <f t="shared" si="166"/>
        <v>0</v>
      </c>
      <c r="Q386" s="514">
        <f t="shared" si="167"/>
        <v>0</v>
      </c>
      <c r="R386" s="640">
        <f t="shared" si="168"/>
        <v>0</v>
      </c>
      <c r="S386" s="641"/>
      <c r="T386" s="521">
        <v>56592</v>
      </c>
      <c r="U386" s="521">
        <f t="shared" si="183"/>
        <v>0</v>
      </c>
      <c r="V386" s="521"/>
      <c r="W386" s="521"/>
      <c r="X386" s="673">
        <f t="shared" si="180"/>
        <v>0</v>
      </c>
    </row>
    <row r="387" spans="1:24" s="403" customFormat="1" ht="26.45" hidden="1" customHeight="1" x14ac:dyDescent="0.25">
      <c r="A387" s="446" t="s">
        <v>951</v>
      </c>
      <c r="B387" s="438" t="s">
        <v>481</v>
      </c>
      <c r="C387" s="578" t="s">
        <v>482</v>
      </c>
      <c r="D387" s="601">
        <v>86</v>
      </c>
      <c r="E387" s="467">
        <v>2373</v>
      </c>
      <c r="F387" s="467">
        <f t="shared" si="181"/>
        <v>204078</v>
      </c>
      <c r="G387" s="467">
        <v>4672</v>
      </c>
      <c r="H387" s="467">
        <f t="shared" ref="H387:H400" si="184">G387*D387</f>
        <v>401792</v>
      </c>
      <c r="I387" s="589">
        <f t="shared" si="178"/>
        <v>605870</v>
      </c>
      <c r="J387" s="622"/>
      <c r="K387" s="521">
        <v>2373</v>
      </c>
      <c r="L387" s="467">
        <f t="shared" si="182"/>
        <v>0</v>
      </c>
      <c r="M387" s="521">
        <v>4672</v>
      </c>
      <c r="N387" s="467">
        <f t="shared" ref="N387:N400" si="185">M387*J387</f>
        <v>0</v>
      </c>
      <c r="O387" s="589">
        <f t="shared" si="179"/>
        <v>0</v>
      </c>
      <c r="P387" s="641">
        <f t="shared" si="166"/>
        <v>0</v>
      </c>
      <c r="Q387" s="514">
        <f t="shared" si="167"/>
        <v>0</v>
      </c>
      <c r="R387" s="640">
        <f t="shared" si="168"/>
        <v>0</v>
      </c>
      <c r="S387" s="641"/>
      <c r="T387" s="521">
        <v>2373</v>
      </c>
      <c r="U387" s="521">
        <f t="shared" si="183"/>
        <v>0</v>
      </c>
      <c r="V387" s="521">
        <v>4672</v>
      </c>
      <c r="W387" s="521">
        <f t="shared" ref="W387:W400" si="186">V387*S387</f>
        <v>0</v>
      </c>
      <c r="X387" s="673">
        <f t="shared" si="180"/>
        <v>0</v>
      </c>
    </row>
    <row r="388" spans="1:24" s="403" customFormat="1" ht="26.45" hidden="1" customHeight="1" x14ac:dyDescent="0.25">
      <c r="A388" s="446" t="s">
        <v>952</v>
      </c>
      <c r="B388" s="438" t="s">
        <v>483</v>
      </c>
      <c r="C388" s="578" t="s">
        <v>213</v>
      </c>
      <c r="D388" s="601">
        <v>132</v>
      </c>
      <c r="E388" s="467">
        <v>1771</v>
      </c>
      <c r="F388" s="467">
        <f t="shared" si="181"/>
        <v>233772</v>
      </c>
      <c r="G388" s="467">
        <v>4632</v>
      </c>
      <c r="H388" s="467">
        <f t="shared" si="184"/>
        <v>611424</v>
      </c>
      <c r="I388" s="589">
        <f t="shared" si="178"/>
        <v>845196</v>
      </c>
      <c r="J388" s="622"/>
      <c r="K388" s="521">
        <v>1771</v>
      </c>
      <c r="L388" s="467">
        <f t="shared" si="182"/>
        <v>0</v>
      </c>
      <c r="M388" s="521">
        <v>4632</v>
      </c>
      <c r="N388" s="467">
        <f t="shared" si="185"/>
        <v>0</v>
      </c>
      <c r="O388" s="589">
        <f t="shared" si="179"/>
        <v>0</v>
      </c>
      <c r="P388" s="641">
        <f t="shared" si="166"/>
        <v>0</v>
      </c>
      <c r="Q388" s="514">
        <f t="shared" si="167"/>
        <v>0</v>
      </c>
      <c r="R388" s="640">
        <f t="shared" si="168"/>
        <v>0</v>
      </c>
      <c r="S388" s="641"/>
      <c r="T388" s="521">
        <v>1771</v>
      </c>
      <c r="U388" s="521">
        <f t="shared" si="183"/>
        <v>0</v>
      </c>
      <c r="V388" s="521">
        <v>4632</v>
      </c>
      <c r="W388" s="521">
        <f t="shared" si="186"/>
        <v>0</v>
      </c>
      <c r="X388" s="673">
        <f t="shared" si="180"/>
        <v>0</v>
      </c>
    </row>
    <row r="389" spans="1:24" s="403" customFormat="1" ht="15.6" hidden="1" customHeight="1" x14ac:dyDescent="0.25">
      <c r="A389" s="446" t="s">
        <v>953</v>
      </c>
      <c r="B389" s="438" t="s">
        <v>484</v>
      </c>
      <c r="C389" s="578" t="s">
        <v>31</v>
      </c>
      <c r="D389" s="601">
        <v>141</v>
      </c>
      <c r="E389" s="467">
        <v>5895</v>
      </c>
      <c r="F389" s="467">
        <f t="shared" si="181"/>
        <v>831195</v>
      </c>
      <c r="G389" s="467">
        <v>1550.25</v>
      </c>
      <c r="H389" s="467">
        <f t="shared" si="184"/>
        <v>218585.25</v>
      </c>
      <c r="I389" s="589">
        <f t="shared" si="178"/>
        <v>1049780.25</v>
      </c>
      <c r="J389" s="622"/>
      <c r="K389" s="521">
        <v>5895</v>
      </c>
      <c r="L389" s="467">
        <f t="shared" si="182"/>
        <v>0</v>
      </c>
      <c r="M389" s="521">
        <v>1550.25</v>
      </c>
      <c r="N389" s="467">
        <f t="shared" si="185"/>
        <v>0</v>
      </c>
      <c r="O389" s="589">
        <f t="shared" si="179"/>
        <v>0</v>
      </c>
      <c r="P389" s="641">
        <f t="shared" si="166"/>
        <v>0</v>
      </c>
      <c r="Q389" s="514">
        <f t="shared" si="167"/>
        <v>0</v>
      </c>
      <c r="R389" s="640">
        <f t="shared" si="168"/>
        <v>0</v>
      </c>
      <c r="S389" s="641"/>
      <c r="T389" s="521">
        <v>5895</v>
      </c>
      <c r="U389" s="521">
        <f t="shared" si="183"/>
        <v>0</v>
      </c>
      <c r="V389" s="521">
        <v>1550.25</v>
      </c>
      <c r="W389" s="521">
        <f t="shared" si="186"/>
        <v>0</v>
      </c>
      <c r="X389" s="673">
        <f t="shared" si="180"/>
        <v>0</v>
      </c>
    </row>
    <row r="390" spans="1:24" s="403" customFormat="1" ht="26.45" hidden="1" customHeight="1" x14ac:dyDescent="0.25">
      <c r="A390" s="446" t="s">
        <v>954</v>
      </c>
      <c r="B390" s="438" t="s">
        <v>485</v>
      </c>
      <c r="C390" s="578" t="s">
        <v>486</v>
      </c>
      <c r="D390" s="601">
        <v>14</v>
      </c>
      <c r="E390" s="467">
        <v>9790</v>
      </c>
      <c r="F390" s="467">
        <f t="shared" si="181"/>
        <v>137060</v>
      </c>
      <c r="G390" s="467">
        <v>35760</v>
      </c>
      <c r="H390" s="467">
        <f t="shared" si="184"/>
        <v>500640</v>
      </c>
      <c r="I390" s="589">
        <f t="shared" si="178"/>
        <v>637700</v>
      </c>
      <c r="J390" s="622"/>
      <c r="K390" s="521">
        <v>9790</v>
      </c>
      <c r="L390" s="467">
        <f t="shared" si="182"/>
        <v>0</v>
      </c>
      <c r="M390" s="521">
        <v>35760</v>
      </c>
      <c r="N390" s="467">
        <f t="shared" si="185"/>
        <v>0</v>
      </c>
      <c r="O390" s="589">
        <f t="shared" si="179"/>
        <v>0</v>
      </c>
      <c r="P390" s="641">
        <f t="shared" si="166"/>
        <v>0</v>
      </c>
      <c r="Q390" s="514">
        <f t="shared" si="167"/>
        <v>0</v>
      </c>
      <c r="R390" s="640">
        <f t="shared" si="168"/>
        <v>0</v>
      </c>
      <c r="S390" s="641"/>
      <c r="T390" s="521">
        <v>9790</v>
      </c>
      <c r="U390" s="521">
        <f t="shared" si="183"/>
        <v>0</v>
      </c>
      <c r="V390" s="521">
        <v>35760</v>
      </c>
      <c r="W390" s="521">
        <f t="shared" si="186"/>
        <v>0</v>
      </c>
      <c r="X390" s="673">
        <f t="shared" si="180"/>
        <v>0</v>
      </c>
    </row>
    <row r="391" spans="1:24" s="403" customFormat="1" ht="26.45" hidden="1" customHeight="1" x14ac:dyDescent="0.25">
      <c r="A391" s="446" t="s">
        <v>955</v>
      </c>
      <c r="B391" s="438" t="s">
        <v>487</v>
      </c>
      <c r="C391" s="578" t="s">
        <v>31</v>
      </c>
      <c r="D391" s="601">
        <v>94</v>
      </c>
      <c r="E391" s="467">
        <v>4165.8</v>
      </c>
      <c r="F391" s="467">
        <f t="shared" si="181"/>
        <v>391585.2</v>
      </c>
      <c r="G391" s="467">
        <v>201.5</v>
      </c>
      <c r="H391" s="467">
        <f t="shared" si="184"/>
        <v>18941</v>
      </c>
      <c r="I391" s="589">
        <f t="shared" si="178"/>
        <v>410526.2</v>
      </c>
      <c r="J391" s="622"/>
      <c r="K391" s="521">
        <v>4165.8</v>
      </c>
      <c r="L391" s="467">
        <f t="shared" si="182"/>
        <v>0</v>
      </c>
      <c r="M391" s="521">
        <v>201.5</v>
      </c>
      <c r="N391" s="467">
        <f t="shared" si="185"/>
        <v>0</v>
      </c>
      <c r="O391" s="589">
        <f t="shared" si="179"/>
        <v>0</v>
      </c>
      <c r="P391" s="641">
        <f t="shared" si="166"/>
        <v>0</v>
      </c>
      <c r="Q391" s="514">
        <f t="shared" si="167"/>
        <v>0</v>
      </c>
      <c r="R391" s="640">
        <f t="shared" si="168"/>
        <v>0</v>
      </c>
      <c r="S391" s="641"/>
      <c r="T391" s="521">
        <v>4165.8</v>
      </c>
      <c r="U391" s="521">
        <f t="shared" si="183"/>
        <v>0</v>
      </c>
      <c r="V391" s="521">
        <v>201.5</v>
      </c>
      <c r="W391" s="521">
        <f t="shared" si="186"/>
        <v>0</v>
      </c>
      <c r="X391" s="673">
        <f t="shared" si="180"/>
        <v>0</v>
      </c>
    </row>
    <row r="392" spans="1:24" s="403" customFormat="1" ht="15.6" hidden="1" customHeight="1" x14ac:dyDescent="0.25">
      <c r="A392" s="446" t="s">
        <v>956</v>
      </c>
      <c r="B392" s="438" t="s">
        <v>488</v>
      </c>
      <c r="C392" s="578" t="s">
        <v>31</v>
      </c>
      <c r="D392" s="601">
        <v>47</v>
      </c>
      <c r="E392" s="467">
        <v>9866</v>
      </c>
      <c r="F392" s="467">
        <f t="shared" si="181"/>
        <v>463702</v>
      </c>
      <c r="G392" s="467">
        <v>28674</v>
      </c>
      <c r="H392" s="467">
        <f t="shared" si="184"/>
        <v>1347678</v>
      </c>
      <c r="I392" s="589">
        <f t="shared" si="178"/>
        <v>1811380</v>
      </c>
      <c r="J392" s="622"/>
      <c r="K392" s="521">
        <v>9866</v>
      </c>
      <c r="L392" s="467">
        <f t="shared" si="182"/>
        <v>0</v>
      </c>
      <c r="M392" s="521">
        <v>28674</v>
      </c>
      <c r="N392" s="467">
        <f t="shared" si="185"/>
        <v>0</v>
      </c>
      <c r="O392" s="589">
        <f t="shared" si="179"/>
        <v>0</v>
      </c>
      <c r="P392" s="641">
        <f t="shared" si="166"/>
        <v>0</v>
      </c>
      <c r="Q392" s="514">
        <f t="shared" si="167"/>
        <v>0</v>
      </c>
      <c r="R392" s="640">
        <f t="shared" si="168"/>
        <v>0</v>
      </c>
      <c r="S392" s="641"/>
      <c r="T392" s="521">
        <v>9866</v>
      </c>
      <c r="U392" s="521">
        <f t="shared" si="183"/>
        <v>0</v>
      </c>
      <c r="V392" s="521">
        <v>28674</v>
      </c>
      <c r="W392" s="521">
        <f t="shared" si="186"/>
        <v>0</v>
      </c>
      <c r="X392" s="673">
        <f t="shared" si="180"/>
        <v>0</v>
      </c>
    </row>
    <row r="393" spans="1:24" s="403" customFormat="1" ht="15.6" hidden="1" customHeight="1" x14ac:dyDescent="0.25">
      <c r="A393" s="446" t="s">
        <v>957</v>
      </c>
      <c r="B393" s="438" t="s">
        <v>489</v>
      </c>
      <c r="C393" s="578" t="s">
        <v>31</v>
      </c>
      <c r="D393" s="601">
        <v>94</v>
      </c>
      <c r="E393" s="467">
        <v>393</v>
      </c>
      <c r="F393" s="467">
        <f t="shared" si="181"/>
        <v>36942</v>
      </c>
      <c r="G393" s="467">
        <v>390</v>
      </c>
      <c r="H393" s="467">
        <f t="shared" si="184"/>
        <v>36660</v>
      </c>
      <c r="I393" s="589">
        <f t="shared" si="178"/>
        <v>73602</v>
      </c>
      <c r="J393" s="622"/>
      <c r="K393" s="521">
        <v>393</v>
      </c>
      <c r="L393" s="467">
        <f t="shared" si="182"/>
        <v>0</v>
      </c>
      <c r="M393" s="521">
        <v>390</v>
      </c>
      <c r="N393" s="467">
        <f t="shared" si="185"/>
        <v>0</v>
      </c>
      <c r="O393" s="589">
        <f t="shared" si="179"/>
        <v>0</v>
      </c>
      <c r="P393" s="641">
        <f t="shared" si="166"/>
        <v>0</v>
      </c>
      <c r="Q393" s="514">
        <f t="shared" si="167"/>
        <v>0</v>
      </c>
      <c r="R393" s="640">
        <f t="shared" si="168"/>
        <v>0</v>
      </c>
      <c r="S393" s="641"/>
      <c r="T393" s="521">
        <v>393</v>
      </c>
      <c r="U393" s="521">
        <f t="shared" si="183"/>
        <v>0</v>
      </c>
      <c r="V393" s="521">
        <v>390</v>
      </c>
      <c r="W393" s="521">
        <f t="shared" si="186"/>
        <v>0</v>
      </c>
      <c r="X393" s="673">
        <f t="shared" si="180"/>
        <v>0</v>
      </c>
    </row>
    <row r="394" spans="1:24" s="403" customFormat="1" ht="15.6" hidden="1" customHeight="1" x14ac:dyDescent="0.25">
      <c r="A394" s="446" t="s">
        <v>958</v>
      </c>
      <c r="B394" s="438" t="s">
        <v>490</v>
      </c>
      <c r="C394" s="578" t="s">
        <v>486</v>
      </c>
      <c r="D394" s="601">
        <v>40</v>
      </c>
      <c r="E394" s="467">
        <v>471.6</v>
      </c>
      <c r="F394" s="467">
        <f t="shared" si="181"/>
        <v>18864</v>
      </c>
      <c r="G394" s="467">
        <v>585</v>
      </c>
      <c r="H394" s="467">
        <f t="shared" si="184"/>
        <v>23400</v>
      </c>
      <c r="I394" s="589">
        <f t="shared" si="178"/>
        <v>42264</v>
      </c>
      <c r="J394" s="622"/>
      <c r="K394" s="521">
        <v>471.6</v>
      </c>
      <c r="L394" s="467">
        <f t="shared" si="182"/>
        <v>0</v>
      </c>
      <c r="M394" s="521">
        <v>585</v>
      </c>
      <c r="N394" s="467">
        <f t="shared" si="185"/>
        <v>0</v>
      </c>
      <c r="O394" s="589">
        <f t="shared" si="179"/>
        <v>0</v>
      </c>
      <c r="P394" s="641">
        <f t="shared" si="166"/>
        <v>0</v>
      </c>
      <c r="Q394" s="514">
        <f t="shared" si="167"/>
        <v>0</v>
      </c>
      <c r="R394" s="640">
        <f t="shared" si="168"/>
        <v>0</v>
      </c>
      <c r="S394" s="641"/>
      <c r="T394" s="521">
        <v>471.6</v>
      </c>
      <c r="U394" s="521">
        <f t="shared" si="183"/>
        <v>0</v>
      </c>
      <c r="V394" s="521">
        <v>585</v>
      </c>
      <c r="W394" s="521">
        <f t="shared" si="186"/>
        <v>0</v>
      </c>
      <c r="X394" s="673">
        <f t="shared" si="180"/>
        <v>0</v>
      </c>
    </row>
    <row r="395" spans="1:24" s="403" customFormat="1" ht="26.45" hidden="1" customHeight="1" x14ac:dyDescent="0.25">
      <c r="A395" s="446" t="s">
        <v>959</v>
      </c>
      <c r="B395" s="438" t="s">
        <v>491</v>
      </c>
      <c r="C395" s="578" t="s">
        <v>486</v>
      </c>
      <c r="D395" s="601">
        <v>94</v>
      </c>
      <c r="E395" s="467">
        <v>455.88</v>
      </c>
      <c r="F395" s="467">
        <f t="shared" si="181"/>
        <v>42852.72</v>
      </c>
      <c r="G395" s="467">
        <v>468</v>
      </c>
      <c r="H395" s="467">
        <f t="shared" si="184"/>
        <v>43992</v>
      </c>
      <c r="I395" s="589">
        <f t="shared" si="178"/>
        <v>86844.72</v>
      </c>
      <c r="J395" s="622"/>
      <c r="K395" s="521">
        <v>455.88</v>
      </c>
      <c r="L395" s="467">
        <f t="shared" si="182"/>
        <v>0</v>
      </c>
      <c r="M395" s="521">
        <v>468</v>
      </c>
      <c r="N395" s="467">
        <f t="shared" si="185"/>
        <v>0</v>
      </c>
      <c r="O395" s="589">
        <f t="shared" si="179"/>
        <v>0</v>
      </c>
      <c r="P395" s="641">
        <f t="shared" si="166"/>
        <v>0</v>
      </c>
      <c r="Q395" s="514">
        <f t="shared" si="167"/>
        <v>0</v>
      </c>
      <c r="R395" s="640">
        <f t="shared" si="168"/>
        <v>0</v>
      </c>
      <c r="S395" s="641"/>
      <c r="T395" s="521">
        <v>455.88</v>
      </c>
      <c r="U395" s="521">
        <f t="shared" si="183"/>
        <v>0</v>
      </c>
      <c r="V395" s="521">
        <v>468</v>
      </c>
      <c r="W395" s="521">
        <f t="shared" si="186"/>
        <v>0</v>
      </c>
      <c r="X395" s="673">
        <f t="shared" si="180"/>
        <v>0</v>
      </c>
    </row>
    <row r="396" spans="1:24" s="403" customFormat="1" ht="26.45" hidden="1" customHeight="1" x14ac:dyDescent="0.25">
      <c r="A396" s="446" t="s">
        <v>960</v>
      </c>
      <c r="B396" s="438" t="s">
        <v>492</v>
      </c>
      <c r="C396" s="578" t="s">
        <v>31</v>
      </c>
      <c r="D396" s="601">
        <v>7</v>
      </c>
      <c r="E396" s="467">
        <v>605.22</v>
      </c>
      <c r="F396" s="467">
        <f t="shared" si="181"/>
        <v>4236.54</v>
      </c>
      <c r="G396" s="467">
        <v>605.28</v>
      </c>
      <c r="H396" s="467">
        <f t="shared" si="184"/>
        <v>4236.96</v>
      </c>
      <c r="I396" s="589">
        <f t="shared" si="178"/>
        <v>8473.5</v>
      </c>
      <c r="J396" s="622"/>
      <c r="K396" s="521">
        <v>605.22</v>
      </c>
      <c r="L396" s="467">
        <f t="shared" si="182"/>
        <v>0</v>
      </c>
      <c r="M396" s="521">
        <v>605.28</v>
      </c>
      <c r="N396" s="467">
        <f t="shared" si="185"/>
        <v>0</v>
      </c>
      <c r="O396" s="589">
        <f t="shared" si="179"/>
        <v>0</v>
      </c>
      <c r="P396" s="641">
        <f t="shared" si="166"/>
        <v>0</v>
      </c>
      <c r="Q396" s="514">
        <f t="shared" si="167"/>
        <v>0</v>
      </c>
      <c r="R396" s="640">
        <f t="shared" si="168"/>
        <v>0</v>
      </c>
      <c r="S396" s="641"/>
      <c r="T396" s="521">
        <v>605.22</v>
      </c>
      <c r="U396" s="521">
        <f t="shared" si="183"/>
        <v>0</v>
      </c>
      <c r="V396" s="521">
        <v>605.28</v>
      </c>
      <c r="W396" s="521">
        <f t="shared" si="186"/>
        <v>0</v>
      </c>
      <c r="X396" s="673">
        <f t="shared" si="180"/>
        <v>0</v>
      </c>
    </row>
    <row r="397" spans="1:24" s="403" customFormat="1" ht="26.45" hidden="1" customHeight="1" x14ac:dyDescent="0.25">
      <c r="A397" s="446" t="s">
        <v>961</v>
      </c>
      <c r="B397" s="438" t="s">
        <v>493</v>
      </c>
      <c r="C397" s="578" t="s">
        <v>31</v>
      </c>
      <c r="D397" s="601">
        <v>32</v>
      </c>
      <c r="E397" s="467">
        <v>581.64</v>
      </c>
      <c r="F397" s="467">
        <f t="shared" si="181"/>
        <v>18612.48</v>
      </c>
      <c r="G397" s="467">
        <v>1794</v>
      </c>
      <c r="H397" s="467">
        <f t="shared" si="184"/>
        <v>57408</v>
      </c>
      <c r="I397" s="589">
        <f t="shared" si="178"/>
        <v>76020.479999999996</v>
      </c>
      <c r="J397" s="622"/>
      <c r="K397" s="521">
        <v>581.64</v>
      </c>
      <c r="L397" s="467">
        <f t="shared" si="182"/>
        <v>0</v>
      </c>
      <c r="M397" s="521">
        <v>1794</v>
      </c>
      <c r="N397" s="467">
        <f t="shared" si="185"/>
        <v>0</v>
      </c>
      <c r="O397" s="589">
        <f t="shared" si="179"/>
        <v>0</v>
      </c>
      <c r="P397" s="641">
        <f t="shared" si="166"/>
        <v>0</v>
      </c>
      <c r="Q397" s="514">
        <f t="shared" si="167"/>
        <v>0</v>
      </c>
      <c r="R397" s="640">
        <f t="shared" si="168"/>
        <v>0</v>
      </c>
      <c r="S397" s="641"/>
      <c r="T397" s="521">
        <v>581.64</v>
      </c>
      <c r="U397" s="521">
        <f t="shared" si="183"/>
        <v>0</v>
      </c>
      <c r="V397" s="521">
        <v>1794</v>
      </c>
      <c r="W397" s="521">
        <f t="shared" si="186"/>
        <v>0</v>
      </c>
      <c r="X397" s="673">
        <f t="shared" si="180"/>
        <v>0</v>
      </c>
    </row>
    <row r="398" spans="1:24" s="403" customFormat="1" ht="26.45" hidden="1" customHeight="1" x14ac:dyDescent="0.25">
      <c r="A398" s="446" t="s">
        <v>962</v>
      </c>
      <c r="B398" s="438" t="s">
        <v>494</v>
      </c>
      <c r="C398" s="578" t="s">
        <v>31</v>
      </c>
      <c r="D398" s="601">
        <v>188</v>
      </c>
      <c r="E398" s="467">
        <v>594.21600000000001</v>
      </c>
      <c r="F398" s="467">
        <f t="shared" si="181"/>
        <v>111712.60800000001</v>
      </c>
      <c r="G398" s="467">
        <v>1263.6000000000001</v>
      </c>
      <c r="H398" s="467">
        <f t="shared" si="184"/>
        <v>237556.80000000002</v>
      </c>
      <c r="I398" s="589">
        <f t="shared" si="178"/>
        <v>349269.40800000005</v>
      </c>
      <c r="J398" s="622"/>
      <c r="K398" s="521">
        <v>594.21600000000001</v>
      </c>
      <c r="L398" s="467">
        <f t="shared" si="182"/>
        <v>0</v>
      </c>
      <c r="M398" s="521">
        <v>1263.6000000000001</v>
      </c>
      <c r="N398" s="467">
        <f t="shared" si="185"/>
        <v>0</v>
      </c>
      <c r="O398" s="589">
        <f t="shared" si="179"/>
        <v>0</v>
      </c>
      <c r="P398" s="641">
        <f t="shared" si="166"/>
        <v>0</v>
      </c>
      <c r="Q398" s="514">
        <f t="shared" si="167"/>
        <v>0</v>
      </c>
      <c r="R398" s="640">
        <f t="shared" si="168"/>
        <v>0</v>
      </c>
      <c r="S398" s="641"/>
      <c r="T398" s="521">
        <v>594.21600000000001</v>
      </c>
      <c r="U398" s="521">
        <f t="shared" si="183"/>
        <v>0</v>
      </c>
      <c r="V398" s="521">
        <v>1263.6000000000001</v>
      </c>
      <c r="W398" s="521">
        <f t="shared" si="186"/>
        <v>0</v>
      </c>
      <c r="X398" s="673">
        <f t="shared" si="180"/>
        <v>0</v>
      </c>
    </row>
    <row r="399" spans="1:24" s="403" customFormat="1" ht="26.45" hidden="1" customHeight="1" x14ac:dyDescent="0.25">
      <c r="A399" s="446" t="s">
        <v>963</v>
      </c>
      <c r="B399" s="438" t="s">
        <v>495</v>
      </c>
      <c r="C399" s="578" t="s">
        <v>31</v>
      </c>
      <c r="D399" s="601">
        <v>4</v>
      </c>
      <c r="E399" s="467">
        <v>880.32</v>
      </c>
      <c r="F399" s="467">
        <f t="shared" si="181"/>
        <v>3521.28</v>
      </c>
      <c r="G399" s="467">
        <v>1872</v>
      </c>
      <c r="H399" s="467">
        <f t="shared" si="184"/>
        <v>7488</v>
      </c>
      <c r="I399" s="589">
        <f t="shared" si="178"/>
        <v>11009.28</v>
      </c>
      <c r="J399" s="622"/>
      <c r="K399" s="521">
        <v>880.32</v>
      </c>
      <c r="L399" s="467">
        <f t="shared" si="182"/>
        <v>0</v>
      </c>
      <c r="M399" s="521">
        <v>1872</v>
      </c>
      <c r="N399" s="467">
        <f t="shared" si="185"/>
        <v>0</v>
      </c>
      <c r="O399" s="589">
        <f t="shared" si="179"/>
        <v>0</v>
      </c>
      <c r="P399" s="641">
        <f t="shared" si="166"/>
        <v>0</v>
      </c>
      <c r="Q399" s="514">
        <f t="shared" si="167"/>
        <v>0</v>
      </c>
      <c r="R399" s="640">
        <f t="shared" si="168"/>
        <v>0</v>
      </c>
      <c r="S399" s="641"/>
      <c r="T399" s="521">
        <v>880.32</v>
      </c>
      <c r="U399" s="521">
        <f t="shared" si="183"/>
        <v>0</v>
      </c>
      <c r="V399" s="521">
        <v>1872</v>
      </c>
      <c r="W399" s="521">
        <f t="shared" si="186"/>
        <v>0</v>
      </c>
      <c r="X399" s="673">
        <f t="shared" si="180"/>
        <v>0</v>
      </c>
    </row>
    <row r="400" spans="1:24" s="403" customFormat="1" ht="15.6" hidden="1" customHeight="1" x14ac:dyDescent="0.25">
      <c r="A400" s="446" t="s">
        <v>964</v>
      </c>
      <c r="B400" s="438" t="s">
        <v>496</v>
      </c>
      <c r="C400" s="578" t="s">
        <v>31</v>
      </c>
      <c r="D400" s="601">
        <v>2</v>
      </c>
      <c r="E400" s="467">
        <v>3144</v>
      </c>
      <c r="F400" s="467">
        <f t="shared" si="181"/>
        <v>6288</v>
      </c>
      <c r="G400" s="467">
        <v>20832.5</v>
      </c>
      <c r="H400" s="467">
        <f t="shared" si="184"/>
        <v>41665</v>
      </c>
      <c r="I400" s="589">
        <f t="shared" si="178"/>
        <v>47953</v>
      </c>
      <c r="J400" s="622"/>
      <c r="K400" s="521">
        <v>3144</v>
      </c>
      <c r="L400" s="467">
        <f t="shared" si="182"/>
        <v>0</v>
      </c>
      <c r="M400" s="521">
        <v>20832.5</v>
      </c>
      <c r="N400" s="467">
        <f t="shared" si="185"/>
        <v>0</v>
      </c>
      <c r="O400" s="589">
        <f t="shared" si="179"/>
        <v>0</v>
      </c>
      <c r="P400" s="641">
        <f t="shared" si="166"/>
        <v>0</v>
      </c>
      <c r="Q400" s="514">
        <f t="shared" si="167"/>
        <v>0</v>
      </c>
      <c r="R400" s="640">
        <f t="shared" si="168"/>
        <v>0</v>
      </c>
      <c r="S400" s="641"/>
      <c r="T400" s="521">
        <v>3144</v>
      </c>
      <c r="U400" s="521">
        <f t="shared" si="183"/>
        <v>0</v>
      </c>
      <c r="V400" s="521">
        <v>20832.5</v>
      </c>
      <c r="W400" s="521">
        <f t="shared" si="186"/>
        <v>0</v>
      </c>
      <c r="X400" s="673">
        <f t="shared" si="180"/>
        <v>0</v>
      </c>
    </row>
    <row r="401" spans="1:24" s="403" customFormat="1" ht="26.45" hidden="1" customHeight="1" x14ac:dyDescent="0.25">
      <c r="A401" s="446" t="s">
        <v>965</v>
      </c>
      <c r="B401" s="438" t="s">
        <v>497</v>
      </c>
      <c r="C401" s="578" t="s">
        <v>33</v>
      </c>
      <c r="D401" s="601">
        <v>0.33</v>
      </c>
      <c r="E401" s="467">
        <v>308112</v>
      </c>
      <c r="F401" s="467">
        <f t="shared" si="181"/>
        <v>101676.96</v>
      </c>
      <c r="G401" s="467"/>
      <c r="H401" s="467"/>
      <c r="I401" s="589">
        <f t="shared" si="178"/>
        <v>101676.96</v>
      </c>
      <c r="J401" s="622"/>
      <c r="K401" s="521">
        <v>308112</v>
      </c>
      <c r="L401" s="467">
        <f t="shared" si="182"/>
        <v>0</v>
      </c>
      <c r="M401" s="521"/>
      <c r="N401" s="467"/>
      <c r="O401" s="589">
        <f t="shared" si="179"/>
        <v>0</v>
      </c>
      <c r="P401" s="641">
        <f t="shared" si="166"/>
        <v>0</v>
      </c>
      <c r="Q401" s="514">
        <f t="shared" si="167"/>
        <v>0</v>
      </c>
      <c r="R401" s="640">
        <f t="shared" si="168"/>
        <v>0</v>
      </c>
      <c r="S401" s="641"/>
      <c r="T401" s="521">
        <v>308112</v>
      </c>
      <c r="U401" s="521">
        <f t="shared" si="183"/>
        <v>0</v>
      </c>
      <c r="V401" s="521"/>
      <c r="W401" s="521"/>
      <c r="X401" s="673">
        <f t="shared" si="180"/>
        <v>0</v>
      </c>
    </row>
    <row r="402" spans="1:24" s="403" customFormat="1" ht="15.6" hidden="1" customHeight="1" x14ac:dyDescent="0.25">
      <c r="A402" s="446" t="s">
        <v>966</v>
      </c>
      <c r="B402" s="438" t="s">
        <v>498</v>
      </c>
      <c r="C402" s="578" t="s">
        <v>213</v>
      </c>
      <c r="D402" s="601">
        <v>0.6</v>
      </c>
      <c r="E402" s="467">
        <v>7860</v>
      </c>
      <c r="F402" s="467">
        <f t="shared" si="181"/>
        <v>4716</v>
      </c>
      <c r="G402" s="467"/>
      <c r="H402" s="467"/>
      <c r="I402" s="589">
        <f t="shared" si="178"/>
        <v>4716</v>
      </c>
      <c r="J402" s="622"/>
      <c r="K402" s="521">
        <v>7860</v>
      </c>
      <c r="L402" s="467">
        <f t="shared" si="182"/>
        <v>0</v>
      </c>
      <c r="M402" s="521"/>
      <c r="N402" s="467"/>
      <c r="O402" s="589">
        <f t="shared" si="179"/>
        <v>0</v>
      </c>
      <c r="P402" s="641">
        <f t="shared" si="166"/>
        <v>0</v>
      </c>
      <c r="Q402" s="514">
        <f t="shared" si="167"/>
        <v>0</v>
      </c>
      <c r="R402" s="640">
        <f t="shared" si="168"/>
        <v>0</v>
      </c>
      <c r="S402" s="641"/>
      <c r="T402" s="521">
        <v>7860</v>
      </c>
      <c r="U402" s="521">
        <f t="shared" si="183"/>
        <v>0</v>
      </c>
      <c r="V402" s="521"/>
      <c r="W402" s="521"/>
      <c r="X402" s="673">
        <f t="shared" si="180"/>
        <v>0</v>
      </c>
    </row>
    <row r="403" spans="1:24" s="403" customFormat="1" ht="15.6" hidden="1" customHeight="1" x14ac:dyDescent="0.25">
      <c r="A403" s="446" t="s">
        <v>967</v>
      </c>
      <c r="B403" s="438" t="s">
        <v>499</v>
      </c>
      <c r="C403" s="578" t="s">
        <v>31</v>
      </c>
      <c r="D403" s="601">
        <v>2</v>
      </c>
      <c r="E403" s="467">
        <v>19650</v>
      </c>
      <c r="F403" s="467">
        <f t="shared" si="181"/>
        <v>39300</v>
      </c>
      <c r="G403" s="467">
        <v>21242</v>
      </c>
      <c r="H403" s="467">
        <f>G403*D403</f>
        <v>42484</v>
      </c>
      <c r="I403" s="589">
        <f t="shared" si="178"/>
        <v>81784</v>
      </c>
      <c r="J403" s="622"/>
      <c r="K403" s="521">
        <v>19650</v>
      </c>
      <c r="L403" s="467">
        <f t="shared" si="182"/>
        <v>0</v>
      </c>
      <c r="M403" s="521">
        <v>21242</v>
      </c>
      <c r="N403" s="467">
        <f>M403*J403</f>
        <v>0</v>
      </c>
      <c r="O403" s="589">
        <f t="shared" si="179"/>
        <v>0</v>
      </c>
      <c r="P403" s="641">
        <f t="shared" si="166"/>
        <v>0</v>
      </c>
      <c r="Q403" s="514">
        <f t="shared" si="167"/>
        <v>0</v>
      </c>
      <c r="R403" s="640">
        <f t="shared" si="168"/>
        <v>0</v>
      </c>
      <c r="S403" s="641"/>
      <c r="T403" s="521">
        <v>19650</v>
      </c>
      <c r="U403" s="521">
        <f t="shared" si="183"/>
        <v>0</v>
      </c>
      <c r="V403" s="521">
        <v>21242</v>
      </c>
      <c r="W403" s="521">
        <f>V403*S403</f>
        <v>0</v>
      </c>
      <c r="X403" s="673">
        <f t="shared" si="180"/>
        <v>0</v>
      </c>
    </row>
    <row r="404" spans="1:24" s="403" customFormat="1" ht="15.6" hidden="1" customHeight="1" x14ac:dyDescent="0.25">
      <c r="A404" s="446" t="s">
        <v>968</v>
      </c>
      <c r="B404" s="438" t="s">
        <v>500</v>
      </c>
      <c r="C404" s="578" t="s">
        <v>486</v>
      </c>
      <c r="D404" s="601">
        <v>2</v>
      </c>
      <c r="E404" s="467">
        <v>56592</v>
      </c>
      <c r="F404" s="467">
        <f t="shared" si="181"/>
        <v>113184</v>
      </c>
      <c r="G404" s="467">
        <v>50414</v>
      </c>
      <c r="H404" s="467">
        <f>G404*D404</f>
        <v>100828</v>
      </c>
      <c r="I404" s="589">
        <f t="shared" si="178"/>
        <v>214012</v>
      </c>
      <c r="J404" s="622"/>
      <c r="K404" s="521">
        <v>56592</v>
      </c>
      <c r="L404" s="467">
        <f t="shared" si="182"/>
        <v>0</v>
      </c>
      <c r="M404" s="521">
        <v>50414</v>
      </c>
      <c r="N404" s="467">
        <f>M404*J404</f>
        <v>0</v>
      </c>
      <c r="O404" s="589">
        <f t="shared" si="179"/>
        <v>0</v>
      </c>
      <c r="P404" s="641">
        <f t="shared" si="166"/>
        <v>0</v>
      </c>
      <c r="Q404" s="514">
        <f t="shared" si="167"/>
        <v>0</v>
      </c>
      <c r="R404" s="640">
        <f t="shared" si="168"/>
        <v>0</v>
      </c>
      <c r="S404" s="641"/>
      <c r="T404" s="521">
        <v>56592</v>
      </c>
      <c r="U404" s="521">
        <f t="shared" si="183"/>
        <v>0</v>
      </c>
      <c r="V404" s="521">
        <v>50414</v>
      </c>
      <c r="W404" s="521">
        <f>V404*S404</f>
        <v>0</v>
      </c>
      <c r="X404" s="673">
        <f t="shared" si="180"/>
        <v>0</v>
      </c>
    </row>
    <row r="405" spans="1:24" s="403" customFormat="1" ht="15.6" hidden="1" customHeight="1" x14ac:dyDescent="0.25">
      <c r="A405" s="446" t="s">
        <v>969</v>
      </c>
      <c r="B405" s="438" t="s">
        <v>501</v>
      </c>
      <c r="C405" s="578" t="s">
        <v>224</v>
      </c>
      <c r="D405" s="601">
        <v>1</v>
      </c>
      <c r="E405" s="467">
        <v>149340</v>
      </c>
      <c r="F405" s="467">
        <f t="shared" si="181"/>
        <v>149340</v>
      </c>
      <c r="G405" s="467"/>
      <c r="H405" s="467"/>
      <c r="I405" s="589">
        <f t="shared" si="178"/>
        <v>149340</v>
      </c>
      <c r="J405" s="622"/>
      <c r="K405" s="521">
        <v>149340</v>
      </c>
      <c r="L405" s="467">
        <f t="shared" si="182"/>
        <v>0</v>
      </c>
      <c r="M405" s="521"/>
      <c r="N405" s="467"/>
      <c r="O405" s="589">
        <f t="shared" si="179"/>
        <v>0</v>
      </c>
      <c r="P405" s="641">
        <f t="shared" si="166"/>
        <v>0</v>
      </c>
      <c r="Q405" s="514">
        <f t="shared" si="167"/>
        <v>0</v>
      </c>
      <c r="R405" s="640">
        <f t="shared" si="168"/>
        <v>0</v>
      </c>
      <c r="S405" s="641"/>
      <c r="T405" s="521">
        <v>149340</v>
      </c>
      <c r="U405" s="521">
        <f t="shared" si="183"/>
        <v>0</v>
      </c>
      <c r="V405" s="521"/>
      <c r="W405" s="521"/>
      <c r="X405" s="673">
        <f t="shared" si="180"/>
        <v>0</v>
      </c>
    </row>
    <row r="406" spans="1:24" s="403" customFormat="1" ht="26.45" hidden="1" customHeight="1" x14ac:dyDescent="0.25">
      <c r="A406" s="446" t="s">
        <v>970</v>
      </c>
      <c r="B406" s="438" t="s">
        <v>502</v>
      </c>
      <c r="C406" s="572" t="s">
        <v>153</v>
      </c>
      <c r="D406" s="601">
        <v>6.5</v>
      </c>
      <c r="E406" s="467">
        <v>2358</v>
      </c>
      <c r="F406" s="467">
        <f t="shared" si="181"/>
        <v>15327</v>
      </c>
      <c r="G406" s="467"/>
      <c r="H406" s="467"/>
      <c r="I406" s="589">
        <f t="shared" si="178"/>
        <v>15327</v>
      </c>
      <c r="J406" s="622"/>
      <c r="K406" s="521">
        <v>2358</v>
      </c>
      <c r="L406" s="467">
        <f t="shared" si="182"/>
        <v>0</v>
      </c>
      <c r="M406" s="521"/>
      <c r="N406" s="467"/>
      <c r="O406" s="589">
        <f t="shared" si="179"/>
        <v>0</v>
      </c>
      <c r="P406" s="641">
        <f t="shared" si="166"/>
        <v>0</v>
      </c>
      <c r="Q406" s="514">
        <f t="shared" si="167"/>
        <v>0</v>
      </c>
      <c r="R406" s="640">
        <f t="shared" si="168"/>
        <v>0</v>
      </c>
      <c r="S406" s="641"/>
      <c r="T406" s="521">
        <v>2358</v>
      </c>
      <c r="U406" s="521">
        <f t="shared" si="183"/>
        <v>0</v>
      </c>
      <c r="V406" s="521"/>
      <c r="W406" s="521"/>
      <c r="X406" s="673">
        <f t="shared" si="180"/>
        <v>0</v>
      </c>
    </row>
    <row r="407" spans="1:24" s="403" customFormat="1" ht="15.6" hidden="1" customHeight="1" x14ac:dyDescent="0.25">
      <c r="A407" s="446" t="s">
        <v>971</v>
      </c>
      <c r="B407" s="438" t="s">
        <v>503</v>
      </c>
      <c r="C407" s="578" t="s">
        <v>33</v>
      </c>
      <c r="D407" s="601">
        <v>0.06</v>
      </c>
      <c r="E407" s="467">
        <v>39300</v>
      </c>
      <c r="F407" s="467">
        <f t="shared" si="181"/>
        <v>2358</v>
      </c>
      <c r="G407" s="467"/>
      <c r="H407" s="467"/>
      <c r="I407" s="589">
        <f t="shared" si="178"/>
        <v>2358</v>
      </c>
      <c r="J407" s="622"/>
      <c r="K407" s="521">
        <v>39300</v>
      </c>
      <c r="L407" s="467">
        <f t="shared" si="182"/>
        <v>0</v>
      </c>
      <c r="M407" s="521"/>
      <c r="N407" s="467"/>
      <c r="O407" s="589">
        <f t="shared" si="179"/>
        <v>0</v>
      </c>
      <c r="P407" s="641">
        <f t="shared" si="166"/>
        <v>0</v>
      </c>
      <c r="Q407" s="514">
        <f t="shared" si="167"/>
        <v>0</v>
      </c>
      <c r="R407" s="640">
        <f t="shared" si="168"/>
        <v>0</v>
      </c>
      <c r="S407" s="641"/>
      <c r="T407" s="521">
        <v>39300</v>
      </c>
      <c r="U407" s="521">
        <f t="shared" si="183"/>
        <v>0</v>
      </c>
      <c r="V407" s="521"/>
      <c r="W407" s="521"/>
      <c r="X407" s="673">
        <f t="shared" si="180"/>
        <v>0</v>
      </c>
    </row>
    <row r="408" spans="1:24" s="403" customFormat="1" ht="15.6" hidden="1" customHeight="1" x14ac:dyDescent="0.25">
      <c r="A408" s="446" t="s">
        <v>972</v>
      </c>
      <c r="B408" s="438" t="s">
        <v>504</v>
      </c>
      <c r="C408" s="578" t="s">
        <v>213</v>
      </c>
      <c r="D408" s="601">
        <v>12</v>
      </c>
      <c r="E408" s="467">
        <v>786</v>
      </c>
      <c r="F408" s="467">
        <f t="shared" si="181"/>
        <v>9432</v>
      </c>
      <c r="G408" s="467"/>
      <c r="H408" s="467"/>
      <c r="I408" s="589">
        <f t="shared" si="178"/>
        <v>9432</v>
      </c>
      <c r="J408" s="622"/>
      <c r="K408" s="521">
        <v>786</v>
      </c>
      <c r="L408" s="467">
        <f t="shared" si="182"/>
        <v>0</v>
      </c>
      <c r="M408" s="521"/>
      <c r="N408" s="467"/>
      <c r="O408" s="589">
        <f t="shared" si="179"/>
        <v>0</v>
      </c>
      <c r="P408" s="641">
        <f t="shared" si="166"/>
        <v>0</v>
      </c>
      <c r="Q408" s="514">
        <f t="shared" si="167"/>
        <v>0</v>
      </c>
      <c r="R408" s="640">
        <f t="shared" si="168"/>
        <v>0</v>
      </c>
      <c r="S408" s="641"/>
      <c r="T408" s="521">
        <v>786</v>
      </c>
      <c r="U408" s="521">
        <f t="shared" si="183"/>
        <v>0</v>
      </c>
      <c r="V408" s="521"/>
      <c r="W408" s="521"/>
      <c r="X408" s="673">
        <f t="shared" si="180"/>
        <v>0</v>
      </c>
    </row>
    <row r="409" spans="1:24" s="403" customFormat="1" ht="15.6" hidden="1" customHeight="1" x14ac:dyDescent="0.25">
      <c r="A409" s="446" t="s">
        <v>973</v>
      </c>
      <c r="B409" s="438" t="s">
        <v>505</v>
      </c>
      <c r="C409" s="578" t="s">
        <v>213</v>
      </c>
      <c r="D409" s="601">
        <v>6</v>
      </c>
      <c r="E409" s="467">
        <v>628.80000000000007</v>
      </c>
      <c r="F409" s="467">
        <f t="shared" si="181"/>
        <v>3772.8</v>
      </c>
      <c r="G409" s="467"/>
      <c r="H409" s="467"/>
      <c r="I409" s="589">
        <f t="shared" si="178"/>
        <v>3772.8</v>
      </c>
      <c r="J409" s="622"/>
      <c r="K409" s="521">
        <v>628.80000000000007</v>
      </c>
      <c r="L409" s="467">
        <f t="shared" si="182"/>
        <v>0</v>
      </c>
      <c r="M409" s="521"/>
      <c r="N409" s="467"/>
      <c r="O409" s="589">
        <f t="shared" si="179"/>
        <v>0</v>
      </c>
      <c r="P409" s="641">
        <f t="shared" si="166"/>
        <v>0</v>
      </c>
      <c r="Q409" s="514">
        <f t="shared" si="167"/>
        <v>0</v>
      </c>
      <c r="R409" s="640">
        <f t="shared" si="168"/>
        <v>0</v>
      </c>
      <c r="S409" s="641"/>
      <c r="T409" s="521">
        <v>628.80000000000007</v>
      </c>
      <c r="U409" s="521">
        <f t="shared" si="183"/>
        <v>0</v>
      </c>
      <c r="V409" s="521"/>
      <c r="W409" s="521"/>
      <c r="X409" s="673">
        <f t="shared" si="180"/>
        <v>0</v>
      </c>
    </row>
    <row r="410" spans="1:24" s="403" customFormat="1" ht="15.6" hidden="1" customHeight="1" x14ac:dyDescent="0.25">
      <c r="A410" s="446" t="s">
        <v>974</v>
      </c>
      <c r="B410" s="438" t="s">
        <v>506</v>
      </c>
      <c r="C410" s="578" t="s">
        <v>33</v>
      </c>
      <c r="D410" s="601">
        <v>0.05</v>
      </c>
      <c r="E410" s="467">
        <v>39300</v>
      </c>
      <c r="F410" s="467">
        <f t="shared" si="181"/>
        <v>1965</v>
      </c>
      <c r="G410" s="467"/>
      <c r="H410" s="467"/>
      <c r="I410" s="589">
        <f t="shared" si="178"/>
        <v>1965</v>
      </c>
      <c r="J410" s="622"/>
      <c r="K410" s="521">
        <v>39300</v>
      </c>
      <c r="L410" s="467">
        <f t="shared" si="182"/>
        <v>0</v>
      </c>
      <c r="M410" s="521"/>
      <c r="N410" s="467"/>
      <c r="O410" s="589">
        <f t="shared" si="179"/>
        <v>0</v>
      </c>
      <c r="P410" s="641">
        <f t="shared" si="166"/>
        <v>0</v>
      </c>
      <c r="Q410" s="514">
        <f t="shared" si="167"/>
        <v>0</v>
      </c>
      <c r="R410" s="640">
        <f t="shared" si="168"/>
        <v>0</v>
      </c>
      <c r="S410" s="641"/>
      <c r="T410" s="521">
        <v>39300</v>
      </c>
      <c r="U410" s="521">
        <f t="shared" si="183"/>
        <v>0</v>
      </c>
      <c r="V410" s="521"/>
      <c r="W410" s="521"/>
      <c r="X410" s="673">
        <f t="shared" si="180"/>
        <v>0</v>
      </c>
    </row>
    <row r="411" spans="1:24" s="403" customFormat="1" ht="26.45" hidden="1" customHeight="1" x14ac:dyDescent="0.25">
      <c r="A411" s="446" t="s">
        <v>975</v>
      </c>
      <c r="B411" s="438" t="s">
        <v>507</v>
      </c>
      <c r="C411" s="578" t="s">
        <v>33</v>
      </c>
      <c r="D411" s="601">
        <v>0.18</v>
      </c>
      <c r="E411" s="467">
        <v>7860</v>
      </c>
      <c r="F411" s="467">
        <f t="shared" si="181"/>
        <v>1414.8</v>
      </c>
      <c r="G411" s="467"/>
      <c r="H411" s="467"/>
      <c r="I411" s="589">
        <f t="shared" si="178"/>
        <v>1414.8</v>
      </c>
      <c r="J411" s="622"/>
      <c r="K411" s="521">
        <v>7860</v>
      </c>
      <c r="L411" s="467">
        <f t="shared" si="182"/>
        <v>0</v>
      </c>
      <c r="M411" s="521"/>
      <c r="N411" s="467"/>
      <c r="O411" s="589">
        <f t="shared" si="179"/>
        <v>0</v>
      </c>
      <c r="P411" s="641">
        <f t="shared" si="166"/>
        <v>0</v>
      </c>
      <c r="Q411" s="514">
        <f t="shared" si="167"/>
        <v>0</v>
      </c>
      <c r="R411" s="640">
        <f t="shared" si="168"/>
        <v>0</v>
      </c>
      <c r="S411" s="641"/>
      <c r="T411" s="521">
        <v>7860</v>
      </c>
      <c r="U411" s="521">
        <f t="shared" si="183"/>
        <v>0</v>
      </c>
      <c r="V411" s="521"/>
      <c r="W411" s="521"/>
      <c r="X411" s="673">
        <f t="shared" si="180"/>
        <v>0</v>
      </c>
    </row>
    <row r="412" spans="1:24" s="403" customFormat="1" ht="15.6" hidden="1" customHeight="1" x14ac:dyDescent="0.25">
      <c r="A412" s="446" t="s">
        <v>976</v>
      </c>
      <c r="B412" s="438" t="s">
        <v>358</v>
      </c>
      <c r="C412" s="578" t="s">
        <v>224</v>
      </c>
      <c r="D412" s="601">
        <v>1</v>
      </c>
      <c r="E412" s="467">
        <v>301300</v>
      </c>
      <c r="F412" s="467">
        <f t="shared" si="181"/>
        <v>301300</v>
      </c>
      <c r="G412" s="467"/>
      <c r="H412" s="467"/>
      <c r="I412" s="589">
        <f t="shared" si="178"/>
        <v>301300</v>
      </c>
      <c r="J412" s="622"/>
      <c r="K412" s="521">
        <v>301300</v>
      </c>
      <c r="L412" s="467">
        <f t="shared" si="182"/>
        <v>0</v>
      </c>
      <c r="M412" s="521"/>
      <c r="N412" s="467"/>
      <c r="O412" s="589">
        <f t="shared" si="179"/>
        <v>0</v>
      </c>
      <c r="P412" s="641">
        <f t="shared" si="166"/>
        <v>0</v>
      </c>
      <c r="Q412" s="514">
        <f t="shared" si="167"/>
        <v>0</v>
      </c>
      <c r="R412" s="640">
        <f t="shared" si="168"/>
        <v>0</v>
      </c>
      <c r="S412" s="641"/>
      <c r="T412" s="521">
        <v>301300</v>
      </c>
      <c r="U412" s="521">
        <f t="shared" si="183"/>
        <v>0</v>
      </c>
      <c r="V412" s="521"/>
      <c r="W412" s="521"/>
      <c r="X412" s="673">
        <f t="shared" si="180"/>
        <v>0</v>
      </c>
    </row>
    <row r="413" spans="1:24" s="404" customFormat="1" ht="17.45" hidden="1" customHeight="1" x14ac:dyDescent="0.25">
      <c r="A413" s="706" t="s">
        <v>508</v>
      </c>
      <c r="B413" s="698" t="s">
        <v>509</v>
      </c>
      <c r="C413" s="699"/>
      <c r="D413" s="703"/>
      <c r="E413" s="421"/>
      <c r="F413" s="421">
        <f>SUM(F414:F425)</f>
        <v>5003468.5259999996</v>
      </c>
      <c r="G413" s="421"/>
      <c r="H413" s="421">
        <f>SUM(H414:H425)</f>
        <v>6342125.3968000012</v>
      </c>
      <c r="I413" s="586">
        <f>SUM(I414:I425)</f>
        <v>11345593.922800003</v>
      </c>
      <c r="J413" s="637"/>
      <c r="K413" s="520"/>
      <c r="L413" s="421">
        <f>SUM(L414:L425)</f>
        <v>0</v>
      </c>
      <c r="M413" s="520"/>
      <c r="N413" s="421">
        <f>SUM(N414:N425)</f>
        <v>0</v>
      </c>
      <c r="O413" s="586">
        <f>SUM(O414:O425)</f>
        <v>0</v>
      </c>
      <c r="P413" s="641">
        <f t="shared" si="166"/>
        <v>0</v>
      </c>
      <c r="Q413" s="514">
        <f t="shared" si="167"/>
        <v>0</v>
      </c>
      <c r="R413" s="640">
        <f t="shared" si="168"/>
        <v>0</v>
      </c>
      <c r="S413" s="636"/>
      <c r="T413" s="520"/>
      <c r="U413" s="520">
        <f>SUM(U414:U425)</f>
        <v>0</v>
      </c>
      <c r="V413" s="520"/>
      <c r="W413" s="520">
        <f>SUM(W414:W425)</f>
        <v>0</v>
      </c>
      <c r="X413" s="672">
        <f>SUM(X414:X425)</f>
        <v>0</v>
      </c>
    </row>
    <row r="414" spans="1:24" s="403" customFormat="1" ht="17.45" hidden="1" customHeight="1" x14ac:dyDescent="0.25">
      <c r="A414" s="439" t="s">
        <v>839</v>
      </c>
      <c r="B414" s="433" t="s">
        <v>293</v>
      </c>
      <c r="C414" s="569" t="s">
        <v>213</v>
      </c>
      <c r="D414" s="593">
        <v>40</v>
      </c>
      <c r="E414" s="470">
        <v>1310</v>
      </c>
      <c r="F414" s="470">
        <f t="shared" ref="F414:F425" si="187">E414*D414</f>
        <v>52400</v>
      </c>
      <c r="G414" s="470">
        <v>619.45000000000005</v>
      </c>
      <c r="H414" s="470">
        <f t="shared" ref="H414:H424" si="188">G414*D414</f>
        <v>24778</v>
      </c>
      <c r="I414" s="592">
        <f t="shared" ref="I414:I425" si="189">H414+F414</f>
        <v>77178</v>
      </c>
      <c r="J414" s="616"/>
      <c r="K414" s="524">
        <v>1310</v>
      </c>
      <c r="L414" s="470">
        <f t="shared" ref="L414:L425" si="190">K414*J414</f>
        <v>0</v>
      </c>
      <c r="M414" s="524">
        <v>619.45000000000005</v>
      </c>
      <c r="N414" s="470">
        <f t="shared" ref="N414:N424" si="191">M414*J414</f>
        <v>0</v>
      </c>
      <c r="O414" s="592">
        <f t="shared" ref="O414:O425" si="192">N414+L414</f>
        <v>0</v>
      </c>
      <c r="P414" s="641">
        <f t="shared" si="166"/>
        <v>0</v>
      </c>
      <c r="Q414" s="514">
        <f t="shared" si="167"/>
        <v>0</v>
      </c>
      <c r="R414" s="640">
        <f t="shared" si="168"/>
        <v>0</v>
      </c>
      <c r="S414" s="650"/>
      <c r="T414" s="524">
        <v>1310</v>
      </c>
      <c r="U414" s="524">
        <f t="shared" ref="U414:U425" si="193">T414*S414</f>
        <v>0</v>
      </c>
      <c r="V414" s="524">
        <v>619.45000000000005</v>
      </c>
      <c r="W414" s="524">
        <f t="shared" ref="W414:W424" si="194">V414*S414</f>
        <v>0</v>
      </c>
      <c r="X414" s="674">
        <f t="shared" ref="X414:X425" si="195">W414+U414</f>
        <v>0</v>
      </c>
    </row>
    <row r="415" spans="1:24" s="403" customFormat="1" ht="17.45" hidden="1" customHeight="1" x14ac:dyDescent="0.25">
      <c r="A415" s="439" t="s">
        <v>977</v>
      </c>
      <c r="B415" s="433" t="s">
        <v>272</v>
      </c>
      <c r="C415" s="569" t="s">
        <v>224</v>
      </c>
      <c r="D415" s="593">
        <v>1</v>
      </c>
      <c r="E415" s="470">
        <v>125495.90400000001</v>
      </c>
      <c r="F415" s="470">
        <f t="shared" si="187"/>
        <v>125495.90400000001</v>
      </c>
      <c r="G415" s="470">
        <v>181087.88880000004</v>
      </c>
      <c r="H415" s="470">
        <f t="shared" si="188"/>
        <v>181087.88880000004</v>
      </c>
      <c r="I415" s="592">
        <f t="shared" si="189"/>
        <v>306583.79280000005</v>
      </c>
      <c r="J415" s="616"/>
      <c r="K415" s="524">
        <v>125495.90400000001</v>
      </c>
      <c r="L415" s="470">
        <f t="shared" si="190"/>
        <v>0</v>
      </c>
      <c r="M415" s="524">
        <v>181087.88880000004</v>
      </c>
      <c r="N415" s="470">
        <f t="shared" si="191"/>
        <v>0</v>
      </c>
      <c r="O415" s="592">
        <f t="shared" si="192"/>
        <v>0</v>
      </c>
      <c r="P415" s="641">
        <f t="shared" si="166"/>
        <v>0</v>
      </c>
      <c r="Q415" s="514">
        <f t="shared" si="167"/>
        <v>0</v>
      </c>
      <c r="R415" s="640">
        <f t="shared" si="168"/>
        <v>0</v>
      </c>
      <c r="S415" s="650"/>
      <c r="T415" s="524">
        <v>125495.90400000001</v>
      </c>
      <c r="U415" s="524">
        <f t="shared" si="193"/>
        <v>0</v>
      </c>
      <c r="V415" s="524">
        <v>181087.88880000004</v>
      </c>
      <c r="W415" s="524">
        <f t="shared" si="194"/>
        <v>0</v>
      </c>
      <c r="X415" s="674">
        <f t="shared" si="195"/>
        <v>0</v>
      </c>
    </row>
    <row r="416" spans="1:24" s="403" customFormat="1" ht="17.45" hidden="1" customHeight="1" x14ac:dyDescent="0.25">
      <c r="A416" s="439" t="s">
        <v>978</v>
      </c>
      <c r="B416" s="433" t="s">
        <v>295</v>
      </c>
      <c r="C416" s="569" t="s">
        <v>224</v>
      </c>
      <c r="D416" s="593">
        <v>1</v>
      </c>
      <c r="E416" s="470">
        <v>52630.560000000005</v>
      </c>
      <c r="F416" s="470">
        <f t="shared" si="187"/>
        <v>52630.560000000005</v>
      </c>
      <c r="G416" s="470">
        <v>128976.12</v>
      </c>
      <c r="H416" s="470">
        <f t="shared" si="188"/>
        <v>128976.12</v>
      </c>
      <c r="I416" s="592">
        <f t="shared" si="189"/>
        <v>181606.68</v>
      </c>
      <c r="J416" s="616"/>
      <c r="K416" s="524">
        <v>52630.560000000005</v>
      </c>
      <c r="L416" s="470">
        <f t="shared" si="190"/>
        <v>0</v>
      </c>
      <c r="M416" s="524">
        <v>128976.12</v>
      </c>
      <c r="N416" s="470">
        <f t="shared" si="191"/>
        <v>0</v>
      </c>
      <c r="O416" s="592">
        <f t="shared" si="192"/>
        <v>0</v>
      </c>
      <c r="P416" s="641">
        <f t="shared" si="166"/>
        <v>0</v>
      </c>
      <c r="Q416" s="514">
        <f t="shared" si="167"/>
        <v>0</v>
      </c>
      <c r="R416" s="640">
        <f t="shared" si="168"/>
        <v>0</v>
      </c>
      <c r="S416" s="650"/>
      <c r="T416" s="524">
        <v>52630.560000000005</v>
      </c>
      <c r="U416" s="524">
        <f t="shared" si="193"/>
        <v>0</v>
      </c>
      <c r="V416" s="524">
        <v>128976.12</v>
      </c>
      <c r="W416" s="524">
        <f t="shared" si="194"/>
        <v>0</v>
      </c>
      <c r="X416" s="674">
        <f t="shared" si="195"/>
        <v>0</v>
      </c>
    </row>
    <row r="417" spans="1:24" s="403" customFormat="1" ht="17.45" hidden="1" customHeight="1" x14ac:dyDescent="0.25">
      <c r="A417" s="439" t="s">
        <v>979</v>
      </c>
      <c r="B417" s="433" t="s">
        <v>296</v>
      </c>
      <c r="C417" s="569" t="s">
        <v>224</v>
      </c>
      <c r="D417" s="593">
        <v>2</v>
      </c>
      <c r="E417" s="470">
        <v>63240.381000000008</v>
      </c>
      <c r="F417" s="470">
        <f t="shared" si="187"/>
        <v>126480.76200000002</v>
      </c>
      <c r="G417" s="470">
        <v>93837.744000000006</v>
      </c>
      <c r="H417" s="470">
        <f t="shared" si="188"/>
        <v>187675.48800000001</v>
      </c>
      <c r="I417" s="592">
        <f t="shared" si="189"/>
        <v>314156.25</v>
      </c>
      <c r="J417" s="616"/>
      <c r="K417" s="524">
        <v>63240.381000000008</v>
      </c>
      <c r="L417" s="470">
        <f t="shared" si="190"/>
        <v>0</v>
      </c>
      <c r="M417" s="524">
        <v>93837.744000000006</v>
      </c>
      <c r="N417" s="470">
        <f t="shared" si="191"/>
        <v>0</v>
      </c>
      <c r="O417" s="592">
        <f t="shared" si="192"/>
        <v>0</v>
      </c>
      <c r="P417" s="641">
        <f t="shared" si="166"/>
        <v>0</v>
      </c>
      <c r="Q417" s="514">
        <f t="shared" si="167"/>
        <v>0</v>
      </c>
      <c r="R417" s="640">
        <f t="shared" si="168"/>
        <v>0</v>
      </c>
      <c r="S417" s="650"/>
      <c r="T417" s="524">
        <v>63240.381000000008</v>
      </c>
      <c r="U417" s="524">
        <f t="shared" si="193"/>
        <v>0</v>
      </c>
      <c r="V417" s="524">
        <v>93837.744000000006</v>
      </c>
      <c r="W417" s="524">
        <f t="shared" si="194"/>
        <v>0</v>
      </c>
      <c r="X417" s="674">
        <f t="shared" si="195"/>
        <v>0</v>
      </c>
    </row>
    <row r="418" spans="1:24" s="403" customFormat="1" ht="25.5" hidden="1" customHeight="1" x14ac:dyDescent="0.25">
      <c r="A418" s="439" t="s">
        <v>980</v>
      </c>
      <c r="B418" s="433" t="s">
        <v>297</v>
      </c>
      <c r="C418" s="569" t="s">
        <v>31</v>
      </c>
      <c r="D418" s="593">
        <v>151</v>
      </c>
      <c r="E418" s="470">
        <v>1050.6026490066224</v>
      </c>
      <c r="F418" s="470">
        <f t="shared" si="187"/>
        <v>158640.99999999997</v>
      </c>
      <c r="G418" s="470">
        <v>1168.9496688741722</v>
      </c>
      <c r="H418" s="470">
        <f t="shared" si="188"/>
        <v>176511.4</v>
      </c>
      <c r="I418" s="592">
        <f t="shared" si="189"/>
        <v>335152.39999999997</v>
      </c>
      <c r="J418" s="616"/>
      <c r="K418" s="524">
        <v>1050.6026490066224</v>
      </c>
      <c r="L418" s="470">
        <f t="shared" si="190"/>
        <v>0</v>
      </c>
      <c r="M418" s="524">
        <v>1168.9496688741722</v>
      </c>
      <c r="N418" s="470">
        <f t="shared" si="191"/>
        <v>0</v>
      </c>
      <c r="O418" s="592">
        <f t="shared" si="192"/>
        <v>0</v>
      </c>
      <c r="P418" s="641">
        <f t="shared" ref="P418:P481" si="196">K418-T418</f>
        <v>0</v>
      </c>
      <c r="Q418" s="514">
        <f t="shared" ref="Q418:Q481" si="197">M418-V418</f>
        <v>0</v>
      </c>
      <c r="R418" s="640">
        <f t="shared" si="168"/>
        <v>0</v>
      </c>
      <c r="S418" s="650"/>
      <c r="T418" s="524">
        <v>1050.6026490066224</v>
      </c>
      <c r="U418" s="524">
        <f t="shared" si="193"/>
        <v>0</v>
      </c>
      <c r="V418" s="524">
        <v>1168.9496688741722</v>
      </c>
      <c r="W418" s="524">
        <f t="shared" si="194"/>
        <v>0</v>
      </c>
      <c r="X418" s="674">
        <f t="shared" si="195"/>
        <v>0</v>
      </c>
    </row>
    <row r="419" spans="1:24" s="403" customFormat="1" ht="17.45" hidden="1" customHeight="1" x14ac:dyDescent="0.25">
      <c r="A419" s="439" t="s">
        <v>981</v>
      </c>
      <c r="B419" s="433" t="s">
        <v>276</v>
      </c>
      <c r="C419" s="569" t="s">
        <v>153</v>
      </c>
      <c r="D419" s="593">
        <v>1146</v>
      </c>
      <c r="E419" s="470">
        <v>2358</v>
      </c>
      <c r="F419" s="470">
        <f t="shared" si="187"/>
        <v>2702268</v>
      </c>
      <c r="G419" s="470">
        <v>2044.0242582897035</v>
      </c>
      <c r="H419" s="470">
        <f t="shared" si="188"/>
        <v>2342451.8000000003</v>
      </c>
      <c r="I419" s="592">
        <f t="shared" si="189"/>
        <v>5044719.8000000007</v>
      </c>
      <c r="J419" s="616"/>
      <c r="K419" s="524">
        <v>2358</v>
      </c>
      <c r="L419" s="470">
        <f t="shared" si="190"/>
        <v>0</v>
      </c>
      <c r="M419" s="524">
        <v>2044.0242582897035</v>
      </c>
      <c r="N419" s="470">
        <f t="shared" si="191"/>
        <v>0</v>
      </c>
      <c r="O419" s="592">
        <f t="shared" si="192"/>
        <v>0</v>
      </c>
      <c r="P419" s="641">
        <f t="shared" si="196"/>
        <v>0</v>
      </c>
      <c r="Q419" s="514">
        <f t="shared" si="197"/>
        <v>0</v>
      </c>
      <c r="R419" s="640">
        <f t="shared" ref="R419:R482" si="198">(D419*K419)-(D419*T419)</f>
        <v>0</v>
      </c>
      <c r="S419" s="650"/>
      <c r="T419" s="524">
        <v>2358</v>
      </c>
      <c r="U419" s="524">
        <f t="shared" si="193"/>
        <v>0</v>
      </c>
      <c r="V419" s="524">
        <v>2044.0242582897035</v>
      </c>
      <c r="W419" s="524">
        <f t="shared" si="194"/>
        <v>0</v>
      </c>
      <c r="X419" s="674">
        <f t="shared" si="195"/>
        <v>0</v>
      </c>
    </row>
    <row r="420" spans="1:24" s="403" customFormat="1" ht="26.25" hidden="1" customHeight="1" x14ac:dyDescent="0.25">
      <c r="A420" s="439" t="s">
        <v>982</v>
      </c>
      <c r="B420" s="433" t="s">
        <v>302</v>
      </c>
      <c r="C420" s="569" t="s">
        <v>224</v>
      </c>
      <c r="D420" s="593">
        <v>5</v>
      </c>
      <c r="E420" s="470">
        <v>61132.46</v>
      </c>
      <c r="F420" s="470">
        <f t="shared" si="187"/>
        <v>305662.3</v>
      </c>
      <c r="G420" s="470">
        <v>362404.12000000005</v>
      </c>
      <c r="H420" s="470">
        <f t="shared" si="188"/>
        <v>1812020.6000000003</v>
      </c>
      <c r="I420" s="592">
        <f t="shared" si="189"/>
        <v>2117682.9000000004</v>
      </c>
      <c r="J420" s="616"/>
      <c r="K420" s="524">
        <v>61132.46</v>
      </c>
      <c r="L420" s="470">
        <f t="shared" si="190"/>
        <v>0</v>
      </c>
      <c r="M420" s="524">
        <v>362404.12000000005</v>
      </c>
      <c r="N420" s="470">
        <f t="shared" si="191"/>
        <v>0</v>
      </c>
      <c r="O420" s="592">
        <f t="shared" si="192"/>
        <v>0</v>
      </c>
      <c r="P420" s="641">
        <f t="shared" si="196"/>
        <v>0</v>
      </c>
      <c r="Q420" s="514">
        <f t="shared" si="197"/>
        <v>0</v>
      </c>
      <c r="R420" s="640">
        <f t="shared" si="198"/>
        <v>0</v>
      </c>
      <c r="S420" s="650"/>
      <c r="T420" s="524">
        <v>61132.46</v>
      </c>
      <c r="U420" s="524">
        <f t="shared" si="193"/>
        <v>0</v>
      </c>
      <c r="V420" s="524">
        <v>362404.12000000005</v>
      </c>
      <c r="W420" s="524">
        <f t="shared" si="194"/>
        <v>0</v>
      </c>
      <c r="X420" s="674">
        <f t="shared" si="195"/>
        <v>0</v>
      </c>
    </row>
    <row r="421" spans="1:24" s="403" customFormat="1" ht="24" hidden="1" customHeight="1" x14ac:dyDescent="0.25">
      <c r="A421" s="439" t="s">
        <v>983</v>
      </c>
      <c r="B421" s="433" t="s">
        <v>303</v>
      </c>
      <c r="C421" s="569" t="s">
        <v>224</v>
      </c>
      <c r="D421" s="593">
        <v>16</v>
      </c>
      <c r="E421" s="470">
        <v>18340</v>
      </c>
      <c r="F421" s="470">
        <f t="shared" si="187"/>
        <v>293440</v>
      </c>
      <c r="G421" s="470">
        <v>50744.931250000001</v>
      </c>
      <c r="H421" s="470">
        <f t="shared" si="188"/>
        <v>811918.9</v>
      </c>
      <c r="I421" s="592">
        <f t="shared" si="189"/>
        <v>1105358.8999999999</v>
      </c>
      <c r="J421" s="616"/>
      <c r="K421" s="524">
        <v>18340</v>
      </c>
      <c r="L421" s="470">
        <f t="shared" si="190"/>
        <v>0</v>
      </c>
      <c r="M421" s="524">
        <v>50744.931250000001</v>
      </c>
      <c r="N421" s="470">
        <f t="shared" si="191"/>
        <v>0</v>
      </c>
      <c r="O421" s="592">
        <f t="shared" si="192"/>
        <v>0</v>
      </c>
      <c r="P421" s="641">
        <f t="shared" si="196"/>
        <v>0</v>
      </c>
      <c r="Q421" s="514">
        <f t="shared" si="197"/>
        <v>0</v>
      </c>
      <c r="R421" s="640">
        <f t="shared" si="198"/>
        <v>0</v>
      </c>
      <c r="S421" s="650"/>
      <c r="T421" s="524">
        <v>18340</v>
      </c>
      <c r="U421" s="524">
        <f t="shared" si="193"/>
        <v>0</v>
      </c>
      <c r="V421" s="524">
        <v>50744.931250000001</v>
      </c>
      <c r="W421" s="524">
        <f t="shared" si="194"/>
        <v>0</v>
      </c>
      <c r="X421" s="674">
        <f t="shared" si="195"/>
        <v>0</v>
      </c>
    </row>
    <row r="422" spans="1:24" s="403" customFormat="1" ht="17.45" hidden="1" customHeight="1" x14ac:dyDescent="0.25">
      <c r="A422" s="439" t="s">
        <v>984</v>
      </c>
      <c r="B422" s="433" t="s">
        <v>304</v>
      </c>
      <c r="C422" s="569" t="s">
        <v>213</v>
      </c>
      <c r="D422" s="593">
        <v>348</v>
      </c>
      <c r="E422" s="470">
        <v>635</v>
      </c>
      <c r="F422" s="470">
        <f t="shared" si="187"/>
        <v>220980</v>
      </c>
      <c r="G422" s="470">
        <v>889</v>
      </c>
      <c r="H422" s="470">
        <f t="shared" si="188"/>
        <v>309372</v>
      </c>
      <c r="I422" s="592">
        <f t="shared" si="189"/>
        <v>530352</v>
      </c>
      <c r="J422" s="616"/>
      <c r="K422" s="524">
        <v>635</v>
      </c>
      <c r="L422" s="470">
        <f t="shared" si="190"/>
        <v>0</v>
      </c>
      <c r="M422" s="524">
        <v>889</v>
      </c>
      <c r="N422" s="470">
        <f t="shared" si="191"/>
        <v>0</v>
      </c>
      <c r="O422" s="592">
        <f t="shared" si="192"/>
        <v>0</v>
      </c>
      <c r="P422" s="641">
        <f t="shared" si="196"/>
        <v>0</v>
      </c>
      <c r="Q422" s="514">
        <f t="shared" si="197"/>
        <v>0</v>
      </c>
      <c r="R422" s="640">
        <f t="shared" si="198"/>
        <v>0</v>
      </c>
      <c r="S422" s="650"/>
      <c r="T422" s="524">
        <v>635</v>
      </c>
      <c r="U422" s="524">
        <f t="shared" si="193"/>
        <v>0</v>
      </c>
      <c r="V422" s="524">
        <v>889</v>
      </c>
      <c r="W422" s="524">
        <f t="shared" si="194"/>
        <v>0</v>
      </c>
      <c r="X422" s="674">
        <f t="shared" si="195"/>
        <v>0</v>
      </c>
    </row>
    <row r="423" spans="1:24" s="403" customFormat="1" ht="17.45" hidden="1" customHeight="1" x14ac:dyDescent="0.25">
      <c r="A423" s="439" t="s">
        <v>985</v>
      </c>
      <c r="B423" s="433" t="s">
        <v>305</v>
      </c>
      <c r="C423" s="569" t="s">
        <v>213</v>
      </c>
      <c r="D423" s="593">
        <v>133</v>
      </c>
      <c r="E423" s="470">
        <v>1310</v>
      </c>
      <c r="F423" s="470">
        <f t="shared" si="187"/>
        <v>174230</v>
      </c>
      <c r="G423" s="470">
        <v>1477.7774436090226</v>
      </c>
      <c r="H423" s="470">
        <f t="shared" si="188"/>
        <v>196544.4</v>
      </c>
      <c r="I423" s="592">
        <f t="shared" si="189"/>
        <v>370774.4</v>
      </c>
      <c r="J423" s="616"/>
      <c r="K423" s="524">
        <v>1310</v>
      </c>
      <c r="L423" s="470">
        <f t="shared" si="190"/>
        <v>0</v>
      </c>
      <c r="M423" s="524">
        <v>1477.7774436090226</v>
      </c>
      <c r="N423" s="470">
        <f t="shared" si="191"/>
        <v>0</v>
      </c>
      <c r="O423" s="592">
        <f t="shared" si="192"/>
        <v>0</v>
      </c>
      <c r="P423" s="641">
        <f t="shared" si="196"/>
        <v>0</v>
      </c>
      <c r="Q423" s="514">
        <f t="shared" si="197"/>
        <v>0</v>
      </c>
      <c r="R423" s="640">
        <f t="shared" si="198"/>
        <v>0</v>
      </c>
      <c r="S423" s="650"/>
      <c r="T423" s="524">
        <v>1310</v>
      </c>
      <c r="U423" s="524">
        <f t="shared" si="193"/>
        <v>0</v>
      </c>
      <c r="V423" s="524">
        <v>1477.7774436090226</v>
      </c>
      <c r="W423" s="524">
        <f t="shared" si="194"/>
        <v>0</v>
      </c>
      <c r="X423" s="674">
        <f t="shared" si="195"/>
        <v>0</v>
      </c>
    </row>
    <row r="424" spans="1:24" s="403" customFormat="1" ht="17.45" hidden="1" customHeight="1" x14ac:dyDescent="0.25">
      <c r="A424" s="439" t="s">
        <v>986</v>
      </c>
      <c r="B424" s="433" t="s">
        <v>306</v>
      </c>
      <c r="C424" s="569" t="s">
        <v>31</v>
      </c>
      <c r="D424" s="593">
        <v>16</v>
      </c>
      <c r="E424" s="470">
        <v>3275</v>
      </c>
      <c r="F424" s="470">
        <f t="shared" si="187"/>
        <v>52400</v>
      </c>
      <c r="G424" s="470">
        <v>10674.300000000001</v>
      </c>
      <c r="H424" s="470">
        <f t="shared" si="188"/>
        <v>170788.80000000002</v>
      </c>
      <c r="I424" s="592">
        <f t="shared" si="189"/>
        <v>223188.80000000002</v>
      </c>
      <c r="J424" s="616"/>
      <c r="K424" s="524">
        <v>3275</v>
      </c>
      <c r="L424" s="470">
        <f t="shared" si="190"/>
        <v>0</v>
      </c>
      <c r="M424" s="524">
        <v>10674.300000000001</v>
      </c>
      <c r="N424" s="470">
        <f t="shared" si="191"/>
        <v>0</v>
      </c>
      <c r="O424" s="592">
        <f t="shared" si="192"/>
        <v>0</v>
      </c>
      <c r="P424" s="641">
        <f t="shared" si="196"/>
        <v>0</v>
      </c>
      <c r="Q424" s="514">
        <f t="shared" si="197"/>
        <v>0</v>
      </c>
      <c r="R424" s="640">
        <f t="shared" si="198"/>
        <v>0</v>
      </c>
      <c r="S424" s="650"/>
      <c r="T424" s="524">
        <v>3275</v>
      </c>
      <c r="U424" s="524">
        <f t="shared" si="193"/>
        <v>0</v>
      </c>
      <c r="V424" s="524">
        <v>10674.300000000001</v>
      </c>
      <c r="W424" s="524">
        <f t="shared" si="194"/>
        <v>0</v>
      </c>
      <c r="X424" s="674">
        <f t="shared" si="195"/>
        <v>0</v>
      </c>
    </row>
    <row r="425" spans="1:24" s="403" customFormat="1" ht="17.45" hidden="1" customHeight="1" x14ac:dyDescent="0.25">
      <c r="A425" s="439" t="s">
        <v>987</v>
      </c>
      <c r="B425" s="433" t="s">
        <v>286</v>
      </c>
      <c r="C425" s="569" t="s">
        <v>224</v>
      </c>
      <c r="D425" s="593">
        <v>1</v>
      </c>
      <c r="E425" s="470">
        <v>738840</v>
      </c>
      <c r="F425" s="470">
        <f t="shared" si="187"/>
        <v>738840</v>
      </c>
      <c r="G425" s="470"/>
      <c r="H425" s="470"/>
      <c r="I425" s="592">
        <f t="shared" si="189"/>
        <v>738840</v>
      </c>
      <c r="J425" s="616"/>
      <c r="K425" s="524">
        <v>738840</v>
      </c>
      <c r="L425" s="470">
        <f t="shared" si="190"/>
        <v>0</v>
      </c>
      <c r="M425" s="524"/>
      <c r="N425" s="470"/>
      <c r="O425" s="592">
        <f t="shared" si="192"/>
        <v>0</v>
      </c>
      <c r="P425" s="641">
        <f t="shared" si="196"/>
        <v>0</v>
      </c>
      <c r="Q425" s="514">
        <f t="shared" si="197"/>
        <v>0</v>
      </c>
      <c r="R425" s="640">
        <f t="shared" si="198"/>
        <v>0</v>
      </c>
      <c r="S425" s="650"/>
      <c r="T425" s="524">
        <v>738840</v>
      </c>
      <c r="U425" s="524">
        <f t="shared" si="193"/>
        <v>0</v>
      </c>
      <c r="V425" s="524"/>
      <c r="W425" s="524"/>
      <c r="X425" s="674">
        <f t="shared" si="195"/>
        <v>0</v>
      </c>
    </row>
    <row r="426" spans="1:24" s="242" customFormat="1" ht="17.45" customHeight="1" x14ac:dyDescent="0.25">
      <c r="A426" s="706" t="s">
        <v>511</v>
      </c>
      <c r="B426" s="698" t="s">
        <v>512</v>
      </c>
      <c r="C426" s="699"/>
      <c r="D426" s="700"/>
      <c r="E426" s="465"/>
      <c r="F426" s="465">
        <f>SUM(F427:F464)</f>
        <v>4059849.4719999996</v>
      </c>
      <c r="G426" s="465"/>
      <c r="H426" s="465">
        <f>SUM(H427:H464)</f>
        <v>11732552.540000001</v>
      </c>
      <c r="I426" s="590">
        <f>SUM(I427:I464)</f>
        <v>15792402.012</v>
      </c>
      <c r="J426" s="637"/>
      <c r="K426" s="515"/>
      <c r="L426" s="485">
        <f>SUM(L427:L464)</f>
        <v>154056</v>
      </c>
      <c r="M426" s="515"/>
      <c r="N426" s="485">
        <f>SUM(N427:N464)</f>
        <v>954300.6</v>
      </c>
      <c r="O426" s="710">
        <f>SUM(O427:O464)</f>
        <v>1108356.5999999999</v>
      </c>
      <c r="P426" s="642"/>
      <c r="Q426" s="456"/>
      <c r="R426" s="609"/>
      <c r="S426" s="636"/>
      <c r="T426" s="515"/>
      <c r="U426" s="515">
        <f>SUM(U427:U464)</f>
        <v>154056</v>
      </c>
      <c r="V426" s="515"/>
      <c r="W426" s="515">
        <f>SUM(W427:W464)</f>
        <v>954298</v>
      </c>
      <c r="X426" s="670">
        <f>SUM(X427:X464)</f>
        <v>1108354</v>
      </c>
    </row>
    <row r="427" spans="1:24" ht="17.45" customHeight="1" x14ac:dyDescent="0.25">
      <c r="A427" s="439" t="s">
        <v>988</v>
      </c>
      <c r="B427" s="438" t="s">
        <v>393</v>
      </c>
      <c r="C427" s="573" t="s">
        <v>31</v>
      </c>
      <c r="D427" s="598">
        <v>19</v>
      </c>
      <c r="E427" s="467">
        <v>6288</v>
      </c>
      <c r="F427" s="467">
        <f t="shared" ref="F427:F462" si="199">E427*D427</f>
        <v>119472</v>
      </c>
      <c r="G427" s="467">
        <v>39720</v>
      </c>
      <c r="H427" s="467">
        <f t="shared" ref="H427:H458" si="200">G427*D427</f>
        <v>754680</v>
      </c>
      <c r="I427" s="589">
        <f t="shared" ref="I427:I464" si="201">H427+F427</f>
        <v>874152</v>
      </c>
      <c r="J427" s="621">
        <v>17</v>
      </c>
      <c r="K427" s="514">
        <v>6288</v>
      </c>
      <c r="L427" s="478">
        <f t="shared" ref="L427:L462" si="202">K427*J427</f>
        <v>106896</v>
      </c>
      <c r="M427" s="514">
        <v>39720</v>
      </c>
      <c r="N427" s="478">
        <f t="shared" ref="N427:N458" si="203">M427*J427</f>
        <v>675240</v>
      </c>
      <c r="O427" s="612">
        <f t="shared" ref="O427:O464" si="204">N427+L427</f>
        <v>782136</v>
      </c>
      <c r="P427" s="641">
        <f t="shared" si="196"/>
        <v>0</v>
      </c>
      <c r="Q427" s="514">
        <f t="shared" si="197"/>
        <v>0</v>
      </c>
      <c r="R427" s="640">
        <f t="shared" si="198"/>
        <v>0</v>
      </c>
      <c r="S427" s="652">
        <v>17</v>
      </c>
      <c r="T427" s="514">
        <v>6288</v>
      </c>
      <c r="U427" s="514">
        <f t="shared" ref="U427:U462" si="205">T427*S427</f>
        <v>106896</v>
      </c>
      <c r="V427" s="514">
        <v>39720</v>
      </c>
      <c r="W427" s="514">
        <f t="shared" ref="W427:W458" si="206">V427*S427</f>
        <v>675240</v>
      </c>
      <c r="X427" s="671">
        <f t="shared" ref="X427:X464" si="207">W427+U427</f>
        <v>782136</v>
      </c>
    </row>
    <row r="428" spans="1:24" ht="17.45" customHeight="1" x14ac:dyDescent="0.25">
      <c r="A428" s="439" t="s">
        <v>989</v>
      </c>
      <c r="B428" s="438" t="s">
        <v>513</v>
      </c>
      <c r="C428" s="573" t="s">
        <v>31</v>
      </c>
      <c r="D428" s="598">
        <v>65</v>
      </c>
      <c r="E428" s="467">
        <v>3144</v>
      </c>
      <c r="F428" s="467">
        <f t="shared" si="199"/>
        <v>204360</v>
      </c>
      <c r="G428" s="467">
        <v>11432.2</v>
      </c>
      <c r="H428" s="467">
        <f t="shared" si="200"/>
        <v>743093</v>
      </c>
      <c r="I428" s="589">
        <f t="shared" si="201"/>
        <v>947453</v>
      </c>
      <c r="J428" s="621">
        <v>11</v>
      </c>
      <c r="K428" s="514">
        <v>3144</v>
      </c>
      <c r="L428" s="478">
        <f t="shared" si="202"/>
        <v>34584</v>
      </c>
      <c r="M428" s="514">
        <v>11432.2</v>
      </c>
      <c r="N428" s="478">
        <f t="shared" si="203"/>
        <v>125754.20000000001</v>
      </c>
      <c r="O428" s="612">
        <f t="shared" si="204"/>
        <v>160338.20000000001</v>
      </c>
      <c r="P428" s="641">
        <f t="shared" si="196"/>
        <v>0</v>
      </c>
      <c r="Q428" s="514">
        <f t="shared" si="197"/>
        <v>0.2000000000007276</v>
      </c>
      <c r="R428" s="640">
        <f t="shared" si="198"/>
        <v>0</v>
      </c>
      <c r="S428" s="652">
        <v>11</v>
      </c>
      <c r="T428" s="514">
        <v>3144</v>
      </c>
      <c r="U428" s="514">
        <f t="shared" si="205"/>
        <v>34584</v>
      </c>
      <c r="V428" s="514">
        <v>11432</v>
      </c>
      <c r="W428" s="514">
        <f t="shared" si="206"/>
        <v>125752</v>
      </c>
      <c r="X428" s="671">
        <f t="shared" si="207"/>
        <v>160336</v>
      </c>
    </row>
    <row r="429" spans="1:24" s="403" customFormat="1" ht="17.45" hidden="1" customHeight="1" x14ac:dyDescent="0.25">
      <c r="A429" s="439" t="s">
        <v>990</v>
      </c>
      <c r="B429" s="438" t="s">
        <v>514</v>
      </c>
      <c r="C429" s="573" t="s">
        <v>31</v>
      </c>
      <c r="D429" s="598">
        <v>1</v>
      </c>
      <c r="E429" s="467">
        <v>6288</v>
      </c>
      <c r="F429" s="467">
        <f t="shared" si="199"/>
        <v>6288</v>
      </c>
      <c r="G429" s="467">
        <v>48332.700000000004</v>
      </c>
      <c r="H429" s="467">
        <f t="shared" si="200"/>
        <v>48332.700000000004</v>
      </c>
      <c r="I429" s="589">
        <f t="shared" si="201"/>
        <v>54620.700000000004</v>
      </c>
      <c r="J429" s="621"/>
      <c r="K429" s="521">
        <v>6288</v>
      </c>
      <c r="L429" s="467">
        <f t="shared" si="202"/>
        <v>0</v>
      </c>
      <c r="M429" s="521">
        <v>48332.700000000004</v>
      </c>
      <c r="N429" s="467">
        <f t="shared" si="203"/>
        <v>0</v>
      </c>
      <c r="O429" s="589">
        <f t="shared" si="204"/>
        <v>0</v>
      </c>
      <c r="P429" s="641">
        <f t="shared" si="196"/>
        <v>0</v>
      </c>
      <c r="Q429" s="514">
        <f t="shared" si="197"/>
        <v>0</v>
      </c>
      <c r="R429" s="640">
        <f t="shared" si="198"/>
        <v>0</v>
      </c>
      <c r="S429" s="652"/>
      <c r="T429" s="521">
        <v>6288</v>
      </c>
      <c r="U429" s="521">
        <f t="shared" si="205"/>
        <v>0</v>
      </c>
      <c r="V429" s="521">
        <v>48332.700000000004</v>
      </c>
      <c r="W429" s="521">
        <f t="shared" si="206"/>
        <v>0</v>
      </c>
      <c r="X429" s="673">
        <f t="shared" si="207"/>
        <v>0</v>
      </c>
    </row>
    <row r="430" spans="1:24" s="403" customFormat="1" ht="17.45" hidden="1" customHeight="1" x14ac:dyDescent="0.25">
      <c r="A430" s="439" t="s">
        <v>991</v>
      </c>
      <c r="B430" s="438" t="s">
        <v>515</v>
      </c>
      <c r="C430" s="573" t="s">
        <v>31</v>
      </c>
      <c r="D430" s="598">
        <v>1</v>
      </c>
      <c r="E430" s="467">
        <v>6288</v>
      </c>
      <c r="F430" s="467">
        <f t="shared" si="199"/>
        <v>6288</v>
      </c>
      <c r="G430" s="467">
        <v>51976.6</v>
      </c>
      <c r="H430" s="467">
        <f t="shared" si="200"/>
        <v>51976.6</v>
      </c>
      <c r="I430" s="589">
        <f t="shared" si="201"/>
        <v>58264.6</v>
      </c>
      <c r="J430" s="621"/>
      <c r="K430" s="521">
        <v>6288</v>
      </c>
      <c r="L430" s="467">
        <f t="shared" si="202"/>
        <v>0</v>
      </c>
      <c r="M430" s="521">
        <v>51976.6</v>
      </c>
      <c r="N430" s="467">
        <f t="shared" si="203"/>
        <v>0</v>
      </c>
      <c r="O430" s="589">
        <f t="shared" si="204"/>
        <v>0</v>
      </c>
      <c r="P430" s="641">
        <f t="shared" si="196"/>
        <v>0</v>
      </c>
      <c r="Q430" s="514">
        <f t="shared" si="197"/>
        <v>0</v>
      </c>
      <c r="R430" s="640">
        <f t="shared" si="198"/>
        <v>0</v>
      </c>
      <c r="S430" s="652"/>
      <c r="T430" s="521">
        <v>6288</v>
      </c>
      <c r="U430" s="521">
        <f t="shared" si="205"/>
        <v>0</v>
      </c>
      <c r="V430" s="521">
        <v>51976.6</v>
      </c>
      <c r="W430" s="521">
        <f t="shared" si="206"/>
        <v>0</v>
      </c>
      <c r="X430" s="673">
        <f t="shared" si="207"/>
        <v>0</v>
      </c>
    </row>
    <row r="431" spans="1:24" s="403" customFormat="1" ht="17.45" hidden="1" customHeight="1" x14ac:dyDescent="0.25">
      <c r="A431" s="439" t="s">
        <v>992</v>
      </c>
      <c r="B431" s="438" t="s">
        <v>515</v>
      </c>
      <c r="C431" s="573" t="s">
        <v>31</v>
      </c>
      <c r="D431" s="598">
        <v>1</v>
      </c>
      <c r="E431" s="467">
        <v>6288</v>
      </c>
      <c r="F431" s="467">
        <f t="shared" si="199"/>
        <v>6288</v>
      </c>
      <c r="G431" s="467">
        <v>51976.6</v>
      </c>
      <c r="H431" s="467">
        <f t="shared" si="200"/>
        <v>51976.6</v>
      </c>
      <c r="I431" s="589">
        <f t="shared" si="201"/>
        <v>58264.6</v>
      </c>
      <c r="J431" s="621"/>
      <c r="K431" s="521">
        <v>6288</v>
      </c>
      <c r="L431" s="467">
        <f t="shared" si="202"/>
        <v>0</v>
      </c>
      <c r="M431" s="521">
        <v>51976.6</v>
      </c>
      <c r="N431" s="467">
        <f t="shared" si="203"/>
        <v>0</v>
      </c>
      <c r="O431" s="589">
        <f t="shared" si="204"/>
        <v>0</v>
      </c>
      <c r="P431" s="641">
        <f t="shared" si="196"/>
        <v>0</v>
      </c>
      <c r="Q431" s="514">
        <f t="shared" si="197"/>
        <v>0</v>
      </c>
      <c r="R431" s="640">
        <f t="shared" si="198"/>
        <v>0</v>
      </c>
      <c r="S431" s="652"/>
      <c r="T431" s="521">
        <v>6288</v>
      </c>
      <c r="U431" s="521">
        <f t="shared" si="205"/>
        <v>0</v>
      </c>
      <c r="V431" s="521">
        <v>51976.6</v>
      </c>
      <c r="W431" s="521">
        <f t="shared" si="206"/>
        <v>0</v>
      </c>
      <c r="X431" s="673">
        <f t="shared" si="207"/>
        <v>0</v>
      </c>
    </row>
    <row r="432" spans="1:24" s="403" customFormat="1" ht="17.45" customHeight="1" x14ac:dyDescent="0.25">
      <c r="A432" s="439" t="s">
        <v>993</v>
      </c>
      <c r="B432" s="438" t="s">
        <v>516</v>
      </c>
      <c r="C432" s="573" t="s">
        <v>31</v>
      </c>
      <c r="D432" s="598">
        <v>2</v>
      </c>
      <c r="E432" s="467">
        <v>6288</v>
      </c>
      <c r="F432" s="467">
        <f t="shared" si="199"/>
        <v>12576</v>
      </c>
      <c r="G432" s="467">
        <v>76653.2</v>
      </c>
      <c r="H432" s="467">
        <f t="shared" si="200"/>
        <v>153306.4</v>
      </c>
      <c r="I432" s="589">
        <f t="shared" si="201"/>
        <v>165882.4</v>
      </c>
      <c r="J432" s="621">
        <v>2</v>
      </c>
      <c r="K432" s="514">
        <v>6288</v>
      </c>
      <c r="L432" s="478">
        <f t="shared" si="202"/>
        <v>12576</v>
      </c>
      <c r="M432" s="514">
        <v>76653.2</v>
      </c>
      <c r="N432" s="478">
        <f t="shared" si="203"/>
        <v>153306.4</v>
      </c>
      <c r="O432" s="612">
        <f t="shared" si="204"/>
        <v>165882.4</v>
      </c>
      <c r="P432" s="641">
        <f t="shared" si="196"/>
        <v>0</v>
      </c>
      <c r="Q432" s="514">
        <f t="shared" si="197"/>
        <v>0.19999999999708962</v>
      </c>
      <c r="R432" s="640">
        <f t="shared" si="198"/>
        <v>0</v>
      </c>
      <c r="S432" s="652">
        <v>2</v>
      </c>
      <c r="T432" s="514">
        <v>6288</v>
      </c>
      <c r="U432" s="514">
        <f t="shared" si="205"/>
        <v>12576</v>
      </c>
      <c r="V432" s="514">
        <v>76653</v>
      </c>
      <c r="W432" s="514">
        <f t="shared" si="206"/>
        <v>153306</v>
      </c>
      <c r="X432" s="671">
        <f t="shared" si="207"/>
        <v>165882</v>
      </c>
    </row>
    <row r="433" spans="1:24" s="403" customFormat="1" ht="17.45" hidden="1" customHeight="1" x14ac:dyDescent="0.25">
      <c r="A433" s="439" t="s">
        <v>994</v>
      </c>
      <c r="B433" s="438" t="s">
        <v>517</v>
      </c>
      <c r="C433" s="573" t="s">
        <v>31</v>
      </c>
      <c r="D433" s="598">
        <v>1</v>
      </c>
      <c r="E433" s="467">
        <v>6288</v>
      </c>
      <c r="F433" s="467">
        <f t="shared" si="199"/>
        <v>6288</v>
      </c>
      <c r="G433" s="467">
        <v>73866</v>
      </c>
      <c r="H433" s="467">
        <f t="shared" si="200"/>
        <v>73866</v>
      </c>
      <c r="I433" s="589">
        <f t="shared" si="201"/>
        <v>80154</v>
      </c>
      <c r="J433" s="621"/>
      <c r="K433" s="521">
        <v>6288</v>
      </c>
      <c r="L433" s="467">
        <f t="shared" si="202"/>
        <v>0</v>
      </c>
      <c r="M433" s="521">
        <v>73866</v>
      </c>
      <c r="N433" s="467">
        <f t="shared" si="203"/>
        <v>0</v>
      </c>
      <c r="O433" s="589">
        <f t="shared" si="204"/>
        <v>0</v>
      </c>
      <c r="P433" s="641">
        <f t="shared" si="196"/>
        <v>0</v>
      </c>
      <c r="Q433" s="514">
        <f t="shared" si="197"/>
        <v>0</v>
      </c>
      <c r="R433" s="640">
        <f t="shared" si="198"/>
        <v>0</v>
      </c>
      <c r="S433" s="652"/>
      <c r="T433" s="521">
        <v>6288</v>
      </c>
      <c r="U433" s="521">
        <f t="shared" si="205"/>
        <v>0</v>
      </c>
      <c r="V433" s="521">
        <v>73866</v>
      </c>
      <c r="W433" s="521">
        <f t="shared" si="206"/>
        <v>0</v>
      </c>
      <c r="X433" s="673">
        <f t="shared" si="207"/>
        <v>0</v>
      </c>
    </row>
    <row r="434" spans="1:24" s="403" customFormat="1" ht="17.45" hidden="1" customHeight="1" x14ac:dyDescent="0.25">
      <c r="A434" s="439" t="s">
        <v>995</v>
      </c>
      <c r="B434" s="438" t="s">
        <v>518</v>
      </c>
      <c r="C434" s="573" t="s">
        <v>31</v>
      </c>
      <c r="D434" s="598">
        <v>1</v>
      </c>
      <c r="E434" s="467">
        <v>6288</v>
      </c>
      <c r="F434" s="467">
        <f t="shared" si="199"/>
        <v>6288</v>
      </c>
      <c r="G434" s="467">
        <v>55684.200000000004</v>
      </c>
      <c r="H434" s="467">
        <f t="shared" si="200"/>
        <v>55684.200000000004</v>
      </c>
      <c r="I434" s="589">
        <f t="shared" si="201"/>
        <v>61972.200000000004</v>
      </c>
      <c r="J434" s="621"/>
      <c r="K434" s="521">
        <v>6288</v>
      </c>
      <c r="L434" s="467">
        <f t="shared" si="202"/>
        <v>0</v>
      </c>
      <c r="M434" s="521">
        <v>55684.200000000004</v>
      </c>
      <c r="N434" s="467">
        <f t="shared" si="203"/>
        <v>0</v>
      </c>
      <c r="O434" s="589">
        <f t="shared" si="204"/>
        <v>0</v>
      </c>
      <c r="P434" s="641">
        <f t="shared" si="196"/>
        <v>0</v>
      </c>
      <c r="Q434" s="514">
        <f t="shared" si="197"/>
        <v>0</v>
      </c>
      <c r="R434" s="640">
        <f t="shared" si="198"/>
        <v>0</v>
      </c>
      <c r="S434" s="652"/>
      <c r="T434" s="521">
        <v>6288</v>
      </c>
      <c r="U434" s="521">
        <f t="shared" si="205"/>
        <v>0</v>
      </c>
      <c r="V434" s="521">
        <v>55684.200000000004</v>
      </c>
      <c r="W434" s="521">
        <f t="shared" si="206"/>
        <v>0</v>
      </c>
      <c r="X434" s="673">
        <f t="shared" si="207"/>
        <v>0</v>
      </c>
    </row>
    <row r="435" spans="1:24" s="403" customFormat="1" ht="17.45" hidden="1" customHeight="1" x14ac:dyDescent="0.25">
      <c r="A435" s="439" t="s">
        <v>996</v>
      </c>
      <c r="B435" s="438" t="s">
        <v>519</v>
      </c>
      <c r="C435" s="573" t="s">
        <v>31</v>
      </c>
      <c r="D435" s="598">
        <v>32</v>
      </c>
      <c r="E435" s="467">
        <v>2615</v>
      </c>
      <c r="F435" s="467">
        <f t="shared" si="199"/>
        <v>83680</v>
      </c>
      <c r="G435" s="467">
        <v>5902</v>
      </c>
      <c r="H435" s="467">
        <f t="shared" si="200"/>
        <v>188864</v>
      </c>
      <c r="I435" s="589">
        <f t="shared" si="201"/>
        <v>272544</v>
      </c>
      <c r="J435" s="621"/>
      <c r="K435" s="521">
        <v>2615</v>
      </c>
      <c r="L435" s="467">
        <f t="shared" si="202"/>
        <v>0</v>
      </c>
      <c r="M435" s="521">
        <v>5902</v>
      </c>
      <c r="N435" s="467">
        <f t="shared" si="203"/>
        <v>0</v>
      </c>
      <c r="O435" s="589">
        <f t="shared" si="204"/>
        <v>0</v>
      </c>
      <c r="P435" s="641">
        <f t="shared" si="196"/>
        <v>0</v>
      </c>
      <c r="Q435" s="514">
        <f t="shared" si="197"/>
        <v>0</v>
      </c>
      <c r="R435" s="640">
        <f t="shared" si="198"/>
        <v>0</v>
      </c>
      <c r="S435" s="652"/>
      <c r="T435" s="521">
        <v>2615</v>
      </c>
      <c r="U435" s="521">
        <f t="shared" si="205"/>
        <v>0</v>
      </c>
      <c r="V435" s="521">
        <v>5902</v>
      </c>
      <c r="W435" s="521">
        <f t="shared" si="206"/>
        <v>0</v>
      </c>
      <c r="X435" s="673">
        <f t="shared" si="207"/>
        <v>0</v>
      </c>
    </row>
    <row r="436" spans="1:24" s="403" customFormat="1" ht="17.45" hidden="1" customHeight="1" x14ac:dyDescent="0.25">
      <c r="A436" s="439" t="s">
        <v>997</v>
      </c>
      <c r="B436" s="438" t="s">
        <v>520</v>
      </c>
      <c r="C436" s="573" t="s">
        <v>32</v>
      </c>
      <c r="D436" s="598">
        <v>100</v>
      </c>
      <c r="E436" s="467">
        <v>354</v>
      </c>
      <c r="F436" s="467">
        <f t="shared" si="199"/>
        <v>35400</v>
      </c>
      <c r="G436" s="467">
        <v>9430.2000000000007</v>
      </c>
      <c r="H436" s="467">
        <f t="shared" si="200"/>
        <v>943020.00000000012</v>
      </c>
      <c r="I436" s="589">
        <f t="shared" si="201"/>
        <v>978420.00000000012</v>
      </c>
      <c r="J436" s="621"/>
      <c r="K436" s="521">
        <v>354</v>
      </c>
      <c r="L436" s="467">
        <f t="shared" si="202"/>
        <v>0</v>
      </c>
      <c r="M436" s="521">
        <v>9430.2000000000007</v>
      </c>
      <c r="N436" s="467">
        <f t="shared" si="203"/>
        <v>0</v>
      </c>
      <c r="O436" s="589">
        <f t="shared" si="204"/>
        <v>0</v>
      </c>
      <c r="P436" s="641">
        <f t="shared" si="196"/>
        <v>0</v>
      </c>
      <c r="Q436" s="514">
        <f t="shared" si="197"/>
        <v>0</v>
      </c>
      <c r="R436" s="640">
        <f t="shared" si="198"/>
        <v>0</v>
      </c>
      <c r="S436" s="652"/>
      <c r="T436" s="521">
        <v>354</v>
      </c>
      <c r="U436" s="521">
        <f t="shared" si="205"/>
        <v>0</v>
      </c>
      <c r="V436" s="521">
        <v>9430.2000000000007</v>
      </c>
      <c r="W436" s="521">
        <f t="shared" si="206"/>
        <v>0</v>
      </c>
      <c r="X436" s="673">
        <f t="shared" si="207"/>
        <v>0</v>
      </c>
    </row>
    <row r="437" spans="1:24" s="403" customFormat="1" ht="17.45" hidden="1" customHeight="1" x14ac:dyDescent="0.25">
      <c r="A437" s="439" t="s">
        <v>998</v>
      </c>
      <c r="B437" s="438" t="s">
        <v>521</v>
      </c>
      <c r="C437" s="573" t="s">
        <v>32</v>
      </c>
      <c r="D437" s="598">
        <v>610</v>
      </c>
      <c r="E437" s="467">
        <v>244</v>
      </c>
      <c r="F437" s="467">
        <f t="shared" si="199"/>
        <v>148840</v>
      </c>
      <c r="G437" s="467">
        <v>3762.2000000000003</v>
      </c>
      <c r="H437" s="467">
        <f t="shared" si="200"/>
        <v>2294942</v>
      </c>
      <c r="I437" s="589">
        <f t="shared" si="201"/>
        <v>2443782</v>
      </c>
      <c r="J437" s="621"/>
      <c r="K437" s="521">
        <v>244</v>
      </c>
      <c r="L437" s="467">
        <f t="shared" si="202"/>
        <v>0</v>
      </c>
      <c r="M437" s="521">
        <v>3762.2000000000003</v>
      </c>
      <c r="N437" s="467">
        <f t="shared" si="203"/>
        <v>0</v>
      </c>
      <c r="O437" s="589">
        <f t="shared" si="204"/>
        <v>0</v>
      </c>
      <c r="P437" s="641">
        <f t="shared" si="196"/>
        <v>0</v>
      </c>
      <c r="Q437" s="514">
        <f t="shared" si="197"/>
        <v>0</v>
      </c>
      <c r="R437" s="640">
        <f t="shared" si="198"/>
        <v>0</v>
      </c>
      <c r="S437" s="652"/>
      <c r="T437" s="521">
        <v>244</v>
      </c>
      <c r="U437" s="521">
        <f t="shared" si="205"/>
        <v>0</v>
      </c>
      <c r="V437" s="521">
        <v>3762.2000000000003</v>
      </c>
      <c r="W437" s="521">
        <f t="shared" si="206"/>
        <v>0</v>
      </c>
      <c r="X437" s="673">
        <f t="shared" si="207"/>
        <v>0</v>
      </c>
    </row>
    <row r="438" spans="1:24" s="403" customFormat="1" ht="17.45" hidden="1" customHeight="1" x14ac:dyDescent="0.25">
      <c r="A438" s="439" t="s">
        <v>999</v>
      </c>
      <c r="B438" s="438" t="s">
        <v>522</v>
      </c>
      <c r="C438" s="573" t="s">
        <v>32</v>
      </c>
      <c r="D438" s="598">
        <v>260</v>
      </c>
      <c r="E438" s="467">
        <v>186.02</v>
      </c>
      <c r="F438" s="467">
        <f t="shared" si="199"/>
        <v>48365.200000000004</v>
      </c>
      <c r="G438" s="467">
        <v>1500</v>
      </c>
      <c r="H438" s="467">
        <f t="shared" si="200"/>
        <v>390000</v>
      </c>
      <c r="I438" s="589">
        <f t="shared" si="201"/>
        <v>438365.2</v>
      </c>
      <c r="J438" s="621"/>
      <c r="K438" s="521">
        <v>186.02</v>
      </c>
      <c r="L438" s="467">
        <f t="shared" si="202"/>
        <v>0</v>
      </c>
      <c r="M438" s="521">
        <v>1500</v>
      </c>
      <c r="N438" s="467">
        <f t="shared" si="203"/>
        <v>0</v>
      </c>
      <c r="O438" s="589">
        <f t="shared" si="204"/>
        <v>0</v>
      </c>
      <c r="P438" s="641">
        <f t="shared" si="196"/>
        <v>0</v>
      </c>
      <c r="Q438" s="514">
        <f t="shared" si="197"/>
        <v>0</v>
      </c>
      <c r="R438" s="640">
        <f t="shared" si="198"/>
        <v>0</v>
      </c>
      <c r="S438" s="652"/>
      <c r="T438" s="521">
        <v>186.02</v>
      </c>
      <c r="U438" s="521">
        <f t="shared" si="205"/>
        <v>0</v>
      </c>
      <c r="V438" s="521">
        <v>1500</v>
      </c>
      <c r="W438" s="521">
        <f t="shared" si="206"/>
        <v>0</v>
      </c>
      <c r="X438" s="673">
        <f t="shared" si="207"/>
        <v>0</v>
      </c>
    </row>
    <row r="439" spans="1:24" s="403" customFormat="1" ht="17.45" hidden="1" customHeight="1" x14ac:dyDescent="0.25">
      <c r="A439" s="439" t="s">
        <v>1000</v>
      </c>
      <c r="B439" s="438" t="s">
        <v>523</v>
      </c>
      <c r="C439" s="573" t="s">
        <v>32</v>
      </c>
      <c r="D439" s="598">
        <v>1610</v>
      </c>
      <c r="E439" s="467">
        <v>182</v>
      </c>
      <c r="F439" s="467">
        <f t="shared" si="199"/>
        <v>293020</v>
      </c>
      <c r="G439" s="467">
        <v>1086</v>
      </c>
      <c r="H439" s="467">
        <f t="shared" si="200"/>
        <v>1748460</v>
      </c>
      <c r="I439" s="589">
        <f t="shared" si="201"/>
        <v>2041480</v>
      </c>
      <c r="J439" s="621"/>
      <c r="K439" s="521">
        <v>182</v>
      </c>
      <c r="L439" s="467">
        <f t="shared" si="202"/>
        <v>0</v>
      </c>
      <c r="M439" s="521">
        <v>1086</v>
      </c>
      <c r="N439" s="467">
        <f t="shared" si="203"/>
        <v>0</v>
      </c>
      <c r="O439" s="589">
        <f t="shared" si="204"/>
        <v>0</v>
      </c>
      <c r="P439" s="641">
        <f t="shared" si="196"/>
        <v>0</v>
      </c>
      <c r="Q439" s="514">
        <f t="shared" si="197"/>
        <v>0</v>
      </c>
      <c r="R439" s="640">
        <f t="shared" si="198"/>
        <v>0</v>
      </c>
      <c r="S439" s="652"/>
      <c r="T439" s="521">
        <v>182</v>
      </c>
      <c r="U439" s="521">
        <f t="shared" si="205"/>
        <v>0</v>
      </c>
      <c r="V439" s="521">
        <v>1086</v>
      </c>
      <c r="W439" s="521">
        <f t="shared" si="206"/>
        <v>0</v>
      </c>
      <c r="X439" s="673">
        <f t="shared" si="207"/>
        <v>0</v>
      </c>
    </row>
    <row r="440" spans="1:24" s="403" customFormat="1" ht="17.45" hidden="1" customHeight="1" x14ac:dyDescent="0.25">
      <c r="A440" s="439" t="s">
        <v>1001</v>
      </c>
      <c r="B440" s="438" t="s">
        <v>524</v>
      </c>
      <c r="C440" s="573" t="s">
        <v>32</v>
      </c>
      <c r="D440" s="598">
        <v>40</v>
      </c>
      <c r="E440" s="467">
        <v>182</v>
      </c>
      <c r="F440" s="467">
        <f t="shared" si="199"/>
        <v>7280</v>
      </c>
      <c r="G440" s="467">
        <v>611</v>
      </c>
      <c r="H440" s="467">
        <f t="shared" si="200"/>
        <v>24440</v>
      </c>
      <c r="I440" s="589">
        <f t="shared" si="201"/>
        <v>31720</v>
      </c>
      <c r="J440" s="621"/>
      <c r="K440" s="521">
        <v>182</v>
      </c>
      <c r="L440" s="467">
        <f t="shared" si="202"/>
        <v>0</v>
      </c>
      <c r="M440" s="521">
        <v>611</v>
      </c>
      <c r="N440" s="467">
        <f t="shared" si="203"/>
        <v>0</v>
      </c>
      <c r="O440" s="589">
        <f t="shared" si="204"/>
        <v>0</v>
      </c>
      <c r="P440" s="641">
        <f t="shared" si="196"/>
        <v>0</v>
      </c>
      <c r="Q440" s="514">
        <f t="shared" si="197"/>
        <v>0</v>
      </c>
      <c r="R440" s="640">
        <f t="shared" si="198"/>
        <v>0</v>
      </c>
      <c r="S440" s="652"/>
      <c r="T440" s="521">
        <v>182</v>
      </c>
      <c r="U440" s="521">
        <f t="shared" si="205"/>
        <v>0</v>
      </c>
      <c r="V440" s="521">
        <v>611</v>
      </c>
      <c r="W440" s="521">
        <f t="shared" si="206"/>
        <v>0</v>
      </c>
      <c r="X440" s="673">
        <f t="shared" si="207"/>
        <v>0</v>
      </c>
    </row>
    <row r="441" spans="1:24" s="403" customFormat="1" ht="17.45" hidden="1" customHeight="1" x14ac:dyDescent="0.25">
      <c r="A441" s="439" t="s">
        <v>1002</v>
      </c>
      <c r="B441" s="438" t="s">
        <v>525</v>
      </c>
      <c r="C441" s="573" t="s">
        <v>32</v>
      </c>
      <c r="D441" s="598">
        <v>760</v>
      </c>
      <c r="E441" s="467">
        <v>182</v>
      </c>
      <c r="F441" s="467">
        <f t="shared" si="199"/>
        <v>138320</v>
      </c>
      <c r="G441" s="467">
        <v>496.6</v>
      </c>
      <c r="H441" s="467">
        <f t="shared" si="200"/>
        <v>377416</v>
      </c>
      <c r="I441" s="589">
        <f t="shared" si="201"/>
        <v>515736</v>
      </c>
      <c r="J441" s="621"/>
      <c r="K441" s="521">
        <v>182</v>
      </c>
      <c r="L441" s="467">
        <f t="shared" si="202"/>
        <v>0</v>
      </c>
      <c r="M441" s="521">
        <v>496.6</v>
      </c>
      <c r="N441" s="467">
        <f t="shared" si="203"/>
        <v>0</v>
      </c>
      <c r="O441" s="589">
        <f t="shared" si="204"/>
        <v>0</v>
      </c>
      <c r="P441" s="641">
        <f t="shared" si="196"/>
        <v>0</v>
      </c>
      <c r="Q441" s="514">
        <f t="shared" si="197"/>
        <v>0</v>
      </c>
      <c r="R441" s="640">
        <f t="shared" si="198"/>
        <v>0</v>
      </c>
      <c r="S441" s="652"/>
      <c r="T441" s="521">
        <v>182</v>
      </c>
      <c r="U441" s="521">
        <f t="shared" si="205"/>
        <v>0</v>
      </c>
      <c r="V441" s="521">
        <v>496.6</v>
      </c>
      <c r="W441" s="521">
        <f t="shared" si="206"/>
        <v>0</v>
      </c>
      <c r="X441" s="673">
        <f t="shared" si="207"/>
        <v>0</v>
      </c>
    </row>
    <row r="442" spans="1:24" s="403" customFormat="1" ht="17.45" hidden="1" customHeight="1" x14ac:dyDescent="0.25">
      <c r="A442" s="439" t="s">
        <v>1003</v>
      </c>
      <c r="B442" s="438" t="s">
        <v>526</v>
      </c>
      <c r="C442" s="573" t="s">
        <v>32</v>
      </c>
      <c r="D442" s="598">
        <v>210</v>
      </c>
      <c r="E442" s="467">
        <v>182</v>
      </c>
      <c r="F442" s="467">
        <f t="shared" si="199"/>
        <v>38220</v>
      </c>
      <c r="G442" s="467">
        <v>322.40000000000003</v>
      </c>
      <c r="H442" s="467">
        <f t="shared" si="200"/>
        <v>67704</v>
      </c>
      <c r="I442" s="589">
        <f t="shared" si="201"/>
        <v>105924</v>
      </c>
      <c r="J442" s="621"/>
      <c r="K442" s="521">
        <v>182</v>
      </c>
      <c r="L442" s="467">
        <f t="shared" si="202"/>
        <v>0</v>
      </c>
      <c r="M442" s="521">
        <v>322.40000000000003</v>
      </c>
      <c r="N442" s="467">
        <f t="shared" si="203"/>
        <v>0</v>
      </c>
      <c r="O442" s="589">
        <f t="shared" si="204"/>
        <v>0</v>
      </c>
      <c r="P442" s="641">
        <f t="shared" si="196"/>
        <v>0</v>
      </c>
      <c r="Q442" s="514">
        <f t="shared" si="197"/>
        <v>0</v>
      </c>
      <c r="R442" s="640">
        <f t="shared" si="198"/>
        <v>0</v>
      </c>
      <c r="S442" s="652"/>
      <c r="T442" s="521">
        <v>182</v>
      </c>
      <c r="U442" s="521">
        <f t="shared" si="205"/>
        <v>0</v>
      </c>
      <c r="V442" s="521">
        <v>322.40000000000003</v>
      </c>
      <c r="W442" s="521">
        <f t="shared" si="206"/>
        <v>0</v>
      </c>
      <c r="X442" s="673">
        <f t="shared" si="207"/>
        <v>0</v>
      </c>
    </row>
    <row r="443" spans="1:24" s="403" customFormat="1" ht="17.45" hidden="1" customHeight="1" x14ac:dyDescent="0.25">
      <c r="A443" s="439" t="s">
        <v>1004</v>
      </c>
      <c r="B443" s="438" t="s">
        <v>527</v>
      </c>
      <c r="C443" s="573" t="s">
        <v>32</v>
      </c>
      <c r="D443" s="598">
        <v>1320</v>
      </c>
      <c r="E443" s="467">
        <v>182</v>
      </c>
      <c r="F443" s="467">
        <f t="shared" si="199"/>
        <v>240240</v>
      </c>
      <c r="G443" s="467">
        <v>184.6</v>
      </c>
      <c r="H443" s="467">
        <f t="shared" si="200"/>
        <v>243672</v>
      </c>
      <c r="I443" s="589">
        <f t="shared" si="201"/>
        <v>483912</v>
      </c>
      <c r="J443" s="621"/>
      <c r="K443" s="521">
        <v>182</v>
      </c>
      <c r="L443" s="467">
        <f t="shared" si="202"/>
        <v>0</v>
      </c>
      <c r="M443" s="521">
        <v>184.6</v>
      </c>
      <c r="N443" s="467">
        <f t="shared" si="203"/>
        <v>0</v>
      </c>
      <c r="O443" s="589">
        <f t="shared" si="204"/>
        <v>0</v>
      </c>
      <c r="P443" s="641">
        <f t="shared" si="196"/>
        <v>0</v>
      </c>
      <c r="Q443" s="514">
        <f t="shared" si="197"/>
        <v>0</v>
      </c>
      <c r="R443" s="640">
        <f t="shared" si="198"/>
        <v>0</v>
      </c>
      <c r="S443" s="652"/>
      <c r="T443" s="521">
        <v>182</v>
      </c>
      <c r="U443" s="521">
        <f t="shared" si="205"/>
        <v>0</v>
      </c>
      <c r="V443" s="521">
        <v>184.6</v>
      </c>
      <c r="W443" s="521">
        <f t="shared" si="206"/>
        <v>0</v>
      </c>
      <c r="X443" s="673">
        <f t="shared" si="207"/>
        <v>0</v>
      </c>
    </row>
    <row r="444" spans="1:24" s="403" customFormat="1" ht="17.45" hidden="1" customHeight="1" x14ac:dyDescent="0.25">
      <c r="A444" s="439" t="s">
        <v>1005</v>
      </c>
      <c r="B444" s="438" t="s">
        <v>528</v>
      </c>
      <c r="C444" s="573" t="s">
        <v>31</v>
      </c>
      <c r="D444" s="598">
        <v>20</v>
      </c>
      <c r="E444" s="467">
        <v>262</v>
      </c>
      <c r="F444" s="467">
        <f t="shared" si="199"/>
        <v>5240</v>
      </c>
      <c r="G444" s="467">
        <v>200.20000000000002</v>
      </c>
      <c r="H444" s="467">
        <f t="shared" si="200"/>
        <v>4004.0000000000005</v>
      </c>
      <c r="I444" s="589">
        <f t="shared" si="201"/>
        <v>9244</v>
      </c>
      <c r="J444" s="621"/>
      <c r="K444" s="521">
        <v>262</v>
      </c>
      <c r="L444" s="467">
        <f t="shared" si="202"/>
        <v>0</v>
      </c>
      <c r="M444" s="521">
        <v>200.20000000000002</v>
      </c>
      <c r="N444" s="467">
        <f t="shared" si="203"/>
        <v>0</v>
      </c>
      <c r="O444" s="589">
        <f t="shared" si="204"/>
        <v>0</v>
      </c>
      <c r="P444" s="641">
        <f t="shared" si="196"/>
        <v>0</v>
      </c>
      <c r="Q444" s="514">
        <f t="shared" si="197"/>
        <v>0</v>
      </c>
      <c r="R444" s="640">
        <f t="shared" si="198"/>
        <v>0</v>
      </c>
      <c r="S444" s="652"/>
      <c r="T444" s="521">
        <v>262</v>
      </c>
      <c r="U444" s="521">
        <f t="shared" si="205"/>
        <v>0</v>
      </c>
      <c r="V444" s="521">
        <v>200.20000000000002</v>
      </c>
      <c r="W444" s="521">
        <f t="shared" si="206"/>
        <v>0</v>
      </c>
      <c r="X444" s="673">
        <f t="shared" si="207"/>
        <v>0</v>
      </c>
    </row>
    <row r="445" spans="1:24" s="403" customFormat="1" ht="17.45" hidden="1" customHeight="1" x14ac:dyDescent="0.25">
      <c r="A445" s="439" t="s">
        <v>1006</v>
      </c>
      <c r="B445" s="438" t="s">
        <v>528</v>
      </c>
      <c r="C445" s="573" t="s">
        <v>31</v>
      </c>
      <c r="D445" s="598">
        <v>250</v>
      </c>
      <c r="E445" s="467">
        <v>262</v>
      </c>
      <c r="F445" s="467">
        <f t="shared" si="199"/>
        <v>65500</v>
      </c>
      <c r="G445" s="467">
        <v>80.600000000000009</v>
      </c>
      <c r="H445" s="467">
        <f t="shared" si="200"/>
        <v>20150.000000000004</v>
      </c>
      <c r="I445" s="589">
        <f t="shared" si="201"/>
        <v>85650</v>
      </c>
      <c r="J445" s="621"/>
      <c r="K445" s="521">
        <v>262</v>
      </c>
      <c r="L445" s="467">
        <f t="shared" si="202"/>
        <v>0</v>
      </c>
      <c r="M445" s="521">
        <v>80.600000000000009</v>
      </c>
      <c r="N445" s="467">
        <f t="shared" si="203"/>
        <v>0</v>
      </c>
      <c r="O445" s="589">
        <f t="shared" si="204"/>
        <v>0</v>
      </c>
      <c r="P445" s="641">
        <f t="shared" si="196"/>
        <v>0</v>
      </c>
      <c r="Q445" s="514">
        <f t="shared" si="197"/>
        <v>0</v>
      </c>
      <c r="R445" s="640">
        <f t="shared" si="198"/>
        <v>0</v>
      </c>
      <c r="S445" s="652"/>
      <c r="T445" s="521">
        <v>262</v>
      </c>
      <c r="U445" s="521">
        <f t="shared" si="205"/>
        <v>0</v>
      </c>
      <c r="V445" s="521">
        <v>80.600000000000009</v>
      </c>
      <c r="W445" s="521">
        <f t="shared" si="206"/>
        <v>0</v>
      </c>
      <c r="X445" s="673">
        <f t="shared" si="207"/>
        <v>0</v>
      </c>
    </row>
    <row r="446" spans="1:24" s="403" customFormat="1" ht="17.45" hidden="1" customHeight="1" x14ac:dyDescent="0.25">
      <c r="A446" s="439" t="s">
        <v>1007</v>
      </c>
      <c r="B446" s="438" t="s">
        <v>529</v>
      </c>
      <c r="C446" s="573" t="s">
        <v>31</v>
      </c>
      <c r="D446" s="598">
        <v>32</v>
      </c>
      <c r="E446" s="467">
        <v>131</v>
      </c>
      <c r="F446" s="467">
        <f t="shared" si="199"/>
        <v>4192</v>
      </c>
      <c r="G446" s="467">
        <v>3434.6</v>
      </c>
      <c r="H446" s="467">
        <f t="shared" si="200"/>
        <v>109907.2</v>
      </c>
      <c r="I446" s="589">
        <f t="shared" si="201"/>
        <v>114099.2</v>
      </c>
      <c r="J446" s="621"/>
      <c r="K446" s="521">
        <v>131</v>
      </c>
      <c r="L446" s="467">
        <f t="shared" si="202"/>
        <v>0</v>
      </c>
      <c r="M446" s="521">
        <v>3434.6</v>
      </c>
      <c r="N446" s="467">
        <f t="shared" si="203"/>
        <v>0</v>
      </c>
      <c r="O446" s="589">
        <f t="shared" si="204"/>
        <v>0</v>
      </c>
      <c r="P446" s="641">
        <f t="shared" si="196"/>
        <v>0</v>
      </c>
      <c r="Q446" s="514">
        <f t="shared" si="197"/>
        <v>0</v>
      </c>
      <c r="R446" s="640">
        <f t="shared" si="198"/>
        <v>0</v>
      </c>
      <c r="S446" s="652"/>
      <c r="T446" s="521">
        <v>131</v>
      </c>
      <c r="U446" s="521">
        <f t="shared" si="205"/>
        <v>0</v>
      </c>
      <c r="V446" s="521">
        <v>3434.6</v>
      </c>
      <c r="W446" s="521">
        <f t="shared" si="206"/>
        <v>0</v>
      </c>
      <c r="X446" s="673">
        <f t="shared" si="207"/>
        <v>0</v>
      </c>
    </row>
    <row r="447" spans="1:24" s="403" customFormat="1" ht="17.45" hidden="1" customHeight="1" x14ac:dyDescent="0.25">
      <c r="A447" s="439" t="s">
        <v>1008</v>
      </c>
      <c r="B447" s="438" t="s">
        <v>530</v>
      </c>
      <c r="C447" s="573" t="s">
        <v>32</v>
      </c>
      <c r="D447" s="598">
        <v>636</v>
      </c>
      <c r="E447" s="467">
        <v>838.40000000000009</v>
      </c>
      <c r="F447" s="467">
        <f t="shared" si="199"/>
        <v>533222.40000000002</v>
      </c>
      <c r="G447" s="467">
        <v>1759</v>
      </c>
      <c r="H447" s="467">
        <f t="shared" si="200"/>
        <v>1118724</v>
      </c>
      <c r="I447" s="589">
        <f t="shared" si="201"/>
        <v>1651946.4</v>
      </c>
      <c r="J447" s="621"/>
      <c r="K447" s="521">
        <v>838.40000000000009</v>
      </c>
      <c r="L447" s="467">
        <f t="shared" si="202"/>
        <v>0</v>
      </c>
      <c r="M447" s="521">
        <v>1759</v>
      </c>
      <c r="N447" s="467">
        <f t="shared" si="203"/>
        <v>0</v>
      </c>
      <c r="O447" s="589">
        <f t="shared" si="204"/>
        <v>0</v>
      </c>
      <c r="P447" s="641">
        <f t="shared" si="196"/>
        <v>0</v>
      </c>
      <c r="Q447" s="514">
        <f t="shared" si="197"/>
        <v>0</v>
      </c>
      <c r="R447" s="640">
        <f t="shared" si="198"/>
        <v>0</v>
      </c>
      <c r="S447" s="652"/>
      <c r="T447" s="521">
        <v>838.40000000000009</v>
      </c>
      <c r="U447" s="521">
        <f t="shared" si="205"/>
        <v>0</v>
      </c>
      <c r="V447" s="521">
        <v>1759</v>
      </c>
      <c r="W447" s="521">
        <f t="shared" si="206"/>
        <v>0</v>
      </c>
      <c r="X447" s="673">
        <f t="shared" si="207"/>
        <v>0</v>
      </c>
    </row>
    <row r="448" spans="1:24" s="403" customFormat="1" ht="17.45" hidden="1" customHeight="1" x14ac:dyDescent="0.25">
      <c r="A448" s="439" t="s">
        <v>1009</v>
      </c>
      <c r="B448" s="438" t="s">
        <v>531</v>
      </c>
      <c r="C448" s="573" t="s">
        <v>31</v>
      </c>
      <c r="D448" s="598">
        <v>20</v>
      </c>
      <c r="E448" s="467">
        <v>1965</v>
      </c>
      <c r="F448" s="467">
        <f t="shared" si="199"/>
        <v>39300</v>
      </c>
      <c r="G448" s="467">
        <v>20594.600000000002</v>
      </c>
      <c r="H448" s="467">
        <f t="shared" si="200"/>
        <v>411892.00000000006</v>
      </c>
      <c r="I448" s="589">
        <f t="shared" si="201"/>
        <v>451192.00000000006</v>
      </c>
      <c r="J448" s="621"/>
      <c r="K448" s="521">
        <v>1965</v>
      </c>
      <c r="L448" s="467">
        <f t="shared" si="202"/>
        <v>0</v>
      </c>
      <c r="M448" s="521">
        <v>20594.600000000002</v>
      </c>
      <c r="N448" s="467">
        <f t="shared" si="203"/>
        <v>0</v>
      </c>
      <c r="O448" s="589">
        <f t="shared" si="204"/>
        <v>0</v>
      </c>
      <c r="P448" s="641">
        <f t="shared" si="196"/>
        <v>0</v>
      </c>
      <c r="Q448" s="514">
        <f t="shared" si="197"/>
        <v>0</v>
      </c>
      <c r="R448" s="640">
        <f t="shared" si="198"/>
        <v>0</v>
      </c>
      <c r="S448" s="652"/>
      <c r="T448" s="521">
        <v>1965</v>
      </c>
      <c r="U448" s="521">
        <f t="shared" si="205"/>
        <v>0</v>
      </c>
      <c r="V448" s="521">
        <v>20594.600000000002</v>
      </c>
      <c r="W448" s="521">
        <f t="shared" si="206"/>
        <v>0</v>
      </c>
      <c r="X448" s="673">
        <f t="shared" si="207"/>
        <v>0</v>
      </c>
    </row>
    <row r="449" spans="1:24" s="403" customFormat="1" ht="27" hidden="1" customHeight="1" x14ac:dyDescent="0.25">
      <c r="A449" s="439" t="s">
        <v>1010</v>
      </c>
      <c r="B449" s="438" t="s">
        <v>463</v>
      </c>
      <c r="C449" s="573" t="s">
        <v>32</v>
      </c>
      <c r="D449" s="598">
        <v>860</v>
      </c>
      <c r="E449" s="467">
        <v>246</v>
      </c>
      <c r="F449" s="467">
        <f t="shared" si="199"/>
        <v>211560</v>
      </c>
      <c r="G449" s="467">
        <v>101</v>
      </c>
      <c r="H449" s="467">
        <f t="shared" si="200"/>
        <v>86860</v>
      </c>
      <c r="I449" s="589">
        <f t="shared" si="201"/>
        <v>298420</v>
      </c>
      <c r="J449" s="621"/>
      <c r="K449" s="521">
        <v>246</v>
      </c>
      <c r="L449" s="467">
        <f t="shared" si="202"/>
        <v>0</v>
      </c>
      <c r="M449" s="521">
        <v>101</v>
      </c>
      <c r="N449" s="467">
        <f t="shared" si="203"/>
        <v>0</v>
      </c>
      <c r="O449" s="589">
        <f t="shared" si="204"/>
        <v>0</v>
      </c>
      <c r="P449" s="641">
        <f t="shared" si="196"/>
        <v>0</v>
      </c>
      <c r="Q449" s="514">
        <f t="shared" si="197"/>
        <v>0</v>
      </c>
      <c r="R449" s="640">
        <f t="shared" si="198"/>
        <v>0</v>
      </c>
      <c r="S449" s="652"/>
      <c r="T449" s="521">
        <v>246</v>
      </c>
      <c r="U449" s="521">
        <f t="shared" si="205"/>
        <v>0</v>
      </c>
      <c r="V449" s="521">
        <v>101</v>
      </c>
      <c r="W449" s="521">
        <f t="shared" si="206"/>
        <v>0</v>
      </c>
      <c r="X449" s="673">
        <f t="shared" si="207"/>
        <v>0</v>
      </c>
    </row>
    <row r="450" spans="1:24" s="403" customFormat="1" ht="17.45" hidden="1" customHeight="1" x14ac:dyDescent="0.25">
      <c r="A450" s="439" t="s">
        <v>1011</v>
      </c>
      <c r="B450" s="438" t="s">
        <v>532</v>
      </c>
      <c r="C450" s="573" t="s">
        <v>31</v>
      </c>
      <c r="D450" s="598">
        <v>64</v>
      </c>
      <c r="E450" s="467">
        <v>131</v>
      </c>
      <c r="F450" s="467">
        <f t="shared" si="199"/>
        <v>8384</v>
      </c>
      <c r="G450" s="467">
        <v>408.2</v>
      </c>
      <c r="H450" s="467">
        <f t="shared" si="200"/>
        <v>26124.799999999999</v>
      </c>
      <c r="I450" s="589">
        <f t="shared" si="201"/>
        <v>34508.800000000003</v>
      </c>
      <c r="J450" s="621"/>
      <c r="K450" s="521">
        <v>131</v>
      </c>
      <c r="L450" s="467">
        <f t="shared" si="202"/>
        <v>0</v>
      </c>
      <c r="M450" s="521">
        <v>408.2</v>
      </c>
      <c r="N450" s="467">
        <f t="shared" si="203"/>
        <v>0</v>
      </c>
      <c r="O450" s="589">
        <f t="shared" si="204"/>
        <v>0</v>
      </c>
      <c r="P450" s="641">
        <f t="shared" si="196"/>
        <v>0</v>
      </c>
      <c r="Q450" s="514">
        <f t="shared" si="197"/>
        <v>0</v>
      </c>
      <c r="R450" s="640">
        <f t="shared" si="198"/>
        <v>0</v>
      </c>
      <c r="S450" s="652"/>
      <c r="T450" s="521">
        <v>131</v>
      </c>
      <c r="U450" s="521">
        <f t="shared" si="205"/>
        <v>0</v>
      </c>
      <c r="V450" s="521">
        <v>408.2</v>
      </c>
      <c r="W450" s="521">
        <f t="shared" si="206"/>
        <v>0</v>
      </c>
      <c r="X450" s="673">
        <f t="shared" si="207"/>
        <v>0</v>
      </c>
    </row>
    <row r="451" spans="1:24" s="403" customFormat="1" ht="17.45" hidden="1" customHeight="1" x14ac:dyDescent="0.25">
      <c r="A451" s="439" t="s">
        <v>1012</v>
      </c>
      <c r="B451" s="438" t="s">
        <v>465</v>
      </c>
      <c r="C451" s="573" t="s">
        <v>32</v>
      </c>
      <c r="D451" s="598">
        <v>400</v>
      </c>
      <c r="E451" s="467">
        <v>65.5</v>
      </c>
      <c r="F451" s="467">
        <f t="shared" si="199"/>
        <v>26200</v>
      </c>
      <c r="G451" s="467">
        <v>166.71200000000002</v>
      </c>
      <c r="H451" s="467">
        <f t="shared" si="200"/>
        <v>66684.800000000003</v>
      </c>
      <c r="I451" s="589">
        <f t="shared" si="201"/>
        <v>92884.800000000003</v>
      </c>
      <c r="J451" s="621"/>
      <c r="K451" s="521">
        <v>65.5</v>
      </c>
      <c r="L451" s="467">
        <f t="shared" si="202"/>
        <v>0</v>
      </c>
      <c r="M451" s="521">
        <v>166.71200000000002</v>
      </c>
      <c r="N451" s="467">
        <f t="shared" si="203"/>
        <v>0</v>
      </c>
      <c r="O451" s="589">
        <f t="shared" si="204"/>
        <v>0</v>
      </c>
      <c r="P451" s="641">
        <f t="shared" si="196"/>
        <v>0</v>
      </c>
      <c r="Q451" s="514">
        <f t="shared" si="197"/>
        <v>0</v>
      </c>
      <c r="R451" s="640">
        <f t="shared" si="198"/>
        <v>0</v>
      </c>
      <c r="S451" s="652"/>
      <c r="T451" s="521">
        <v>65.5</v>
      </c>
      <c r="U451" s="521">
        <f t="shared" si="205"/>
        <v>0</v>
      </c>
      <c r="V451" s="521">
        <v>166.71200000000002</v>
      </c>
      <c r="W451" s="521">
        <f t="shared" si="206"/>
        <v>0</v>
      </c>
      <c r="X451" s="673">
        <f t="shared" si="207"/>
        <v>0</v>
      </c>
    </row>
    <row r="452" spans="1:24" s="403" customFormat="1" ht="17.45" hidden="1" customHeight="1" x14ac:dyDescent="0.25">
      <c r="A452" s="439" t="s">
        <v>1013</v>
      </c>
      <c r="B452" s="438" t="s">
        <v>466</v>
      </c>
      <c r="C452" s="573" t="s">
        <v>31</v>
      </c>
      <c r="D452" s="598">
        <v>1240</v>
      </c>
      <c r="E452" s="467">
        <v>32.75</v>
      </c>
      <c r="F452" s="467">
        <f t="shared" si="199"/>
        <v>40610</v>
      </c>
      <c r="G452" s="467">
        <v>36.816000000000003</v>
      </c>
      <c r="H452" s="467">
        <f t="shared" si="200"/>
        <v>45651.840000000004</v>
      </c>
      <c r="I452" s="589">
        <f t="shared" si="201"/>
        <v>86261.84</v>
      </c>
      <c r="J452" s="621"/>
      <c r="K452" s="521">
        <v>32.75</v>
      </c>
      <c r="L452" s="467">
        <f t="shared" si="202"/>
        <v>0</v>
      </c>
      <c r="M452" s="521">
        <v>36.816000000000003</v>
      </c>
      <c r="N452" s="467">
        <f t="shared" si="203"/>
        <v>0</v>
      </c>
      <c r="O452" s="589">
        <f t="shared" si="204"/>
        <v>0</v>
      </c>
      <c r="P452" s="641">
        <f t="shared" si="196"/>
        <v>0</v>
      </c>
      <c r="Q452" s="514">
        <f t="shared" si="197"/>
        <v>0</v>
      </c>
      <c r="R452" s="640">
        <f t="shared" si="198"/>
        <v>0</v>
      </c>
      <c r="S452" s="652"/>
      <c r="T452" s="521">
        <v>32.75</v>
      </c>
      <c r="U452" s="521">
        <f t="shared" si="205"/>
        <v>0</v>
      </c>
      <c r="V452" s="521">
        <v>36.816000000000003</v>
      </c>
      <c r="W452" s="521">
        <f t="shared" si="206"/>
        <v>0</v>
      </c>
      <c r="X452" s="673">
        <f t="shared" si="207"/>
        <v>0</v>
      </c>
    </row>
    <row r="453" spans="1:24" s="403" customFormat="1" ht="17.45" hidden="1" customHeight="1" x14ac:dyDescent="0.25">
      <c r="A453" s="439" t="s">
        <v>1014</v>
      </c>
      <c r="B453" s="438" t="s">
        <v>464</v>
      </c>
      <c r="C453" s="573" t="s">
        <v>31</v>
      </c>
      <c r="D453" s="598">
        <v>120</v>
      </c>
      <c r="E453" s="467">
        <v>262</v>
      </c>
      <c r="F453" s="467">
        <f t="shared" si="199"/>
        <v>31440</v>
      </c>
      <c r="G453" s="467">
        <v>681.2</v>
      </c>
      <c r="H453" s="467">
        <f t="shared" si="200"/>
        <v>81744</v>
      </c>
      <c r="I453" s="589">
        <f t="shared" si="201"/>
        <v>113184</v>
      </c>
      <c r="J453" s="621"/>
      <c r="K453" s="521">
        <v>262</v>
      </c>
      <c r="L453" s="467">
        <f t="shared" si="202"/>
        <v>0</v>
      </c>
      <c r="M453" s="521">
        <v>681.2</v>
      </c>
      <c r="N453" s="467">
        <f t="shared" si="203"/>
        <v>0</v>
      </c>
      <c r="O453" s="589">
        <f t="shared" si="204"/>
        <v>0</v>
      </c>
      <c r="P453" s="641">
        <f t="shared" si="196"/>
        <v>0</v>
      </c>
      <c r="Q453" s="514">
        <f t="shared" si="197"/>
        <v>0</v>
      </c>
      <c r="R453" s="640">
        <f t="shared" si="198"/>
        <v>0</v>
      </c>
      <c r="S453" s="652"/>
      <c r="T453" s="521">
        <v>262</v>
      </c>
      <c r="U453" s="521">
        <f t="shared" si="205"/>
        <v>0</v>
      </c>
      <c r="V453" s="521">
        <v>681.2</v>
      </c>
      <c r="W453" s="521">
        <f t="shared" si="206"/>
        <v>0</v>
      </c>
      <c r="X453" s="673">
        <f t="shared" si="207"/>
        <v>0</v>
      </c>
    </row>
    <row r="454" spans="1:24" s="403" customFormat="1" ht="26.25" hidden="1" customHeight="1" x14ac:dyDescent="0.25">
      <c r="A454" s="439" t="s">
        <v>1015</v>
      </c>
      <c r="B454" s="438" t="s">
        <v>533</v>
      </c>
      <c r="C454" s="573" t="s">
        <v>32</v>
      </c>
      <c r="D454" s="598">
        <v>10</v>
      </c>
      <c r="E454" s="467">
        <v>65.5</v>
      </c>
      <c r="F454" s="467">
        <f t="shared" si="199"/>
        <v>655</v>
      </c>
      <c r="G454" s="467">
        <v>348.40000000000003</v>
      </c>
      <c r="H454" s="467">
        <f t="shared" si="200"/>
        <v>3484.0000000000005</v>
      </c>
      <c r="I454" s="589">
        <f t="shared" si="201"/>
        <v>4139</v>
      </c>
      <c r="J454" s="621"/>
      <c r="K454" s="521">
        <v>65.5</v>
      </c>
      <c r="L454" s="467">
        <f t="shared" si="202"/>
        <v>0</v>
      </c>
      <c r="M454" s="521">
        <v>348.40000000000003</v>
      </c>
      <c r="N454" s="467">
        <f t="shared" si="203"/>
        <v>0</v>
      </c>
      <c r="O454" s="589">
        <f t="shared" si="204"/>
        <v>0</v>
      </c>
      <c r="P454" s="641">
        <f t="shared" si="196"/>
        <v>0</v>
      </c>
      <c r="Q454" s="514">
        <f t="shared" si="197"/>
        <v>0</v>
      </c>
      <c r="R454" s="640">
        <f t="shared" si="198"/>
        <v>0</v>
      </c>
      <c r="S454" s="652"/>
      <c r="T454" s="521">
        <v>65.5</v>
      </c>
      <c r="U454" s="521">
        <f t="shared" si="205"/>
        <v>0</v>
      </c>
      <c r="V454" s="521">
        <v>348.40000000000003</v>
      </c>
      <c r="W454" s="521">
        <f t="shared" si="206"/>
        <v>0</v>
      </c>
      <c r="X454" s="673">
        <f t="shared" si="207"/>
        <v>0</v>
      </c>
    </row>
    <row r="455" spans="1:24" s="403" customFormat="1" ht="17.45" hidden="1" customHeight="1" x14ac:dyDescent="0.25">
      <c r="A455" s="439" t="s">
        <v>1016</v>
      </c>
      <c r="B455" s="438" t="s">
        <v>469</v>
      </c>
      <c r="C455" s="573" t="s">
        <v>32</v>
      </c>
      <c r="D455" s="598">
        <v>1500</v>
      </c>
      <c r="E455" s="467">
        <v>458.5</v>
      </c>
      <c r="F455" s="467">
        <f t="shared" si="199"/>
        <v>687750</v>
      </c>
      <c r="G455" s="467">
        <v>369.2</v>
      </c>
      <c r="H455" s="467">
        <f t="shared" si="200"/>
        <v>553800</v>
      </c>
      <c r="I455" s="589">
        <f t="shared" si="201"/>
        <v>1241550</v>
      </c>
      <c r="J455" s="621"/>
      <c r="K455" s="521">
        <v>458.5</v>
      </c>
      <c r="L455" s="467">
        <f t="shared" si="202"/>
        <v>0</v>
      </c>
      <c r="M455" s="521">
        <v>369.2</v>
      </c>
      <c r="N455" s="467">
        <f t="shared" si="203"/>
        <v>0</v>
      </c>
      <c r="O455" s="589">
        <f t="shared" si="204"/>
        <v>0</v>
      </c>
      <c r="P455" s="641">
        <f t="shared" si="196"/>
        <v>0</v>
      </c>
      <c r="Q455" s="514">
        <f t="shared" si="197"/>
        <v>0</v>
      </c>
      <c r="R455" s="640">
        <f t="shared" si="198"/>
        <v>0</v>
      </c>
      <c r="S455" s="652"/>
      <c r="T455" s="521">
        <v>458.5</v>
      </c>
      <c r="U455" s="521">
        <f t="shared" si="205"/>
        <v>0</v>
      </c>
      <c r="V455" s="521">
        <v>369.2</v>
      </c>
      <c r="W455" s="521">
        <f t="shared" si="206"/>
        <v>0</v>
      </c>
      <c r="X455" s="673">
        <f t="shared" si="207"/>
        <v>0</v>
      </c>
    </row>
    <row r="456" spans="1:24" s="403" customFormat="1" ht="17.45" hidden="1" customHeight="1" x14ac:dyDescent="0.25">
      <c r="A456" s="439" t="s">
        <v>1017</v>
      </c>
      <c r="B456" s="438" t="s">
        <v>534</v>
      </c>
      <c r="C456" s="573" t="s">
        <v>32</v>
      </c>
      <c r="D456" s="598">
        <v>105</v>
      </c>
      <c r="E456" s="467">
        <v>458.5</v>
      </c>
      <c r="F456" s="467">
        <f t="shared" si="199"/>
        <v>48142.5</v>
      </c>
      <c r="G456" s="467">
        <v>254.8</v>
      </c>
      <c r="H456" s="467">
        <f t="shared" si="200"/>
        <v>26754</v>
      </c>
      <c r="I456" s="589">
        <f t="shared" si="201"/>
        <v>74896.5</v>
      </c>
      <c r="J456" s="621"/>
      <c r="K456" s="521">
        <v>458.5</v>
      </c>
      <c r="L456" s="467">
        <f t="shared" si="202"/>
        <v>0</v>
      </c>
      <c r="M456" s="521">
        <v>254.8</v>
      </c>
      <c r="N456" s="467">
        <f t="shared" si="203"/>
        <v>0</v>
      </c>
      <c r="O456" s="589">
        <f t="shared" si="204"/>
        <v>0</v>
      </c>
      <c r="P456" s="641">
        <f t="shared" si="196"/>
        <v>0</v>
      </c>
      <c r="Q456" s="514">
        <f t="shared" si="197"/>
        <v>0</v>
      </c>
      <c r="R456" s="640">
        <f t="shared" si="198"/>
        <v>0</v>
      </c>
      <c r="S456" s="652"/>
      <c r="T456" s="521">
        <v>458.5</v>
      </c>
      <c r="U456" s="521">
        <f t="shared" si="205"/>
        <v>0</v>
      </c>
      <c r="V456" s="521">
        <v>254.8</v>
      </c>
      <c r="W456" s="521">
        <f t="shared" si="206"/>
        <v>0</v>
      </c>
      <c r="X456" s="673">
        <f t="shared" si="207"/>
        <v>0</v>
      </c>
    </row>
    <row r="457" spans="1:24" s="403" customFormat="1" ht="17.45" hidden="1" customHeight="1" x14ac:dyDescent="0.25">
      <c r="A457" s="439" t="s">
        <v>1018</v>
      </c>
      <c r="B457" s="438" t="s">
        <v>535</v>
      </c>
      <c r="C457" s="573" t="s">
        <v>32</v>
      </c>
      <c r="D457" s="598">
        <v>40</v>
      </c>
      <c r="E457" s="467">
        <v>1283.8</v>
      </c>
      <c r="F457" s="467">
        <f t="shared" si="199"/>
        <v>51352</v>
      </c>
      <c r="G457" s="467">
        <v>2241.2000000000003</v>
      </c>
      <c r="H457" s="467">
        <f t="shared" si="200"/>
        <v>89648.000000000015</v>
      </c>
      <c r="I457" s="589">
        <f t="shared" si="201"/>
        <v>141000</v>
      </c>
      <c r="J457" s="621"/>
      <c r="K457" s="521">
        <v>1283.8</v>
      </c>
      <c r="L457" s="467">
        <f t="shared" si="202"/>
        <v>0</v>
      </c>
      <c r="M457" s="521">
        <v>2241.2000000000003</v>
      </c>
      <c r="N457" s="467">
        <f t="shared" si="203"/>
        <v>0</v>
      </c>
      <c r="O457" s="589">
        <f t="shared" si="204"/>
        <v>0</v>
      </c>
      <c r="P457" s="641">
        <f t="shared" si="196"/>
        <v>0</v>
      </c>
      <c r="Q457" s="514">
        <f t="shared" si="197"/>
        <v>0</v>
      </c>
      <c r="R457" s="640">
        <f t="shared" si="198"/>
        <v>0</v>
      </c>
      <c r="S457" s="652"/>
      <c r="T457" s="521">
        <v>1283.8</v>
      </c>
      <c r="U457" s="521">
        <f t="shared" si="205"/>
        <v>0</v>
      </c>
      <c r="V457" s="521">
        <v>2241.2000000000003</v>
      </c>
      <c r="W457" s="521">
        <f t="shared" si="206"/>
        <v>0</v>
      </c>
      <c r="X457" s="673">
        <f t="shared" si="207"/>
        <v>0</v>
      </c>
    </row>
    <row r="458" spans="1:24" s="403" customFormat="1" ht="17.45" hidden="1" customHeight="1" x14ac:dyDescent="0.25">
      <c r="A458" s="439" t="s">
        <v>1019</v>
      </c>
      <c r="B458" s="438" t="s">
        <v>536</v>
      </c>
      <c r="C458" s="573" t="s">
        <v>32</v>
      </c>
      <c r="D458" s="598">
        <v>780</v>
      </c>
      <c r="E458" s="467">
        <v>1048</v>
      </c>
      <c r="F458" s="467">
        <f t="shared" si="199"/>
        <v>817440</v>
      </c>
      <c r="G458" s="467">
        <v>1084.2</v>
      </c>
      <c r="H458" s="467">
        <f t="shared" si="200"/>
        <v>845676</v>
      </c>
      <c r="I458" s="589">
        <f t="shared" si="201"/>
        <v>1663116</v>
      </c>
      <c r="J458" s="621"/>
      <c r="K458" s="521">
        <v>1048</v>
      </c>
      <c r="L458" s="467">
        <f t="shared" si="202"/>
        <v>0</v>
      </c>
      <c r="M458" s="521">
        <v>1084.2</v>
      </c>
      <c r="N458" s="467">
        <f t="shared" si="203"/>
        <v>0</v>
      </c>
      <c r="O458" s="589">
        <f t="shared" si="204"/>
        <v>0</v>
      </c>
      <c r="P458" s="641">
        <f t="shared" si="196"/>
        <v>0</v>
      </c>
      <c r="Q458" s="514">
        <f t="shared" si="197"/>
        <v>0</v>
      </c>
      <c r="R458" s="640">
        <f t="shared" si="198"/>
        <v>0</v>
      </c>
      <c r="S458" s="652"/>
      <c r="T458" s="521">
        <v>1048</v>
      </c>
      <c r="U458" s="521">
        <f t="shared" si="205"/>
        <v>0</v>
      </c>
      <c r="V458" s="521">
        <v>1084.2</v>
      </c>
      <c r="W458" s="521">
        <f t="shared" si="206"/>
        <v>0</v>
      </c>
      <c r="X458" s="673">
        <f t="shared" si="207"/>
        <v>0</v>
      </c>
    </row>
    <row r="459" spans="1:24" s="403" customFormat="1" ht="17.45" hidden="1" customHeight="1" x14ac:dyDescent="0.25">
      <c r="A459" s="439" t="s">
        <v>1020</v>
      </c>
      <c r="B459" s="438" t="s">
        <v>537</v>
      </c>
      <c r="C459" s="573" t="s">
        <v>171</v>
      </c>
      <c r="D459" s="598">
        <v>2.7</v>
      </c>
      <c r="E459" s="467">
        <v>1249.74</v>
      </c>
      <c r="F459" s="467">
        <f t="shared" si="199"/>
        <v>3374.2980000000002</v>
      </c>
      <c r="G459" s="467"/>
      <c r="H459" s="467"/>
      <c r="I459" s="589">
        <f t="shared" si="201"/>
        <v>3374.2980000000002</v>
      </c>
      <c r="J459" s="621"/>
      <c r="K459" s="521">
        <v>1249.74</v>
      </c>
      <c r="L459" s="467">
        <f t="shared" si="202"/>
        <v>0</v>
      </c>
      <c r="M459" s="521"/>
      <c r="N459" s="467"/>
      <c r="O459" s="589">
        <f t="shared" si="204"/>
        <v>0</v>
      </c>
      <c r="P459" s="641">
        <f t="shared" si="196"/>
        <v>0</v>
      </c>
      <c r="Q459" s="514">
        <f t="shared" si="197"/>
        <v>0</v>
      </c>
      <c r="R459" s="640">
        <f t="shared" si="198"/>
        <v>0</v>
      </c>
      <c r="S459" s="652"/>
      <c r="T459" s="521">
        <v>1249.74</v>
      </c>
      <c r="U459" s="521">
        <f t="shared" si="205"/>
        <v>0</v>
      </c>
      <c r="V459" s="521"/>
      <c r="W459" s="521"/>
      <c r="X459" s="673">
        <f t="shared" si="207"/>
        <v>0</v>
      </c>
    </row>
    <row r="460" spans="1:24" s="403" customFormat="1" ht="17.45" hidden="1" customHeight="1" x14ac:dyDescent="0.25">
      <c r="A460" s="439" t="s">
        <v>1021</v>
      </c>
      <c r="B460" s="438" t="s">
        <v>538</v>
      </c>
      <c r="C460" s="578" t="s">
        <v>171</v>
      </c>
      <c r="D460" s="601">
        <v>1.2</v>
      </c>
      <c r="E460" s="467">
        <v>1522.22</v>
      </c>
      <c r="F460" s="467">
        <f t="shared" si="199"/>
        <v>1826.664</v>
      </c>
      <c r="G460" s="467">
        <v>1092</v>
      </c>
      <c r="H460" s="467">
        <f>G460*D460</f>
        <v>1310.3999999999999</v>
      </c>
      <c r="I460" s="589">
        <f t="shared" si="201"/>
        <v>3137.0639999999999</v>
      </c>
      <c r="J460" s="622"/>
      <c r="K460" s="521">
        <v>1522.22</v>
      </c>
      <c r="L460" s="467">
        <f t="shared" si="202"/>
        <v>0</v>
      </c>
      <c r="M460" s="521">
        <v>1092</v>
      </c>
      <c r="N460" s="467">
        <f>M460*J460</f>
        <v>0</v>
      </c>
      <c r="O460" s="589">
        <f t="shared" si="204"/>
        <v>0</v>
      </c>
      <c r="P460" s="641">
        <f t="shared" si="196"/>
        <v>0</v>
      </c>
      <c r="Q460" s="514">
        <f t="shared" si="197"/>
        <v>0</v>
      </c>
      <c r="R460" s="640">
        <f t="shared" si="198"/>
        <v>0</v>
      </c>
      <c r="S460" s="641"/>
      <c r="T460" s="521">
        <v>1522.22</v>
      </c>
      <c r="U460" s="521">
        <f t="shared" si="205"/>
        <v>0</v>
      </c>
      <c r="V460" s="521">
        <v>1092</v>
      </c>
      <c r="W460" s="521">
        <f>V460*S460</f>
        <v>0</v>
      </c>
      <c r="X460" s="673">
        <f t="shared" si="207"/>
        <v>0</v>
      </c>
    </row>
    <row r="461" spans="1:24" s="403" customFormat="1" ht="17.45" hidden="1" customHeight="1" x14ac:dyDescent="0.25">
      <c r="A461" s="439" t="s">
        <v>1022</v>
      </c>
      <c r="B461" s="438" t="s">
        <v>539</v>
      </c>
      <c r="C461" s="573" t="s">
        <v>171</v>
      </c>
      <c r="D461" s="598">
        <v>1.5</v>
      </c>
      <c r="E461" s="467">
        <v>1249.74</v>
      </c>
      <c r="F461" s="467">
        <f t="shared" si="199"/>
        <v>1874.6100000000001</v>
      </c>
      <c r="G461" s="467"/>
      <c r="H461" s="467"/>
      <c r="I461" s="589">
        <f t="shared" si="201"/>
        <v>1874.6100000000001</v>
      </c>
      <c r="J461" s="621"/>
      <c r="K461" s="521">
        <v>1249.74</v>
      </c>
      <c r="L461" s="467">
        <f t="shared" si="202"/>
        <v>0</v>
      </c>
      <c r="M461" s="521"/>
      <c r="N461" s="467"/>
      <c r="O461" s="589">
        <f t="shared" si="204"/>
        <v>0</v>
      </c>
      <c r="P461" s="641">
        <f t="shared" si="196"/>
        <v>0</v>
      </c>
      <c r="Q461" s="514">
        <f t="shared" si="197"/>
        <v>0</v>
      </c>
      <c r="R461" s="640">
        <f t="shared" si="198"/>
        <v>0</v>
      </c>
      <c r="S461" s="652"/>
      <c r="T461" s="521">
        <v>1249.74</v>
      </c>
      <c r="U461" s="521">
        <f t="shared" si="205"/>
        <v>0</v>
      </c>
      <c r="V461" s="521"/>
      <c r="W461" s="521"/>
      <c r="X461" s="673">
        <f t="shared" si="207"/>
        <v>0</v>
      </c>
    </row>
    <row r="462" spans="1:24" s="403" customFormat="1" ht="17.45" hidden="1" customHeight="1" x14ac:dyDescent="0.25">
      <c r="A462" s="439" t="s">
        <v>1023</v>
      </c>
      <c r="B462" s="438" t="s">
        <v>540</v>
      </c>
      <c r="C462" s="573" t="s">
        <v>171</v>
      </c>
      <c r="D462" s="598">
        <v>1.2</v>
      </c>
      <c r="E462" s="467">
        <v>3144</v>
      </c>
      <c r="F462" s="467">
        <f t="shared" si="199"/>
        <v>3772.7999999999997</v>
      </c>
      <c r="G462" s="467"/>
      <c r="H462" s="467"/>
      <c r="I462" s="589">
        <f t="shared" si="201"/>
        <v>3772.7999999999997</v>
      </c>
      <c r="J462" s="621"/>
      <c r="K462" s="521">
        <v>3144</v>
      </c>
      <c r="L462" s="467">
        <f t="shared" si="202"/>
        <v>0</v>
      </c>
      <c r="M462" s="521"/>
      <c r="N462" s="467"/>
      <c r="O462" s="589">
        <f t="shared" si="204"/>
        <v>0</v>
      </c>
      <c r="P462" s="641">
        <f t="shared" si="196"/>
        <v>0</v>
      </c>
      <c r="Q462" s="514">
        <f t="shared" si="197"/>
        <v>0</v>
      </c>
      <c r="R462" s="640">
        <f t="shared" si="198"/>
        <v>0</v>
      </c>
      <c r="S462" s="652"/>
      <c r="T462" s="521">
        <v>3144</v>
      </c>
      <c r="U462" s="521">
        <f t="shared" si="205"/>
        <v>0</v>
      </c>
      <c r="V462" s="521"/>
      <c r="W462" s="521"/>
      <c r="X462" s="673">
        <f t="shared" si="207"/>
        <v>0</v>
      </c>
    </row>
    <row r="463" spans="1:24" s="403" customFormat="1" ht="17.45" hidden="1" customHeight="1" x14ac:dyDescent="0.25">
      <c r="A463" s="439" t="s">
        <v>1024</v>
      </c>
      <c r="B463" s="438" t="s">
        <v>268</v>
      </c>
      <c r="C463" s="573" t="s">
        <v>224</v>
      </c>
      <c r="D463" s="598">
        <v>1</v>
      </c>
      <c r="E463" s="467"/>
      <c r="F463" s="467"/>
      <c r="G463" s="467">
        <v>28704</v>
      </c>
      <c r="H463" s="467">
        <f>G463*D463</f>
        <v>28704</v>
      </c>
      <c r="I463" s="589">
        <f t="shared" si="201"/>
        <v>28704</v>
      </c>
      <c r="J463" s="621"/>
      <c r="K463" s="521"/>
      <c r="L463" s="467"/>
      <c r="M463" s="521">
        <v>28704</v>
      </c>
      <c r="N463" s="467">
        <f>M463*J463</f>
        <v>0</v>
      </c>
      <c r="O463" s="589">
        <f t="shared" si="204"/>
        <v>0</v>
      </c>
      <c r="P463" s="641">
        <f t="shared" si="196"/>
        <v>0</v>
      </c>
      <c r="Q463" s="514">
        <f t="shared" si="197"/>
        <v>0</v>
      </c>
      <c r="R463" s="640">
        <f t="shared" si="198"/>
        <v>0</v>
      </c>
      <c r="S463" s="652"/>
      <c r="T463" s="521"/>
      <c r="U463" s="521"/>
      <c r="V463" s="521">
        <v>28704</v>
      </c>
      <c r="W463" s="521">
        <f>V463*S463</f>
        <v>0</v>
      </c>
      <c r="X463" s="673">
        <f t="shared" si="207"/>
        <v>0</v>
      </c>
    </row>
    <row r="464" spans="1:24" s="403" customFormat="1" ht="17.45" hidden="1" customHeight="1" x14ac:dyDescent="0.25">
      <c r="A464" s="439" t="s">
        <v>1025</v>
      </c>
      <c r="B464" s="438" t="s">
        <v>358</v>
      </c>
      <c r="C464" s="573" t="s">
        <v>224</v>
      </c>
      <c r="D464" s="598">
        <v>1</v>
      </c>
      <c r="E464" s="467">
        <v>76800</v>
      </c>
      <c r="F464" s="467">
        <f>E464*D464</f>
        <v>76800</v>
      </c>
      <c r="G464" s="467"/>
      <c r="H464" s="467"/>
      <c r="I464" s="589">
        <f t="shared" si="201"/>
        <v>76800</v>
      </c>
      <c r="J464" s="621"/>
      <c r="K464" s="521">
        <v>76800</v>
      </c>
      <c r="L464" s="467">
        <f>K464*J464</f>
        <v>0</v>
      </c>
      <c r="M464" s="521"/>
      <c r="N464" s="467"/>
      <c r="O464" s="589">
        <f t="shared" si="204"/>
        <v>0</v>
      </c>
      <c r="P464" s="641">
        <f t="shared" si="196"/>
        <v>0</v>
      </c>
      <c r="Q464" s="514">
        <f t="shared" si="197"/>
        <v>0</v>
      </c>
      <c r="R464" s="640">
        <f t="shared" si="198"/>
        <v>0</v>
      </c>
      <c r="S464" s="652"/>
      <c r="T464" s="521">
        <v>76800</v>
      </c>
      <c r="U464" s="521">
        <f>T464*S464</f>
        <v>0</v>
      </c>
      <c r="V464" s="521"/>
      <c r="W464" s="521"/>
      <c r="X464" s="673">
        <f t="shared" si="207"/>
        <v>0</v>
      </c>
    </row>
    <row r="465" spans="1:24" s="404" customFormat="1" ht="17.45" hidden="1" customHeight="1" x14ac:dyDescent="0.25">
      <c r="A465" s="706" t="s">
        <v>541</v>
      </c>
      <c r="B465" s="698" t="s">
        <v>542</v>
      </c>
      <c r="C465" s="699"/>
      <c r="D465" s="700"/>
      <c r="E465" s="465"/>
      <c r="F465" s="465">
        <f>SUM(F466:F483)</f>
        <v>557498.30000000005</v>
      </c>
      <c r="G465" s="465"/>
      <c r="H465" s="465">
        <f>SUM(H466:H483)</f>
        <v>1249440.52</v>
      </c>
      <c r="I465" s="590">
        <f>SUM(I466:I483)</f>
        <v>1806938.82</v>
      </c>
      <c r="J465" s="637"/>
      <c r="K465" s="520"/>
      <c r="L465" s="465">
        <f>SUM(L466:L483)</f>
        <v>0</v>
      </c>
      <c r="M465" s="520"/>
      <c r="N465" s="465">
        <f>SUM(N466:N483)</f>
        <v>0</v>
      </c>
      <c r="O465" s="590">
        <f>SUM(O466:O483)</f>
        <v>0</v>
      </c>
      <c r="P465" s="641">
        <f t="shared" si="196"/>
        <v>0</v>
      </c>
      <c r="Q465" s="514">
        <f t="shared" si="197"/>
        <v>0</v>
      </c>
      <c r="R465" s="640">
        <f t="shared" si="198"/>
        <v>0</v>
      </c>
      <c r="S465" s="636"/>
      <c r="T465" s="520"/>
      <c r="U465" s="520">
        <f>SUM(U466:U483)</f>
        <v>0</v>
      </c>
      <c r="V465" s="520"/>
      <c r="W465" s="520">
        <f>SUM(W466:W483)</f>
        <v>0</v>
      </c>
      <c r="X465" s="672">
        <f>SUM(X466:X483)</f>
        <v>0</v>
      </c>
    </row>
    <row r="466" spans="1:24" s="403" customFormat="1" ht="17.45" hidden="1" customHeight="1" x14ac:dyDescent="0.25">
      <c r="A466" s="439" t="s">
        <v>840</v>
      </c>
      <c r="B466" s="438" t="s">
        <v>393</v>
      </c>
      <c r="C466" s="573" t="s">
        <v>31</v>
      </c>
      <c r="D466" s="598">
        <v>1</v>
      </c>
      <c r="E466" s="467">
        <v>5502</v>
      </c>
      <c r="F466" s="467">
        <f t="shared" ref="F466:F481" si="208">E466*D466</f>
        <v>5502</v>
      </c>
      <c r="G466" s="467">
        <v>87964</v>
      </c>
      <c r="H466" s="467">
        <f t="shared" ref="H466:H482" si="209">G466*D466</f>
        <v>87964</v>
      </c>
      <c r="I466" s="589">
        <f t="shared" ref="I466:I483" si="210">H466+F466</f>
        <v>93466</v>
      </c>
      <c r="J466" s="621"/>
      <c r="K466" s="521">
        <v>5502</v>
      </c>
      <c r="L466" s="467">
        <f t="shared" ref="L466:L481" si="211">K466*J466</f>
        <v>0</v>
      </c>
      <c r="M466" s="521">
        <v>87964</v>
      </c>
      <c r="N466" s="467">
        <f t="shared" ref="N466:N482" si="212">M466*J466</f>
        <v>0</v>
      </c>
      <c r="O466" s="589">
        <f t="shared" ref="O466:O483" si="213">N466+L466</f>
        <v>0</v>
      </c>
      <c r="P466" s="641">
        <f t="shared" si="196"/>
        <v>0</v>
      </c>
      <c r="Q466" s="514">
        <f t="shared" si="197"/>
        <v>0</v>
      </c>
      <c r="R466" s="640">
        <f t="shared" si="198"/>
        <v>0</v>
      </c>
      <c r="S466" s="652"/>
      <c r="T466" s="521">
        <v>5502</v>
      </c>
      <c r="U466" s="521">
        <f t="shared" ref="U466:U481" si="214">T466*S466</f>
        <v>0</v>
      </c>
      <c r="V466" s="521">
        <v>87964</v>
      </c>
      <c r="W466" s="521">
        <f t="shared" ref="W466:W482" si="215">V466*S466</f>
        <v>0</v>
      </c>
      <c r="X466" s="673">
        <f t="shared" ref="X466:X483" si="216">W466+U466</f>
        <v>0</v>
      </c>
    </row>
    <row r="467" spans="1:24" s="403" customFormat="1" ht="17.45" hidden="1" customHeight="1" x14ac:dyDescent="0.25">
      <c r="A467" s="439" t="s">
        <v>1027</v>
      </c>
      <c r="B467" s="438" t="s">
        <v>393</v>
      </c>
      <c r="C467" s="573" t="s">
        <v>32</v>
      </c>
      <c r="D467" s="598">
        <v>70</v>
      </c>
      <c r="E467" s="467">
        <v>314.40000000000003</v>
      </c>
      <c r="F467" s="467">
        <f t="shared" si="208"/>
        <v>22008.000000000004</v>
      </c>
      <c r="G467" s="467">
        <v>2857.4</v>
      </c>
      <c r="H467" s="467">
        <f t="shared" si="209"/>
        <v>200018</v>
      </c>
      <c r="I467" s="589">
        <f t="shared" si="210"/>
        <v>222026</v>
      </c>
      <c r="J467" s="621"/>
      <c r="K467" s="521">
        <v>314.40000000000003</v>
      </c>
      <c r="L467" s="467">
        <f t="shared" si="211"/>
        <v>0</v>
      </c>
      <c r="M467" s="521">
        <v>2857.4</v>
      </c>
      <c r="N467" s="467">
        <f t="shared" si="212"/>
        <v>0</v>
      </c>
      <c r="O467" s="589">
        <f t="shared" si="213"/>
        <v>0</v>
      </c>
      <c r="P467" s="641">
        <f t="shared" si="196"/>
        <v>0</v>
      </c>
      <c r="Q467" s="514">
        <f t="shared" si="197"/>
        <v>0</v>
      </c>
      <c r="R467" s="640">
        <f t="shared" si="198"/>
        <v>0</v>
      </c>
      <c r="S467" s="652"/>
      <c r="T467" s="521">
        <v>314.40000000000003</v>
      </c>
      <c r="U467" s="521">
        <f t="shared" si="214"/>
        <v>0</v>
      </c>
      <c r="V467" s="521">
        <v>2857.4</v>
      </c>
      <c r="W467" s="521">
        <f t="shared" si="215"/>
        <v>0</v>
      </c>
      <c r="X467" s="673">
        <f t="shared" si="216"/>
        <v>0</v>
      </c>
    </row>
    <row r="468" spans="1:24" s="403" customFormat="1" ht="17.45" hidden="1" customHeight="1" x14ac:dyDescent="0.25">
      <c r="A468" s="439" t="s">
        <v>1028</v>
      </c>
      <c r="B468" s="438" t="s">
        <v>460</v>
      </c>
      <c r="C468" s="573" t="s">
        <v>32</v>
      </c>
      <c r="D468" s="598">
        <v>15</v>
      </c>
      <c r="E468" s="467">
        <v>162.44</v>
      </c>
      <c r="F468" s="467">
        <f t="shared" si="208"/>
        <v>2436.6</v>
      </c>
      <c r="G468" s="467">
        <v>496.6</v>
      </c>
      <c r="H468" s="467">
        <f t="shared" si="209"/>
        <v>7449</v>
      </c>
      <c r="I468" s="589">
        <f t="shared" si="210"/>
        <v>9885.6</v>
      </c>
      <c r="J468" s="621"/>
      <c r="K468" s="521">
        <v>162.44</v>
      </c>
      <c r="L468" s="467">
        <f t="shared" si="211"/>
        <v>0</v>
      </c>
      <c r="M468" s="521">
        <v>496.6</v>
      </c>
      <c r="N468" s="467">
        <f t="shared" si="212"/>
        <v>0</v>
      </c>
      <c r="O468" s="589">
        <f t="shared" si="213"/>
        <v>0</v>
      </c>
      <c r="P468" s="641">
        <f t="shared" si="196"/>
        <v>0</v>
      </c>
      <c r="Q468" s="514">
        <f t="shared" si="197"/>
        <v>0</v>
      </c>
      <c r="R468" s="640">
        <f t="shared" si="198"/>
        <v>0</v>
      </c>
      <c r="S468" s="652"/>
      <c r="T468" s="521">
        <v>162.44</v>
      </c>
      <c r="U468" s="521">
        <f t="shared" si="214"/>
        <v>0</v>
      </c>
      <c r="V468" s="521">
        <v>496.6</v>
      </c>
      <c r="W468" s="521">
        <f t="shared" si="215"/>
        <v>0</v>
      </c>
      <c r="X468" s="673">
        <f t="shared" si="216"/>
        <v>0</v>
      </c>
    </row>
    <row r="469" spans="1:24" s="403" customFormat="1" ht="17.45" hidden="1" customHeight="1" x14ac:dyDescent="0.25">
      <c r="A469" s="439" t="s">
        <v>1029</v>
      </c>
      <c r="B469" s="438" t="s">
        <v>460</v>
      </c>
      <c r="C469" s="573" t="s">
        <v>32</v>
      </c>
      <c r="D469" s="598">
        <v>350</v>
      </c>
      <c r="E469" s="467">
        <v>162.44</v>
      </c>
      <c r="F469" s="467">
        <f t="shared" si="208"/>
        <v>56854</v>
      </c>
      <c r="G469" s="467">
        <v>434.2</v>
      </c>
      <c r="H469" s="467">
        <f t="shared" si="209"/>
        <v>151970</v>
      </c>
      <c r="I469" s="589">
        <f t="shared" si="210"/>
        <v>208824</v>
      </c>
      <c r="J469" s="621"/>
      <c r="K469" s="521">
        <v>162.44</v>
      </c>
      <c r="L469" s="467">
        <f t="shared" si="211"/>
        <v>0</v>
      </c>
      <c r="M469" s="521">
        <v>434.2</v>
      </c>
      <c r="N469" s="467">
        <f t="shared" si="212"/>
        <v>0</v>
      </c>
      <c r="O469" s="589">
        <f t="shared" si="213"/>
        <v>0</v>
      </c>
      <c r="P469" s="641">
        <f t="shared" si="196"/>
        <v>0</v>
      </c>
      <c r="Q469" s="514">
        <f t="shared" si="197"/>
        <v>0</v>
      </c>
      <c r="R469" s="640">
        <f t="shared" si="198"/>
        <v>0</v>
      </c>
      <c r="S469" s="652"/>
      <c r="T469" s="521">
        <v>162.44</v>
      </c>
      <c r="U469" s="521">
        <f t="shared" si="214"/>
        <v>0</v>
      </c>
      <c r="V469" s="521">
        <v>434.2</v>
      </c>
      <c r="W469" s="521">
        <f t="shared" si="215"/>
        <v>0</v>
      </c>
      <c r="X469" s="673">
        <f t="shared" si="216"/>
        <v>0</v>
      </c>
    </row>
    <row r="470" spans="1:24" s="403" customFormat="1" ht="17.45" hidden="1" customHeight="1" x14ac:dyDescent="0.25">
      <c r="A470" s="439" t="s">
        <v>1030</v>
      </c>
      <c r="B470" s="438" t="s">
        <v>460</v>
      </c>
      <c r="C470" s="573" t="s">
        <v>32</v>
      </c>
      <c r="D470" s="598">
        <v>210</v>
      </c>
      <c r="E470" s="467">
        <v>162.44</v>
      </c>
      <c r="F470" s="467">
        <f t="shared" si="208"/>
        <v>34112.400000000001</v>
      </c>
      <c r="G470" s="467">
        <v>184.6</v>
      </c>
      <c r="H470" s="467">
        <f t="shared" si="209"/>
        <v>38766</v>
      </c>
      <c r="I470" s="589">
        <f t="shared" si="210"/>
        <v>72878.399999999994</v>
      </c>
      <c r="J470" s="621"/>
      <c r="K470" s="521">
        <v>162.44</v>
      </c>
      <c r="L470" s="467">
        <f t="shared" si="211"/>
        <v>0</v>
      </c>
      <c r="M470" s="521">
        <v>184.6</v>
      </c>
      <c r="N470" s="467">
        <f t="shared" si="212"/>
        <v>0</v>
      </c>
      <c r="O470" s="589">
        <f t="shared" si="213"/>
        <v>0</v>
      </c>
      <c r="P470" s="641">
        <f t="shared" si="196"/>
        <v>0</v>
      </c>
      <c r="Q470" s="514">
        <f t="shared" si="197"/>
        <v>0</v>
      </c>
      <c r="R470" s="640">
        <f t="shared" si="198"/>
        <v>0</v>
      </c>
      <c r="S470" s="652"/>
      <c r="T470" s="521">
        <v>162.44</v>
      </c>
      <c r="U470" s="521">
        <f t="shared" si="214"/>
        <v>0</v>
      </c>
      <c r="V470" s="521">
        <v>184.6</v>
      </c>
      <c r="W470" s="521">
        <f t="shared" si="215"/>
        <v>0</v>
      </c>
      <c r="X470" s="673">
        <f t="shared" si="216"/>
        <v>0</v>
      </c>
    </row>
    <row r="471" spans="1:24" s="403" customFormat="1" ht="17.45" hidden="1" customHeight="1" x14ac:dyDescent="0.25">
      <c r="A471" s="439" t="s">
        <v>1031</v>
      </c>
      <c r="B471" s="438" t="s">
        <v>460</v>
      </c>
      <c r="C471" s="573" t="s">
        <v>32</v>
      </c>
      <c r="D471" s="598">
        <v>270</v>
      </c>
      <c r="E471" s="467">
        <v>162.44</v>
      </c>
      <c r="F471" s="467">
        <f t="shared" si="208"/>
        <v>43858.8</v>
      </c>
      <c r="G471" s="467">
        <v>166.92000000000002</v>
      </c>
      <c r="H471" s="467">
        <f t="shared" si="209"/>
        <v>45068.4</v>
      </c>
      <c r="I471" s="589">
        <f t="shared" si="210"/>
        <v>88927.200000000012</v>
      </c>
      <c r="J471" s="621"/>
      <c r="K471" s="521">
        <v>162.44</v>
      </c>
      <c r="L471" s="467">
        <f t="shared" si="211"/>
        <v>0</v>
      </c>
      <c r="M471" s="521">
        <v>166.92000000000002</v>
      </c>
      <c r="N471" s="467">
        <f t="shared" si="212"/>
        <v>0</v>
      </c>
      <c r="O471" s="589">
        <f t="shared" si="213"/>
        <v>0</v>
      </c>
      <c r="P471" s="641">
        <f t="shared" si="196"/>
        <v>0</v>
      </c>
      <c r="Q471" s="514">
        <f t="shared" si="197"/>
        <v>0</v>
      </c>
      <c r="R471" s="640">
        <f t="shared" si="198"/>
        <v>0</v>
      </c>
      <c r="S471" s="652"/>
      <c r="T471" s="521">
        <v>162.44</v>
      </c>
      <c r="U471" s="521">
        <f t="shared" si="214"/>
        <v>0</v>
      </c>
      <c r="V471" s="521">
        <v>166.92000000000002</v>
      </c>
      <c r="W471" s="521">
        <f t="shared" si="215"/>
        <v>0</v>
      </c>
      <c r="X471" s="673">
        <f t="shared" si="216"/>
        <v>0</v>
      </c>
    </row>
    <row r="472" spans="1:24" s="403" customFormat="1" ht="17.45" hidden="1" customHeight="1" x14ac:dyDescent="0.25">
      <c r="A472" s="439" t="s">
        <v>1032</v>
      </c>
      <c r="B472" s="438" t="s">
        <v>400</v>
      </c>
      <c r="C472" s="573" t="s">
        <v>378</v>
      </c>
      <c r="D472" s="598">
        <v>300</v>
      </c>
      <c r="E472" s="467">
        <v>838.40000000000009</v>
      </c>
      <c r="F472" s="467">
        <f t="shared" si="208"/>
        <v>251520.00000000003</v>
      </c>
      <c r="G472" s="467">
        <v>1759</v>
      </c>
      <c r="H472" s="467">
        <f t="shared" si="209"/>
        <v>527700</v>
      </c>
      <c r="I472" s="589">
        <f t="shared" si="210"/>
        <v>779220</v>
      </c>
      <c r="J472" s="621"/>
      <c r="K472" s="521">
        <v>838.40000000000009</v>
      </c>
      <c r="L472" s="467">
        <f t="shared" si="211"/>
        <v>0</v>
      </c>
      <c r="M472" s="521">
        <v>1759</v>
      </c>
      <c r="N472" s="467">
        <f t="shared" si="212"/>
        <v>0</v>
      </c>
      <c r="O472" s="589">
        <f t="shared" si="213"/>
        <v>0</v>
      </c>
      <c r="P472" s="641">
        <f t="shared" si="196"/>
        <v>0</v>
      </c>
      <c r="Q472" s="514">
        <f t="shared" si="197"/>
        <v>0</v>
      </c>
      <c r="R472" s="640">
        <f t="shared" si="198"/>
        <v>0</v>
      </c>
      <c r="S472" s="652"/>
      <c r="T472" s="521">
        <v>838.40000000000009</v>
      </c>
      <c r="U472" s="521">
        <f t="shared" si="214"/>
        <v>0</v>
      </c>
      <c r="V472" s="521">
        <v>1759</v>
      </c>
      <c r="W472" s="521">
        <f t="shared" si="215"/>
        <v>0</v>
      </c>
      <c r="X472" s="673">
        <f t="shared" si="216"/>
        <v>0</v>
      </c>
    </row>
    <row r="473" spans="1:24" s="403" customFormat="1" ht="26.45" hidden="1" customHeight="1" x14ac:dyDescent="0.25">
      <c r="A473" s="439" t="s">
        <v>1033</v>
      </c>
      <c r="B473" s="438" t="s">
        <v>463</v>
      </c>
      <c r="C473" s="573" t="s">
        <v>31</v>
      </c>
      <c r="D473" s="598">
        <v>110</v>
      </c>
      <c r="E473" s="467">
        <v>262</v>
      </c>
      <c r="F473" s="467">
        <f t="shared" si="208"/>
        <v>28820</v>
      </c>
      <c r="G473" s="467">
        <v>681.2</v>
      </c>
      <c r="H473" s="467">
        <f t="shared" si="209"/>
        <v>74932</v>
      </c>
      <c r="I473" s="589">
        <f t="shared" si="210"/>
        <v>103752</v>
      </c>
      <c r="J473" s="621"/>
      <c r="K473" s="521">
        <v>262</v>
      </c>
      <c r="L473" s="467">
        <f t="shared" si="211"/>
        <v>0</v>
      </c>
      <c r="M473" s="521">
        <v>681.2</v>
      </c>
      <c r="N473" s="467">
        <f t="shared" si="212"/>
        <v>0</v>
      </c>
      <c r="O473" s="589">
        <f t="shared" si="213"/>
        <v>0</v>
      </c>
      <c r="P473" s="641">
        <f t="shared" si="196"/>
        <v>0</v>
      </c>
      <c r="Q473" s="514">
        <f t="shared" si="197"/>
        <v>0</v>
      </c>
      <c r="R473" s="640">
        <f t="shared" si="198"/>
        <v>0</v>
      </c>
      <c r="S473" s="652"/>
      <c r="T473" s="521">
        <v>262</v>
      </c>
      <c r="U473" s="521">
        <f t="shared" si="214"/>
        <v>0</v>
      </c>
      <c r="V473" s="521">
        <v>681.2</v>
      </c>
      <c r="W473" s="521">
        <f t="shared" si="215"/>
        <v>0</v>
      </c>
      <c r="X473" s="673">
        <f t="shared" si="216"/>
        <v>0</v>
      </c>
    </row>
    <row r="474" spans="1:24" s="403" customFormat="1" ht="17.45" hidden="1" customHeight="1" x14ac:dyDescent="0.25">
      <c r="A474" s="439" t="s">
        <v>1034</v>
      </c>
      <c r="B474" s="438" t="s">
        <v>543</v>
      </c>
      <c r="C474" s="573" t="s">
        <v>378</v>
      </c>
      <c r="D474" s="598">
        <v>30</v>
      </c>
      <c r="E474" s="467">
        <v>52.400000000000006</v>
      </c>
      <c r="F474" s="467">
        <f t="shared" si="208"/>
        <v>1572.0000000000002</v>
      </c>
      <c r="G474" s="467">
        <v>130</v>
      </c>
      <c r="H474" s="467">
        <f t="shared" si="209"/>
        <v>3900</v>
      </c>
      <c r="I474" s="589">
        <f t="shared" si="210"/>
        <v>5472</v>
      </c>
      <c r="J474" s="621"/>
      <c r="K474" s="521">
        <v>52.400000000000006</v>
      </c>
      <c r="L474" s="467">
        <f t="shared" si="211"/>
        <v>0</v>
      </c>
      <c r="M474" s="521">
        <v>130</v>
      </c>
      <c r="N474" s="467">
        <f t="shared" si="212"/>
        <v>0</v>
      </c>
      <c r="O474" s="589">
        <f t="shared" si="213"/>
        <v>0</v>
      </c>
      <c r="P474" s="641">
        <f t="shared" si="196"/>
        <v>0</v>
      </c>
      <c r="Q474" s="514">
        <f t="shared" si="197"/>
        <v>0</v>
      </c>
      <c r="R474" s="640">
        <f t="shared" si="198"/>
        <v>0</v>
      </c>
      <c r="S474" s="652"/>
      <c r="T474" s="521">
        <v>52.400000000000006</v>
      </c>
      <c r="U474" s="521">
        <f t="shared" si="214"/>
        <v>0</v>
      </c>
      <c r="V474" s="521">
        <v>130</v>
      </c>
      <c r="W474" s="521">
        <f t="shared" si="215"/>
        <v>0</v>
      </c>
      <c r="X474" s="673">
        <f t="shared" si="216"/>
        <v>0</v>
      </c>
    </row>
    <row r="475" spans="1:24" s="403" customFormat="1" ht="17.45" hidden="1" customHeight="1" x14ac:dyDescent="0.25">
      <c r="A475" s="439" t="s">
        <v>1035</v>
      </c>
      <c r="B475" s="438" t="s">
        <v>464</v>
      </c>
      <c r="C475" s="578" t="s">
        <v>378</v>
      </c>
      <c r="D475" s="601">
        <v>320</v>
      </c>
      <c r="E475" s="467">
        <v>45.85</v>
      </c>
      <c r="F475" s="467">
        <f t="shared" si="208"/>
        <v>14672</v>
      </c>
      <c r="G475" s="467">
        <v>58.5</v>
      </c>
      <c r="H475" s="467">
        <f t="shared" si="209"/>
        <v>18720</v>
      </c>
      <c r="I475" s="589">
        <f t="shared" si="210"/>
        <v>33392</v>
      </c>
      <c r="J475" s="622"/>
      <c r="K475" s="521">
        <v>45.85</v>
      </c>
      <c r="L475" s="467">
        <f t="shared" si="211"/>
        <v>0</v>
      </c>
      <c r="M475" s="521">
        <v>58.5</v>
      </c>
      <c r="N475" s="467">
        <f t="shared" si="212"/>
        <v>0</v>
      </c>
      <c r="O475" s="589">
        <f t="shared" si="213"/>
        <v>0</v>
      </c>
      <c r="P475" s="641">
        <f t="shared" si="196"/>
        <v>0</v>
      </c>
      <c r="Q475" s="514">
        <f t="shared" si="197"/>
        <v>0</v>
      </c>
      <c r="R475" s="640">
        <f t="shared" si="198"/>
        <v>0</v>
      </c>
      <c r="S475" s="641"/>
      <c r="T475" s="521">
        <v>45.85</v>
      </c>
      <c r="U475" s="521">
        <f t="shared" si="214"/>
        <v>0</v>
      </c>
      <c r="V475" s="521">
        <v>58.5</v>
      </c>
      <c r="W475" s="521">
        <f t="shared" si="215"/>
        <v>0</v>
      </c>
      <c r="X475" s="673">
        <f t="shared" si="216"/>
        <v>0</v>
      </c>
    </row>
    <row r="476" spans="1:24" s="403" customFormat="1" ht="17.45" hidden="1" customHeight="1" x14ac:dyDescent="0.25">
      <c r="A476" s="439" t="s">
        <v>1036</v>
      </c>
      <c r="B476" s="438" t="s">
        <v>465</v>
      </c>
      <c r="C476" s="578" t="s">
        <v>32</v>
      </c>
      <c r="D476" s="601">
        <v>100</v>
      </c>
      <c r="E476" s="467">
        <v>65.5</v>
      </c>
      <c r="F476" s="467">
        <f t="shared" si="208"/>
        <v>6550</v>
      </c>
      <c r="G476" s="467">
        <v>166.71200000000002</v>
      </c>
      <c r="H476" s="467">
        <f t="shared" si="209"/>
        <v>16671.2</v>
      </c>
      <c r="I476" s="589">
        <f t="shared" si="210"/>
        <v>23221.200000000001</v>
      </c>
      <c r="J476" s="622"/>
      <c r="K476" s="521">
        <v>65.5</v>
      </c>
      <c r="L476" s="467">
        <f t="shared" si="211"/>
        <v>0</v>
      </c>
      <c r="M476" s="521">
        <v>166.71200000000002</v>
      </c>
      <c r="N476" s="467">
        <f t="shared" si="212"/>
        <v>0</v>
      </c>
      <c r="O476" s="589">
        <f t="shared" si="213"/>
        <v>0</v>
      </c>
      <c r="P476" s="641">
        <f t="shared" si="196"/>
        <v>0</v>
      </c>
      <c r="Q476" s="514">
        <f t="shared" si="197"/>
        <v>0</v>
      </c>
      <c r="R476" s="640">
        <f t="shared" si="198"/>
        <v>0</v>
      </c>
      <c r="S476" s="641"/>
      <c r="T476" s="521">
        <v>65.5</v>
      </c>
      <c r="U476" s="521">
        <f t="shared" si="214"/>
        <v>0</v>
      </c>
      <c r="V476" s="521">
        <v>166.71200000000002</v>
      </c>
      <c r="W476" s="521">
        <f t="shared" si="215"/>
        <v>0</v>
      </c>
      <c r="X476" s="673">
        <f t="shared" si="216"/>
        <v>0</v>
      </c>
    </row>
    <row r="477" spans="1:24" s="403" customFormat="1" ht="17.45" hidden="1" customHeight="1" x14ac:dyDescent="0.25">
      <c r="A477" s="439" t="s">
        <v>1037</v>
      </c>
      <c r="B477" s="438" t="s">
        <v>544</v>
      </c>
      <c r="C477" s="578" t="s">
        <v>31</v>
      </c>
      <c r="D477" s="601">
        <v>30</v>
      </c>
      <c r="E477" s="467">
        <v>32.75</v>
      </c>
      <c r="F477" s="467">
        <f t="shared" si="208"/>
        <v>982.5</v>
      </c>
      <c r="G477" s="467">
        <v>43.42</v>
      </c>
      <c r="H477" s="467">
        <f t="shared" si="209"/>
        <v>1302.6000000000001</v>
      </c>
      <c r="I477" s="589">
        <f t="shared" si="210"/>
        <v>2285.1000000000004</v>
      </c>
      <c r="J477" s="622"/>
      <c r="K477" s="521">
        <v>32.75</v>
      </c>
      <c r="L477" s="467">
        <f t="shared" si="211"/>
        <v>0</v>
      </c>
      <c r="M477" s="521">
        <v>43.42</v>
      </c>
      <c r="N477" s="467">
        <f t="shared" si="212"/>
        <v>0</v>
      </c>
      <c r="O477" s="589">
        <f t="shared" si="213"/>
        <v>0</v>
      </c>
      <c r="P477" s="641">
        <f t="shared" si="196"/>
        <v>0</v>
      </c>
      <c r="Q477" s="514">
        <f t="shared" si="197"/>
        <v>0</v>
      </c>
      <c r="R477" s="640">
        <f t="shared" si="198"/>
        <v>0</v>
      </c>
      <c r="S477" s="641"/>
      <c r="T477" s="521">
        <v>32.75</v>
      </c>
      <c r="U477" s="521">
        <f t="shared" si="214"/>
        <v>0</v>
      </c>
      <c r="V477" s="521">
        <v>43.42</v>
      </c>
      <c r="W477" s="521">
        <f t="shared" si="215"/>
        <v>0</v>
      </c>
      <c r="X477" s="673">
        <f t="shared" si="216"/>
        <v>0</v>
      </c>
    </row>
    <row r="478" spans="1:24" s="403" customFormat="1" ht="17.45" hidden="1" customHeight="1" x14ac:dyDescent="0.25">
      <c r="A478" s="439" t="s">
        <v>1038</v>
      </c>
      <c r="B478" s="438" t="s">
        <v>466</v>
      </c>
      <c r="C478" s="578" t="s">
        <v>31</v>
      </c>
      <c r="D478" s="601">
        <v>420</v>
      </c>
      <c r="E478" s="467">
        <v>32.75</v>
      </c>
      <c r="F478" s="467">
        <f t="shared" si="208"/>
        <v>13755</v>
      </c>
      <c r="G478" s="467">
        <v>36.816000000000003</v>
      </c>
      <c r="H478" s="467">
        <f t="shared" si="209"/>
        <v>15462.720000000001</v>
      </c>
      <c r="I478" s="589">
        <f t="shared" si="210"/>
        <v>29217.72</v>
      </c>
      <c r="J478" s="622"/>
      <c r="K478" s="521">
        <v>32.75</v>
      </c>
      <c r="L478" s="467">
        <f t="shared" si="211"/>
        <v>0</v>
      </c>
      <c r="M478" s="521">
        <v>36.816000000000003</v>
      </c>
      <c r="N478" s="467">
        <f t="shared" si="212"/>
        <v>0</v>
      </c>
      <c r="O478" s="589">
        <f t="shared" si="213"/>
        <v>0</v>
      </c>
      <c r="P478" s="641">
        <f t="shared" si="196"/>
        <v>0</v>
      </c>
      <c r="Q478" s="514">
        <f t="shared" si="197"/>
        <v>0</v>
      </c>
      <c r="R478" s="640">
        <f t="shared" si="198"/>
        <v>0</v>
      </c>
      <c r="S478" s="641"/>
      <c r="T478" s="521">
        <v>32.75</v>
      </c>
      <c r="U478" s="521">
        <f t="shared" si="214"/>
        <v>0</v>
      </c>
      <c r="V478" s="521">
        <v>36.816000000000003</v>
      </c>
      <c r="W478" s="521">
        <f t="shared" si="215"/>
        <v>0</v>
      </c>
      <c r="X478" s="673">
        <f t="shared" si="216"/>
        <v>0</v>
      </c>
    </row>
    <row r="479" spans="1:24" s="403" customFormat="1" ht="17.45" hidden="1" customHeight="1" x14ac:dyDescent="0.25">
      <c r="A479" s="439" t="s">
        <v>1039</v>
      </c>
      <c r="B479" s="438" t="s">
        <v>465</v>
      </c>
      <c r="C479" s="573" t="s">
        <v>31</v>
      </c>
      <c r="D479" s="598">
        <v>1</v>
      </c>
      <c r="E479" s="467">
        <v>1965</v>
      </c>
      <c r="F479" s="467">
        <f t="shared" si="208"/>
        <v>1965</v>
      </c>
      <c r="G479" s="467">
        <v>20594.600000000002</v>
      </c>
      <c r="H479" s="467">
        <f t="shared" si="209"/>
        <v>20594.600000000002</v>
      </c>
      <c r="I479" s="589">
        <f t="shared" si="210"/>
        <v>22559.600000000002</v>
      </c>
      <c r="J479" s="621"/>
      <c r="K479" s="521">
        <v>1965</v>
      </c>
      <c r="L479" s="467">
        <f t="shared" si="211"/>
        <v>0</v>
      </c>
      <c r="M479" s="521">
        <v>20594.600000000002</v>
      </c>
      <c r="N479" s="467">
        <f t="shared" si="212"/>
        <v>0</v>
      </c>
      <c r="O479" s="589">
        <f t="shared" si="213"/>
        <v>0</v>
      </c>
      <c r="P479" s="641">
        <f t="shared" si="196"/>
        <v>0</v>
      </c>
      <c r="Q479" s="514">
        <f t="shared" si="197"/>
        <v>0</v>
      </c>
      <c r="R479" s="640">
        <f t="shared" si="198"/>
        <v>0</v>
      </c>
      <c r="S479" s="652"/>
      <c r="T479" s="521">
        <v>1965</v>
      </c>
      <c r="U479" s="521">
        <f t="shared" si="214"/>
        <v>0</v>
      </c>
      <c r="V479" s="521">
        <v>20594.600000000002</v>
      </c>
      <c r="W479" s="521">
        <f t="shared" si="215"/>
        <v>0</v>
      </c>
      <c r="X479" s="673">
        <f t="shared" si="216"/>
        <v>0</v>
      </c>
    </row>
    <row r="480" spans="1:24" s="403" customFormat="1" ht="17.45" hidden="1" customHeight="1" x14ac:dyDescent="0.25">
      <c r="A480" s="439" t="s">
        <v>1040</v>
      </c>
      <c r="B480" s="438" t="s">
        <v>466</v>
      </c>
      <c r="C480" s="573" t="s">
        <v>31</v>
      </c>
      <c r="D480" s="598">
        <v>15</v>
      </c>
      <c r="E480" s="467">
        <v>262</v>
      </c>
      <c r="F480" s="467">
        <f t="shared" si="208"/>
        <v>3930</v>
      </c>
      <c r="G480" s="467">
        <v>109.2</v>
      </c>
      <c r="H480" s="467">
        <f t="shared" si="209"/>
        <v>1638</v>
      </c>
      <c r="I480" s="589">
        <f t="shared" si="210"/>
        <v>5568</v>
      </c>
      <c r="J480" s="621"/>
      <c r="K480" s="521">
        <v>262</v>
      </c>
      <c r="L480" s="467">
        <f t="shared" si="211"/>
        <v>0</v>
      </c>
      <c r="M480" s="521">
        <v>109.2</v>
      </c>
      <c r="N480" s="467">
        <f t="shared" si="212"/>
        <v>0</v>
      </c>
      <c r="O480" s="589">
        <f t="shared" si="213"/>
        <v>0</v>
      </c>
      <c r="P480" s="641">
        <f t="shared" si="196"/>
        <v>0</v>
      </c>
      <c r="Q480" s="514">
        <f t="shared" si="197"/>
        <v>0</v>
      </c>
      <c r="R480" s="640">
        <f t="shared" si="198"/>
        <v>0</v>
      </c>
      <c r="S480" s="652"/>
      <c r="T480" s="521">
        <v>262</v>
      </c>
      <c r="U480" s="521">
        <f t="shared" si="214"/>
        <v>0</v>
      </c>
      <c r="V480" s="521">
        <v>109.2</v>
      </c>
      <c r="W480" s="521">
        <f t="shared" si="215"/>
        <v>0</v>
      </c>
      <c r="X480" s="673">
        <f t="shared" si="216"/>
        <v>0</v>
      </c>
    </row>
    <row r="481" spans="1:24" s="403" customFormat="1" ht="17.45" hidden="1" customHeight="1" x14ac:dyDescent="0.25">
      <c r="A481" s="439" t="s">
        <v>1041</v>
      </c>
      <c r="B481" s="438" t="s">
        <v>467</v>
      </c>
      <c r="C481" s="573" t="s">
        <v>32</v>
      </c>
      <c r="D481" s="598">
        <v>20</v>
      </c>
      <c r="E481" s="467">
        <v>1048</v>
      </c>
      <c r="F481" s="467">
        <f t="shared" si="208"/>
        <v>20960</v>
      </c>
      <c r="G481" s="467">
        <v>1084.2</v>
      </c>
      <c r="H481" s="467">
        <f t="shared" si="209"/>
        <v>21684</v>
      </c>
      <c r="I481" s="589">
        <f t="shared" si="210"/>
        <v>42644</v>
      </c>
      <c r="J481" s="621"/>
      <c r="K481" s="521">
        <v>1048</v>
      </c>
      <c r="L481" s="467">
        <f t="shared" si="211"/>
        <v>0</v>
      </c>
      <c r="M481" s="521">
        <v>1084.2</v>
      </c>
      <c r="N481" s="467">
        <f t="shared" si="212"/>
        <v>0</v>
      </c>
      <c r="O481" s="589">
        <f t="shared" si="213"/>
        <v>0</v>
      </c>
      <c r="P481" s="641">
        <f t="shared" si="196"/>
        <v>0</v>
      </c>
      <c r="Q481" s="514">
        <f t="shared" si="197"/>
        <v>0</v>
      </c>
      <c r="R481" s="640">
        <f t="shared" si="198"/>
        <v>0</v>
      </c>
      <c r="S481" s="652"/>
      <c r="T481" s="521">
        <v>1048</v>
      </c>
      <c r="U481" s="521">
        <f t="shared" si="214"/>
        <v>0</v>
      </c>
      <c r="V481" s="521">
        <v>1084.2</v>
      </c>
      <c r="W481" s="521">
        <f t="shared" si="215"/>
        <v>0</v>
      </c>
      <c r="X481" s="673">
        <f t="shared" si="216"/>
        <v>0</v>
      </c>
    </row>
    <row r="482" spans="1:24" s="403" customFormat="1" ht="17.45" hidden="1" customHeight="1" x14ac:dyDescent="0.25">
      <c r="A482" s="439" t="s">
        <v>1042</v>
      </c>
      <c r="B482" s="438" t="s">
        <v>268</v>
      </c>
      <c r="C482" s="573" t="s">
        <v>224</v>
      </c>
      <c r="D482" s="598">
        <v>1</v>
      </c>
      <c r="E482" s="467"/>
      <c r="F482" s="467"/>
      <c r="G482" s="467">
        <v>15600</v>
      </c>
      <c r="H482" s="467">
        <f t="shared" si="209"/>
        <v>15600</v>
      </c>
      <c r="I482" s="589">
        <f t="shared" si="210"/>
        <v>15600</v>
      </c>
      <c r="J482" s="621"/>
      <c r="K482" s="521"/>
      <c r="L482" s="467"/>
      <c r="M482" s="521">
        <v>15600</v>
      </c>
      <c r="N482" s="467">
        <f t="shared" si="212"/>
        <v>0</v>
      </c>
      <c r="O482" s="589">
        <f t="shared" si="213"/>
        <v>0</v>
      </c>
      <c r="P482" s="641">
        <f t="shared" ref="P482:P545" si="217">K482-T482</f>
        <v>0</v>
      </c>
      <c r="Q482" s="514">
        <f t="shared" ref="Q482:Q545" si="218">M482-V482</f>
        <v>0</v>
      </c>
      <c r="R482" s="640">
        <f t="shared" si="198"/>
        <v>0</v>
      </c>
      <c r="S482" s="652"/>
      <c r="T482" s="521"/>
      <c r="U482" s="521"/>
      <c r="V482" s="521">
        <v>15600</v>
      </c>
      <c r="W482" s="521">
        <f t="shared" si="215"/>
        <v>0</v>
      </c>
      <c r="X482" s="673">
        <f t="shared" si="216"/>
        <v>0</v>
      </c>
    </row>
    <row r="483" spans="1:24" s="403" customFormat="1" ht="17.45" hidden="1" customHeight="1" x14ac:dyDescent="0.25">
      <c r="A483" s="439" t="s">
        <v>1026</v>
      </c>
      <c r="B483" s="438" t="s">
        <v>358</v>
      </c>
      <c r="C483" s="573" t="s">
        <v>224</v>
      </c>
      <c r="D483" s="598">
        <v>1</v>
      </c>
      <c r="E483" s="467">
        <v>48000</v>
      </c>
      <c r="F483" s="467">
        <f>E483*D483</f>
        <v>48000</v>
      </c>
      <c r="G483" s="467"/>
      <c r="H483" s="467"/>
      <c r="I483" s="589">
        <f t="shared" si="210"/>
        <v>48000</v>
      </c>
      <c r="J483" s="621"/>
      <c r="K483" s="521">
        <v>48000</v>
      </c>
      <c r="L483" s="467">
        <f>K483*J483</f>
        <v>0</v>
      </c>
      <c r="M483" s="521"/>
      <c r="N483" s="467"/>
      <c r="O483" s="589">
        <f t="shared" si="213"/>
        <v>0</v>
      </c>
      <c r="P483" s="641">
        <f t="shared" si="217"/>
        <v>0</v>
      </c>
      <c r="Q483" s="514">
        <f t="shared" si="218"/>
        <v>0</v>
      </c>
      <c r="R483" s="640">
        <f t="shared" ref="R483:R546" si="219">(D483*K483)-(D483*T483)</f>
        <v>0</v>
      </c>
      <c r="S483" s="652"/>
      <c r="T483" s="521">
        <v>48000</v>
      </c>
      <c r="U483" s="521">
        <f>T483*S483</f>
        <v>0</v>
      </c>
      <c r="V483" s="521"/>
      <c r="W483" s="521"/>
      <c r="X483" s="673">
        <f t="shared" si="216"/>
        <v>0</v>
      </c>
    </row>
    <row r="484" spans="1:24" s="404" customFormat="1" ht="17.45" hidden="1" customHeight="1" x14ac:dyDescent="0.25">
      <c r="A484" s="706" t="s">
        <v>545</v>
      </c>
      <c r="B484" s="698" t="s">
        <v>546</v>
      </c>
      <c r="C484" s="699"/>
      <c r="D484" s="700"/>
      <c r="E484" s="465"/>
      <c r="F484" s="465">
        <f>SUM(F485:F488)</f>
        <v>5968365.7944</v>
      </c>
      <c r="G484" s="465"/>
      <c r="H484" s="465">
        <f>SUM(H485:H488)</f>
        <v>11061320.059999999</v>
      </c>
      <c r="I484" s="590">
        <f>SUM(I485:I488)</f>
        <v>17029685.854400001</v>
      </c>
      <c r="J484" s="637"/>
      <c r="K484" s="520"/>
      <c r="L484" s="465">
        <f>SUM(L485:L488)</f>
        <v>0</v>
      </c>
      <c r="M484" s="520"/>
      <c r="N484" s="465">
        <f>SUM(N485:N488)</f>
        <v>0</v>
      </c>
      <c r="O484" s="590">
        <f>SUM(O485:O488)</f>
        <v>0</v>
      </c>
      <c r="P484" s="641">
        <f t="shared" si="217"/>
        <v>0</v>
      </c>
      <c r="Q484" s="514">
        <f t="shared" si="218"/>
        <v>0</v>
      </c>
      <c r="R484" s="640">
        <f t="shared" si="219"/>
        <v>0</v>
      </c>
      <c r="S484" s="636"/>
      <c r="T484" s="520"/>
      <c r="U484" s="520">
        <f>SUM(U485:U488)</f>
        <v>0</v>
      </c>
      <c r="V484" s="520"/>
      <c r="W484" s="520">
        <f>SUM(W485:W488)</f>
        <v>0</v>
      </c>
      <c r="X484" s="672">
        <f>SUM(X485:X488)</f>
        <v>0</v>
      </c>
    </row>
    <row r="485" spans="1:24" s="496" customFormat="1" ht="17.45" hidden="1" customHeight="1" x14ac:dyDescent="0.25">
      <c r="A485" s="437" t="s">
        <v>841</v>
      </c>
      <c r="B485" s="431" t="s">
        <v>274</v>
      </c>
      <c r="C485" s="576" t="s">
        <v>224</v>
      </c>
      <c r="D485" s="599">
        <v>16</v>
      </c>
      <c r="E485" s="484">
        <v>29532.639999999999</v>
      </c>
      <c r="F485" s="484">
        <f>E485*D485</f>
        <v>472522.23999999999</v>
      </c>
      <c r="G485" s="484">
        <v>262311.77374999999</v>
      </c>
      <c r="H485" s="484">
        <f>G485*D485</f>
        <v>4196988.38</v>
      </c>
      <c r="I485" s="589">
        <f>H485+F485</f>
        <v>4669510.62</v>
      </c>
      <c r="J485" s="622"/>
      <c r="K485" s="528">
        <v>29532.639999999999</v>
      </c>
      <c r="L485" s="484">
        <f>K485*J485</f>
        <v>0</v>
      </c>
      <c r="M485" s="528">
        <v>262311.77374999999</v>
      </c>
      <c r="N485" s="484">
        <f>M485*J485</f>
        <v>0</v>
      </c>
      <c r="O485" s="589">
        <f>N485+L485</f>
        <v>0</v>
      </c>
      <c r="P485" s="641">
        <f t="shared" si="217"/>
        <v>0</v>
      </c>
      <c r="Q485" s="514">
        <f t="shared" si="218"/>
        <v>0</v>
      </c>
      <c r="R485" s="640">
        <f t="shared" si="219"/>
        <v>0</v>
      </c>
      <c r="S485" s="641"/>
      <c r="T485" s="528">
        <v>29532.639999999999</v>
      </c>
      <c r="U485" s="528">
        <f>T485*S485</f>
        <v>0</v>
      </c>
      <c r="V485" s="528">
        <v>262311.77374999999</v>
      </c>
      <c r="W485" s="528">
        <f>V485*S485</f>
        <v>0</v>
      </c>
      <c r="X485" s="673">
        <f>W485+U485</f>
        <v>0</v>
      </c>
    </row>
    <row r="486" spans="1:24" s="496" customFormat="1" ht="17.45" hidden="1" customHeight="1" x14ac:dyDescent="0.25">
      <c r="A486" s="437" t="s">
        <v>1043</v>
      </c>
      <c r="B486" s="431" t="s">
        <v>285</v>
      </c>
      <c r="C486" s="576" t="s">
        <v>213</v>
      </c>
      <c r="D486" s="599">
        <v>14210</v>
      </c>
      <c r="E486" s="484">
        <v>305</v>
      </c>
      <c r="F486" s="484">
        <f>E486*D486</f>
        <v>4334050</v>
      </c>
      <c r="G486" s="484">
        <v>405</v>
      </c>
      <c r="H486" s="484">
        <f>G486*D486</f>
        <v>5755050</v>
      </c>
      <c r="I486" s="589">
        <f>H486+F486</f>
        <v>10089100</v>
      </c>
      <c r="J486" s="622"/>
      <c r="K486" s="528">
        <v>305</v>
      </c>
      <c r="L486" s="484">
        <f>K486*J486</f>
        <v>0</v>
      </c>
      <c r="M486" s="528">
        <v>405</v>
      </c>
      <c r="N486" s="484">
        <f>M486*J486</f>
        <v>0</v>
      </c>
      <c r="O486" s="589">
        <f>N486+L486</f>
        <v>0</v>
      </c>
      <c r="P486" s="641">
        <f t="shared" si="217"/>
        <v>0</v>
      </c>
      <c r="Q486" s="514">
        <f t="shared" si="218"/>
        <v>0</v>
      </c>
      <c r="R486" s="640">
        <f t="shared" si="219"/>
        <v>0</v>
      </c>
      <c r="S486" s="641"/>
      <c r="T486" s="528">
        <v>305</v>
      </c>
      <c r="U486" s="528">
        <f>T486*S486</f>
        <v>0</v>
      </c>
      <c r="V486" s="528">
        <v>405</v>
      </c>
      <c r="W486" s="528">
        <f>V486*S486</f>
        <v>0</v>
      </c>
      <c r="X486" s="673">
        <f>W486+U486</f>
        <v>0</v>
      </c>
    </row>
    <row r="487" spans="1:24" s="496" customFormat="1" ht="17.45" hidden="1" customHeight="1" x14ac:dyDescent="0.25">
      <c r="A487" s="437" t="s">
        <v>1044</v>
      </c>
      <c r="B487" s="431" t="s">
        <v>295</v>
      </c>
      <c r="C487" s="576" t="s">
        <v>31</v>
      </c>
      <c r="D487" s="599">
        <v>6</v>
      </c>
      <c r="E487" s="484">
        <v>55632.259066666666</v>
      </c>
      <c r="F487" s="484">
        <f>E487*D487</f>
        <v>333793.55440000002</v>
      </c>
      <c r="G487" s="484">
        <v>184880.27999999997</v>
      </c>
      <c r="H487" s="484">
        <f>G487*D487</f>
        <v>1109281.6799999997</v>
      </c>
      <c r="I487" s="589">
        <f>H487+F487</f>
        <v>1443075.2343999997</v>
      </c>
      <c r="J487" s="622"/>
      <c r="K487" s="528">
        <v>55632.259066666666</v>
      </c>
      <c r="L487" s="484">
        <f>K487*J487</f>
        <v>0</v>
      </c>
      <c r="M487" s="528">
        <v>184880.27999999997</v>
      </c>
      <c r="N487" s="484">
        <f>M487*J487</f>
        <v>0</v>
      </c>
      <c r="O487" s="589">
        <f>N487+L487</f>
        <v>0</v>
      </c>
      <c r="P487" s="641">
        <f t="shared" si="217"/>
        <v>0</v>
      </c>
      <c r="Q487" s="514">
        <f t="shared" si="218"/>
        <v>0</v>
      </c>
      <c r="R487" s="640">
        <f t="shared" si="219"/>
        <v>0</v>
      </c>
      <c r="S487" s="641"/>
      <c r="T487" s="528">
        <v>55632.259066666666</v>
      </c>
      <c r="U487" s="528">
        <f>T487*S487</f>
        <v>0</v>
      </c>
      <c r="V487" s="528">
        <v>184880.27999999997</v>
      </c>
      <c r="W487" s="528">
        <f>V487*S487</f>
        <v>0</v>
      </c>
      <c r="X487" s="673">
        <f>W487+U487</f>
        <v>0</v>
      </c>
    </row>
    <row r="488" spans="1:24" s="496" customFormat="1" ht="17.45" hidden="1" customHeight="1" x14ac:dyDescent="0.25">
      <c r="A488" s="437" t="s">
        <v>1045</v>
      </c>
      <c r="B488" s="431" t="s">
        <v>286</v>
      </c>
      <c r="C488" s="576" t="s">
        <v>224</v>
      </c>
      <c r="D488" s="599">
        <v>1</v>
      </c>
      <c r="E488" s="484">
        <v>828000</v>
      </c>
      <c r="F488" s="484">
        <f>E488*D488</f>
        <v>828000</v>
      </c>
      <c r="G488" s="484"/>
      <c r="H488" s="484"/>
      <c r="I488" s="589">
        <f>H488+F488</f>
        <v>828000</v>
      </c>
      <c r="J488" s="622"/>
      <c r="K488" s="528">
        <v>828000</v>
      </c>
      <c r="L488" s="484">
        <f>K488*J488</f>
        <v>0</v>
      </c>
      <c r="M488" s="528"/>
      <c r="N488" s="484"/>
      <c r="O488" s="589">
        <f>N488+L488</f>
        <v>0</v>
      </c>
      <c r="P488" s="641">
        <f t="shared" si="217"/>
        <v>0</v>
      </c>
      <c r="Q488" s="514">
        <f t="shared" si="218"/>
        <v>0</v>
      </c>
      <c r="R488" s="640">
        <f t="shared" si="219"/>
        <v>0</v>
      </c>
      <c r="S488" s="641"/>
      <c r="T488" s="528">
        <v>828000</v>
      </c>
      <c r="U488" s="528">
        <f>T488*S488</f>
        <v>0</v>
      </c>
      <c r="V488" s="528"/>
      <c r="W488" s="528"/>
      <c r="X488" s="673">
        <f>W488+U488</f>
        <v>0</v>
      </c>
    </row>
    <row r="489" spans="1:24" s="404" customFormat="1" ht="17.45" hidden="1" customHeight="1" x14ac:dyDescent="0.25">
      <c r="A489" s="706" t="s">
        <v>547</v>
      </c>
      <c r="B489" s="698" t="s">
        <v>548</v>
      </c>
      <c r="C489" s="699"/>
      <c r="D489" s="700"/>
      <c r="E489" s="465"/>
      <c r="F489" s="465">
        <f>SUM(F490:F492)</f>
        <v>3391491.6189999999</v>
      </c>
      <c r="G489" s="465"/>
      <c r="H489" s="465">
        <f>SUM(H490:H492)</f>
        <v>4302790.3984000003</v>
      </c>
      <c r="I489" s="590">
        <f>SUM(I490:I492)</f>
        <v>7694282.0173999993</v>
      </c>
      <c r="J489" s="637"/>
      <c r="K489" s="520"/>
      <c r="L489" s="465">
        <f>SUM(L490:L492)</f>
        <v>0</v>
      </c>
      <c r="M489" s="520"/>
      <c r="N489" s="465">
        <f>SUM(N490:N492)</f>
        <v>0</v>
      </c>
      <c r="O489" s="590">
        <f>SUM(O490:O492)</f>
        <v>0</v>
      </c>
      <c r="P489" s="641">
        <f t="shared" si="217"/>
        <v>0</v>
      </c>
      <c r="Q489" s="514">
        <f t="shared" si="218"/>
        <v>0</v>
      </c>
      <c r="R489" s="640">
        <f t="shared" si="219"/>
        <v>0</v>
      </c>
      <c r="S489" s="636"/>
      <c r="T489" s="520"/>
      <c r="U489" s="520">
        <f>SUM(U490:U492)</f>
        <v>0</v>
      </c>
      <c r="V489" s="520"/>
      <c r="W489" s="520">
        <f>SUM(W490:W492)</f>
        <v>0</v>
      </c>
      <c r="X489" s="672">
        <f>SUM(X490:X492)</f>
        <v>0</v>
      </c>
    </row>
    <row r="490" spans="1:24" s="496" customFormat="1" ht="17.45" hidden="1" customHeight="1" x14ac:dyDescent="0.25">
      <c r="A490" s="437" t="s">
        <v>1046</v>
      </c>
      <c r="B490" s="431" t="s">
        <v>274</v>
      </c>
      <c r="C490" s="576" t="s">
        <v>224</v>
      </c>
      <c r="D490" s="599">
        <v>3</v>
      </c>
      <c r="E490" s="484">
        <v>44520.961333333333</v>
      </c>
      <c r="F490" s="484">
        <f>E490*D490</f>
        <v>133562.88399999999</v>
      </c>
      <c r="G490" s="484">
        <v>127629.13279999999</v>
      </c>
      <c r="H490" s="484">
        <f>G490*D490</f>
        <v>382887.39839999995</v>
      </c>
      <c r="I490" s="589">
        <f>H490+F490</f>
        <v>516450.28239999991</v>
      </c>
      <c r="J490" s="622"/>
      <c r="K490" s="528">
        <v>44520.961333333333</v>
      </c>
      <c r="L490" s="484">
        <f>K490*J490</f>
        <v>0</v>
      </c>
      <c r="M490" s="528">
        <v>127629.13279999999</v>
      </c>
      <c r="N490" s="484">
        <f>M490*J490</f>
        <v>0</v>
      </c>
      <c r="O490" s="589">
        <f>N490+L490</f>
        <v>0</v>
      </c>
      <c r="P490" s="641">
        <f t="shared" si="217"/>
        <v>0</v>
      </c>
      <c r="Q490" s="514">
        <f t="shared" si="218"/>
        <v>0</v>
      </c>
      <c r="R490" s="640">
        <f t="shared" si="219"/>
        <v>0</v>
      </c>
      <c r="S490" s="641"/>
      <c r="T490" s="528">
        <v>44520.961333333333</v>
      </c>
      <c r="U490" s="528">
        <f>T490*S490</f>
        <v>0</v>
      </c>
      <c r="V490" s="528">
        <v>127629.13279999999</v>
      </c>
      <c r="W490" s="528">
        <f>V490*S490</f>
        <v>0</v>
      </c>
      <c r="X490" s="673">
        <f>W490+U490</f>
        <v>0</v>
      </c>
    </row>
    <row r="491" spans="1:24" s="496" customFormat="1" ht="17.45" hidden="1" customHeight="1" x14ac:dyDescent="0.25">
      <c r="A491" s="437" t="s">
        <v>1047</v>
      </c>
      <c r="B491" s="431" t="s">
        <v>285</v>
      </c>
      <c r="C491" s="576" t="s">
        <v>213</v>
      </c>
      <c r="D491" s="599">
        <v>8450</v>
      </c>
      <c r="E491" s="484">
        <v>323.69689171597634</v>
      </c>
      <c r="F491" s="484">
        <f>E491*D491</f>
        <v>2735238.7349999999</v>
      </c>
      <c r="G491" s="484">
        <v>463.89384615384614</v>
      </c>
      <c r="H491" s="484">
        <f>G491*D491</f>
        <v>3919903</v>
      </c>
      <c r="I491" s="589">
        <f>H491+F491</f>
        <v>6655141.7349999994</v>
      </c>
      <c r="J491" s="622"/>
      <c r="K491" s="528">
        <v>323.69689171597634</v>
      </c>
      <c r="L491" s="484">
        <f>K491*J491</f>
        <v>0</v>
      </c>
      <c r="M491" s="528">
        <v>463.89384615384614</v>
      </c>
      <c r="N491" s="484">
        <f>M491*J491</f>
        <v>0</v>
      </c>
      <c r="O491" s="589">
        <f>N491+L491</f>
        <v>0</v>
      </c>
      <c r="P491" s="641">
        <f t="shared" si="217"/>
        <v>0</v>
      </c>
      <c r="Q491" s="514">
        <f t="shared" si="218"/>
        <v>0</v>
      </c>
      <c r="R491" s="640">
        <f t="shared" si="219"/>
        <v>0</v>
      </c>
      <c r="S491" s="641"/>
      <c r="T491" s="528">
        <v>323.69689171597634</v>
      </c>
      <c r="U491" s="528">
        <f>T491*S491</f>
        <v>0</v>
      </c>
      <c r="V491" s="528">
        <v>463.89384615384614</v>
      </c>
      <c r="W491" s="528">
        <f>V491*S491</f>
        <v>0</v>
      </c>
      <c r="X491" s="673">
        <f>W491+U491</f>
        <v>0</v>
      </c>
    </row>
    <row r="492" spans="1:24" s="496" customFormat="1" ht="17.45" hidden="1" customHeight="1" x14ac:dyDescent="0.25">
      <c r="A492" s="437" t="s">
        <v>1048</v>
      </c>
      <c r="B492" s="431" t="s">
        <v>286</v>
      </c>
      <c r="C492" s="576" t="s">
        <v>224</v>
      </c>
      <c r="D492" s="599">
        <v>1</v>
      </c>
      <c r="E492" s="484">
        <v>522690</v>
      </c>
      <c r="F492" s="484">
        <f>E492*D492</f>
        <v>522690</v>
      </c>
      <c r="G492" s="484"/>
      <c r="H492" s="484"/>
      <c r="I492" s="589">
        <f>H492+F492</f>
        <v>522690</v>
      </c>
      <c r="J492" s="622"/>
      <c r="K492" s="528">
        <v>522690</v>
      </c>
      <c r="L492" s="484">
        <f>K492*J492</f>
        <v>0</v>
      </c>
      <c r="M492" s="528"/>
      <c r="N492" s="484"/>
      <c r="O492" s="589">
        <f>N492+L492</f>
        <v>0</v>
      </c>
      <c r="P492" s="641">
        <f t="shared" si="217"/>
        <v>0</v>
      </c>
      <c r="Q492" s="514">
        <f t="shared" si="218"/>
        <v>0</v>
      </c>
      <c r="R492" s="640">
        <f t="shared" si="219"/>
        <v>0</v>
      </c>
      <c r="S492" s="641"/>
      <c r="T492" s="528">
        <v>522690</v>
      </c>
      <c r="U492" s="528">
        <f>T492*S492</f>
        <v>0</v>
      </c>
      <c r="V492" s="528"/>
      <c r="W492" s="528"/>
      <c r="X492" s="673">
        <f>W492+U492</f>
        <v>0</v>
      </c>
    </row>
    <row r="493" spans="1:24" s="403" customFormat="1" ht="17.45" hidden="1" customHeight="1" x14ac:dyDescent="0.25">
      <c r="A493" s="706">
        <v>2</v>
      </c>
      <c r="B493" s="698" t="s">
        <v>549</v>
      </c>
      <c r="C493" s="699"/>
      <c r="D493" s="703"/>
      <c r="E493" s="421"/>
      <c r="F493" s="421"/>
      <c r="G493" s="421"/>
      <c r="H493" s="421"/>
      <c r="I493" s="586"/>
      <c r="J493" s="637"/>
      <c r="K493" s="520"/>
      <c r="L493" s="421"/>
      <c r="M493" s="520"/>
      <c r="N493" s="421"/>
      <c r="O493" s="586"/>
      <c r="P493" s="641">
        <f t="shared" si="217"/>
        <v>0</v>
      </c>
      <c r="Q493" s="514">
        <f t="shared" si="218"/>
        <v>0</v>
      </c>
      <c r="R493" s="640">
        <f t="shared" si="219"/>
        <v>0</v>
      </c>
      <c r="S493" s="636"/>
      <c r="T493" s="520"/>
      <c r="U493" s="520"/>
      <c r="V493" s="520"/>
      <c r="W493" s="520"/>
      <c r="X493" s="672"/>
    </row>
    <row r="494" spans="1:24" s="404" customFormat="1" ht="17.45" hidden="1" customHeight="1" x14ac:dyDescent="0.25">
      <c r="A494" s="706" t="s">
        <v>550</v>
      </c>
      <c r="B494" s="698" t="s">
        <v>551</v>
      </c>
      <c r="C494" s="699"/>
      <c r="D494" s="700"/>
      <c r="E494" s="465"/>
      <c r="F494" s="465">
        <f>SUM(F495:F505)</f>
        <v>294619</v>
      </c>
      <c r="G494" s="465"/>
      <c r="H494" s="465">
        <f>SUM(H495:H505)</f>
        <v>708813.29999999981</v>
      </c>
      <c r="I494" s="590">
        <f>SUM(I495:I505)</f>
        <v>1003432.2999999998</v>
      </c>
      <c r="J494" s="637"/>
      <c r="K494" s="520"/>
      <c r="L494" s="465">
        <f>SUM(L495:L505)</f>
        <v>0</v>
      </c>
      <c r="M494" s="520"/>
      <c r="N494" s="465">
        <f>SUM(N495:N505)</f>
        <v>0</v>
      </c>
      <c r="O494" s="590">
        <f>SUM(O495:O505)</f>
        <v>0</v>
      </c>
      <c r="P494" s="641">
        <f t="shared" si="217"/>
        <v>0</v>
      </c>
      <c r="Q494" s="514">
        <f t="shared" si="218"/>
        <v>0</v>
      </c>
      <c r="R494" s="640">
        <f t="shared" si="219"/>
        <v>0</v>
      </c>
      <c r="S494" s="636"/>
      <c r="T494" s="520"/>
      <c r="U494" s="520">
        <f>SUM(U495:U505)</f>
        <v>0</v>
      </c>
      <c r="V494" s="520"/>
      <c r="W494" s="520">
        <f>SUM(W495:W505)</f>
        <v>0</v>
      </c>
      <c r="X494" s="672">
        <f>SUM(X495:X505)</f>
        <v>0</v>
      </c>
    </row>
    <row r="495" spans="1:24" s="403" customFormat="1" ht="17.45" hidden="1" customHeight="1" x14ac:dyDescent="0.25">
      <c r="A495" s="447" t="s">
        <v>1049</v>
      </c>
      <c r="B495" s="438" t="s">
        <v>552</v>
      </c>
      <c r="C495" s="573" t="s">
        <v>31</v>
      </c>
      <c r="D495" s="598">
        <v>2</v>
      </c>
      <c r="E495" s="467">
        <v>5502</v>
      </c>
      <c r="F495" s="467">
        <f t="shared" ref="F495:F503" si="220">E495*D495</f>
        <v>11004</v>
      </c>
      <c r="G495" s="467">
        <v>32487</v>
      </c>
      <c r="H495" s="467">
        <f t="shared" ref="H495:H504" si="221">G495*D495</f>
        <v>64974</v>
      </c>
      <c r="I495" s="589">
        <f t="shared" ref="I495:I505" si="222">H495+F495</f>
        <v>75978</v>
      </c>
      <c r="J495" s="621"/>
      <c r="K495" s="521">
        <v>5502</v>
      </c>
      <c r="L495" s="467">
        <f t="shared" ref="L495:L503" si="223">K495*J495</f>
        <v>0</v>
      </c>
      <c r="M495" s="521">
        <v>32487</v>
      </c>
      <c r="N495" s="467">
        <f t="shared" ref="N495:N504" si="224">M495*J495</f>
        <v>0</v>
      </c>
      <c r="O495" s="589">
        <f t="shared" ref="O495:O505" si="225">N495+L495</f>
        <v>0</v>
      </c>
      <c r="P495" s="641">
        <f t="shared" si="217"/>
        <v>0</v>
      </c>
      <c r="Q495" s="514">
        <f t="shared" si="218"/>
        <v>0</v>
      </c>
      <c r="R495" s="640">
        <f t="shared" si="219"/>
        <v>0</v>
      </c>
      <c r="S495" s="652"/>
      <c r="T495" s="521">
        <v>5502</v>
      </c>
      <c r="U495" s="521">
        <f t="shared" ref="U495:U503" si="226">T495*S495</f>
        <v>0</v>
      </c>
      <c r="V495" s="521">
        <v>32487</v>
      </c>
      <c r="W495" s="521">
        <f t="shared" ref="W495:W504" si="227">V495*S495</f>
        <v>0</v>
      </c>
      <c r="X495" s="673">
        <f t="shared" ref="X495:X505" si="228">W495+U495</f>
        <v>0</v>
      </c>
    </row>
    <row r="496" spans="1:24" s="403" customFormat="1" ht="17.45" hidden="1" customHeight="1" x14ac:dyDescent="0.25">
      <c r="A496" s="447" t="s">
        <v>1050</v>
      </c>
      <c r="B496" s="438" t="s">
        <v>460</v>
      </c>
      <c r="C496" s="573" t="s">
        <v>378</v>
      </c>
      <c r="D496" s="598">
        <v>350</v>
      </c>
      <c r="E496" s="467">
        <v>214.84</v>
      </c>
      <c r="F496" s="467">
        <f t="shared" si="220"/>
        <v>75194</v>
      </c>
      <c r="G496" s="467">
        <v>184.6</v>
      </c>
      <c r="H496" s="467">
        <f t="shared" si="221"/>
        <v>64610</v>
      </c>
      <c r="I496" s="589">
        <f t="shared" si="222"/>
        <v>139804</v>
      </c>
      <c r="J496" s="621"/>
      <c r="K496" s="521">
        <v>214.84</v>
      </c>
      <c r="L496" s="467">
        <f t="shared" si="223"/>
        <v>0</v>
      </c>
      <c r="M496" s="521">
        <v>184.6</v>
      </c>
      <c r="N496" s="467">
        <f t="shared" si="224"/>
        <v>0</v>
      </c>
      <c r="O496" s="589">
        <f t="shared" si="225"/>
        <v>0</v>
      </c>
      <c r="P496" s="641">
        <f t="shared" si="217"/>
        <v>0</v>
      </c>
      <c r="Q496" s="514">
        <f t="shared" si="218"/>
        <v>0</v>
      </c>
      <c r="R496" s="640">
        <f t="shared" si="219"/>
        <v>0</v>
      </c>
      <c r="S496" s="652"/>
      <c r="T496" s="521">
        <v>214.84</v>
      </c>
      <c r="U496" s="521">
        <f t="shared" si="226"/>
        <v>0</v>
      </c>
      <c r="V496" s="521">
        <v>184.6</v>
      </c>
      <c r="W496" s="521">
        <f t="shared" si="227"/>
        <v>0</v>
      </c>
      <c r="X496" s="673">
        <f t="shared" si="228"/>
        <v>0</v>
      </c>
    </row>
    <row r="497" spans="1:24" s="403" customFormat="1" ht="17.45" hidden="1" customHeight="1" x14ac:dyDescent="0.25">
      <c r="A497" s="447" t="s">
        <v>1051</v>
      </c>
      <c r="B497" s="438" t="s">
        <v>553</v>
      </c>
      <c r="C497" s="573" t="s">
        <v>31</v>
      </c>
      <c r="D497" s="598">
        <v>23</v>
      </c>
      <c r="E497" s="467">
        <v>4585</v>
      </c>
      <c r="F497" s="467">
        <f t="shared" si="220"/>
        <v>105455</v>
      </c>
      <c r="G497" s="467">
        <v>21362.9</v>
      </c>
      <c r="H497" s="467">
        <f t="shared" si="221"/>
        <v>491346.7</v>
      </c>
      <c r="I497" s="589">
        <f t="shared" si="222"/>
        <v>596801.69999999995</v>
      </c>
      <c r="J497" s="621"/>
      <c r="K497" s="521">
        <v>4585</v>
      </c>
      <c r="L497" s="467">
        <f t="shared" si="223"/>
        <v>0</v>
      </c>
      <c r="M497" s="521">
        <v>21362.9</v>
      </c>
      <c r="N497" s="467">
        <f t="shared" si="224"/>
        <v>0</v>
      </c>
      <c r="O497" s="589">
        <f t="shared" si="225"/>
        <v>0</v>
      </c>
      <c r="P497" s="641">
        <f t="shared" si="217"/>
        <v>0</v>
      </c>
      <c r="Q497" s="514">
        <f t="shared" si="218"/>
        <v>0</v>
      </c>
      <c r="R497" s="640">
        <f t="shared" si="219"/>
        <v>0</v>
      </c>
      <c r="S497" s="652"/>
      <c r="T497" s="521">
        <v>4585</v>
      </c>
      <c r="U497" s="521">
        <f t="shared" si="226"/>
        <v>0</v>
      </c>
      <c r="V497" s="521">
        <v>21362.9</v>
      </c>
      <c r="W497" s="521">
        <f t="shared" si="227"/>
        <v>0</v>
      </c>
      <c r="X497" s="673">
        <f t="shared" si="228"/>
        <v>0</v>
      </c>
    </row>
    <row r="498" spans="1:24" s="403" customFormat="1" ht="17.45" hidden="1" customHeight="1" x14ac:dyDescent="0.25">
      <c r="A498" s="447" t="s">
        <v>1052</v>
      </c>
      <c r="B498" s="438" t="s">
        <v>554</v>
      </c>
      <c r="C498" s="573" t="s">
        <v>32</v>
      </c>
      <c r="D498" s="598">
        <v>350</v>
      </c>
      <c r="E498" s="467">
        <v>104.80000000000001</v>
      </c>
      <c r="F498" s="467">
        <f t="shared" si="220"/>
        <v>36680.000000000007</v>
      </c>
      <c r="G498" s="467">
        <v>119.60000000000001</v>
      </c>
      <c r="H498" s="467">
        <f t="shared" si="221"/>
        <v>41860</v>
      </c>
      <c r="I498" s="589">
        <f t="shared" si="222"/>
        <v>78540</v>
      </c>
      <c r="J498" s="621"/>
      <c r="K498" s="521">
        <v>104.80000000000001</v>
      </c>
      <c r="L498" s="467">
        <f t="shared" si="223"/>
        <v>0</v>
      </c>
      <c r="M498" s="521">
        <v>119.60000000000001</v>
      </c>
      <c r="N498" s="467">
        <f t="shared" si="224"/>
        <v>0</v>
      </c>
      <c r="O498" s="589">
        <f t="shared" si="225"/>
        <v>0</v>
      </c>
      <c r="P498" s="641">
        <f t="shared" si="217"/>
        <v>0</v>
      </c>
      <c r="Q498" s="514">
        <f t="shared" si="218"/>
        <v>0</v>
      </c>
      <c r="R498" s="640">
        <f t="shared" si="219"/>
        <v>0</v>
      </c>
      <c r="S498" s="652"/>
      <c r="T498" s="521">
        <v>104.80000000000001</v>
      </c>
      <c r="U498" s="521">
        <f t="shared" si="226"/>
        <v>0</v>
      </c>
      <c r="V498" s="521">
        <v>119.60000000000001</v>
      </c>
      <c r="W498" s="521">
        <f t="shared" si="227"/>
        <v>0</v>
      </c>
      <c r="X498" s="673">
        <f t="shared" si="228"/>
        <v>0</v>
      </c>
    </row>
    <row r="499" spans="1:24" s="403" customFormat="1" ht="17.45" hidden="1" customHeight="1" x14ac:dyDescent="0.25">
      <c r="A499" s="447" t="s">
        <v>1053</v>
      </c>
      <c r="B499" s="438" t="s">
        <v>265</v>
      </c>
      <c r="C499" s="573" t="s">
        <v>31</v>
      </c>
      <c r="D499" s="598">
        <v>350</v>
      </c>
      <c r="E499" s="467">
        <v>6.5500000000000007</v>
      </c>
      <c r="F499" s="467">
        <f t="shared" si="220"/>
        <v>2292.5000000000005</v>
      </c>
      <c r="G499" s="467">
        <v>26.52</v>
      </c>
      <c r="H499" s="467">
        <f t="shared" si="221"/>
        <v>9282</v>
      </c>
      <c r="I499" s="589">
        <f t="shared" si="222"/>
        <v>11574.5</v>
      </c>
      <c r="J499" s="621"/>
      <c r="K499" s="521">
        <v>6.5500000000000007</v>
      </c>
      <c r="L499" s="467">
        <f t="shared" si="223"/>
        <v>0</v>
      </c>
      <c r="M499" s="521">
        <v>26.52</v>
      </c>
      <c r="N499" s="467">
        <f t="shared" si="224"/>
        <v>0</v>
      </c>
      <c r="O499" s="589">
        <f t="shared" si="225"/>
        <v>0</v>
      </c>
      <c r="P499" s="641">
        <f t="shared" si="217"/>
        <v>0</v>
      </c>
      <c r="Q499" s="514">
        <f t="shared" si="218"/>
        <v>0</v>
      </c>
      <c r="R499" s="640">
        <f t="shared" si="219"/>
        <v>0</v>
      </c>
      <c r="S499" s="652"/>
      <c r="T499" s="521">
        <v>6.5500000000000007</v>
      </c>
      <c r="U499" s="521">
        <f t="shared" si="226"/>
        <v>0</v>
      </c>
      <c r="V499" s="521">
        <v>26.52</v>
      </c>
      <c r="W499" s="521">
        <f t="shared" si="227"/>
        <v>0</v>
      </c>
      <c r="X499" s="673">
        <f t="shared" si="228"/>
        <v>0</v>
      </c>
    </row>
    <row r="500" spans="1:24" s="403" customFormat="1" ht="17.45" hidden="1" customHeight="1" x14ac:dyDescent="0.25">
      <c r="A500" s="447" t="s">
        <v>1054</v>
      </c>
      <c r="B500" s="438" t="s">
        <v>555</v>
      </c>
      <c r="C500" s="573" t="s">
        <v>31</v>
      </c>
      <c r="D500" s="598">
        <v>23</v>
      </c>
      <c r="E500" s="467">
        <v>655</v>
      </c>
      <c r="F500" s="467">
        <f t="shared" si="220"/>
        <v>15065</v>
      </c>
      <c r="G500" s="467">
        <v>135.20000000000002</v>
      </c>
      <c r="H500" s="467">
        <f t="shared" si="221"/>
        <v>3109.6000000000004</v>
      </c>
      <c r="I500" s="589">
        <f t="shared" si="222"/>
        <v>18174.599999999999</v>
      </c>
      <c r="J500" s="621"/>
      <c r="K500" s="521">
        <v>655</v>
      </c>
      <c r="L500" s="467">
        <f t="shared" si="223"/>
        <v>0</v>
      </c>
      <c r="M500" s="521">
        <v>135.20000000000002</v>
      </c>
      <c r="N500" s="467">
        <f t="shared" si="224"/>
        <v>0</v>
      </c>
      <c r="O500" s="589">
        <f t="shared" si="225"/>
        <v>0</v>
      </c>
      <c r="P500" s="641">
        <f t="shared" si="217"/>
        <v>0</v>
      </c>
      <c r="Q500" s="514">
        <f t="shared" si="218"/>
        <v>0</v>
      </c>
      <c r="R500" s="640">
        <f t="shared" si="219"/>
        <v>0</v>
      </c>
      <c r="S500" s="652"/>
      <c r="T500" s="521">
        <v>655</v>
      </c>
      <c r="U500" s="521">
        <f t="shared" si="226"/>
        <v>0</v>
      </c>
      <c r="V500" s="521">
        <v>135.20000000000002</v>
      </c>
      <c r="W500" s="521">
        <f t="shared" si="227"/>
        <v>0</v>
      </c>
      <c r="X500" s="673">
        <f t="shared" si="228"/>
        <v>0</v>
      </c>
    </row>
    <row r="501" spans="1:24" s="403" customFormat="1" ht="17.45" hidden="1" customHeight="1" x14ac:dyDescent="0.25">
      <c r="A501" s="447" t="s">
        <v>1055</v>
      </c>
      <c r="B501" s="438" t="s">
        <v>556</v>
      </c>
      <c r="C501" s="573" t="s">
        <v>31</v>
      </c>
      <c r="D501" s="598">
        <v>46</v>
      </c>
      <c r="E501" s="467">
        <v>65.5</v>
      </c>
      <c r="F501" s="467">
        <f t="shared" si="220"/>
        <v>3013</v>
      </c>
      <c r="G501" s="467">
        <v>109.2</v>
      </c>
      <c r="H501" s="467">
        <f t="shared" si="221"/>
        <v>5023.2</v>
      </c>
      <c r="I501" s="589">
        <f t="shared" si="222"/>
        <v>8036.2</v>
      </c>
      <c r="J501" s="621"/>
      <c r="K501" s="521">
        <v>65.5</v>
      </c>
      <c r="L501" s="467">
        <f t="shared" si="223"/>
        <v>0</v>
      </c>
      <c r="M501" s="521">
        <v>109.2</v>
      </c>
      <c r="N501" s="467">
        <f t="shared" si="224"/>
        <v>0</v>
      </c>
      <c r="O501" s="589">
        <f t="shared" si="225"/>
        <v>0</v>
      </c>
      <c r="P501" s="641">
        <f t="shared" si="217"/>
        <v>0</v>
      </c>
      <c r="Q501" s="514">
        <f t="shared" si="218"/>
        <v>0</v>
      </c>
      <c r="R501" s="640">
        <f t="shared" si="219"/>
        <v>0</v>
      </c>
      <c r="S501" s="652"/>
      <c r="T501" s="521">
        <v>65.5</v>
      </c>
      <c r="U501" s="521">
        <f t="shared" si="226"/>
        <v>0</v>
      </c>
      <c r="V501" s="521">
        <v>109.2</v>
      </c>
      <c r="W501" s="521">
        <f t="shared" si="227"/>
        <v>0</v>
      </c>
      <c r="X501" s="673">
        <f t="shared" si="228"/>
        <v>0</v>
      </c>
    </row>
    <row r="502" spans="1:24" s="403" customFormat="1" ht="17.45" hidden="1" customHeight="1" x14ac:dyDescent="0.25">
      <c r="A502" s="447" t="s">
        <v>1056</v>
      </c>
      <c r="B502" s="438" t="s">
        <v>556</v>
      </c>
      <c r="C502" s="573" t="s">
        <v>31</v>
      </c>
      <c r="D502" s="598">
        <v>23</v>
      </c>
      <c r="E502" s="467">
        <v>65.5</v>
      </c>
      <c r="F502" s="467">
        <f t="shared" si="220"/>
        <v>1506.5</v>
      </c>
      <c r="G502" s="467">
        <v>127.4</v>
      </c>
      <c r="H502" s="467">
        <f t="shared" si="221"/>
        <v>2930.2000000000003</v>
      </c>
      <c r="I502" s="589">
        <f t="shared" si="222"/>
        <v>4436.7000000000007</v>
      </c>
      <c r="J502" s="621"/>
      <c r="K502" s="521">
        <v>65.5</v>
      </c>
      <c r="L502" s="467">
        <f t="shared" si="223"/>
        <v>0</v>
      </c>
      <c r="M502" s="521">
        <v>127.4</v>
      </c>
      <c r="N502" s="467">
        <f t="shared" si="224"/>
        <v>0</v>
      </c>
      <c r="O502" s="589">
        <f t="shared" si="225"/>
        <v>0</v>
      </c>
      <c r="P502" s="641">
        <f t="shared" si="217"/>
        <v>0</v>
      </c>
      <c r="Q502" s="514">
        <f t="shared" si="218"/>
        <v>0</v>
      </c>
      <c r="R502" s="640">
        <f t="shared" si="219"/>
        <v>0</v>
      </c>
      <c r="S502" s="652"/>
      <c r="T502" s="521">
        <v>65.5</v>
      </c>
      <c r="U502" s="521">
        <f t="shared" si="226"/>
        <v>0</v>
      </c>
      <c r="V502" s="521">
        <v>127.4</v>
      </c>
      <c r="W502" s="521">
        <f t="shared" si="227"/>
        <v>0</v>
      </c>
      <c r="X502" s="673">
        <f t="shared" si="228"/>
        <v>0</v>
      </c>
    </row>
    <row r="503" spans="1:24" s="403" customFormat="1" ht="17.45" hidden="1" customHeight="1" x14ac:dyDescent="0.25">
      <c r="A503" s="447" t="s">
        <v>1057</v>
      </c>
      <c r="B503" s="438" t="s">
        <v>557</v>
      </c>
      <c r="C503" s="573" t="s">
        <v>31</v>
      </c>
      <c r="D503" s="598">
        <v>396</v>
      </c>
      <c r="E503" s="467">
        <v>32.75</v>
      </c>
      <c r="F503" s="467">
        <f t="shared" si="220"/>
        <v>12969</v>
      </c>
      <c r="G503" s="467">
        <v>15.600000000000001</v>
      </c>
      <c r="H503" s="467">
        <f t="shared" si="221"/>
        <v>6177.6</v>
      </c>
      <c r="I503" s="589">
        <f t="shared" si="222"/>
        <v>19146.599999999999</v>
      </c>
      <c r="J503" s="621"/>
      <c r="K503" s="521">
        <v>32.75</v>
      </c>
      <c r="L503" s="467">
        <f t="shared" si="223"/>
        <v>0</v>
      </c>
      <c r="M503" s="521">
        <v>15.600000000000001</v>
      </c>
      <c r="N503" s="467">
        <f t="shared" si="224"/>
        <v>0</v>
      </c>
      <c r="O503" s="589">
        <f t="shared" si="225"/>
        <v>0</v>
      </c>
      <c r="P503" s="641">
        <f t="shared" si="217"/>
        <v>0</v>
      </c>
      <c r="Q503" s="514">
        <f t="shared" si="218"/>
        <v>0</v>
      </c>
      <c r="R503" s="640">
        <f t="shared" si="219"/>
        <v>0</v>
      </c>
      <c r="S503" s="652"/>
      <c r="T503" s="521">
        <v>32.75</v>
      </c>
      <c r="U503" s="521">
        <f t="shared" si="226"/>
        <v>0</v>
      </c>
      <c r="V503" s="521">
        <v>15.600000000000001</v>
      </c>
      <c r="W503" s="521">
        <f t="shared" si="227"/>
        <v>0</v>
      </c>
      <c r="X503" s="673">
        <f t="shared" si="228"/>
        <v>0</v>
      </c>
    </row>
    <row r="504" spans="1:24" s="403" customFormat="1" ht="17.45" hidden="1" customHeight="1" x14ac:dyDescent="0.25">
      <c r="A504" s="447" t="s">
        <v>1058</v>
      </c>
      <c r="B504" s="438" t="s">
        <v>268</v>
      </c>
      <c r="C504" s="573" t="s">
        <v>224</v>
      </c>
      <c r="D504" s="598">
        <v>1</v>
      </c>
      <c r="E504" s="467"/>
      <c r="F504" s="467"/>
      <c r="G504" s="467">
        <v>19500</v>
      </c>
      <c r="H504" s="467">
        <f t="shared" si="221"/>
        <v>19500</v>
      </c>
      <c r="I504" s="589">
        <f t="shared" si="222"/>
        <v>19500</v>
      </c>
      <c r="J504" s="621"/>
      <c r="K504" s="521"/>
      <c r="L504" s="467"/>
      <c r="M504" s="521">
        <v>19500</v>
      </c>
      <c r="N504" s="467">
        <f t="shared" si="224"/>
        <v>0</v>
      </c>
      <c r="O504" s="589">
        <f t="shared" si="225"/>
        <v>0</v>
      </c>
      <c r="P504" s="641">
        <f t="shared" si="217"/>
        <v>0</v>
      </c>
      <c r="Q504" s="514">
        <f t="shared" si="218"/>
        <v>0</v>
      </c>
      <c r="R504" s="640">
        <f t="shared" si="219"/>
        <v>0</v>
      </c>
      <c r="S504" s="652"/>
      <c r="T504" s="521"/>
      <c r="U504" s="521"/>
      <c r="V504" s="521">
        <v>19500</v>
      </c>
      <c r="W504" s="521">
        <f t="shared" si="227"/>
        <v>0</v>
      </c>
      <c r="X504" s="673">
        <f t="shared" si="228"/>
        <v>0</v>
      </c>
    </row>
    <row r="505" spans="1:24" s="403" customFormat="1" ht="17.45" hidden="1" customHeight="1" x14ac:dyDescent="0.25">
      <c r="A505" s="447" t="s">
        <v>1059</v>
      </c>
      <c r="B505" s="438" t="s">
        <v>358</v>
      </c>
      <c r="C505" s="573" t="s">
        <v>224</v>
      </c>
      <c r="D505" s="598">
        <v>1</v>
      </c>
      <c r="E505" s="467">
        <v>31440</v>
      </c>
      <c r="F505" s="467">
        <f>E505*D505</f>
        <v>31440</v>
      </c>
      <c r="G505" s="467"/>
      <c r="H505" s="467"/>
      <c r="I505" s="589">
        <f t="shared" si="222"/>
        <v>31440</v>
      </c>
      <c r="J505" s="621"/>
      <c r="K505" s="521">
        <v>31440</v>
      </c>
      <c r="L505" s="467">
        <f>K505*J505</f>
        <v>0</v>
      </c>
      <c r="M505" s="521"/>
      <c r="N505" s="467"/>
      <c r="O505" s="589">
        <f t="shared" si="225"/>
        <v>0</v>
      </c>
      <c r="P505" s="641">
        <f t="shared" si="217"/>
        <v>0</v>
      </c>
      <c r="Q505" s="514">
        <f t="shared" si="218"/>
        <v>0</v>
      </c>
      <c r="R505" s="640">
        <f t="shared" si="219"/>
        <v>0</v>
      </c>
      <c r="S505" s="652"/>
      <c r="T505" s="521">
        <v>31440</v>
      </c>
      <c r="U505" s="521">
        <f>T505*S505</f>
        <v>0</v>
      </c>
      <c r="V505" s="521"/>
      <c r="W505" s="521"/>
      <c r="X505" s="673">
        <f t="shared" si="228"/>
        <v>0</v>
      </c>
    </row>
    <row r="506" spans="1:24" s="403" customFormat="1" ht="17.45" customHeight="1" x14ac:dyDescent="0.25">
      <c r="A506" s="711" t="s">
        <v>28</v>
      </c>
      <c r="B506" s="698" t="s">
        <v>558</v>
      </c>
      <c r="C506" s="699"/>
      <c r="D506" s="637"/>
      <c r="E506" s="555"/>
      <c r="F506" s="555"/>
      <c r="G506" s="555"/>
      <c r="H506" s="555"/>
      <c r="I506" s="638"/>
      <c r="J506" s="637"/>
      <c r="K506" s="520"/>
      <c r="L506" s="421"/>
      <c r="M506" s="520"/>
      <c r="N506" s="421"/>
      <c r="O506" s="586"/>
      <c r="P506" s="637"/>
      <c r="Q506" s="555"/>
      <c r="R506" s="638"/>
      <c r="S506" s="636"/>
      <c r="T506" s="520"/>
      <c r="U506" s="520"/>
      <c r="V506" s="520"/>
      <c r="W506" s="520"/>
      <c r="X506" s="672"/>
    </row>
    <row r="507" spans="1:24" s="242" customFormat="1" ht="17.45" customHeight="1" x14ac:dyDescent="0.25">
      <c r="A507" s="711" t="s">
        <v>559</v>
      </c>
      <c r="B507" s="698" t="s">
        <v>560</v>
      </c>
      <c r="C507" s="699"/>
      <c r="D507" s="703"/>
      <c r="E507" s="421"/>
      <c r="F507" s="421">
        <f>F508+F522+F536+F550</f>
        <v>37448849.832400009</v>
      </c>
      <c r="G507" s="421"/>
      <c r="H507" s="421">
        <f>H508+H522+H536+H550</f>
        <v>47516454.300021</v>
      </c>
      <c r="I507" s="586">
        <f>I508+I522+I536+I550</f>
        <v>84965304.132421002</v>
      </c>
      <c r="J507" s="637"/>
      <c r="K507" s="520"/>
      <c r="L507" s="456">
        <f>L508+L522+L536+L550</f>
        <v>10159815.572400002</v>
      </c>
      <c r="M507" s="515"/>
      <c r="N507" s="456">
        <f>N508+N522+N536+N550</f>
        <v>15392630.228541</v>
      </c>
      <c r="O507" s="609">
        <f>O508+O522+O536+O550</f>
        <v>25552445.800941002</v>
      </c>
      <c r="P507" s="642"/>
      <c r="Q507" s="456"/>
      <c r="R507" s="609"/>
      <c r="S507" s="636"/>
      <c r="T507" s="520"/>
      <c r="U507" s="515">
        <f>U508+U522+U536+U550</f>
        <v>10159584.6</v>
      </c>
      <c r="V507" s="515"/>
      <c r="W507" s="515">
        <f>W508+W522+W536+W550</f>
        <v>15391716.924999999</v>
      </c>
      <c r="X507" s="670">
        <f>X508+X522+X536+X550</f>
        <v>25551301.525000006</v>
      </c>
    </row>
    <row r="508" spans="1:24" s="403" customFormat="1" ht="17.45" hidden="1" customHeight="1" x14ac:dyDescent="0.25">
      <c r="A508" s="443" t="s">
        <v>1060</v>
      </c>
      <c r="B508" s="433" t="s">
        <v>561</v>
      </c>
      <c r="C508" s="569"/>
      <c r="D508" s="596"/>
      <c r="E508" s="422"/>
      <c r="F508" s="422">
        <f>SUM(F510:F521)</f>
        <v>11963784.964800002</v>
      </c>
      <c r="G508" s="422"/>
      <c r="H508" s="422">
        <f>SUM(H510:H521)</f>
        <v>15123475.401672</v>
      </c>
      <c r="I508" s="597">
        <f>SUM(I510:I521)</f>
        <v>27087260.366472002</v>
      </c>
      <c r="J508" s="616"/>
      <c r="K508" s="523"/>
      <c r="L508" s="422">
        <f>SUM(L510:L521)</f>
        <v>0</v>
      </c>
      <c r="M508" s="523"/>
      <c r="N508" s="422">
        <f>SUM(N510:N521)</f>
        <v>0</v>
      </c>
      <c r="O508" s="597">
        <f>SUM(O510:O521)</f>
        <v>0</v>
      </c>
      <c r="P508" s="641">
        <f t="shared" si="217"/>
        <v>0</v>
      </c>
      <c r="Q508" s="514">
        <f t="shared" si="218"/>
        <v>0</v>
      </c>
      <c r="R508" s="640">
        <f t="shared" si="219"/>
        <v>0</v>
      </c>
      <c r="S508" s="650"/>
      <c r="T508" s="523"/>
      <c r="U508" s="523">
        <f>SUM(U510:U521)</f>
        <v>0</v>
      </c>
      <c r="V508" s="523"/>
      <c r="W508" s="523">
        <f>SUM(W510:W521)</f>
        <v>0</v>
      </c>
      <c r="X508" s="674">
        <f>SUM(X510:X521)</f>
        <v>0</v>
      </c>
    </row>
    <row r="509" spans="1:24" s="403" customFormat="1" ht="17.45" hidden="1" customHeight="1" x14ac:dyDescent="0.25">
      <c r="A509" s="439" t="s">
        <v>1062</v>
      </c>
      <c r="B509" s="448" t="s">
        <v>562</v>
      </c>
      <c r="C509" s="578"/>
      <c r="D509" s="600"/>
      <c r="E509" s="467"/>
      <c r="F509" s="467"/>
      <c r="G509" s="467"/>
      <c r="H509" s="467"/>
      <c r="I509" s="589"/>
      <c r="J509" s="622"/>
      <c r="K509" s="521"/>
      <c r="L509" s="467"/>
      <c r="M509" s="521"/>
      <c r="N509" s="467"/>
      <c r="O509" s="589"/>
      <c r="P509" s="641">
        <f t="shared" si="217"/>
        <v>0</v>
      </c>
      <c r="Q509" s="514">
        <f t="shared" si="218"/>
        <v>0</v>
      </c>
      <c r="R509" s="640">
        <f t="shared" si="219"/>
        <v>0</v>
      </c>
      <c r="S509" s="641"/>
      <c r="T509" s="521"/>
      <c r="U509" s="521"/>
      <c r="V509" s="521"/>
      <c r="W509" s="521"/>
      <c r="X509" s="673"/>
    </row>
    <row r="510" spans="1:24" s="403" customFormat="1" ht="17.45" hidden="1" customHeight="1" x14ac:dyDescent="0.25">
      <c r="A510" s="439" t="s">
        <v>1064</v>
      </c>
      <c r="B510" s="438" t="s">
        <v>563</v>
      </c>
      <c r="C510" s="573" t="s">
        <v>171</v>
      </c>
      <c r="D510" s="600">
        <f>79.62</f>
        <v>79.62</v>
      </c>
      <c r="E510" s="467">
        <v>13494</v>
      </c>
      <c r="F510" s="467">
        <f>E510*D510</f>
        <v>1074392.28</v>
      </c>
      <c r="G510" s="467"/>
      <c r="H510" s="467"/>
      <c r="I510" s="589">
        <f>F510+H510</f>
        <v>1074392.28</v>
      </c>
      <c r="J510" s="622"/>
      <c r="K510" s="521">
        <v>13494</v>
      </c>
      <c r="L510" s="467">
        <f>K510*J510</f>
        <v>0</v>
      </c>
      <c r="M510" s="521"/>
      <c r="N510" s="467"/>
      <c r="O510" s="589">
        <f>L510+N510</f>
        <v>0</v>
      </c>
      <c r="P510" s="641">
        <f t="shared" si="217"/>
        <v>0</v>
      </c>
      <c r="Q510" s="514">
        <f t="shared" si="218"/>
        <v>0</v>
      </c>
      <c r="R510" s="640">
        <f t="shared" si="219"/>
        <v>0</v>
      </c>
      <c r="S510" s="641"/>
      <c r="T510" s="521">
        <v>13494</v>
      </c>
      <c r="U510" s="521">
        <f>T510*S510</f>
        <v>0</v>
      </c>
      <c r="V510" s="521"/>
      <c r="W510" s="521"/>
      <c r="X510" s="673">
        <f>U510+W510</f>
        <v>0</v>
      </c>
    </row>
    <row r="511" spans="1:24" s="403" customFormat="1" ht="17.45" hidden="1" customHeight="1" x14ac:dyDescent="0.25">
      <c r="A511" s="439" t="s">
        <v>1065</v>
      </c>
      <c r="B511" s="438" t="s">
        <v>564</v>
      </c>
      <c r="C511" s="573" t="s">
        <v>171</v>
      </c>
      <c r="D511" s="600">
        <v>308.73</v>
      </c>
      <c r="E511" s="467">
        <v>19422</v>
      </c>
      <c r="F511" s="467">
        <f>E511*D511</f>
        <v>5996154.0600000005</v>
      </c>
      <c r="G511" s="467"/>
      <c r="H511" s="467"/>
      <c r="I511" s="589">
        <f>F511+H511</f>
        <v>5996154.0600000005</v>
      </c>
      <c r="J511" s="622"/>
      <c r="K511" s="521">
        <v>19422</v>
      </c>
      <c r="L511" s="467">
        <f>K511*J511</f>
        <v>0</v>
      </c>
      <c r="M511" s="521"/>
      <c r="N511" s="467"/>
      <c r="O511" s="589">
        <f>L511+N511</f>
        <v>0</v>
      </c>
      <c r="P511" s="641">
        <f t="shared" si="217"/>
        <v>0</v>
      </c>
      <c r="Q511" s="514">
        <f t="shared" si="218"/>
        <v>0</v>
      </c>
      <c r="R511" s="640">
        <f t="shared" si="219"/>
        <v>0</v>
      </c>
      <c r="S511" s="641"/>
      <c r="T511" s="521">
        <v>19422</v>
      </c>
      <c r="U511" s="521">
        <f>T511*S511</f>
        <v>0</v>
      </c>
      <c r="V511" s="521"/>
      <c r="W511" s="521"/>
      <c r="X511" s="673">
        <f>U511+W511</f>
        <v>0</v>
      </c>
    </row>
    <row r="512" spans="1:24" s="403" customFormat="1" ht="17.45" hidden="1" customHeight="1" x14ac:dyDescent="0.25">
      <c r="A512" s="439" t="s">
        <v>1066</v>
      </c>
      <c r="B512" s="438" t="s">
        <v>565</v>
      </c>
      <c r="C512" s="573" t="s">
        <v>171</v>
      </c>
      <c r="D512" s="600">
        <f>196.74</f>
        <v>196.74</v>
      </c>
      <c r="E512" s="467">
        <v>2405</v>
      </c>
      <c r="F512" s="467">
        <f>E512*D512</f>
        <v>473159.7</v>
      </c>
      <c r="G512" s="467"/>
      <c r="H512" s="467"/>
      <c r="I512" s="589">
        <f>F512+H512</f>
        <v>473159.7</v>
      </c>
      <c r="J512" s="622"/>
      <c r="K512" s="521">
        <v>2405</v>
      </c>
      <c r="L512" s="467">
        <f>K512*J512</f>
        <v>0</v>
      </c>
      <c r="M512" s="521"/>
      <c r="N512" s="467"/>
      <c r="O512" s="589">
        <f>L512+N512</f>
        <v>0</v>
      </c>
      <c r="P512" s="641">
        <f t="shared" si="217"/>
        <v>0</v>
      </c>
      <c r="Q512" s="514">
        <f t="shared" si="218"/>
        <v>0</v>
      </c>
      <c r="R512" s="640">
        <f t="shared" si="219"/>
        <v>0</v>
      </c>
      <c r="S512" s="641"/>
      <c r="T512" s="521">
        <v>2405</v>
      </c>
      <c r="U512" s="521">
        <f>T512*S512</f>
        <v>0</v>
      </c>
      <c r="V512" s="521"/>
      <c r="W512" s="521"/>
      <c r="X512" s="673">
        <f>U512+W512</f>
        <v>0</v>
      </c>
    </row>
    <row r="513" spans="1:24" s="403" customFormat="1" ht="24" hidden="1" customHeight="1" x14ac:dyDescent="0.25">
      <c r="A513" s="439" t="s">
        <v>1067</v>
      </c>
      <c r="B513" s="448" t="s">
        <v>566</v>
      </c>
      <c r="C513" s="573"/>
      <c r="D513" s="600"/>
      <c r="E513" s="467"/>
      <c r="F513" s="467"/>
      <c r="G513" s="467"/>
      <c r="H513" s="467"/>
      <c r="I513" s="589"/>
      <c r="J513" s="622"/>
      <c r="K513" s="521"/>
      <c r="L513" s="467"/>
      <c r="M513" s="521"/>
      <c r="N513" s="467"/>
      <c r="O513" s="589"/>
      <c r="P513" s="641">
        <f t="shared" si="217"/>
        <v>0</v>
      </c>
      <c r="Q513" s="514">
        <f t="shared" si="218"/>
        <v>0</v>
      </c>
      <c r="R513" s="640">
        <f t="shared" si="219"/>
        <v>0</v>
      </c>
      <c r="S513" s="641"/>
      <c r="T513" s="521"/>
      <c r="U513" s="521"/>
      <c r="V513" s="521"/>
      <c r="W513" s="521"/>
      <c r="X513" s="673"/>
    </row>
    <row r="514" spans="1:24" s="403" customFormat="1" ht="17.45" hidden="1" customHeight="1" x14ac:dyDescent="0.25">
      <c r="A514" s="439" t="s">
        <v>1068</v>
      </c>
      <c r="B514" s="438" t="s">
        <v>567</v>
      </c>
      <c r="C514" s="573" t="s">
        <v>171</v>
      </c>
      <c r="D514" s="600">
        <v>151</v>
      </c>
      <c r="E514" s="467">
        <v>2513.1600000000003</v>
      </c>
      <c r="F514" s="467">
        <f>E514*D514</f>
        <v>379487.16000000003</v>
      </c>
      <c r="G514" s="467">
        <v>6681</v>
      </c>
      <c r="H514" s="467">
        <f>G514*D514</f>
        <v>1008831</v>
      </c>
      <c r="I514" s="589">
        <f>F514+H514</f>
        <v>1388318.1600000001</v>
      </c>
      <c r="J514" s="622"/>
      <c r="K514" s="521">
        <v>2513.1600000000003</v>
      </c>
      <c r="L514" s="467">
        <f>K514*J514</f>
        <v>0</v>
      </c>
      <c r="M514" s="521">
        <v>6681</v>
      </c>
      <c r="N514" s="467">
        <f>M514*J514</f>
        <v>0</v>
      </c>
      <c r="O514" s="589">
        <f>L514+N514</f>
        <v>0</v>
      </c>
      <c r="P514" s="641">
        <f t="shared" si="217"/>
        <v>0</v>
      </c>
      <c r="Q514" s="514">
        <f t="shared" si="218"/>
        <v>0</v>
      </c>
      <c r="R514" s="640">
        <f t="shared" si="219"/>
        <v>0</v>
      </c>
      <c r="S514" s="641"/>
      <c r="T514" s="521">
        <v>2513.1600000000003</v>
      </c>
      <c r="U514" s="521">
        <f>T514*S514</f>
        <v>0</v>
      </c>
      <c r="V514" s="521">
        <v>6681</v>
      </c>
      <c r="W514" s="521">
        <f>V514*S514</f>
        <v>0</v>
      </c>
      <c r="X514" s="673">
        <f>U514+W514</f>
        <v>0</v>
      </c>
    </row>
    <row r="515" spans="1:24" s="403" customFormat="1" ht="17.45" hidden="1" customHeight="1" x14ac:dyDescent="0.25">
      <c r="A515" s="439" t="s">
        <v>1069</v>
      </c>
      <c r="B515" s="438" t="s">
        <v>568</v>
      </c>
      <c r="C515" s="573" t="s">
        <v>171</v>
      </c>
      <c r="D515" s="600">
        <v>163</v>
      </c>
      <c r="E515" s="467">
        <v>2333.7600000000002</v>
      </c>
      <c r="F515" s="467">
        <f>E515*D515</f>
        <v>380402.88000000006</v>
      </c>
      <c r="G515" s="467">
        <v>2161.5</v>
      </c>
      <c r="H515" s="467">
        <f>G515*D515</f>
        <v>352324.5</v>
      </c>
      <c r="I515" s="589">
        <f>F515+H515</f>
        <v>732727.38000000012</v>
      </c>
      <c r="J515" s="622"/>
      <c r="K515" s="521">
        <v>2333.7600000000002</v>
      </c>
      <c r="L515" s="467">
        <f>K515*J515</f>
        <v>0</v>
      </c>
      <c r="M515" s="521">
        <v>2161.5</v>
      </c>
      <c r="N515" s="467">
        <f>M515*J515</f>
        <v>0</v>
      </c>
      <c r="O515" s="589">
        <f>L515+N515</f>
        <v>0</v>
      </c>
      <c r="P515" s="641">
        <f t="shared" si="217"/>
        <v>0</v>
      </c>
      <c r="Q515" s="514">
        <f t="shared" si="218"/>
        <v>0</v>
      </c>
      <c r="R515" s="640">
        <f t="shared" si="219"/>
        <v>0</v>
      </c>
      <c r="S515" s="641"/>
      <c r="T515" s="521">
        <v>2333.7600000000002</v>
      </c>
      <c r="U515" s="521">
        <f>T515*S515</f>
        <v>0</v>
      </c>
      <c r="V515" s="521">
        <v>2161.5</v>
      </c>
      <c r="W515" s="521">
        <f>V515*S515</f>
        <v>0</v>
      </c>
      <c r="X515" s="673">
        <f>U515+W515</f>
        <v>0</v>
      </c>
    </row>
    <row r="516" spans="1:24" s="403" customFormat="1" ht="17.45" hidden="1" customHeight="1" x14ac:dyDescent="0.25">
      <c r="A516" s="439" t="s">
        <v>1070</v>
      </c>
      <c r="B516" s="438" t="s">
        <v>569</v>
      </c>
      <c r="C516" s="573" t="s">
        <v>32</v>
      </c>
      <c r="D516" s="600">
        <v>226.24</v>
      </c>
      <c r="E516" s="467">
        <v>46.800000000000004</v>
      </c>
      <c r="F516" s="467">
        <f>E516*D516</f>
        <v>10588.032000000001</v>
      </c>
      <c r="G516" s="467">
        <v>264.096</v>
      </c>
      <c r="H516" s="467">
        <f>G516*D516</f>
        <v>59749.079040000004</v>
      </c>
      <c r="I516" s="589">
        <f>F516+H516</f>
        <v>70337.111040000003</v>
      </c>
      <c r="J516" s="622"/>
      <c r="K516" s="521">
        <v>46.800000000000004</v>
      </c>
      <c r="L516" s="467">
        <f>K516*J516</f>
        <v>0</v>
      </c>
      <c r="M516" s="521">
        <v>264.096</v>
      </c>
      <c r="N516" s="467">
        <f>M516*J516</f>
        <v>0</v>
      </c>
      <c r="O516" s="589">
        <f>L516+N516</f>
        <v>0</v>
      </c>
      <c r="P516" s="641">
        <f t="shared" si="217"/>
        <v>0</v>
      </c>
      <c r="Q516" s="514">
        <f t="shared" si="218"/>
        <v>0</v>
      </c>
      <c r="R516" s="640">
        <f t="shared" si="219"/>
        <v>0</v>
      </c>
      <c r="S516" s="641"/>
      <c r="T516" s="521">
        <v>46.800000000000004</v>
      </c>
      <c r="U516" s="521">
        <f>T516*S516</f>
        <v>0</v>
      </c>
      <c r="V516" s="521">
        <v>264.096</v>
      </c>
      <c r="W516" s="521">
        <f>V516*S516</f>
        <v>0</v>
      </c>
      <c r="X516" s="673">
        <f>U516+W516</f>
        <v>0</v>
      </c>
    </row>
    <row r="517" spans="1:24" s="403" customFormat="1" ht="17.45" hidden="1" customHeight="1" x14ac:dyDescent="0.25">
      <c r="A517" s="439" t="s">
        <v>1063</v>
      </c>
      <c r="B517" s="448" t="s">
        <v>570</v>
      </c>
      <c r="C517" s="578"/>
      <c r="D517" s="600"/>
      <c r="E517" s="467"/>
      <c r="F517" s="467"/>
      <c r="G517" s="467"/>
      <c r="H517" s="467"/>
      <c r="I517" s="589"/>
      <c r="J517" s="622"/>
      <c r="K517" s="521"/>
      <c r="L517" s="467"/>
      <c r="M517" s="521"/>
      <c r="N517" s="467"/>
      <c r="O517" s="589"/>
      <c r="P517" s="641">
        <f t="shared" si="217"/>
        <v>0</v>
      </c>
      <c r="Q517" s="514">
        <f t="shared" si="218"/>
        <v>0</v>
      </c>
      <c r="R517" s="640">
        <f t="shared" si="219"/>
        <v>0</v>
      </c>
      <c r="S517" s="641"/>
      <c r="T517" s="521"/>
      <c r="U517" s="521"/>
      <c r="V517" s="521"/>
      <c r="W517" s="521"/>
      <c r="X517" s="673"/>
    </row>
    <row r="518" spans="1:24" s="403" customFormat="1" ht="36" hidden="1" customHeight="1" x14ac:dyDescent="0.25">
      <c r="A518" s="439" t="s">
        <v>1071</v>
      </c>
      <c r="B518" s="438" t="s">
        <v>571</v>
      </c>
      <c r="C518" s="573" t="s">
        <v>32</v>
      </c>
      <c r="D518" s="600">
        <v>226.24</v>
      </c>
      <c r="E518" s="467">
        <v>2475.7200000000003</v>
      </c>
      <c r="F518" s="467">
        <f>E518*D518</f>
        <v>560106.89280000003</v>
      </c>
      <c r="G518" s="467">
        <v>60348.1368</v>
      </c>
      <c r="H518" s="467">
        <f>G518*D518</f>
        <v>13653162.469632</v>
      </c>
      <c r="I518" s="589">
        <f>F518+H518</f>
        <v>14213269.362431999</v>
      </c>
      <c r="J518" s="622"/>
      <c r="K518" s="521">
        <v>2475.7200000000003</v>
      </c>
      <c r="L518" s="467">
        <f>K518*J518</f>
        <v>0</v>
      </c>
      <c r="M518" s="521">
        <v>60348.1368</v>
      </c>
      <c r="N518" s="467">
        <f>M518*J518</f>
        <v>0</v>
      </c>
      <c r="O518" s="589">
        <f>L518+N518</f>
        <v>0</v>
      </c>
      <c r="P518" s="641">
        <f t="shared" si="217"/>
        <v>0</v>
      </c>
      <c r="Q518" s="514">
        <f t="shared" si="218"/>
        <v>0</v>
      </c>
      <c r="R518" s="640">
        <f t="shared" si="219"/>
        <v>0</v>
      </c>
      <c r="S518" s="641"/>
      <c r="T518" s="521">
        <v>2475.7200000000003</v>
      </c>
      <c r="U518" s="521">
        <f>T518*S518</f>
        <v>0</v>
      </c>
      <c r="V518" s="521">
        <v>60348.1368</v>
      </c>
      <c r="W518" s="521">
        <f>V518*S518</f>
        <v>0</v>
      </c>
      <c r="X518" s="673">
        <f>U518+W518</f>
        <v>0</v>
      </c>
    </row>
    <row r="519" spans="1:24" s="403" customFormat="1" ht="17.45" hidden="1" customHeight="1" x14ac:dyDescent="0.25">
      <c r="A519" s="439" t="s">
        <v>1072</v>
      </c>
      <c r="B519" s="438" t="s">
        <v>572</v>
      </c>
      <c r="C519" s="573" t="s">
        <v>32</v>
      </c>
      <c r="D519" s="600">
        <v>226.24</v>
      </c>
      <c r="E519" s="467">
        <v>6552</v>
      </c>
      <c r="F519" s="467">
        <f>E519*D519</f>
        <v>1482324.48</v>
      </c>
      <c r="G519" s="467"/>
      <c r="H519" s="467"/>
      <c r="I519" s="589">
        <f>F519+H519</f>
        <v>1482324.48</v>
      </c>
      <c r="J519" s="622"/>
      <c r="K519" s="521">
        <v>6552</v>
      </c>
      <c r="L519" s="467">
        <f>K519*J519</f>
        <v>0</v>
      </c>
      <c r="M519" s="521"/>
      <c r="N519" s="467"/>
      <c r="O519" s="589">
        <f>L519+N519</f>
        <v>0</v>
      </c>
      <c r="P519" s="641">
        <f t="shared" si="217"/>
        <v>0</v>
      </c>
      <c r="Q519" s="514">
        <f t="shared" si="218"/>
        <v>0</v>
      </c>
      <c r="R519" s="640">
        <f t="shared" si="219"/>
        <v>0</v>
      </c>
      <c r="S519" s="641"/>
      <c r="T519" s="521">
        <v>6552</v>
      </c>
      <c r="U519" s="521">
        <f>T519*S519</f>
        <v>0</v>
      </c>
      <c r="V519" s="521"/>
      <c r="W519" s="521"/>
      <c r="X519" s="673">
        <f>U519+W519</f>
        <v>0</v>
      </c>
    </row>
    <row r="520" spans="1:24" s="406" customFormat="1" ht="17.45" hidden="1" customHeight="1" x14ac:dyDescent="0.25">
      <c r="A520" s="439" t="s">
        <v>1073</v>
      </c>
      <c r="B520" s="438" t="s">
        <v>573</v>
      </c>
      <c r="C520" s="573" t="s">
        <v>32</v>
      </c>
      <c r="D520" s="600">
        <v>226.24</v>
      </c>
      <c r="E520" s="467">
        <v>6552</v>
      </c>
      <c r="F520" s="467">
        <f>E520*D520</f>
        <v>1482324.48</v>
      </c>
      <c r="G520" s="467"/>
      <c r="H520" s="467"/>
      <c r="I520" s="589">
        <f>F520+H520</f>
        <v>1482324.48</v>
      </c>
      <c r="J520" s="622"/>
      <c r="K520" s="521">
        <v>6552</v>
      </c>
      <c r="L520" s="467">
        <f>K520*J520</f>
        <v>0</v>
      </c>
      <c r="M520" s="521"/>
      <c r="N520" s="467"/>
      <c r="O520" s="589">
        <f>L520+N520</f>
        <v>0</v>
      </c>
      <c r="P520" s="641">
        <f t="shared" si="217"/>
        <v>0</v>
      </c>
      <c r="Q520" s="514">
        <f t="shared" si="218"/>
        <v>0</v>
      </c>
      <c r="R520" s="640">
        <f t="shared" si="219"/>
        <v>0</v>
      </c>
      <c r="S520" s="641"/>
      <c r="T520" s="521">
        <v>6552</v>
      </c>
      <c r="U520" s="521">
        <f>T520*S520</f>
        <v>0</v>
      </c>
      <c r="V520" s="521"/>
      <c r="W520" s="521"/>
      <c r="X520" s="673">
        <f>U520+W520</f>
        <v>0</v>
      </c>
    </row>
    <row r="521" spans="1:24" s="403" customFormat="1" ht="17.45" hidden="1" customHeight="1" x14ac:dyDescent="0.25">
      <c r="A521" s="439" t="s">
        <v>1074</v>
      </c>
      <c r="B521" s="438" t="s">
        <v>574</v>
      </c>
      <c r="C521" s="573" t="s">
        <v>31</v>
      </c>
      <c r="D521" s="600">
        <v>1</v>
      </c>
      <c r="E521" s="467">
        <v>124845</v>
      </c>
      <c r="F521" s="467">
        <f>E521*D521</f>
        <v>124845</v>
      </c>
      <c r="G521" s="467">
        <v>49408.353000000003</v>
      </c>
      <c r="H521" s="467">
        <f>G521*D521</f>
        <v>49408.353000000003</v>
      </c>
      <c r="I521" s="589">
        <f>F521+H521</f>
        <v>174253.353</v>
      </c>
      <c r="J521" s="622"/>
      <c r="K521" s="521">
        <v>124845</v>
      </c>
      <c r="L521" s="467">
        <f>K521*J521</f>
        <v>0</v>
      </c>
      <c r="M521" s="521">
        <v>49408.353000000003</v>
      </c>
      <c r="N521" s="467">
        <f>M521*J521</f>
        <v>0</v>
      </c>
      <c r="O521" s="589">
        <f>L521+N521</f>
        <v>0</v>
      </c>
      <c r="P521" s="641">
        <f t="shared" si="217"/>
        <v>0</v>
      </c>
      <c r="Q521" s="514">
        <f t="shared" si="218"/>
        <v>0</v>
      </c>
      <c r="R521" s="640">
        <f t="shared" si="219"/>
        <v>0</v>
      </c>
      <c r="S521" s="641"/>
      <c r="T521" s="521">
        <v>124845</v>
      </c>
      <c r="U521" s="521">
        <f>T521*S521</f>
        <v>0</v>
      </c>
      <c r="V521" s="521">
        <v>49408.353000000003</v>
      </c>
      <c r="W521" s="521">
        <f>V521*S521</f>
        <v>0</v>
      </c>
      <c r="X521" s="673">
        <f>U521+W521</f>
        <v>0</v>
      </c>
    </row>
    <row r="522" spans="1:24" ht="17.45" customHeight="1" x14ac:dyDescent="0.25">
      <c r="A522" s="443" t="s">
        <v>1061</v>
      </c>
      <c r="B522" s="433" t="s">
        <v>575</v>
      </c>
      <c r="C522" s="569"/>
      <c r="D522" s="596"/>
      <c r="E522" s="422"/>
      <c r="F522" s="422">
        <f>SUM(F524:F535)</f>
        <v>11963739.964800002</v>
      </c>
      <c r="G522" s="422"/>
      <c r="H522" s="422">
        <f>SUM(H524:H535)</f>
        <v>15123475.401672</v>
      </c>
      <c r="I522" s="597">
        <f>SUM(I524:I535)</f>
        <v>27087215.366472002</v>
      </c>
      <c r="J522" s="616"/>
      <c r="K522" s="522"/>
      <c r="L522" s="457">
        <f>SUM(L524:L535)</f>
        <v>2134754.44</v>
      </c>
      <c r="M522" s="522"/>
      <c r="N522" s="457">
        <f>SUM(N524:N535)</f>
        <v>0</v>
      </c>
      <c r="O522" s="623">
        <f>SUM(O524:O535)</f>
        <v>2134754.44</v>
      </c>
      <c r="P522" s="641">
        <f t="shared" si="217"/>
        <v>0</v>
      </c>
      <c r="Q522" s="514">
        <f t="shared" si="218"/>
        <v>0</v>
      </c>
      <c r="R522" s="640">
        <f t="shared" si="219"/>
        <v>0</v>
      </c>
      <c r="S522" s="650"/>
      <c r="T522" s="522"/>
      <c r="U522" s="522">
        <f>SUM(U524:U535)</f>
        <v>2134754.44</v>
      </c>
      <c r="V522" s="522"/>
      <c r="W522" s="522">
        <f>SUM(W524:W535)</f>
        <v>0</v>
      </c>
      <c r="X522" s="676">
        <f>SUM(X524:X535)</f>
        <v>2134754.44</v>
      </c>
    </row>
    <row r="523" spans="1:24" s="403" customFormat="1" ht="17.45" customHeight="1" x14ac:dyDescent="0.25">
      <c r="A523" s="439" t="s">
        <v>1075</v>
      </c>
      <c r="B523" s="448" t="s">
        <v>562</v>
      </c>
      <c r="C523" s="578"/>
      <c r="D523" s="600"/>
      <c r="E523" s="467"/>
      <c r="F523" s="467"/>
      <c r="G523" s="467"/>
      <c r="H523" s="467"/>
      <c r="I523" s="589"/>
      <c r="J523" s="622"/>
      <c r="K523" s="521"/>
      <c r="L523" s="467"/>
      <c r="M523" s="521"/>
      <c r="N523" s="467"/>
      <c r="O523" s="589"/>
      <c r="P523" s="641">
        <f t="shared" si="217"/>
        <v>0</v>
      </c>
      <c r="Q523" s="514">
        <f t="shared" si="218"/>
        <v>0</v>
      </c>
      <c r="R523" s="640">
        <f t="shared" si="219"/>
        <v>0</v>
      </c>
      <c r="S523" s="641"/>
      <c r="T523" s="521"/>
      <c r="U523" s="521"/>
      <c r="V523" s="521"/>
      <c r="W523" s="521"/>
      <c r="X523" s="673"/>
    </row>
    <row r="524" spans="1:24" s="403" customFormat="1" ht="17.45" hidden="1" customHeight="1" x14ac:dyDescent="0.25">
      <c r="A524" s="439" t="s">
        <v>1076</v>
      </c>
      <c r="B524" s="438" t="s">
        <v>563</v>
      </c>
      <c r="C524" s="573" t="s">
        <v>171</v>
      </c>
      <c r="D524" s="600">
        <f>79.62</f>
        <v>79.62</v>
      </c>
      <c r="E524" s="467">
        <v>13494</v>
      </c>
      <c r="F524" s="467">
        <f>E524*D524</f>
        <v>1074392.28</v>
      </c>
      <c r="G524" s="467"/>
      <c r="H524" s="467"/>
      <c r="I524" s="589">
        <f>F524+H524</f>
        <v>1074392.28</v>
      </c>
      <c r="J524" s="622"/>
      <c r="K524" s="521">
        <v>13494</v>
      </c>
      <c r="L524" s="467">
        <f>K524*J524</f>
        <v>0</v>
      </c>
      <c r="M524" s="521"/>
      <c r="N524" s="467"/>
      <c r="O524" s="589">
        <f>L524+N524</f>
        <v>0</v>
      </c>
      <c r="P524" s="641">
        <f t="shared" si="217"/>
        <v>0</v>
      </c>
      <c r="Q524" s="514">
        <f t="shared" si="218"/>
        <v>0</v>
      </c>
      <c r="R524" s="640">
        <f t="shared" si="219"/>
        <v>0</v>
      </c>
      <c r="S524" s="641"/>
      <c r="T524" s="521">
        <v>13494</v>
      </c>
      <c r="U524" s="521">
        <f>T524*S524</f>
        <v>0</v>
      </c>
      <c r="V524" s="521"/>
      <c r="W524" s="521"/>
      <c r="X524" s="673">
        <f>U524+W524</f>
        <v>0</v>
      </c>
    </row>
    <row r="525" spans="1:24" ht="17.45" customHeight="1" x14ac:dyDescent="0.25">
      <c r="A525" s="439" t="s">
        <v>1077</v>
      </c>
      <c r="B525" s="438" t="s">
        <v>564</v>
      </c>
      <c r="C525" s="573" t="s">
        <v>171</v>
      </c>
      <c r="D525" s="600">
        <v>308.73</v>
      </c>
      <c r="E525" s="467">
        <v>19422</v>
      </c>
      <c r="F525" s="467">
        <f>E525*D525</f>
        <v>5996154.0600000005</v>
      </c>
      <c r="G525" s="467"/>
      <c r="H525" s="467"/>
      <c r="I525" s="589">
        <f>F525+H525</f>
        <v>5996154.0600000005</v>
      </c>
      <c r="J525" s="622">
        <v>96.62</v>
      </c>
      <c r="K525" s="514">
        <v>19422</v>
      </c>
      <c r="L525" s="478">
        <f>K525*J525</f>
        <v>1876553.6400000001</v>
      </c>
      <c r="M525" s="514"/>
      <c r="N525" s="478"/>
      <c r="O525" s="612">
        <f>L525+N525</f>
        <v>1876553.6400000001</v>
      </c>
      <c r="P525" s="641">
        <f t="shared" si="217"/>
        <v>0</v>
      </c>
      <c r="Q525" s="514">
        <f t="shared" si="218"/>
        <v>0</v>
      </c>
      <c r="R525" s="640">
        <f t="shared" si="219"/>
        <v>0</v>
      </c>
      <c r="S525" s="641">
        <v>96.62</v>
      </c>
      <c r="T525" s="514">
        <v>19422</v>
      </c>
      <c r="U525" s="514">
        <f>T525*S525</f>
        <v>1876553.6400000001</v>
      </c>
      <c r="V525" s="514"/>
      <c r="W525" s="514"/>
      <c r="X525" s="671">
        <f>U525+W525</f>
        <v>1876553.6400000001</v>
      </c>
    </row>
    <row r="526" spans="1:24" ht="25.5" x14ac:dyDescent="0.25">
      <c r="A526" s="439" t="s">
        <v>1078</v>
      </c>
      <c r="B526" s="438" t="s">
        <v>565</v>
      </c>
      <c r="C526" s="573" t="s">
        <v>171</v>
      </c>
      <c r="D526" s="600">
        <f>196.74</f>
        <v>196.74</v>
      </c>
      <c r="E526" s="467">
        <v>2405</v>
      </c>
      <c r="F526" s="467">
        <f>E526*D526</f>
        <v>473159.7</v>
      </c>
      <c r="G526" s="467"/>
      <c r="H526" s="467"/>
      <c r="I526" s="589">
        <f>F526+H526</f>
        <v>473159.7</v>
      </c>
      <c r="J526" s="622">
        <v>107.36</v>
      </c>
      <c r="K526" s="514">
        <v>2405</v>
      </c>
      <c r="L526" s="478">
        <f>K526*J526</f>
        <v>258200.8</v>
      </c>
      <c r="M526" s="514"/>
      <c r="N526" s="478"/>
      <c r="O526" s="612">
        <f>L526+N526</f>
        <v>258200.8</v>
      </c>
      <c r="P526" s="641">
        <f t="shared" si="217"/>
        <v>0</v>
      </c>
      <c r="Q526" s="514">
        <f t="shared" si="218"/>
        <v>0</v>
      </c>
      <c r="R526" s="640">
        <f t="shared" si="219"/>
        <v>0</v>
      </c>
      <c r="S526" s="641">
        <v>107.36</v>
      </c>
      <c r="T526" s="514">
        <v>2405</v>
      </c>
      <c r="U526" s="514">
        <f>T526*S526</f>
        <v>258200.8</v>
      </c>
      <c r="V526" s="514"/>
      <c r="W526" s="514"/>
      <c r="X526" s="671">
        <f>U526+W526</f>
        <v>258200.8</v>
      </c>
    </row>
    <row r="527" spans="1:24" s="403" customFormat="1" ht="26.45" hidden="1" customHeight="1" x14ac:dyDescent="0.25">
      <c r="A527" s="439" t="s">
        <v>1079</v>
      </c>
      <c r="B527" s="448" t="s">
        <v>566</v>
      </c>
      <c r="C527" s="573"/>
      <c r="D527" s="600"/>
      <c r="E527" s="467"/>
      <c r="F527" s="467"/>
      <c r="G527" s="467"/>
      <c r="H527" s="467"/>
      <c r="I527" s="589"/>
      <c r="J527" s="622"/>
      <c r="K527" s="521"/>
      <c r="L527" s="467"/>
      <c r="M527" s="521"/>
      <c r="N527" s="467"/>
      <c r="O527" s="589"/>
      <c r="P527" s="641">
        <f t="shared" si="217"/>
        <v>0</v>
      </c>
      <c r="Q527" s="514">
        <f t="shared" si="218"/>
        <v>0</v>
      </c>
      <c r="R527" s="640">
        <f t="shared" si="219"/>
        <v>0</v>
      </c>
      <c r="S527" s="641"/>
      <c r="T527" s="521"/>
      <c r="U527" s="521"/>
      <c r="V527" s="521"/>
      <c r="W527" s="521"/>
      <c r="X527" s="673"/>
    </row>
    <row r="528" spans="1:24" s="403" customFormat="1" ht="17.45" hidden="1" customHeight="1" x14ac:dyDescent="0.25">
      <c r="A528" s="439" t="s">
        <v>1080</v>
      </c>
      <c r="B528" s="438" t="s">
        <v>567</v>
      </c>
      <c r="C528" s="573" t="s">
        <v>171</v>
      </c>
      <c r="D528" s="600">
        <v>151</v>
      </c>
      <c r="E528" s="467">
        <v>2513.1600000000003</v>
      </c>
      <c r="F528" s="467">
        <f>E528*D528</f>
        <v>379487.16000000003</v>
      </c>
      <c r="G528" s="467">
        <v>6681</v>
      </c>
      <c r="H528" s="467">
        <f>G528*D528</f>
        <v>1008831</v>
      </c>
      <c r="I528" s="589">
        <f>F528+H528</f>
        <v>1388318.1600000001</v>
      </c>
      <c r="J528" s="622"/>
      <c r="K528" s="521">
        <v>2513.1600000000003</v>
      </c>
      <c r="L528" s="467">
        <f>K528*J528</f>
        <v>0</v>
      </c>
      <c r="M528" s="521">
        <v>6681</v>
      </c>
      <c r="N528" s="467">
        <f>M528*J528</f>
        <v>0</v>
      </c>
      <c r="O528" s="589">
        <f>L528+N528</f>
        <v>0</v>
      </c>
      <c r="P528" s="641">
        <f t="shared" si="217"/>
        <v>0</v>
      </c>
      <c r="Q528" s="514">
        <f t="shared" si="218"/>
        <v>0</v>
      </c>
      <c r="R528" s="640">
        <f t="shared" si="219"/>
        <v>0</v>
      </c>
      <c r="S528" s="641"/>
      <c r="T528" s="521">
        <v>2513.1600000000003</v>
      </c>
      <c r="U528" s="521">
        <f>T528*S528</f>
        <v>0</v>
      </c>
      <c r="V528" s="521">
        <v>6681</v>
      </c>
      <c r="W528" s="521">
        <f>V528*S528</f>
        <v>0</v>
      </c>
      <c r="X528" s="673">
        <f>U528+W528</f>
        <v>0</v>
      </c>
    </row>
    <row r="529" spans="1:24" s="403" customFormat="1" ht="17.45" hidden="1" customHeight="1" x14ac:dyDescent="0.25">
      <c r="A529" s="439" t="s">
        <v>1082</v>
      </c>
      <c r="B529" s="438" t="s">
        <v>568</v>
      </c>
      <c r="C529" s="573" t="s">
        <v>171</v>
      </c>
      <c r="D529" s="600">
        <v>163</v>
      </c>
      <c r="E529" s="467">
        <v>2333.7600000000002</v>
      </c>
      <c r="F529" s="467">
        <f>E529*D529</f>
        <v>380402.88000000006</v>
      </c>
      <c r="G529" s="467">
        <v>2161.5</v>
      </c>
      <c r="H529" s="467">
        <f>G529*D529</f>
        <v>352324.5</v>
      </c>
      <c r="I529" s="589">
        <f>F529+H529</f>
        <v>732727.38000000012</v>
      </c>
      <c r="J529" s="622"/>
      <c r="K529" s="521">
        <v>2333.7600000000002</v>
      </c>
      <c r="L529" s="467">
        <f>K529*J529</f>
        <v>0</v>
      </c>
      <c r="M529" s="521">
        <v>2161.5</v>
      </c>
      <c r="N529" s="467">
        <f>M529*J529</f>
        <v>0</v>
      </c>
      <c r="O529" s="589">
        <f>L529+N529</f>
        <v>0</v>
      </c>
      <c r="P529" s="641">
        <f t="shared" si="217"/>
        <v>0</v>
      </c>
      <c r="Q529" s="514">
        <f t="shared" si="218"/>
        <v>0</v>
      </c>
      <c r="R529" s="640">
        <f t="shared" si="219"/>
        <v>0</v>
      </c>
      <c r="S529" s="641"/>
      <c r="T529" s="521">
        <v>2333.7600000000002</v>
      </c>
      <c r="U529" s="521">
        <f>T529*S529</f>
        <v>0</v>
      </c>
      <c r="V529" s="521">
        <v>2161.5</v>
      </c>
      <c r="W529" s="521">
        <f>V529*S529</f>
        <v>0</v>
      </c>
      <c r="X529" s="673">
        <f>U529+W529</f>
        <v>0</v>
      </c>
    </row>
    <row r="530" spans="1:24" s="403" customFormat="1" ht="17.45" hidden="1" customHeight="1" x14ac:dyDescent="0.25">
      <c r="A530" s="439" t="s">
        <v>1083</v>
      </c>
      <c r="B530" s="438" t="s">
        <v>569</v>
      </c>
      <c r="C530" s="573" t="s">
        <v>32</v>
      </c>
      <c r="D530" s="600">
        <v>226.24</v>
      </c>
      <c r="E530" s="467">
        <v>46.800000000000004</v>
      </c>
      <c r="F530" s="467">
        <f>E530*D530</f>
        <v>10588.032000000001</v>
      </c>
      <c r="G530" s="467">
        <v>264.096</v>
      </c>
      <c r="H530" s="467">
        <f>G530*D530</f>
        <v>59749.079040000004</v>
      </c>
      <c r="I530" s="589">
        <f>F530+H530</f>
        <v>70337.111040000003</v>
      </c>
      <c r="J530" s="622"/>
      <c r="K530" s="521">
        <v>46.800000000000004</v>
      </c>
      <c r="L530" s="467">
        <f>K530*J530</f>
        <v>0</v>
      </c>
      <c r="M530" s="521">
        <v>264.096</v>
      </c>
      <c r="N530" s="467">
        <f>M530*J530</f>
        <v>0</v>
      </c>
      <c r="O530" s="589">
        <f>L530+N530</f>
        <v>0</v>
      </c>
      <c r="P530" s="641">
        <f t="shared" si="217"/>
        <v>0</v>
      </c>
      <c r="Q530" s="514">
        <f t="shared" si="218"/>
        <v>0</v>
      </c>
      <c r="R530" s="640">
        <f t="shared" si="219"/>
        <v>0</v>
      </c>
      <c r="S530" s="641"/>
      <c r="T530" s="521">
        <v>46.800000000000004</v>
      </c>
      <c r="U530" s="521">
        <f>T530*S530</f>
        <v>0</v>
      </c>
      <c r="V530" s="521">
        <v>264.096</v>
      </c>
      <c r="W530" s="521">
        <f>V530*S530</f>
        <v>0</v>
      </c>
      <c r="X530" s="673">
        <f>U530+W530</f>
        <v>0</v>
      </c>
    </row>
    <row r="531" spans="1:24" s="403" customFormat="1" ht="17.45" hidden="1" customHeight="1" x14ac:dyDescent="0.25">
      <c r="A531" s="439" t="s">
        <v>1084</v>
      </c>
      <c r="B531" s="448" t="s">
        <v>576</v>
      </c>
      <c r="C531" s="578"/>
      <c r="D531" s="600"/>
      <c r="E531" s="467"/>
      <c r="F531" s="467"/>
      <c r="G531" s="467"/>
      <c r="H531" s="467"/>
      <c r="I531" s="589"/>
      <c r="J531" s="622"/>
      <c r="K531" s="521"/>
      <c r="L531" s="467"/>
      <c r="M531" s="521"/>
      <c r="N531" s="467"/>
      <c r="O531" s="589"/>
      <c r="P531" s="641">
        <f t="shared" si="217"/>
        <v>0</v>
      </c>
      <c r="Q531" s="514">
        <f t="shared" si="218"/>
        <v>0</v>
      </c>
      <c r="R531" s="640">
        <f t="shared" si="219"/>
        <v>0</v>
      </c>
      <c r="S531" s="641"/>
      <c r="T531" s="521"/>
      <c r="U531" s="521"/>
      <c r="V531" s="521"/>
      <c r="W531" s="521"/>
      <c r="X531" s="673"/>
    </row>
    <row r="532" spans="1:24" s="403" customFormat="1" ht="39" hidden="1" customHeight="1" x14ac:dyDescent="0.25">
      <c r="A532" s="439" t="s">
        <v>1085</v>
      </c>
      <c r="B532" s="438" t="s">
        <v>571</v>
      </c>
      <c r="C532" s="573" t="s">
        <v>32</v>
      </c>
      <c r="D532" s="600">
        <v>226.24</v>
      </c>
      <c r="E532" s="467">
        <v>2475.7200000000003</v>
      </c>
      <c r="F532" s="467">
        <f>E532*D532</f>
        <v>560106.89280000003</v>
      </c>
      <c r="G532" s="467">
        <v>60348.1368</v>
      </c>
      <c r="H532" s="467">
        <f>G532*D532</f>
        <v>13653162.469632</v>
      </c>
      <c r="I532" s="589">
        <f>F532+H532</f>
        <v>14213269.362431999</v>
      </c>
      <c r="J532" s="622"/>
      <c r="K532" s="521">
        <v>2475.7200000000003</v>
      </c>
      <c r="L532" s="467">
        <f>K532*J532</f>
        <v>0</v>
      </c>
      <c r="M532" s="521">
        <v>60348.1368</v>
      </c>
      <c r="N532" s="467">
        <f>M532*J532</f>
        <v>0</v>
      </c>
      <c r="O532" s="589">
        <f>L532+N532</f>
        <v>0</v>
      </c>
      <c r="P532" s="641">
        <f t="shared" si="217"/>
        <v>0</v>
      </c>
      <c r="Q532" s="514">
        <f t="shared" si="218"/>
        <v>0</v>
      </c>
      <c r="R532" s="640">
        <f t="shared" si="219"/>
        <v>0</v>
      </c>
      <c r="S532" s="641"/>
      <c r="T532" s="521">
        <v>2475.7200000000003</v>
      </c>
      <c r="U532" s="521">
        <f>T532*S532</f>
        <v>0</v>
      </c>
      <c r="V532" s="521">
        <v>60348.1368</v>
      </c>
      <c r="W532" s="521">
        <f>V532*S532</f>
        <v>0</v>
      </c>
      <c r="X532" s="673">
        <f>U532+W532</f>
        <v>0</v>
      </c>
    </row>
    <row r="533" spans="1:24" s="403" customFormat="1" ht="17.45" hidden="1" customHeight="1" x14ac:dyDescent="0.25">
      <c r="A533" s="439" t="s">
        <v>1086</v>
      </c>
      <c r="B533" s="438" t="s">
        <v>572</v>
      </c>
      <c r="C533" s="573" t="s">
        <v>32</v>
      </c>
      <c r="D533" s="600">
        <v>226.24</v>
      </c>
      <c r="E533" s="467">
        <v>6552</v>
      </c>
      <c r="F533" s="467">
        <f>E533*D533</f>
        <v>1482324.48</v>
      </c>
      <c r="G533" s="467">
        <v>0</v>
      </c>
      <c r="H533" s="467">
        <f>G533*D533</f>
        <v>0</v>
      </c>
      <c r="I533" s="589">
        <f>F533+H533</f>
        <v>1482324.48</v>
      </c>
      <c r="J533" s="622"/>
      <c r="K533" s="521">
        <v>6552</v>
      </c>
      <c r="L533" s="467">
        <f>K533*J533</f>
        <v>0</v>
      </c>
      <c r="M533" s="521">
        <v>0</v>
      </c>
      <c r="N533" s="467">
        <f>M533*J533</f>
        <v>0</v>
      </c>
      <c r="O533" s="589">
        <f>L533+N533</f>
        <v>0</v>
      </c>
      <c r="P533" s="641">
        <f t="shared" si="217"/>
        <v>0</v>
      </c>
      <c r="Q533" s="514">
        <f t="shared" si="218"/>
        <v>0</v>
      </c>
      <c r="R533" s="640">
        <f t="shared" si="219"/>
        <v>0</v>
      </c>
      <c r="S533" s="641"/>
      <c r="T533" s="521">
        <v>6552</v>
      </c>
      <c r="U533" s="521">
        <f>T533*S533</f>
        <v>0</v>
      </c>
      <c r="V533" s="521">
        <v>0</v>
      </c>
      <c r="W533" s="521">
        <f>V533*S533</f>
        <v>0</v>
      </c>
      <c r="X533" s="673">
        <f>U533+W533</f>
        <v>0</v>
      </c>
    </row>
    <row r="534" spans="1:24" s="403" customFormat="1" ht="17.45" hidden="1" customHeight="1" x14ac:dyDescent="0.25">
      <c r="A534" s="439" t="s">
        <v>1087</v>
      </c>
      <c r="B534" s="438" t="s">
        <v>573</v>
      </c>
      <c r="C534" s="573" t="s">
        <v>32</v>
      </c>
      <c r="D534" s="600">
        <v>226.24</v>
      </c>
      <c r="E534" s="467">
        <v>6552</v>
      </c>
      <c r="F534" s="467">
        <f>E534*D534</f>
        <v>1482324.48</v>
      </c>
      <c r="G534" s="467">
        <v>0</v>
      </c>
      <c r="H534" s="467">
        <f>G534*D534</f>
        <v>0</v>
      </c>
      <c r="I534" s="589">
        <f>F534+H534</f>
        <v>1482324.48</v>
      </c>
      <c r="J534" s="622"/>
      <c r="K534" s="521">
        <v>6552</v>
      </c>
      <c r="L534" s="467">
        <f>K534*J534</f>
        <v>0</v>
      </c>
      <c r="M534" s="521">
        <v>0</v>
      </c>
      <c r="N534" s="467">
        <f>M534*J534</f>
        <v>0</v>
      </c>
      <c r="O534" s="589">
        <f>L534+N534</f>
        <v>0</v>
      </c>
      <c r="P534" s="641">
        <f t="shared" si="217"/>
        <v>0</v>
      </c>
      <c r="Q534" s="514">
        <f t="shared" si="218"/>
        <v>0</v>
      </c>
      <c r="R534" s="640">
        <f t="shared" si="219"/>
        <v>0</v>
      </c>
      <c r="S534" s="641"/>
      <c r="T534" s="521">
        <v>6552</v>
      </c>
      <c r="U534" s="521">
        <f>T534*S534</f>
        <v>0</v>
      </c>
      <c r="V534" s="521">
        <v>0</v>
      </c>
      <c r="W534" s="521">
        <f>V534*S534</f>
        <v>0</v>
      </c>
      <c r="X534" s="673">
        <f>U534+W534</f>
        <v>0</v>
      </c>
    </row>
    <row r="535" spans="1:24" s="403" customFormat="1" ht="17.45" hidden="1" customHeight="1" x14ac:dyDescent="0.25">
      <c r="A535" s="439" t="s">
        <v>1088</v>
      </c>
      <c r="B535" s="438" t="s">
        <v>577</v>
      </c>
      <c r="C535" s="573" t="s">
        <v>31</v>
      </c>
      <c r="D535" s="600">
        <v>1</v>
      </c>
      <c r="E535" s="467">
        <v>124800</v>
      </c>
      <c r="F535" s="467">
        <f>E535*D535</f>
        <v>124800</v>
      </c>
      <c r="G535" s="467">
        <v>49408.353000000003</v>
      </c>
      <c r="H535" s="467">
        <f>G535*D535</f>
        <v>49408.353000000003</v>
      </c>
      <c r="I535" s="589">
        <f>F535+H535</f>
        <v>174208.353</v>
      </c>
      <c r="J535" s="622"/>
      <c r="K535" s="521">
        <v>124800</v>
      </c>
      <c r="L535" s="467">
        <f>K535*J535</f>
        <v>0</v>
      </c>
      <c r="M535" s="521">
        <v>49408.353000000003</v>
      </c>
      <c r="N535" s="467">
        <f>M535*J535</f>
        <v>0</v>
      </c>
      <c r="O535" s="589">
        <f>L535+N535</f>
        <v>0</v>
      </c>
      <c r="P535" s="641">
        <f t="shared" si="217"/>
        <v>0</v>
      </c>
      <c r="Q535" s="514">
        <f t="shared" si="218"/>
        <v>0</v>
      </c>
      <c r="R535" s="640">
        <f t="shared" si="219"/>
        <v>0</v>
      </c>
      <c r="S535" s="641"/>
      <c r="T535" s="521">
        <v>124800</v>
      </c>
      <c r="U535" s="521">
        <f>T535*S535</f>
        <v>0</v>
      </c>
      <c r="V535" s="521">
        <v>49408.353000000003</v>
      </c>
      <c r="W535" s="521">
        <f>V535*S535</f>
        <v>0</v>
      </c>
      <c r="X535" s="673">
        <f>U535+W535</f>
        <v>0</v>
      </c>
    </row>
    <row r="536" spans="1:24" ht="17.45" customHeight="1" x14ac:dyDescent="0.25">
      <c r="A536" s="443" t="s">
        <v>724</v>
      </c>
      <c r="B536" s="433" t="s">
        <v>578</v>
      </c>
      <c r="C536" s="569"/>
      <c r="D536" s="593"/>
      <c r="E536" s="470"/>
      <c r="F536" s="470">
        <f>SUM(F538:F549)</f>
        <v>8309933.418800001</v>
      </c>
      <c r="G536" s="470"/>
      <c r="H536" s="470">
        <f>SUM(H538:H549)</f>
        <v>10553560.106036998</v>
      </c>
      <c r="I536" s="592">
        <f>SUM(I538:I549)</f>
        <v>18863493.524837002</v>
      </c>
      <c r="J536" s="616"/>
      <c r="K536" s="525"/>
      <c r="L536" s="486">
        <f>SUM(L538:L549)</f>
        <v>5344636.2788000004</v>
      </c>
      <c r="M536" s="525"/>
      <c r="N536" s="486">
        <f>SUM(N538:N549)</f>
        <v>9404464.354784999</v>
      </c>
      <c r="O536" s="618">
        <f>SUM(O538:O549)</f>
        <v>14749100.633585</v>
      </c>
      <c r="P536" s="641">
        <f t="shared" si="217"/>
        <v>0</v>
      </c>
      <c r="Q536" s="514">
        <f t="shared" si="218"/>
        <v>0</v>
      </c>
      <c r="R536" s="640">
        <f t="shared" si="219"/>
        <v>0</v>
      </c>
      <c r="S536" s="650"/>
      <c r="T536" s="525"/>
      <c r="U536" s="525">
        <f>ROUND((SUM(U538:U549)),2)</f>
        <v>5344571.0199999996</v>
      </c>
      <c r="V536" s="525"/>
      <c r="W536" s="525">
        <f>SUM(W538:W549)</f>
        <v>9404321.6899999995</v>
      </c>
      <c r="X536" s="676">
        <f>ROUND((SUM(X538:X549)),2)</f>
        <v>14748892.710000001</v>
      </c>
    </row>
    <row r="537" spans="1:24" s="403" customFormat="1" ht="17.45" customHeight="1" x14ac:dyDescent="0.25">
      <c r="A537" s="439" t="s">
        <v>1089</v>
      </c>
      <c r="B537" s="448" t="s">
        <v>562</v>
      </c>
      <c r="C537" s="578"/>
      <c r="D537" s="600"/>
      <c r="E537" s="467"/>
      <c r="F537" s="467"/>
      <c r="G537" s="467"/>
      <c r="H537" s="467"/>
      <c r="I537" s="589"/>
      <c r="J537" s="622"/>
      <c r="K537" s="521"/>
      <c r="L537" s="467"/>
      <c r="M537" s="521"/>
      <c r="N537" s="467"/>
      <c r="O537" s="589"/>
      <c r="P537" s="641">
        <f t="shared" si="217"/>
        <v>0</v>
      </c>
      <c r="Q537" s="514">
        <f t="shared" si="218"/>
        <v>0</v>
      </c>
      <c r="R537" s="640">
        <f t="shared" si="219"/>
        <v>0</v>
      </c>
      <c r="S537" s="641"/>
      <c r="T537" s="521"/>
      <c r="U537" s="521"/>
      <c r="V537" s="521"/>
      <c r="W537" s="521"/>
      <c r="X537" s="673"/>
    </row>
    <row r="538" spans="1:24" s="403" customFormat="1" ht="17.45" hidden="1" customHeight="1" x14ac:dyDescent="0.25">
      <c r="A538" s="439" t="s">
        <v>1091</v>
      </c>
      <c r="B538" s="438" t="s">
        <v>563</v>
      </c>
      <c r="C538" s="573" t="s">
        <v>171</v>
      </c>
      <c r="D538" s="600">
        <v>55.04</v>
      </c>
      <c r="E538" s="467">
        <v>13494</v>
      </c>
      <c r="F538" s="467">
        <f>E538*D538</f>
        <v>742709.76000000001</v>
      </c>
      <c r="G538" s="467"/>
      <c r="H538" s="467"/>
      <c r="I538" s="589">
        <f>F538+H538</f>
        <v>742709.76000000001</v>
      </c>
      <c r="J538" s="622"/>
      <c r="K538" s="521">
        <v>13494</v>
      </c>
      <c r="L538" s="467">
        <f>K538*J538</f>
        <v>0</v>
      </c>
      <c r="M538" s="521"/>
      <c r="N538" s="467"/>
      <c r="O538" s="589">
        <f>L538+N538</f>
        <v>0</v>
      </c>
      <c r="P538" s="641">
        <f t="shared" si="217"/>
        <v>0</v>
      </c>
      <c r="Q538" s="514">
        <f t="shared" si="218"/>
        <v>0</v>
      </c>
      <c r="R538" s="640">
        <f t="shared" si="219"/>
        <v>0</v>
      </c>
      <c r="S538" s="641"/>
      <c r="T538" s="521">
        <v>13494</v>
      </c>
      <c r="U538" s="521">
        <f>T538*S538</f>
        <v>0</v>
      </c>
      <c r="V538" s="521"/>
      <c r="W538" s="521"/>
      <c r="X538" s="673">
        <f>U538+W538</f>
        <v>0</v>
      </c>
    </row>
    <row r="539" spans="1:24" ht="17.45" customHeight="1" x14ac:dyDescent="0.25">
      <c r="A539" s="439" t="s">
        <v>1092</v>
      </c>
      <c r="B539" s="438" t="s">
        <v>564</v>
      </c>
      <c r="C539" s="573" t="s">
        <v>171</v>
      </c>
      <c r="D539" s="600">
        <v>213.41</v>
      </c>
      <c r="E539" s="467">
        <v>19422</v>
      </c>
      <c r="F539" s="467">
        <f>E539*D539</f>
        <v>4144849.02</v>
      </c>
      <c r="G539" s="467"/>
      <c r="H539" s="467"/>
      <c r="I539" s="589">
        <f>F539+H539</f>
        <v>4144849.02</v>
      </c>
      <c r="J539" s="622">
        <v>164.5</v>
      </c>
      <c r="K539" s="514">
        <v>19422</v>
      </c>
      <c r="L539" s="478">
        <f>K539*J539</f>
        <v>3194919</v>
      </c>
      <c r="M539" s="514"/>
      <c r="N539" s="478"/>
      <c r="O539" s="612">
        <f>L539+N539</f>
        <v>3194919</v>
      </c>
      <c r="P539" s="641">
        <f t="shared" si="217"/>
        <v>0</v>
      </c>
      <c r="Q539" s="514">
        <f t="shared" si="218"/>
        <v>0</v>
      </c>
      <c r="R539" s="640">
        <f t="shared" si="219"/>
        <v>0</v>
      </c>
      <c r="S539" s="641">
        <v>164.5</v>
      </c>
      <c r="T539" s="514">
        <v>19422</v>
      </c>
      <c r="U539" s="514">
        <f>T539*S539</f>
        <v>3194919</v>
      </c>
      <c r="V539" s="514"/>
      <c r="W539" s="514"/>
      <c r="X539" s="671">
        <f>U539+W539</f>
        <v>3194919</v>
      </c>
    </row>
    <row r="540" spans="1:24" ht="25.5" x14ac:dyDescent="0.25">
      <c r="A540" s="439" t="s">
        <v>1093</v>
      </c>
      <c r="B540" s="438" t="s">
        <v>565</v>
      </c>
      <c r="C540" s="573" t="s">
        <v>171</v>
      </c>
      <c r="D540" s="600">
        <f>136</f>
        <v>136</v>
      </c>
      <c r="E540" s="467">
        <v>2405</v>
      </c>
      <c r="F540" s="467">
        <f>E540*D540</f>
        <v>327080</v>
      </c>
      <c r="G540" s="467"/>
      <c r="H540" s="467"/>
      <c r="I540" s="589">
        <f>F540+H540</f>
        <v>327080</v>
      </c>
      <c r="J540" s="622">
        <v>136</v>
      </c>
      <c r="K540" s="514">
        <v>2405</v>
      </c>
      <c r="L540" s="478">
        <f>K540*J540</f>
        <v>327080</v>
      </c>
      <c r="M540" s="514"/>
      <c r="N540" s="478"/>
      <c r="O540" s="612">
        <f>L540+N540</f>
        <v>327080</v>
      </c>
      <c r="P540" s="641">
        <f t="shared" si="217"/>
        <v>0</v>
      </c>
      <c r="Q540" s="514">
        <f t="shared" si="218"/>
        <v>0</v>
      </c>
      <c r="R540" s="640">
        <f t="shared" si="219"/>
        <v>0</v>
      </c>
      <c r="S540" s="641">
        <v>136</v>
      </c>
      <c r="T540" s="514">
        <v>2405</v>
      </c>
      <c r="U540" s="514">
        <f>T540*S540</f>
        <v>327080</v>
      </c>
      <c r="V540" s="514"/>
      <c r="W540" s="514"/>
      <c r="X540" s="671">
        <f>U540+W540</f>
        <v>327080</v>
      </c>
    </row>
    <row r="541" spans="1:24" ht="25.5" customHeight="1" x14ac:dyDescent="0.25">
      <c r="A541" s="439" t="s">
        <v>1094</v>
      </c>
      <c r="B541" s="448" t="s">
        <v>566</v>
      </c>
      <c r="C541" s="573"/>
      <c r="D541" s="600"/>
      <c r="E541" s="467"/>
      <c r="F541" s="467"/>
      <c r="G541" s="467"/>
      <c r="H541" s="467"/>
      <c r="I541" s="589"/>
      <c r="J541" s="622"/>
      <c r="K541" s="514"/>
      <c r="L541" s="478"/>
      <c r="M541" s="514"/>
      <c r="N541" s="478"/>
      <c r="O541" s="612"/>
      <c r="P541" s="641">
        <f t="shared" si="217"/>
        <v>0</v>
      </c>
      <c r="Q541" s="514">
        <f t="shared" si="218"/>
        <v>0</v>
      </c>
      <c r="R541" s="640">
        <f t="shared" si="219"/>
        <v>0</v>
      </c>
      <c r="S541" s="641"/>
      <c r="T541" s="514"/>
      <c r="U541" s="514"/>
      <c r="V541" s="514"/>
      <c r="W541" s="514"/>
      <c r="X541" s="671"/>
    </row>
    <row r="542" spans="1:24" ht="17.45" customHeight="1" x14ac:dyDescent="0.25">
      <c r="A542" s="439" t="s">
        <v>1081</v>
      </c>
      <c r="B542" s="438" t="s">
        <v>567</v>
      </c>
      <c r="C542" s="573" t="s">
        <v>171</v>
      </c>
      <c r="D542" s="600">
        <v>105</v>
      </c>
      <c r="E542" s="467">
        <v>2513.1600000000003</v>
      </c>
      <c r="F542" s="467">
        <f>E542*D542</f>
        <v>263881.80000000005</v>
      </c>
      <c r="G542" s="467">
        <v>6681</v>
      </c>
      <c r="H542" s="467">
        <f>G542*D542</f>
        <v>701505</v>
      </c>
      <c r="I542" s="589">
        <f>F542+H542</f>
        <v>965386.8</v>
      </c>
      <c r="J542" s="622">
        <v>84</v>
      </c>
      <c r="K542" s="514">
        <v>2513.1600000000003</v>
      </c>
      <c r="L542" s="478">
        <f>K542*J542</f>
        <v>211105.44000000003</v>
      </c>
      <c r="M542" s="514">
        <v>6681</v>
      </c>
      <c r="N542" s="478">
        <f>M542*J542</f>
        <v>561204</v>
      </c>
      <c r="O542" s="612">
        <f>L542+N542</f>
        <v>772309.44000000006</v>
      </c>
      <c r="P542" s="641">
        <f t="shared" si="217"/>
        <v>0.16000000000030923</v>
      </c>
      <c r="Q542" s="514">
        <f t="shared" si="218"/>
        <v>0</v>
      </c>
      <c r="R542" s="640">
        <f t="shared" si="219"/>
        <v>16.800000000046566</v>
      </c>
      <c r="S542" s="641">
        <v>84</v>
      </c>
      <c r="T542" s="514">
        <v>2513</v>
      </c>
      <c r="U542" s="514">
        <f>T542*S542</f>
        <v>211092</v>
      </c>
      <c r="V542" s="514">
        <v>6681</v>
      </c>
      <c r="W542" s="514">
        <f>V542*S542</f>
        <v>561204</v>
      </c>
      <c r="X542" s="671">
        <f>U542+W542</f>
        <v>772296</v>
      </c>
    </row>
    <row r="543" spans="1:24" ht="17.45" customHeight="1" x14ac:dyDescent="0.25">
      <c r="A543" s="439" t="s">
        <v>1095</v>
      </c>
      <c r="B543" s="438" t="s">
        <v>568</v>
      </c>
      <c r="C543" s="573" t="s">
        <v>171</v>
      </c>
      <c r="D543" s="600">
        <v>112.6</v>
      </c>
      <c r="E543" s="467">
        <v>2333.7600000000002</v>
      </c>
      <c r="F543" s="467">
        <f>E543*D543</f>
        <v>262781.37599999999</v>
      </c>
      <c r="G543" s="467">
        <v>2161.5</v>
      </c>
      <c r="H543" s="467">
        <f>G543*D543</f>
        <v>243384.9</v>
      </c>
      <c r="I543" s="589">
        <f>F543+H543</f>
        <v>506166.27599999995</v>
      </c>
      <c r="J543" s="622">
        <v>90.08</v>
      </c>
      <c r="K543" s="514">
        <v>2333.7600000000002</v>
      </c>
      <c r="L543" s="478">
        <f>K543*J543</f>
        <v>210225.10080000001</v>
      </c>
      <c r="M543" s="514">
        <v>2161.5</v>
      </c>
      <c r="N543" s="478">
        <f>M543*J543</f>
        <v>194707.91999999998</v>
      </c>
      <c r="O543" s="612">
        <f>L543+N543</f>
        <v>404933.0208</v>
      </c>
      <c r="P543" s="641">
        <f t="shared" si="217"/>
        <v>0</v>
      </c>
      <c r="Q543" s="514">
        <f t="shared" si="218"/>
        <v>0</v>
      </c>
      <c r="R543" s="640">
        <f t="shared" si="219"/>
        <v>0</v>
      </c>
      <c r="S543" s="641">
        <v>90.06</v>
      </c>
      <c r="T543" s="514">
        <v>2333.7600000000002</v>
      </c>
      <c r="U543" s="514">
        <f>ROUND((T543*S543),2)</f>
        <v>210178.43</v>
      </c>
      <c r="V543" s="514">
        <v>2161.5</v>
      </c>
      <c r="W543" s="514">
        <f>V543*S543</f>
        <v>194664.69</v>
      </c>
      <c r="X543" s="671">
        <f>U543+W543</f>
        <v>404843.12</v>
      </c>
    </row>
    <row r="544" spans="1:24" ht="17.45" customHeight="1" x14ac:dyDescent="0.25">
      <c r="A544" s="439" t="s">
        <v>1096</v>
      </c>
      <c r="B544" s="438" t="s">
        <v>569</v>
      </c>
      <c r="C544" s="573" t="s">
        <v>32</v>
      </c>
      <c r="D544" s="600">
        <v>156.38999999999999</v>
      </c>
      <c r="E544" s="467">
        <v>46.800000000000004</v>
      </c>
      <c r="F544" s="467">
        <f>E544*D544</f>
        <v>7319.0519999999997</v>
      </c>
      <c r="G544" s="467">
        <v>264.096</v>
      </c>
      <c r="H544" s="467">
        <f>G544*D544</f>
        <v>41301.973439999994</v>
      </c>
      <c r="I544" s="589">
        <f>F544+H544</f>
        <v>48621.025439999998</v>
      </c>
      <c r="J544" s="622">
        <v>125.11</v>
      </c>
      <c r="K544" s="514">
        <v>46.800000000000004</v>
      </c>
      <c r="L544" s="478">
        <f>K544*J544</f>
        <v>5855.1480000000001</v>
      </c>
      <c r="M544" s="514">
        <v>264.096</v>
      </c>
      <c r="N544" s="478">
        <f>M544*J544</f>
        <v>33041.050560000003</v>
      </c>
      <c r="O544" s="612">
        <f>L544+N544</f>
        <v>38896.198560000004</v>
      </c>
      <c r="P544" s="641">
        <f t="shared" si="217"/>
        <v>0</v>
      </c>
      <c r="Q544" s="514">
        <f t="shared" si="218"/>
        <v>9.6000000000003638E-2</v>
      </c>
      <c r="R544" s="640">
        <f t="shared" si="219"/>
        <v>0</v>
      </c>
      <c r="S544" s="641">
        <v>125</v>
      </c>
      <c r="T544" s="514">
        <v>46.8</v>
      </c>
      <c r="U544" s="514">
        <f>T544*S544</f>
        <v>5850</v>
      </c>
      <c r="V544" s="514">
        <v>264</v>
      </c>
      <c r="W544" s="514">
        <f>V544*S544</f>
        <v>33000</v>
      </c>
      <c r="X544" s="671">
        <f>U544+W544</f>
        <v>38850</v>
      </c>
    </row>
    <row r="545" spans="1:24" ht="17.45" customHeight="1" x14ac:dyDescent="0.25">
      <c r="A545" s="439" t="s">
        <v>1090</v>
      </c>
      <c r="B545" s="448" t="s">
        <v>579</v>
      </c>
      <c r="C545" s="578"/>
      <c r="D545" s="600"/>
      <c r="E545" s="467"/>
      <c r="F545" s="467"/>
      <c r="G545" s="467"/>
      <c r="H545" s="467"/>
      <c r="I545" s="589"/>
      <c r="J545" s="622"/>
      <c r="K545" s="514"/>
      <c r="L545" s="478"/>
      <c r="M545" s="514"/>
      <c r="N545" s="478"/>
      <c r="O545" s="612"/>
      <c r="P545" s="641">
        <f t="shared" si="217"/>
        <v>0</v>
      </c>
      <c r="Q545" s="514">
        <f t="shared" si="218"/>
        <v>0</v>
      </c>
      <c r="R545" s="640">
        <f t="shared" si="219"/>
        <v>0</v>
      </c>
      <c r="S545" s="641"/>
      <c r="T545" s="514"/>
      <c r="U545" s="514"/>
      <c r="V545" s="514"/>
      <c r="W545" s="514"/>
      <c r="X545" s="671"/>
    </row>
    <row r="546" spans="1:24" ht="51" x14ac:dyDescent="0.25">
      <c r="A546" s="439" t="s">
        <v>1097</v>
      </c>
      <c r="B546" s="438" t="s">
        <v>571</v>
      </c>
      <c r="C546" s="573" t="s">
        <v>32</v>
      </c>
      <c r="D546" s="600">
        <v>156.38999999999999</v>
      </c>
      <c r="E546" s="467">
        <v>2475.7200000000003</v>
      </c>
      <c r="F546" s="467">
        <f>E546*D546</f>
        <v>387177.85080000001</v>
      </c>
      <c r="G546" s="467">
        <v>60860.412300000004</v>
      </c>
      <c r="H546" s="467">
        <f>G546*D546</f>
        <v>9517959.8795969989</v>
      </c>
      <c r="I546" s="589">
        <f>F546+H546</f>
        <v>9905137.730396999</v>
      </c>
      <c r="J546" s="622">
        <v>140.75</v>
      </c>
      <c r="K546" s="514">
        <v>2475.7200000000003</v>
      </c>
      <c r="L546" s="478">
        <f>K546*J546</f>
        <v>348457.59</v>
      </c>
      <c r="M546" s="514">
        <v>60860.412300000004</v>
      </c>
      <c r="N546" s="478">
        <f>M546*J546</f>
        <v>8566103.0312249996</v>
      </c>
      <c r="O546" s="612">
        <f>L546+N546</f>
        <v>8914560.6212249994</v>
      </c>
      <c r="P546" s="641">
        <f t="shared" ref="P546:P563" si="229">K546-T546</f>
        <v>0</v>
      </c>
      <c r="Q546" s="514">
        <f t="shared" ref="Q546:Q563" si="230">M546-V546</f>
        <v>0.41230000000359723</v>
      </c>
      <c r="R546" s="640">
        <f t="shared" si="219"/>
        <v>0</v>
      </c>
      <c r="S546" s="641">
        <v>140.75</v>
      </c>
      <c r="T546" s="514">
        <v>2475.7199999999998</v>
      </c>
      <c r="U546" s="514">
        <f>T546*S546</f>
        <v>348457.58999999997</v>
      </c>
      <c r="V546" s="514">
        <v>60860</v>
      </c>
      <c r="W546" s="514">
        <f>V546*S546</f>
        <v>8566045</v>
      </c>
      <c r="X546" s="671">
        <f>U546+W546</f>
        <v>8914502.5899999999</v>
      </c>
    </row>
    <row r="547" spans="1:24" ht="15.75" x14ac:dyDescent="0.25">
      <c r="A547" s="439" t="s">
        <v>1098</v>
      </c>
      <c r="B547" s="438" t="s">
        <v>572</v>
      </c>
      <c r="C547" s="573" t="s">
        <v>32</v>
      </c>
      <c r="D547" s="600">
        <v>156.38999999999999</v>
      </c>
      <c r="E547" s="467">
        <v>6552</v>
      </c>
      <c r="F547" s="467">
        <f>E547*D547</f>
        <v>1024667.2799999999</v>
      </c>
      <c r="G547" s="467"/>
      <c r="H547" s="467"/>
      <c r="I547" s="589">
        <f>F547+H547</f>
        <v>1024667.2799999999</v>
      </c>
      <c r="J547" s="622">
        <v>140.75</v>
      </c>
      <c r="K547" s="514">
        <v>6552</v>
      </c>
      <c r="L547" s="478">
        <f>K547*J547</f>
        <v>922194</v>
      </c>
      <c r="M547" s="514"/>
      <c r="N547" s="478"/>
      <c r="O547" s="612">
        <f>L547+N547</f>
        <v>922194</v>
      </c>
      <c r="P547" s="641">
        <f t="shared" si="229"/>
        <v>0</v>
      </c>
      <c r="Q547" s="514">
        <f t="shared" si="230"/>
        <v>0</v>
      </c>
      <c r="R547" s="640">
        <f t="shared" ref="R547:R579" si="231">(D547*K547)-(D547*T547)</f>
        <v>0</v>
      </c>
      <c r="S547" s="641">
        <v>140.75</v>
      </c>
      <c r="T547" s="514">
        <v>6552</v>
      </c>
      <c r="U547" s="514">
        <f>T547*S547</f>
        <v>922194</v>
      </c>
      <c r="V547" s="514"/>
      <c r="W547" s="514"/>
      <c r="X547" s="671">
        <f>U547+W547</f>
        <v>922194</v>
      </c>
    </row>
    <row r="548" spans="1:24" ht="15.6" hidden="1" customHeight="1" x14ac:dyDescent="0.25">
      <c r="A548" s="439" t="s">
        <v>1099</v>
      </c>
      <c r="B548" s="438" t="s">
        <v>573</v>
      </c>
      <c r="C548" s="573" t="s">
        <v>32</v>
      </c>
      <c r="D548" s="600">
        <v>156.38999999999999</v>
      </c>
      <c r="E548" s="467">
        <v>6552</v>
      </c>
      <c r="F548" s="467">
        <f>E548*D548</f>
        <v>1024667.2799999999</v>
      </c>
      <c r="G548" s="467"/>
      <c r="H548" s="467"/>
      <c r="I548" s="589">
        <f>F548+H548</f>
        <v>1024667.2799999999</v>
      </c>
      <c r="J548" s="622"/>
      <c r="K548" s="521">
        <v>6552</v>
      </c>
      <c r="L548" s="467">
        <f>K548*J548</f>
        <v>0</v>
      </c>
      <c r="M548" s="521"/>
      <c r="N548" s="467"/>
      <c r="O548" s="589">
        <f>L548+N548</f>
        <v>0</v>
      </c>
      <c r="P548" s="641">
        <f t="shared" si="229"/>
        <v>0</v>
      </c>
      <c r="Q548" s="514">
        <f t="shared" si="230"/>
        <v>0</v>
      </c>
      <c r="R548" s="640">
        <f t="shared" si="231"/>
        <v>0</v>
      </c>
      <c r="S548" s="641"/>
      <c r="T548" s="521">
        <v>6552</v>
      </c>
      <c r="U548" s="521">
        <f>T548*S548</f>
        <v>0</v>
      </c>
      <c r="V548" s="521"/>
      <c r="W548" s="521"/>
      <c r="X548" s="673">
        <f>U548+W548</f>
        <v>0</v>
      </c>
    </row>
    <row r="549" spans="1:24" ht="25.5" x14ac:dyDescent="0.25">
      <c r="A549" s="439" t="s">
        <v>1100</v>
      </c>
      <c r="B549" s="438" t="s">
        <v>577</v>
      </c>
      <c r="C549" s="573" t="s">
        <v>31</v>
      </c>
      <c r="D549" s="600">
        <v>1</v>
      </c>
      <c r="E549" s="467">
        <v>124800</v>
      </c>
      <c r="F549" s="467">
        <f>E549*D549</f>
        <v>124800</v>
      </c>
      <c r="G549" s="467">
        <v>49408.353000000003</v>
      </c>
      <c r="H549" s="467">
        <f>G549*D549</f>
        <v>49408.353000000003</v>
      </c>
      <c r="I549" s="589">
        <f>F549+H549</f>
        <v>174208.353</v>
      </c>
      <c r="J549" s="622">
        <v>1</v>
      </c>
      <c r="K549" s="514">
        <v>124800</v>
      </c>
      <c r="L549" s="478">
        <f>K549*J549</f>
        <v>124800</v>
      </c>
      <c r="M549" s="514">
        <v>49408.353000000003</v>
      </c>
      <c r="N549" s="478">
        <f>M549*J549</f>
        <v>49408.353000000003</v>
      </c>
      <c r="O549" s="612">
        <f>L549+N549</f>
        <v>174208.353</v>
      </c>
      <c r="P549" s="641">
        <f t="shared" si="229"/>
        <v>0</v>
      </c>
      <c r="Q549" s="514">
        <f t="shared" si="230"/>
        <v>0.35300000000279397</v>
      </c>
      <c r="R549" s="640">
        <f t="shared" si="231"/>
        <v>0</v>
      </c>
      <c r="S549" s="641">
        <v>1</v>
      </c>
      <c r="T549" s="514">
        <v>124800</v>
      </c>
      <c r="U549" s="514">
        <f>T549*S549</f>
        <v>124800</v>
      </c>
      <c r="V549" s="514">
        <v>49408</v>
      </c>
      <c r="W549" s="514">
        <f>V549*S549</f>
        <v>49408</v>
      </c>
      <c r="X549" s="671">
        <f>U549+W549</f>
        <v>174208</v>
      </c>
    </row>
    <row r="550" spans="1:24" ht="17.45" customHeight="1" x14ac:dyDescent="0.25">
      <c r="A550" s="443" t="s">
        <v>1101</v>
      </c>
      <c r="B550" s="433" t="s">
        <v>580</v>
      </c>
      <c r="C550" s="569"/>
      <c r="D550" s="596"/>
      <c r="E550" s="422"/>
      <c r="F550" s="422">
        <f>SUM(F552:F563)</f>
        <v>5211391.4840000011</v>
      </c>
      <c r="G550" s="422"/>
      <c r="H550" s="422">
        <f>SUM(H552:H563)</f>
        <v>6715943.3906399999</v>
      </c>
      <c r="I550" s="597">
        <f>SUM(I552:I563)</f>
        <v>11927334.874640001</v>
      </c>
      <c r="J550" s="616"/>
      <c r="K550" s="522"/>
      <c r="L550" s="457">
        <f>SUM(L552:L563)</f>
        <v>2680424.8536000005</v>
      </c>
      <c r="M550" s="522"/>
      <c r="N550" s="457">
        <f>SUM(N552:N563)</f>
        <v>5988165.8737560008</v>
      </c>
      <c r="O550" s="623">
        <f>SUM(O552:O563)</f>
        <v>8668590.7273560017</v>
      </c>
      <c r="P550" s="641">
        <f t="shared" si="229"/>
        <v>0</v>
      </c>
      <c r="Q550" s="514">
        <f t="shared" si="230"/>
        <v>0</v>
      </c>
      <c r="R550" s="640">
        <f t="shared" si="231"/>
        <v>0</v>
      </c>
      <c r="S550" s="650"/>
      <c r="T550" s="522"/>
      <c r="U550" s="522">
        <f>SUM(U552:U563)</f>
        <v>2680259.1400000006</v>
      </c>
      <c r="V550" s="522"/>
      <c r="W550" s="522">
        <f>SUM(W552:W563)</f>
        <v>5987395.2349999994</v>
      </c>
      <c r="X550" s="676">
        <f>SUM(X552:X563)</f>
        <v>8667654.3750000019</v>
      </c>
    </row>
    <row r="551" spans="1:24" ht="17.45" customHeight="1" x14ac:dyDescent="0.25">
      <c r="A551" s="439" t="s">
        <v>1102</v>
      </c>
      <c r="B551" s="448" t="s">
        <v>562</v>
      </c>
      <c r="C551" s="578"/>
      <c r="D551" s="600"/>
      <c r="E551" s="467"/>
      <c r="F551" s="467"/>
      <c r="G551" s="467"/>
      <c r="H551" s="467"/>
      <c r="I551" s="589"/>
      <c r="J551" s="622"/>
      <c r="K551" s="514"/>
      <c r="L551" s="478"/>
      <c r="M551" s="514"/>
      <c r="N551" s="478"/>
      <c r="O551" s="612"/>
      <c r="P551" s="641">
        <f t="shared" si="229"/>
        <v>0</v>
      </c>
      <c r="Q551" s="514">
        <f t="shared" si="230"/>
        <v>0</v>
      </c>
      <c r="R551" s="640">
        <f t="shared" si="231"/>
        <v>0</v>
      </c>
      <c r="S551" s="641"/>
      <c r="T551" s="514"/>
      <c r="U551" s="514"/>
      <c r="V551" s="514"/>
      <c r="W551" s="514"/>
      <c r="X551" s="671"/>
    </row>
    <row r="552" spans="1:24" s="403" customFormat="1" ht="17.45" hidden="1" customHeight="1" x14ac:dyDescent="0.25">
      <c r="A552" s="439" t="s">
        <v>1103</v>
      </c>
      <c r="B552" s="438" t="s">
        <v>563</v>
      </c>
      <c r="C552" s="573" t="s">
        <v>171</v>
      </c>
      <c r="D552" s="600">
        <v>34.22</v>
      </c>
      <c r="E552" s="467">
        <v>13494</v>
      </c>
      <c r="F552" s="467">
        <f>E552*D552</f>
        <v>461764.68</v>
      </c>
      <c r="G552" s="467"/>
      <c r="H552" s="467"/>
      <c r="I552" s="589">
        <f>F552+H552</f>
        <v>461764.68</v>
      </c>
      <c r="J552" s="622"/>
      <c r="K552" s="521">
        <v>13494</v>
      </c>
      <c r="L552" s="467">
        <f>K552*J552</f>
        <v>0</v>
      </c>
      <c r="M552" s="521"/>
      <c r="N552" s="467"/>
      <c r="O552" s="589">
        <f>L552+N552</f>
        <v>0</v>
      </c>
      <c r="P552" s="641">
        <f t="shared" si="229"/>
        <v>0</v>
      </c>
      <c r="Q552" s="514">
        <f t="shared" si="230"/>
        <v>0</v>
      </c>
      <c r="R552" s="640">
        <f t="shared" si="231"/>
        <v>0</v>
      </c>
      <c r="S552" s="641"/>
      <c r="T552" s="521">
        <v>13494</v>
      </c>
      <c r="U552" s="521">
        <f>T552*S552</f>
        <v>0</v>
      </c>
      <c r="V552" s="521"/>
      <c r="W552" s="521"/>
      <c r="X552" s="673">
        <f>U552+W552</f>
        <v>0</v>
      </c>
    </row>
    <row r="553" spans="1:24" ht="17.45" customHeight="1" x14ac:dyDescent="0.25">
      <c r="A553" s="439" t="s">
        <v>1104</v>
      </c>
      <c r="B553" s="438" t="s">
        <v>564</v>
      </c>
      <c r="C553" s="573" t="s">
        <v>171</v>
      </c>
      <c r="D553" s="600">
        <v>132.63</v>
      </c>
      <c r="E553" s="467">
        <v>19422</v>
      </c>
      <c r="F553" s="467">
        <f>E553*D553</f>
        <v>2575939.86</v>
      </c>
      <c r="G553" s="467"/>
      <c r="H553" s="467"/>
      <c r="I553" s="589">
        <f>F553+H553</f>
        <v>2575939.86</v>
      </c>
      <c r="J553" s="622">
        <v>67.930000000000007</v>
      </c>
      <c r="K553" s="514">
        <v>19422</v>
      </c>
      <c r="L553" s="478">
        <f>K553*J553</f>
        <v>1319336.4600000002</v>
      </c>
      <c r="M553" s="514"/>
      <c r="N553" s="478"/>
      <c r="O553" s="612">
        <f>L553+N553</f>
        <v>1319336.4600000002</v>
      </c>
      <c r="P553" s="641">
        <f t="shared" si="229"/>
        <v>0</v>
      </c>
      <c r="Q553" s="514">
        <f t="shared" si="230"/>
        <v>0</v>
      </c>
      <c r="R553" s="640">
        <f t="shared" si="231"/>
        <v>0</v>
      </c>
      <c r="S553" s="641">
        <v>67.930000000000007</v>
      </c>
      <c r="T553" s="514">
        <v>19422</v>
      </c>
      <c r="U553" s="514">
        <f>T553*S553</f>
        <v>1319336.4600000002</v>
      </c>
      <c r="V553" s="514"/>
      <c r="W553" s="514"/>
      <c r="X553" s="671">
        <f>U553+W553</f>
        <v>1319336.4600000002</v>
      </c>
    </row>
    <row r="554" spans="1:24" ht="25.5" x14ac:dyDescent="0.25">
      <c r="A554" s="439" t="s">
        <v>1105</v>
      </c>
      <c r="B554" s="438" t="s">
        <v>565</v>
      </c>
      <c r="C554" s="573" t="s">
        <v>171</v>
      </c>
      <c r="D554" s="600">
        <f>84.52</f>
        <v>84.52</v>
      </c>
      <c r="E554" s="467">
        <v>2405</v>
      </c>
      <c r="F554" s="467">
        <f>E554*D554</f>
        <v>203270.59999999998</v>
      </c>
      <c r="G554" s="467"/>
      <c r="H554" s="467"/>
      <c r="I554" s="589">
        <f>F554+H554</f>
        <v>203270.59999999998</v>
      </c>
      <c r="J554" s="622">
        <v>75.48</v>
      </c>
      <c r="K554" s="514">
        <v>2405</v>
      </c>
      <c r="L554" s="478">
        <f>K554*J554</f>
        <v>181529.40000000002</v>
      </c>
      <c r="M554" s="514"/>
      <c r="N554" s="478"/>
      <c r="O554" s="612">
        <f>L554+N554</f>
        <v>181529.40000000002</v>
      </c>
      <c r="P554" s="641">
        <f t="shared" si="229"/>
        <v>0</v>
      </c>
      <c r="Q554" s="514">
        <f t="shared" si="230"/>
        <v>0</v>
      </c>
      <c r="R554" s="640">
        <f t="shared" si="231"/>
        <v>0</v>
      </c>
      <c r="S554" s="641">
        <v>75.48</v>
      </c>
      <c r="T554" s="514">
        <v>2405</v>
      </c>
      <c r="U554" s="514">
        <f>T554*S554</f>
        <v>181529.40000000002</v>
      </c>
      <c r="V554" s="514"/>
      <c r="W554" s="514"/>
      <c r="X554" s="671">
        <f>U554+W554</f>
        <v>181529.40000000002</v>
      </c>
    </row>
    <row r="555" spans="1:24" ht="26.25" customHeight="1" x14ac:dyDescent="0.25">
      <c r="A555" s="439" t="s">
        <v>1106</v>
      </c>
      <c r="B555" s="448" t="s">
        <v>566</v>
      </c>
      <c r="C555" s="573"/>
      <c r="D555" s="600"/>
      <c r="E555" s="467"/>
      <c r="F555" s="467"/>
      <c r="G555" s="467"/>
      <c r="H555" s="467"/>
      <c r="I555" s="589"/>
      <c r="J555" s="622"/>
      <c r="K555" s="514"/>
      <c r="L555" s="478"/>
      <c r="M555" s="514"/>
      <c r="N555" s="478"/>
      <c r="O555" s="612"/>
      <c r="P555" s="641">
        <f t="shared" si="229"/>
        <v>0</v>
      </c>
      <c r="Q555" s="514">
        <f t="shared" si="230"/>
        <v>0</v>
      </c>
      <c r="R555" s="640">
        <f t="shared" si="231"/>
        <v>0</v>
      </c>
      <c r="S555" s="641"/>
      <c r="T555" s="514"/>
      <c r="U555" s="514"/>
      <c r="V555" s="514"/>
      <c r="W555" s="514"/>
      <c r="X555" s="671"/>
    </row>
    <row r="556" spans="1:24" ht="17.45" customHeight="1" x14ac:dyDescent="0.25">
      <c r="A556" s="439" t="s">
        <v>1107</v>
      </c>
      <c r="B556" s="438" t="s">
        <v>567</v>
      </c>
      <c r="C556" s="573" t="s">
        <v>171</v>
      </c>
      <c r="D556" s="600">
        <v>65</v>
      </c>
      <c r="E556" s="467">
        <v>2513.1600000000003</v>
      </c>
      <c r="F556" s="467">
        <f>E556*D556</f>
        <v>163355.40000000002</v>
      </c>
      <c r="G556" s="467">
        <v>6681</v>
      </c>
      <c r="H556" s="467">
        <f>G556*D556</f>
        <v>434265</v>
      </c>
      <c r="I556" s="589">
        <f>F556+H556</f>
        <v>597620.4</v>
      </c>
      <c r="J556" s="622">
        <v>52</v>
      </c>
      <c r="K556" s="514">
        <v>2513.1600000000003</v>
      </c>
      <c r="L556" s="478">
        <f>K556*J556</f>
        <v>130684.32000000002</v>
      </c>
      <c r="M556" s="514">
        <v>6681</v>
      </c>
      <c r="N556" s="478">
        <f>M556*J556</f>
        <v>347412</v>
      </c>
      <c r="O556" s="612">
        <f>L556+N556</f>
        <v>478096.32</v>
      </c>
      <c r="P556" s="641">
        <f t="shared" si="229"/>
        <v>0.16000000000030923</v>
      </c>
      <c r="Q556" s="514">
        <f t="shared" si="230"/>
        <v>0</v>
      </c>
      <c r="R556" s="640">
        <f t="shared" si="231"/>
        <v>10.400000000023283</v>
      </c>
      <c r="S556" s="641">
        <v>52</v>
      </c>
      <c r="T556" s="514">
        <v>2513</v>
      </c>
      <c r="U556" s="514">
        <f>T556*S556</f>
        <v>130676</v>
      </c>
      <c r="V556" s="514">
        <v>6681</v>
      </c>
      <c r="W556" s="514">
        <f>V556*S556</f>
        <v>347412</v>
      </c>
      <c r="X556" s="671">
        <f>U556+W556</f>
        <v>478088</v>
      </c>
    </row>
    <row r="557" spans="1:24" ht="17.45" customHeight="1" x14ac:dyDescent="0.25">
      <c r="A557" s="439" t="s">
        <v>1108</v>
      </c>
      <c r="B557" s="438" t="s">
        <v>568</v>
      </c>
      <c r="C557" s="573" t="s">
        <v>171</v>
      </c>
      <c r="D557" s="600">
        <v>70</v>
      </c>
      <c r="E557" s="467">
        <v>2333.7600000000002</v>
      </c>
      <c r="F557" s="467">
        <f>E557*D557</f>
        <v>163363.20000000001</v>
      </c>
      <c r="G557" s="467">
        <v>2161.5</v>
      </c>
      <c r="H557" s="467">
        <f>G557*D557</f>
        <v>151305</v>
      </c>
      <c r="I557" s="589">
        <f>F557+H557</f>
        <v>314668.2</v>
      </c>
      <c r="J557" s="622">
        <v>56</v>
      </c>
      <c r="K557" s="514">
        <v>2333.7600000000002</v>
      </c>
      <c r="L557" s="478">
        <f>K557*J557</f>
        <v>130690.56000000001</v>
      </c>
      <c r="M557" s="514">
        <v>2161.5</v>
      </c>
      <c r="N557" s="478">
        <f>M557*J557</f>
        <v>121044</v>
      </c>
      <c r="O557" s="612">
        <f>L557+N557</f>
        <v>251734.56</v>
      </c>
      <c r="P557" s="641">
        <f t="shared" si="229"/>
        <v>0.26000000000021828</v>
      </c>
      <c r="Q557" s="514">
        <f t="shared" si="230"/>
        <v>0</v>
      </c>
      <c r="R557" s="640">
        <f t="shared" si="231"/>
        <v>18.200000000011642</v>
      </c>
      <c r="S557" s="641">
        <v>55.95</v>
      </c>
      <c r="T557" s="514">
        <v>2333.5</v>
      </c>
      <c r="U557" s="514">
        <f>ROUND((T557*S557),2)</f>
        <v>130559.33</v>
      </c>
      <c r="V557" s="514">
        <v>2161.5</v>
      </c>
      <c r="W557" s="514">
        <f>V557*S557</f>
        <v>120935.925</v>
      </c>
      <c r="X557" s="671">
        <f>U557+W557</f>
        <v>251495.255</v>
      </c>
    </row>
    <row r="558" spans="1:24" ht="17.45" customHeight="1" x14ac:dyDescent="0.25">
      <c r="A558" s="439" t="s">
        <v>1109</v>
      </c>
      <c r="B558" s="438" t="s">
        <v>569</v>
      </c>
      <c r="C558" s="573" t="s">
        <v>32</v>
      </c>
      <c r="D558" s="600">
        <v>97.2</v>
      </c>
      <c r="E558" s="467">
        <v>46.800000000000004</v>
      </c>
      <c r="F558" s="467">
        <f>E558*D558</f>
        <v>4548.9600000000009</v>
      </c>
      <c r="G558" s="467">
        <v>264.096</v>
      </c>
      <c r="H558" s="467">
        <f>G558*D558</f>
        <v>25670.1312</v>
      </c>
      <c r="I558" s="589">
        <f>F558+H558</f>
        <v>30219.091200000003</v>
      </c>
      <c r="J558" s="622">
        <v>77.760000000000005</v>
      </c>
      <c r="K558" s="514">
        <v>46.800000000000004</v>
      </c>
      <c r="L558" s="478">
        <f>K558*J558</f>
        <v>3639.1680000000006</v>
      </c>
      <c r="M558" s="514">
        <v>264.096</v>
      </c>
      <c r="N558" s="478">
        <f>M558*J558</f>
        <v>20536.104960000001</v>
      </c>
      <c r="O558" s="612">
        <f>L558+N558</f>
        <v>24175.272960000002</v>
      </c>
      <c r="P558" s="641">
        <f t="shared" si="229"/>
        <v>0</v>
      </c>
      <c r="Q558" s="514">
        <f t="shared" si="230"/>
        <v>9.6000000000003638E-2</v>
      </c>
      <c r="R558" s="640">
        <f t="shared" si="231"/>
        <v>0</v>
      </c>
      <c r="S558" s="641">
        <v>77.73</v>
      </c>
      <c r="T558" s="514">
        <v>46.8</v>
      </c>
      <c r="U558" s="514">
        <f>ROUND((T558*S558),2)</f>
        <v>3637.76</v>
      </c>
      <c r="V558" s="514">
        <v>264</v>
      </c>
      <c r="W558" s="514">
        <f>V558*S558</f>
        <v>20520.72</v>
      </c>
      <c r="X558" s="671">
        <f>U558+W558</f>
        <v>24158.480000000003</v>
      </c>
    </row>
    <row r="559" spans="1:24" ht="17.45" customHeight="1" x14ac:dyDescent="0.25">
      <c r="A559" s="439" t="s">
        <v>1111</v>
      </c>
      <c r="B559" s="448" t="s">
        <v>581</v>
      </c>
      <c r="C559" s="578"/>
      <c r="D559" s="600"/>
      <c r="E559" s="467"/>
      <c r="F559" s="467"/>
      <c r="G559" s="467"/>
      <c r="H559" s="467"/>
      <c r="I559" s="589"/>
      <c r="J559" s="622"/>
      <c r="K559" s="514"/>
      <c r="L559" s="478"/>
      <c r="M559" s="514"/>
      <c r="N559" s="478"/>
      <c r="O559" s="612"/>
      <c r="P559" s="641">
        <f t="shared" si="229"/>
        <v>0</v>
      </c>
      <c r="Q559" s="514">
        <f t="shared" si="230"/>
        <v>0</v>
      </c>
      <c r="R559" s="640">
        <f t="shared" si="231"/>
        <v>0</v>
      </c>
      <c r="S559" s="641"/>
      <c r="T559" s="514"/>
      <c r="U559" s="514"/>
      <c r="V559" s="514"/>
      <c r="W559" s="514"/>
      <c r="X559" s="671"/>
    </row>
    <row r="560" spans="1:24" ht="36.75" customHeight="1" x14ac:dyDescent="0.25">
      <c r="A560" s="439" t="s">
        <v>1110</v>
      </c>
      <c r="B560" s="438" t="s">
        <v>582</v>
      </c>
      <c r="C560" s="573" t="s">
        <v>32</v>
      </c>
      <c r="D560" s="600">
        <v>97.2</v>
      </c>
      <c r="E560" s="467">
        <v>2475.7200000000003</v>
      </c>
      <c r="F560" s="467">
        <f>E560*D560</f>
        <v>240639.98400000003</v>
      </c>
      <c r="G560" s="467">
        <v>62297.272700000001</v>
      </c>
      <c r="H560" s="467">
        <f>G560*D560</f>
        <v>6055294.90644</v>
      </c>
      <c r="I560" s="589">
        <f>F560+H560</f>
        <v>6295934.8904400002</v>
      </c>
      <c r="J560" s="622">
        <v>87.48</v>
      </c>
      <c r="K560" s="514">
        <v>2475.7200000000003</v>
      </c>
      <c r="L560" s="478">
        <f>K560*J560</f>
        <v>216575.98560000004</v>
      </c>
      <c r="M560" s="514">
        <v>62297.272700000001</v>
      </c>
      <c r="N560" s="478">
        <f>M560*J560</f>
        <v>5449765.4157960005</v>
      </c>
      <c r="O560" s="612">
        <f>L560+N560</f>
        <v>5666341.4013960008</v>
      </c>
      <c r="P560" s="641">
        <f t="shared" si="229"/>
        <v>0</v>
      </c>
      <c r="Q560" s="514">
        <f t="shared" si="230"/>
        <v>0.27270000000135042</v>
      </c>
      <c r="R560" s="640">
        <f t="shared" si="231"/>
        <v>0</v>
      </c>
      <c r="S560" s="641">
        <v>87.47</v>
      </c>
      <c r="T560" s="514">
        <v>2475.7199999999998</v>
      </c>
      <c r="U560" s="514">
        <f>ROUND((T560*S560),2)</f>
        <v>216551.23</v>
      </c>
      <c r="V560" s="514">
        <v>62297</v>
      </c>
      <c r="W560" s="514">
        <f>V560*S560</f>
        <v>5449118.5899999999</v>
      </c>
      <c r="X560" s="671">
        <f>U560+W560</f>
        <v>5665669.8200000003</v>
      </c>
    </row>
    <row r="561" spans="1:24" ht="17.45" customHeight="1" x14ac:dyDescent="0.25">
      <c r="A561" s="439" t="s">
        <v>1112</v>
      </c>
      <c r="B561" s="438" t="s">
        <v>572</v>
      </c>
      <c r="C561" s="573" t="s">
        <v>32</v>
      </c>
      <c r="D561" s="600">
        <v>97.2</v>
      </c>
      <c r="E561" s="467">
        <v>6552</v>
      </c>
      <c r="F561" s="467">
        <f>E561*D561</f>
        <v>636854.4</v>
      </c>
      <c r="G561" s="467"/>
      <c r="H561" s="467"/>
      <c r="I561" s="589">
        <f>F561+H561</f>
        <v>636854.4</v>
      </c>
      <c r="J561" s="622">
        <v>87.48</v>
      </c>
      <c r="K561" s="514">
        <v>6552</v>
      </c>
      <c r="L561" s="478">
        <f>K561*J561</f>
        <v>573168.96000000008</v>
      </c>
      <c r="M561" s="514"/>
      <c r="N561" s="478"/>
      <c r="O561" s="612">
        <f>L561+N561</f>
        <v>573168.96000000008</v>
      </c>
      <c r="P561" s="641">
        <f t="shared" si="229"/>
        <v>0</v>
      </c>
      <c r="Q561" s="514">
        <f t="shared" si="230"/>
        <v>0</v>
      </c>
      <c r="R561" s="640">
        <f t="shared" si="231"/>
        <v>0</v>
      </c>
      <c r="S561" s="641">
        <v>87.48</v>
      </c>
      <c r="T561" s="514">
        <v>6552</v>
      </c>
      <c r="U561" s="514">
        <f>T561*S561</f>
        <v>573168.96000000008</v>
      </c>
      <c r="V561" s="514"/>
      <c r="W561" s="514"/>
      <c r="X561" s="671">
        <f>U561+W561</f>
        <v>573168.96000000008</v>
      </c>
    </row>
    <row r="562" spans="1:24" ht="17.45" hidden="1" customHeight="1" x14ac:dyDescent="0.25">
      <c r="A562" s="439" t="s">
        <v>1113</v>
      </c>
      <c r="B562" s="438" t="s">
        <v>573</v>
      </c>
      <c r="C562" s="573" t="s">
        <v>32</v>
      </c>
      <c r="D562" s="600">
        <v>97.2</v>
      </c>
      <c r="E562" s="467">
        <v>6552</v>
      </c>
      <c r="F562" s="467">
        <f>E562*D562</f>
        <v>636854.4</v>
      </c>
      <c r="G562" s="467"/>
      <c r="H562" s="467"/>
      <c r="I562" s="589">
        <f>F562+H562</f>
        <v>636854.4</v>
      </c>
      <c r="J562" s="622"/>
      <c r="K562" s="521">
        <v>6552</v>
      </c>
      <c r="L562" s="467">
        <f>K562*J562</f>
        <v>0</v>
      </c>
      <c r="M562" s="521"/>
      <c r="N562" s="467"/>
      <c r="O562" s="589">
        <f>L562+N562</f>
        <v>0</v>
      </c>
      <c r="P562" s="641">
        <f t="shared" si="229"/>
        <v>0</v>
      </c>
      <c r="Q562" s="514">
        <f t="shared" si="230"/>
        <v>0</v>
      </c>
      <c r="R562" s="640">
        <f t="shared" si="231"/>
        <v>0</v>
      </c>
      <c r="S562" s="641"/>
      <c r="T562" s="521">
        <v>6552</v>
      </c>
      <c r="U562" s="521">
        <f>T562*S562</f>
        <v>0</v>
      </c>
      <c r="V562" s="521"/>
      <c r="W562" s="521"/>
      <c r="X562" s="673">
        <f>U562+W562</f>
        <v>0</v>
      </c>
    </row>
    <row r="563" spans="1:24" ht="26.25" thickBot="1" x14ac:dyDescent="0.3">
      <c r="A563" s="482" t="s">
        <v>1114</v>
      </c>
      <c r="B563" s="483" t="s">
        <v>577</v>
      </c>
      <c r="C563" s="580" t="s">
        <v>31</v>
      </c>
      <c r="D563" s="733">
        <v>1</v>
      </c>
      <c r="E563" s="734">
        <v>124800</v>
      </c>
      <c r="F563" s="734">
        <f>E563*D563</f>
        <v>124800</v>
      </c>
      <c r="G563" s="734">
        <v>49408.353000000003</v>
      </c>
      <c r="H563" s="734">
        <f>G563*D563</f>
        <v>49408.353000000003</v>
      </c>
      <c r="I563" s="735">
        <f>F563+H563</f>
        <v>174208.353</v>
      </c>
      <c r="J563" s="624">
        <v>1</v>
      </c>
      <c r="K563" s="529">
        <v>124800</v>
      </c>
      <c r="L563" s="488">
        <f>K563*J563</f>
        <v>124800</v>
      </c>
      <c r="M563" s="529">
        <v>49408.353000000003</v>
      </c>
      <c r="N563" s="488">
        <f>M563*J563</f>
        <v>49408.353000000003</v>
      </c>
      <c r="O563" s="625">
        <f>L563+N563</f>
        <v>174208.353</v>
      </c>
      <c r="P563" s="653">
        <f t="shared" si="229"/>
        <v>0</v>
      </c>
      <c r="Q563" s="529">
        <f t="shared" si="230"/>
        <v>0.35300000000279397</v>
      </c>
      <c r="R563" s="736">
        <f t="shared" si="231"/>
        <v>0</v>
      </c>
      <c r="S563" s="653">
        <v>1</v>
      </c>
      <c r="T563" s="529">
        <v>124800</v>
      </c>
      <c r="U563" s="529">
        <f>T563*S563</f>
        <v>124800</v>
      </c>
      <c r="V563" s="529">
        <v>49408</v>
      </c>
      <c r="W563" s="529">
        <f>V563*S563</f>
        <v>49408</v>
      </c>
      <c r="X563" s="681">
        <f>U563+W563</f>
        <v>174208</v>
      </c>
    </row>
    <row r="564" spans="1:24" ht="27.75" hidden="1" customHeight="1" thickTop="1" x14ac:dyDescent="0.25">
      <c r="A564" s="712">
        <v>4</v>
      </c>
      <c r="B564" s="693" t="s">
        <v>584</v>
      </c>
      <c r="C564" s="694"/>
      <c r="D564" s="729"/>
      <c r="E564" s="730"/>
      <c r="F564" s="730"/>
      <c r="G564" s="730"/>
      <c r="H564" s="730"/>
      <c r="I564" s="731"/>
      <c r="J564" s="658"/>
      <c r="K564" s="535"/>
      <c r="L564" s="713"/>
      <c r="M564" s="535"/>
      <c r="N564" s="713"/>
      <c r="O564" s="714"/>
      <c r="P564" s="643"/>
      <c r="Q564" s="535"/>
      <c r="R564" s="732">
        <f t="shared" si="231"/>
        <v>0</v>
      </c>
      <c r="S564" s="643"/>
      <c r="T564" s="535"/>
      <c r="U564" s="535"/>
      <c r="V564" s="535"/>
      <c r="W564" s="535"/>
      <c r="X564" s="686"/>
    </row>
    <row r="565" spans="1:24" ht="17.45" hidden="1" customHeight="1" thickBot="1" x14ac:dyDescent="0.3">
      <c r="A565" s="715" t="s">
        <v>585</v>
      </c>
      <c r="B565" s="716" t="s">
        <v>586</v>
      </c>
      <c r="C565" s="717"/>
      <c r="D565" s="718"/>
      <c r="E565" s="719"/>
      <c r="F565" s="719">
        <f>SUM(F566:F579)</f>
        <v>935809.37800320017</v>
      </c>
      <c r="G565" s="719"/>
      <c r="H565" s="719">
        <f>SUM(H566:H579)</f>
        <v>556205.56000000017</v>
      </c>
      <c r="I565" s="720">
        <f>SUM(I566:I579)</f>
        <v>1492014.9380032001</v>
      </c>
      <c r="J565" s="624"/>
      <c r="K565" s="721"/>
      <c r="L565" s="719">
        <f>SUM(L566:L579)</f>
        <v>0</v>
      </c>
      <c r="M565" s="721"/>
      <c r="N565" s="719">
        <f>SUM(N566:N579)</f>
        <v>0</v>
      </c>
      <c r="O565" s="720">
        <f>SUM(O566:O579)</f>
        <v>0</v>
      </c>
      <c r="P565" s="644"/>
      <c r="Q565" s="556"/>
      <c r="R565" s="640">
        <f t="shared" si="231"/>
        <v>0</v>
      </c>
      <c r="S565" s="653"/>
      <c r="T565" s="721"/>
      <c r="U565" s="721">
        <f>SUM(U566:U579)</f>
        <v>0</v>
      </c>
      <c r="V565" s="721"/>
      <c r="W565" s="721">
        <f>SUM(W566:W579)</f>
        <v>0</v>
      </c>
      <c r="X565" s="722">
        <f>SUM(X566:X579)</f>
        <v>0</v>
      </c>
    </row>
    <row r="566" spans="1:24" ht="32.25" hidden="1" customHeight="1" thickTop="1" x14ac:dyDescent="0.25">
      <c r="A566" s="408" t="s">
        <v>1115</v>
      </c>
      <c r="B566" s="407" t="s">
        <v>587</v>
      </c>
      <c r="C566" s="581" t="s">
        <v>32</v>
      </c>
      <c r="D566" s="603">
        <v>72</v>
      </c>
      <c r="E566" s="474">
        <v>1918.4687999999999</v>
      </c>
      <c r="F566" s="474">
        <f t="shared" ref="F566:F579" si="232">E566*D566</f>
        <v>138129.7536</v>
      </c>
      <c r="G566" s="474">
        <v>923.06500000000028</v>
      </c>
      <c r="H566" s="474">
        <f>G566*D566</f>
        <v>66460.680000000022</v>
      </c>
      <c r="I566" s="604">
        <f t="shared" ref="I566:I579" si="233">H566+F566</f>
        <v>204590.43360000002</v>
      </c>
      <c r="J566" s="626"/>
      <c r="K566" s="530">
        <v>1918.4687999999999</v>
      </c>
      <c r="L566" s="480">
        <f t="shared" ref="L566:L579" si="234">K566*J566</f>
        <v>0</v>
      </c>
      <c r="M566" s="530">
        <v>923.06500000000028</v>
      </c>
      <c r="N566" s="480">
        <f t="shared" ref="N566:N571" si="235">M566*J566</f>
        <v>0</v>
      </c>
      <c r="O566" s="627">
        <f t="shared" ref="O566:O579" si="236">N566+L566</f>
        <v>0</v>
      </c>
      <c r="P566" s="645"/>
      <c r="Q566" s="557"/>
      <c r="R566" s="640">
        <f t="shared" si="231"/>
        <v>0</v>
      </c>
      <c r="S566" s="654"/>
      <c r="T566" s="530">
        <v>1918.4687999999999</v>
      </c>
      <c r="U566" s="530">
        <f t="shared" ref="U566:U579" si="237">T566*S566</f>
        <v>0</v>
      </c>
      <c r="V566" s="530">
        <v>923.06500000000028</v>
      </c>
      <c r="W566" s="530">
        <f t="shared" ref="W566:W571" si="238">V566*S566</f>
        <v>0</v>
      </c>
      <c r="X566" s="682">
        <f t="shared" ref="X566:X579" si="239">W566+U566</f>
        <v>0</v>
      </c>
    </row>
    <row r="567" spans="1:24" ht="30.75" hidden="1" customHeight="1" x14ac:dyDescent="0.25">
      <c r="A567" s="384" t="s">
        <v>1116</v>
      </c>
      <c r="B567" s="351" t="s">
        <v>588</v>
      </c>
      <c r="C567" s="582" t="s">
        <v>32</v>
      </c>
      <c r="D567" s="598">
        <v>36</v>
      </c>
      <c r="E567" s="475">
        <v>2793.7584000000002</v>
      </c>
      <c r="F567" s="475">
        <f t="shared" si="232"/>
        <v>100575.3024</v>
      </c>
      <c r="G567" s="475">
        <v>8448.9600000000009</v>
      </c>
      <c r="H567" s="475">
        <f>G567*D567</f>
        <v>304162.56000000006</v>
      </c>
      <c r="I567" s="605">
        <f t="shared" si="233"/>
        <v>404737.86240000004</v>
      </c>
      <c r="J567" s="621"/>
      <c r="K567" s="531">
        <v>2793.7584000000002</v>
      </c>
      <c r="L567" s="458">
        <f t="shared" si="234"/>
        <v>0</v>
      </c>
      <c r="M567" s="531">
        <v>8448.9600000000009</v>
      </c>
      <c r="N567" s="458">
        <f t="shared" si="235"/>
        <v>0</v>
      </c>
      <c r="O567" s="628">
        <f t="shared" si="236"/>
        <v>0</v>
      </c>
      <c r="P567" s="645"/>
      <c r="Q567" s="557"/>
      <c r="R567" s="640">
        <f t="shared" si="231"/>
        <v>0</v>
      </c>
      <c r="S567" s="652"/>
      <c r="T567" s="531">
        <v>2793.7584000000002</v>
      </c>
      <c r="U567" s="531">
        <f t="shared" si="237"/>
        <v>0</v>
      </c>
      <c r="V567" s="531">
        <v>8448.9600000000009</v>
      </c>
      <c r="W567" s="531">
        <f t="shared" si="238"/>
        <v>0</v>
      </c>
      <c r="X567" s="683">
        <f t="shared" si="239"/>
        <v>0</v>
      </c>
    </row>
    <row r="568" spans="1:24" ht="28.5" hidden="1" customHeight="1" x14ac:dyDescent="0.25">
      <c r="A568" s="384" t="s">
        <v>1117</v>
      </c>
      <c r="B568" s="351" t="s">
        <v>589</v>
      </c>
      <c r="C568" s="582" t="s">
        <v>31</v>
      </c>
      <c r="D568" s="598">
        <v>3</v>
      </c>
      <c r="E568" s="475">
        <v>78955</v>
      </c>
      <c r="F568" s="475">
        <f t="shared" si="232"/>
        <v>236865</v>
      </c>
      <c r="G568" s="475">
        <v>48788.666666666664</v>
      </c>
      <c r="H568" s="475">
        <v>146366</v>
      </c>
      <c r="I568" s="605">
        <f t="shared" si="233"/>
        <v>383231</v>
      </c>
      <c r="J568" s="621"/>
      <c r="K568" s="531">
        <v>78955</v>
      </c>
      <c r="L568" s="458">
        <f t="shared" si="234"/>
        <v>0</v>
      </c>
      <c r="M568" s="531">
        <v>48788.666666666664</v>
      </c>
      <c r="N568" s="458">
        <f t="shared" si="235"/>
        <v>0</v>
      </c>
      <c r="O568" s="628">
        <f t="shared" si="236"/>
        <v>0</v>
      </c>
      <c r="P568" s="645"/>
      <c r="Q568" s="557"/>
      <c r="R568" s="640">
        <f t="shared" si="231"/>
        <v>0</v>
      </c>
      <c r="S568" s="652"/>
      <c r="T568" s="531">
        <v>78955</v>
      </c>
      <c r="U568" s="531">
        <f t="shared" si="237"/>
        <v>0</v>
      </c>
      <c r="V568" s="531">
        <v>48788.666666666664</v>
      </c>
      <c r="W568" s="531">
        <f t="shared" si="238"/>
        <v>0</v>
      </c>
      <c r="X568" s="683">
        <f t="shared" si="239"/>
        <v>0</v>
      </c>
    </row>
    <row r="569" spans="1:24" s="403" customFormat="1" ht="17.45" hidden="1" customHeight="1" x14ac:dyDescent="0.25">
      <c r="A569" s="384" t="s">
        <v>1118</v>
      </c>
      <c r="B569" s="351" t="s">
        <v>590</v>
      </c>
      <c r="C569" s="582" t="s">
        <v>31</v>
      </c>
      <c r="D569" s="598">
        <v>1</v>
      </c>
      <c r="E569" s="475">
        <v>4059.5328000000004</v>
      </c>
      <c r="F569" s="475">
        <f t="shared" si="232"/>
        <v>4059.5328000000004</v>
      </c>
      <c r="G569" s="475">
        <v>3397.68</v>
      </c>
      <c r="H569" s="475">
        <f>G569*D569</f>
        <v>3397.68</v>
      </c>
      <c r="I569" s="605">
        <f t="shared" si="233"/>
        <v>7457.2128000000002</v>
      </c>
      <c r="J569" s="621"/>
      <c r="K569" s="532">
        <v>4059.5328000000004</v>
      </c>
      <c r="L569" s="475">
        <f t="shared" si="234"/>
        <v>0</v>
      </c>
      <c r="M569" s="532">
        <v>3397.68</v>
      </c>
      <c r="N569" s="475">
        <f t="shared" si="235"/>
        <v>0</v>
      </c>
      <c r="O569" s="605">
        <f t="shared" si="236"/>
        <v>0</v>
      </c>
      <c r="P569" s="646"/>
      <c r="Q569" s="558"/>
      <c r="R569" s="640">
        <f t="shared" si="231"/>
        <v>0</v>
      </c>
      <c r="S569" s="652"/>
      <c r="T569" s="532">
        <v>4059.5328000000004</v>
      </c>
      <c r="U569" s="532">
        <f t="shared" si="237"/>
        <v>0</v>
      </c>
      <c r="V569" s="532">
        <v>3397.68</v>
      </c>
      <c r="W569" s="532">
        <f t="shared" si="238"/>
        <v>0</v>
      </c>
      <c r="X569" s="684">
        <f t="shared" si="239"/>
        <v>0</v>
      </c>
    </row>
    <row r="570" spans="1:24" s="403" customFormat="1" ht="17.45" hidden="1" customHeight="1" x14ac:dyDescent="0.25">
      <c r="A570" s="384" t="s">
        <v>1119</v>
      </c>
      <c r="B570" s="351" t="s">
        <v>591</v>
      </c>
      <c r="C570" s="582" t="s">
        <v>31</v>
      </c>
      <c r="D570" s="598">
        <v>1</v>
      </c>
      <c r="E570" s="475">
        <v>2754.1440000000002</v>
      </c>
      <c r="F570" s="475">
        <f t="shared" si="232"/>
        <v>2754.1440000000002</v>
      </c>
      <c r="G570" s="475">
        <v>1121.1200000000001</v>
      </c>
      <c r="H570" s="475">
        <f>G570*D570</f>
        <v>1121.1200000000001</v>
      </c>
      <c r="I570" s="605">
        <f t="shared" si="233"/>
        <v>3875.2640000000001</v>
      </c>
      <c r="J570" s="621"/>
      <c r="K570" s="532">
        <v>2754.1440000000002</v>
      </c>
      <c r="L570" s="475">
        <f t="shared" si="234"/>
        <v>0</v>
      </c>
      <c r="M570" s="532">
        <v>1121.1200000000001</v>
      </c>
      <c r="N570" s="475">
        <f t="shared" si="235"/>
        <v>0</v>
      </c>
      <c r="O570" s="605">
        <f t="shared" si="236"/>
        <v>0</v>
      </c>
      <c r="P570" s="646"/>
      <c r="Q570" s="558"/>
      <c r="R570" s="640">
        <f t="shared" si="231"/>
        <v>0</v>
      </c>
      <c r="S570" s="652"/>
      <c r="T570" s="532">
        <v>2754.1440000000002</v>
      </c>
      <c r="U570" s="532">
        <f t="shared" si="237"/>
        <v>0</v>
      </c>
      <c r="V570" s="532">
        <v>1121.1200000000001</v>
      </c>
      <c r="W570" s="532">
        <f t="shared" si="238"/>
        <v>0</v>
      </c>
      <c r="X570" s="684">
        <f t="shared" si="239"/>
        <v>0</v>
      </c>
    </row>
    <row r="571" spans="1:24" s="403" customFormat="1" ht="27" hidden="1" customHeight="1" x14ac:dyDescent="0.25">
      <c r="A571" s="384" t="s">
        <v>1120</v>
      </c>
      <c r="B571" s="351" t="s">
        <v>592</v>
      </c>
      <c r="C571" s="582" t="s">
        <v>31</v>
      </c>
      <c r="D571" s="598">
        <v>5</v>
      </c>
      <c r="E571" s="475">
        <v>6442.0559999999996</v>
      </c>
      <c r="F571" s="475">
        <f t="shared" si="232"/>
        <v>32210.28</v>
      </c>
      <c r="G571" s="475">
        <v>2333.7600000000002</v>
      </c>
      <c r="H571" s="475">
        <f>G571*D571</f>
        <v>11668.800000000001</v>
      </c>
      <c r="I571" s="605">
        <f t="shared" si="233"/>
        <v>43879.08</v>
      </c>
      <c r="J571" s="621"/>
      <c r="K571" s="532">
        <v>6442.0559999999996</v>
      </c>
      <c r="L571" s="475">
        <f t="shared" si="234"/>
        <v>0</v>
      </c>
      <c r="M571" s="532">
        <v>2333.7600000000002</v>
      </c>
      <c r="N571" s="475">
        <f t="shared" si="235"/>
        <v>0</v>
      </c>
      <c r="O571" s="605">
        <f t="shared" si="236"/>
        <v>0</v>
      </c>
      <c r="P571" s="646"/>
      <c r="Q571" s="558"/>
      <c r="R571" s="640">
        <f t="shared" si="231"/>
        <v>0</v>
      </c>
      <c r="S571" s="652"/>
      <c r="T571" s="532">
        <v>6442.0559999999996</v>
      </c>
      <c r="U571" s="532">
        <f t="shared" si="237"/>
        <v>0</v>
      </c>
      <c r="V571" s="532">
        <v>2333.7600000000002</v>
      </c>
      <c r="W571" s="532">
        <f t="shared" si="238"/>
        <v>0</v>
      </c>
      <c r="X571" s="684">
        <f t="shared" si="239"/>
        <v>0</v>
      </c>
    </row>
    <row r="572" spans="1:24" s="403" customFormat="1" ht="16.149999999999999" hidden="1" customHeight="1" x14ac:dyDescent="0.25">
      <c r="A572" s="384" t="s">
        <v>1121</v>
      </c>
      <c r="B572" s="351" t="s">
        <v>593</v>
      </c>
      <c r="C572" s="582" t="s">
        <v>153</v>
      </c>
      <c r="D572" s="598">
        <v>2.4</v>
      </c>
      <c r="E572" s="475">
        <v>671.55840000000001</v>
      </c>
      <c r="F572" s="475">
        <f t="shared" si="232"/>
        <v>1611.7401600000001</v>
      </c>
      <c r="G572" s="475"/>
      <c r="H572" s="475"/>
      <c r="I572" s="605">
        <f t="shared" si="233"/>
        <v>1611.7401600000001</v>
      </c>
      <c r="J572" s="621"/>
      <c r="K572" s="532">
        <v>671.55840000000001</v>
      </c>
      <c r="L572" s="475">
        <f t="shared" si="234"/>
        <v>0</v>
      </c>
      <c r="M572" s="532"/>
      <c r="N572" s="475"/>
      <c r="O572" s="605">
        <f t="shared" si="236"/>
        <v>0</v>
      </c>
      <c r="P572" s="646"/>
      <c r="Q572" s="558"/>
      <c r="R572" s="640">
        <f t="shared" si="231"/>
        <v>0</v>
      </c>
      <c r="S572" s="652"/>
      <c r="T572" s="532">
        <v>671.55840000000001</v>
      </c>
      <c r="U572" s="532">
        <f t="shared" si="237"/>
        <v>0</v>
      </c>
      <c r="V572" s="532"/>
      <c r="W572" s="532"/>
      <c r="X572" s="684">
        <f t="shared" si="239"/>
        <v>0</v>
      </c>
    </row>
    <row r="573" spans="1:24" ht="22.5" hidden="1" customHeight="1" x14ac:dyDescent="0.25">
      <c r="A573" s="384" t="s">
        <v>1122</v>
      </c>
      <c r="B573" s="351" t="s">
        <v>594</v>
      </c>
      <c r="C573" s="582" t="s">
        <v>171</v>
      </c>
      <c r="D573" s="598">
        <v>2.2999999999999998</v>
      </c>
      <c r="E573" s="475">
        <v>17405.925984000001</v>
      </c>
      <c r="F573" s="475">
        <f t="shared" si="232"/>
        <v>40033.629763199999</v>
      </c>
      <c r="G573" s="475">
        <v>6006</v>
      </c>
      <c r="H573" s="475">
        <f>G573*D573</f>
        <v>13813.8</v>
      </c>
      <c r="I573" s="605">
        <f t="shared" si="233"/>
        <v>53847.429763199994</v>
      </c>
      <c r="J573" s="621"/>
      <c r="K573" s="531">
        <v>17405.925984000001</v>
      </c>
      <c r="L573" s="458">
        <f t="shared" si="234"/>
        <v>0</v>
      </c>
      <c r="M573" s="531">
        <v>6006</v>
      </c>
      <c r="N573" s="458">
        <f>M573*J573</f>
        <v>0</v>
      </c>
      <c r="O573" s="628">
        <f t="shared" si="236"/>
        <v>0</v>
      </c>
      <c r="P573" s="645"/>
      <c r="Q573" s="557"/>
      <c r="R573" s="640">
        <f t="shared" si="231"/>
        <v>0</v>
      </c>
      <c r="S573" s="652"/>
      <c r="T573" s="531">
        <v>17405.925984000001</v>
      </c>
      <c r="U573" s="531">
        <f t="shared" si="237"/>
        <v>0</v>
      </c>
      <c r="V573" s="531">
        <v>6006</v>
      </c>
      <c r="W573" s="531">
        <f>V573*S573</f>
        <v>0</v>
      </c>
      <c r="X573" s="683">
        <f t="shared" si="239"/>
        <v>0</v>
      </c>
    </row>
    <row r="574" spans="1:24" ht="17.45" hidden="1" customHeight="1" x14ac:dyDescent="0.25">
      <c r="A574" s="384" t="s">
        <v>1123</v>
      </c>
      <c r="B574" s="351" t="s">
        <v>595</v>
      </c>
      <c r="C574" s="582" t="s">
        <v>171</v>
      </c>
      <c r="D574" s="598">
        <v>0.8</v>
      </c>
      <c r="E574" s="475">
        <v>2601.3455999999996</v>
      </c>
      <c r="F574" s="475">
        <f t="shared" si="232"/>
        <v>2081.0764799999997</v>
      </c>
      <c r="G574" s="475">
        <v>2059.2000000000003</v>
      </c>
      <c r="H574" s="475">
        <f>G574*D574</f>
        <v>1647.3600000000004</v>
      </c>
      <c r="I574" s="605">
        <f t="shared" si="233"/>
        <v>3728.4364800000003</v>
      </c>
      <c r="J574" s="621"/>
      <c r="K574" s="531">
        <v>2601.3455999999996</v>
      </c>
      <c r="L574" s="458">
        <f t="shared" si="234"/>
        <v>0</v>
      </c>
      <c r="M574" s="531">
        <v>2059.2000000000003</v>
      </c>
      <c r="N574" s="458">
        <f>M574*J574</f>
        <v>0</v>
      </c>
      <c r="O574" s="628">
        <f t="shared" si="236"/>
        <v>0</v>
      </c>
      <c r="P574" s="645"/>
      <c r="Q574" s="557"/>
      <c r="R574" s="640">
        <f t="shared" si="231"/>
        <v>0</v>
      </c>
      <c r="S574" s="652"/>
      <c r="T574" s="531">
        <v>2601.3455999999996</v>
      </c>
      <c r="U574" s="531">
        <f t="shared" si="237"/>
        <v>0</v>
      </c>
      <c r="V574" s="531">
        <v>2059.2000000000003</v>
      </c>
      <c r="W574" s="531">
        <f>V574*S574</f>
        <v>0</v>
      </c>
      <c r="X574" s="683">
        <f t="shared" si="239"/>
        <v>0</v>
      </c>
    </row>
    <row r="575" spans="1:24" ht="17.45" hidden="1" customHeight="1" x14ac:dyDescent="0.25">
      <c r="A575" s="384" t="s">
        <v>1124</v>
      </c>
      <c r="B575" s="351" t="s">
        <v>596</v>
      </c>
      <c r="C575" s="582" t="s">
        <v>171</v>
      </c>
      <c r="D575" s="598">
        <v>3.5</v>
      </c>
      <c r="E575" s="475">
        <v>2682.4607999999998</v>
      </c>
      <c r="F575" s="475">
        <f t="shared" si="232"/>
        <v>9388.612799999999</v>
      </c>
      <c r="G575" s="475">
        <v>2162.1600000000003</v>
      </c>
      <c r="H575" s="475">
        <f>G575*D575</f>
        <v>7567.5600000000013</v>
      </c>
      <c r="I575" s="605">
        <f t="shared" si="233"/>
        <v>16956.1728</v>
      </c>
      <c r="J575" s="621"/>
      <c r="K575" s="531">
        <v>2682.4607999999998</v>
      </c>
      <c r="L575" s="458">
        <f t="shared" si="234"/>
        <v>0</v>
      </c>
      <c r="M575" s="531">
        <v>2162.1600000000003</v>
      </c>
      <c r="N575" s="458">
        <f>M575*J575</f>
        <v>0</v>
      </c>
      <c r="O575" s="628">
        <f t="shared" si="236"/>
        <v>0</v>
      </c>
      <c r="P575" s="645"/>
      <c r="Q575" s="557"/>
      <c r="R575" s="640">
        <f t="shared" si="231"/>
        <v>0</v>
      </c>
      <c r="S575" s="652"/>
      <c r="T575" s="531">
        <v>2682.4607999999998</v>
      </c>
      <c r="U575" s="531">
        <f t="shared" si="237"/>
        <v>0</v>
      </c>
      <c r="V575" s="531">
        <v>2162.1600000000003</v>
      </c>
      <c r="W575" s="531">
        <f>V575*S575</f>
        <v>0</v>
      </c>
      <c r="X575" s="683">
        <f t="shared" si="239"/>
        <v>0</v>
      </c>
    </row>
    <row r="576" spans="1:24" s="403" customFormat="1" ht="17.45" hidden="1" customHeight="1" x14ac:dyDescent="0.25">
      <c r="A576" s="384" t="s">
        <v>1125</v>
      </c>
      <c r="B576" s="351" t="s">
        <v>597</v>
      </c>
      <c r="C576" s="582" t="s">
        <v>153</v>
      </c>
      <c r="D576" s="598">
        <v>25.3</v>
      </c>
      <c r="E576" s="475">
        <v>297.108</v>
      </c>
      <c r="F576" s="475">
        <f t="shared" si="232"/>
        <v>7516.8324000000002</v>
      </c>
      <c r="G576" s="475"/>
      <c r="H576" s="475"/>
      <c r="I576" s="605">
        <f t="shared" si="233"/>
        <v>7516.8324000000002</v>
      </c>
      <c r="J576" s="621"/>
      <c r="K576" s="532">
        <v>297.108</v>
      </c>
      <c r="L576" s="475">
        <f t="shared" si="234"/>
        <v>0</v>
      </c>
      <c r="M576" s="532"/>
      <c r="N576" s="475"/>
      <c r="O576" s="605">
        <f t="shared" si="236"/>
        <v>0</v>
      </c>
      <c r="P576" s="646"/>
      <c r="Q576" s="558"/>
      <c r="R576" s="640">
        <f t="shared" si="231"/>
        <v>0</v>
      </c>
      <c r="S576" s="652"/>
      <c r="T576" s="532">
        <v>297.108</v>
      </c>
      <c r="U576" s="532">
        <f t="shared" si="237"/>
        <v>0</v>
      </c>
      <c r="V576" s="532"/>
      <c r="W576" s="532"/>
      <c r="X576" s="684">
        <f t="shared" si="239"/>
        <v>0</v>
      </c>
    </row>
    <row r="577" spans="1:49" s="403" customFormat="1" ht="27" hidden="1" customHeight="1" x14ac:dyDescent="0.25">
      <c r="A577" s="384" t="s">
        <v>1126</v>
      </c>
      <c r="B577" s="351" t="s">
        <v>598</v>
      </c>
      <c r="C577" s="582" t="s">
        <v>153</v>
      </c>
      <c r="D577" s="598">
        <v>50.6</v>
      </c>
      <c r="E577" s="475">
        <v>594.21600000000001</v>
      </c>
      <c r="F577" s="475">
        <f t="shared" si="232"/>
        <v>30067.329600000001</v>
      </c>
      <c r="G577" s="475"/>
      <c r="H577" s="475"/>
      <c r="I577" s="605">
        <f t="shared" si="233"/>
        <v>30067.329600000001</v>
      </c>
      <c r="J577" s="621"/>
      <c r="K577" s="532">
        <v>594.21600000000001</v>
      </c>
      <c r="L577" s="475">
        <f t="shared" si="234"/>
        <v>0</v>
      </c>
      <c r="M577" s="532"/>
      <c r="N577" s="475"/>
      <c r="O577" s="605">
        <f t="shared" si="236"/>
        <v>0</v>
      </c>
      <c r="P577" s="646"/>
      <c r="Q577" s="558"/>
      <c r="R577" s="640">
        <f t="shared" si="231"/>
        <v>0</v>
      </c>
      <c r="S577" s="652"/>
      <c r="T577" s="532">
        <v>594.21600000000001</v>
      </c>
      <c r="U577" s="532">
        <f t="shared" si="237"/>
        <v>0</v>
      </c>
      <c r="V577" s="532"/>
      <c r="W577" s="532"/>
      <c r="X577" s="684">
        <f t="shared" si="239"/>
        <v>0</v>
      </c>
    </row>
    <row r="578" spans="1:49" s="403" customFormat="1" ht="17.45" hidden="1" customHeight="1" x14ac:dyDescent="0.25">
      <c r="A578" s="408" t="s">
        <v>1127</v>
      </c>
      <c r="B578" s="407" t="s">
        <v>599</v>
      </c>
      <c r="C578" s="581" t="s">
        <v>153</v>
      </c>
      <c r="D578" s="602">
        <v>120</v>
      </c>
      <c r="E578" s="475">
        <v>2716.4160000000002</v>
      </c>
      <c r="F578" s="475">
        <f t="shared" si="232"/>
        <v>325969.92000000004</v>
      </c>
      <c r="G578" s="475"/>
      <c r="H578" s="475"/>
      <c r="I578" s="605">
        <f t="shared" si="233"/>
        <v>325969.92000000004</v>
      </c>
      <c r="J578" s="626"/>
      <c r="K578" s="532">
        <v>2716.4160000000002</v>
      </c>
      <c r="L578" s="475">
        <f t="shared" si="234"/>
        <v>0</v>
      </c>
      <c r="M578" s="532"/>
      <c r="N578" s="475"/>
      <c r="O578" s="605">
        <f t="shared" si="236"/>
        <v>0</v>
      </c>
      <c r="P578" s="646"/>
      <c r="Q578" s="558"/>
      <c r="R578" s="640">
        <f t="shared" si="231"/>
        <v>0</v>
      </c>
      <c r="S578" s="654"/>
      <c r="T578" s="532">
        <v>2716.4160000000002</v>
      </c>
      <c r="U578" s="532">
        <f t="shared" si="237"/>
        <v>0</v>
      </c>
      <c r="V578" s="532"/>
      <c r="W578" s="532"/>
      <c r="X578" s="684">
        <f t="shared" si="239"/>
        <v>0</v>
      </c>
    </row>
    <row r="579" spans="1:49" s="403" customFormat="1" ht="17.45" hidden="1" customHeight="1" thickBot="1" x14ac:dyDescent="0.3">
      <c r="A579" s="385" t="s">
        <v>1128</v>
      </c>
      <c r="B579" s="374" t="s">
        <v>600</v>
      </c>
      <c r="C579" s="583" t="s">
        <v>32</v>
      </c>
      <c r="D579" s="606">
        <v>2</v>
      </c>
      <c r="E579" s="476">
        <v>2273.1120000000001</v>
      </c>
      <c r="F579" s="477">
        <f t="shared" si="232"/>
        <v>4546.2240000000002</v>
      </c>
      <c r="G579" s="477"/>
      <c r="H579" s="477"/>
      <c r="I579" s="607">
        <f t="shared" si="233"/>
        <v>4546.2240000000002</v>
      </c>
      <c r="J579" s="629"/>
      <c r="K579" s="533">
        <v>2273.1120000000001</v>
      </c>
      <c r="L579" s="477">
        <f t="shared" si="234"/>
        <v>0</v>
      </c>
      <c r="M579" s="534"/>
      <c r="N579" s="477"/>
      <c r="O579" s="607">
        <f t="shared" si="236"/>
        <v>0</v>
      </c>
      <c r="P579" s="646"/>
      <c r="Q579" s="558"/>
      <c r="R579" s="640">
        <f t="shared" si="231"/>
        <v>0</v>
      </c>
      <c r="S579" s="655"/>
      <c r="T579" s="533">
        <v>2273.1120000000001</v>
      </c>
      <c r="U579" s="534">
        <f t="shared" si="237"/>
        <v>0</v>
      </c>
      <c r="V579" s="534"/>
      <c r="W579" s="534"/>
      <c r="X579" s="685">
        <f t="shared" si="239"/>
        <v>0</v>
      </c>
    </row>
    <row r="580" spans="1:49" ht="17.45" customHeight="1" thickTop="1" x14ac:dyDescent="0.25">
      <c r="A580" s="461"/>
      <c r="B580" s="542"/>
      <c r="C580" s="584"/>
      <c r="D580" s="723"/>
      <c r="E580" s="465" t="s">
        <v>49</v>
      </c>
      <c r="F580" s="465">
        <f>F31+F72+F92+F97+F149+F165+F187+F246+F261+F264+F272+F279+F292+F361+F378+F413+F426+F465+F484+F489+F494+F507+F565</f>
        <v>218086487.08115825</v>
      </c>
      <c r="G580" s="465"/>
      <c r="H580" s="465">
        <f>H31+H72+H92+H97+H149+H165+H187+H246+H261+H264+H272+H279+H292+H361+H378+H413+H426+H465+H484+H489+H494+H507+H565</f>
        <v>295074337.56827503</v>
      </c>
      <c r="I580" s="590">
        <f>(I31+I72+I92+I97+I149+I165+I187+I246+I261+I264+I272+I279+I292+I361+I378+I413+I426+I465+I484+I489+I494+I507+I565)-0.01</f>
        <v>513899999.99943328</v>
      </c>
      <c r="J580" s="630" t="s">
        <v>35</v>
      </c>
      <c r="K580" s="535"/>
      <c r="L580" s="481">
        <f>ROUND((L565+L507+L494+L489+L484+L465+L426+L413+L378+L361+L292+L279+L272+L264+L261+L246+L187+L165+L149+L97+L92+L72+L31),0)</f>
        <v>70807440</v>
      </c>
      <c r="M580" s="535"/>
      <c r="N580" s="481">
        <f>ROUND((N565+N507+N494+N489+N484+N465+N426+N413+N378+N361+N292+N279+N272+N264+N261+N246+N187+N165+N149+N97+N92+N72+N31),0)</f>
        <v>91238140</v>
      </c>
      <c r="O580" s="631">
        <f>ROUND((O565+O507+O494+O489+O484+O465+O426+O413+O378+O361+O292+O279+O272+O264+O261+O246+O187+O165+O149+O97+O92+O72+O31),0)</f>
        <v>162045579</v>
      </c>
      <c r="P580" s="643"/>
      <c r="Q580" s="535"/>
      <c r="R580" s="640"/>
      <c r="S580" s="656" t="s">
        <v>35</v>
      </c>
      <c r="T580" s="535"/>
      <c r="U580" s="535">
        <f>ROUND((U565+U507+U494+U489+U484+U465+U426+U413+U378+U361+U292+U279+U272+U264+U261+U246+U187+U165+U149+U97+U92+U72+U31),2)</f>
        <v>70799137.620000005</v>
      </c>
      <c r="V580" s="535"/>
      <c r="W580" s="535">
        <f>ROUND((W565+W507+W494+W489+W484+W465+W426+W413+W378+W361+W292+W279+W272+W264+W261+W246+W187+W165+W149+W97+W92+W72+W31),2)</f>
        <v>91232709.709999993</v>
      </c>
      <c r="X580" s="686">
        <f>ROUND((X565+X507+X494+X489+X484+X465+X426+X413+X378+X361+X292+X279+X272+X264+X261+X246+X187+X165+X149+X97+X92+X72+X31),2)</f>
        <v>162031847.33000001</v>
      </c>
    </row>
    <row r="581" spans="1:49" ht="17.45" customHeight="1" thickBot="1" x14ac:dyDescent="0.3">
      <c r="A581" s="461"/>
      <c r="B581" s="542"/>
      <c r="C581" s="584"/>
      <c r="D581" s="724"/>
      <c r="E581" s="725" t="s">
        <v>601</v>
      </c>
      <c r="F581" s="725">
        <f>ROUND((F580/1.2*0.2),0)</f>
        <v>36347748</v>
      </c>
      <c r="G581" s="725"/>
      <c r="H581" s="725">
        <f>ROUND((H580/1.2*0.2),0)</f>
        <v>49179056</v>
      </c>
      <c r="I581" s="726">
        <f>ROUND((I580/1.2*0.2),0)</f>
        <v>85650000</v>
      </c>
      <c r="J581" s="632" t="s">
        <v>601</v>
      </c>
      <c r="K581" s="633"/>
      <c r="L581" s="634">
        <f>ROUND((L580/1.2*0.2),0)</f>
        <v>11801240</v>
      </c>
      <c r="M581" s="633"/>
      <c r="N581" s="634">
        <f>ROUND((N580/1.2*0.2),0)</f>
        <v>15206357</v>
      </c>
      <c r="O581" s="635">
        <f>ROUND((O580/1.2*0.2),0)</f>
        <v>27007597</v>
      </c>
      <c r="P581" s="647"/>
      <c r="Q581" s="648"/>
      <c r="R581" s="649"/>
      <c r="S581" s="657" t="s">
        <v>601</v>
      </c>
      <c r="T581" s="633"/>
      <c r="U581" s="633">
        <f>ROUND((U580/1.2*0.2),2)</f>
        <v>11799856.27</v>
      </c>
      <c r="V581" s="633"/>
      <c r="W581" s="633">
        <f>ROUND((W580/1.2*0.2),2)</f>
        <v>15205451.619999999</v>
      </c>
      <c r="X581" s="687">
        <f>ROUND((X580/1.2*0.2),2)</f>
        <v>27005307.890000001</v>
      </c>
    </row>
    <row r="582" spans="1:49" ht="17.45" customHeight="1" x14ac:dyDescent="0.25"/>
    <row r="583" spans="1:49" ht="17.45" customHeight="1" x14ac:dyDescent="0.25"/>
    <row r="584" spans="1:49" s="303" customFormat="1" ht="12" x14ac:dyDescent="0.2">
      <c r="A584" s="401" t="s">
        <v>38</v>
      </c>
      <c r="B584" s="543" t="s">
        <v>44</v>
      </c>
      <c r="C584" s="931"/>
      <c r="D584" s="931"/>
      <c r="E584" s="931"/>
      <c r="F584" s="931"/>
      <c r="G584" s="931"/>
      <c r="H584" s="931"/>
      <c r="O584" s="460"/>
      <c r="P584" s="559"/>
      <c r="Q584" s="559"/>
      <c r="R584" s="560"/>
      <c r="S584" s="932" t="s">
        <v>45</v>
      </c>
      <c r="T584" s="932"/>
      <c r="U584" s="932"/>
      <c r="V584" s="932"/>
      <c r="W584" s="932"/>
      <c r="X584" s="932"/>
      <c r="Y584" s="302"/>
      <c r="Z584" s="302"/>
      <c r="AA584" s="302"/>
      <c r="AB584" s="302"/>
      <c r="AC584" s="302"/>
      <c r="AD584" s="302"/>
      <c r="AE584" s="302"/>
      <c r="AF584" s="302"/>
      <c r="AG584" s="302"/>
      <c r="AH584" s="302"/>
      <c r="AI584" s="302"/>
      <c r="AJ584" s="302"/>
      <c r="AK584" s="302"/>
      <c r="AL584" s="302"/>
      <c r="AM584" s="302"/>
      <c r="AN584" s="302"/>
      <c r="AO584" s="302"/>
      <c r="AP584" s="302"/>
      <c r="AQ584" s="302"/>
      <c r="AR584" s="302"/>
      <c r="AS584" s="302"/>
      <c r="AT584" s="302" t="s">
        <v>5</v>
      </c>
      <c r="AU584" s="302" t="s">
        <v>39</v>
      </c>
      <c r="AV584" s="302"/>
      <c r="AW584" s="302"/>
    </row>
    <row r="585" spans="1:49" s="304" customFormat="1" ht="54" customHeight="1" x14ac:dyDescent="0.25">
      <c r="A585" s="401"/>
      <c r="B585" s="930" t="s">
        <v>40</v>
      </c>
      <c r="C585" s="930"/>
      <c r="D585" s="930"/>
      <c r="E585" s="930"/>
      <c r="F585" s="930"/>
      <c r="G585" s="930"/>
      <c r="H585" s="930"/>
      <c r="I585" s="930"/>
      <c r="J585" s="930"/>
      <c r="K585" s="930"/>
      <c r="L585" s="930"/>
      <c r="M585" s="930"/>
      <c r="N585" s="930"/>
      <c r="P585" s="561"/>
      <c r="Q585" s="561"/>
      <c r="R585" s="562"/>
      <c r="S585" s="518"/>
      <c r="T585" s="518"/>
      <c r="U585" s="518"/>
      <c r="V585" s="518"/>
      <c r="W585" s="518"/>
      <c r="X585" s="518"/>
      <c r="Y585" s="305"/>
      <c r="Z585" s="305"/>
      <c r="AA585" s="305"/>
      <c r="AB585" s="305"/>
      <c r="AC585" s="305"/>
      <c r="AD585" s="305"/>
      <c r="AE585" s="305"/>
      <c r="AF585" s="305"/>
      <c r="AG585" s="305"/>
      <c r="AH585" s="305"/>
      <c r="AI585" s="305"/>
      <c r="AJ585" s="305"/>
      <c r="AK585" s="305"/>
      <c r="AL585" s="305"/>
      <c r="AM585" s="305"/>
      <c r="AN585" s="305"/>
      <c r="AO585" s="305"/>
      <c r="AP585" s="305"/>
      <c r="AQ585" s="305"/>
      <c r="AR585" s="305"/>
      <c r="AS585" s="305"/>
      <c r="AT585" s="305"/>
      <c r="AU585" s="305"/>
      <c r="AV585" s="305"/>
      <c r="AW585" s="305"/>
    </row>
    <row r="586" spans="1:49" s="303" customFormat="1" ht="12" x14ac:dyDescent="0.2">
      <c r="A586" s="401" t="s">
        <v>41</v>
      </c>
      <c r="B586" s="543" t="s">
        <v>46</v>
      </c>
      <c r="C586" s="931"/>
      <c r="D586" s="931"/>
      <c r="E586" s="931"/>
      <c r="F586" s="931"/>
      <c r="G586" s="931"/>
      <c r="H586" s="931"/>
      <c r="O586" s="460"/>
      <c r="P586" s="559"/>
      <c r="Q586" s="559"/>
      <c r="R586" s="560"/>
      <c r="S586" s="932" t="s">
        <v>47</v>
      </c>
      <c r="T586" s="932"/>
      <c r="U586" s="932"/>
      <c r="V586" s="932"/>
      <c r="W586" s="932"/>
      <c r="X586" s="932"/>
      <c r="Y586" s="302"/>
      <c r="Z586" s="302"/>
      <c r="AA586" s="302"/>
      <c r="AB586" s="302"/>
      <c r="AC586" s="302"/>
      <c r="AD586" s="302"/>
      <c r="AE586" s="302"/>
      <c r="AF586" s="302"/>
      <c r="AG586" s="302"/>
      <c r="AH586" s="302"/>
      <c r="AI586" s="302"/>
      <c r="AJ586" s="302"/>
      <c r="AK586" s="302"/>
      <c r="AL586" s="302"/>
      <c r="AM586" s="302"/>
      <c r="AN586" s="302"/>
      <c r="AO586" s="302"/>
      <c r="AP586" s="302"/>
      <c r="AQ586" s="302"/>
      <c r="AR586" s="302"/>
      <c r="AS586" s="302"/>
      <c r="AT586" s="302"/>
      <c r="AU586" s="302"/>
      <c r="AV586" s="302" t="s">
        <v>5</v>
      </c>
      <c r="AW586" s="302" t="s">
        <v>39</v>
      </c>
    </row>
    <row r="587" spans="1:49" s="304" customFormat="1" ht="18.75" customHeight="1" x14ac:dyDescent="0.25">
      <c r="A587" s="401"/>
      <c r="B587" s="930" t="s">
        <v>40</v>
      </c>
      <c r="C587" s="930"/>
      <c r="D587" s="930"/>
      <c r="E587" s="930"/>
      <c r="F587" s="930"/>
      <c r="G587" s="930"/>
      <c r="H587" s="930"/>
      <c r="I587" s="930"/>
      <c r="J587" s="930"/>
      <c r="K587" s="930"/>
      <c r="L587" s="930"/>
      <c r="M587" s="930"/>
      <c r="N587" s="930"/>
      <c r="O587" s="306"/>
      <c r="P587" s="561"/>
      <c r="Q587" s="561"/>
      <c r="R587" s="562"/>
      <c r="S587" s="518"/>
      <c r="T587" s="518"/>
      <c r="U587" s="518"/>
      <c r="V587" s="518"/>
      <c r="W587" s="518"/>
      <c r="X587" s="518"/>
      <c r="Y587" s="305"/>
      <c r="Z587" s="305"/>
      <c r="AA587" s="305"/>
      <c r="AB587" s="305"/>
      <c r="AC587" s="305"/>
      <c r="AD587" s="305"/>
      <c r="AE587" s="305"/>
      <c r="AF587" s="305"/>
      <c r="AG587" s="305"/>
      <c r="AH587" s="305"/>
      <c r="AI587" s="305"/>
      <c r="AJ587" s="305"/>
      <c r="AK587" s="305"/>
      <c r="AL587" s="305"/>
      <c r="AM587" s="305"/>
      <c r="AN587" s="305"/>
      <c r="AO587" s="305"/>
      <c r="AP587" s="305"/>
      <c r="AQ587" s="305"/>
      <c r="AR587" s="305"/>
      <c r="AS587" s="305"/>
      <c r="AT587" s="305"/>
      <c r="AU587" s="305"/>
      <c r="AV587" s="305"/>
      <c r="AW587" s="305"/>
    </row>
    <row r="588" spans="1:49" customFormat="1" x14ac:dyDescent="0.25">
      <c r="A588" s="451"/>
      <c r="B588" s="541"/>
      <c r="C588" s="428"/>
      <c r="D588" s="412"/>
      <c r="E588" s="412"/>
      <c r="F588" s="412"/>
      <c r="G588" s="412"/>
      <c r="H588" s="412"/>
      <c r="I588" s="412"/>
      <c r="J588" s="428"/>
      <c r="K588" s="546"/>
      <c r="L588" s="428"/>
      <c r="M588" s="546"/>
      <c r="N588" s="428"/>
      <c r="O588" s="425"/>
      <c r="P588" s="547"/>
      <c r="Q588" s="547"/>
      <c r="R588" s="563"/>
      <c r="S588" s="519"/>
      <c r="T588" s="519"/>
      <c r="U588" s="519"/>
      <c r="V588" s="519"/>
      <c r="W588" s="519"/>
      <c r="X588" s="519"/>
    </row>
    <row r="589" spans="1:49" x14ac:dyDescent="0.25">
      <c r="B589" s="452"/>
    </row>
  </sheetData>
  <mergeCells count="46">
    <mergeCell ref="X28:X29"/>
    <mergeCell ref="P28:R28"/>
    <mergeCell ref="B24:T24"/>
    <mergeCell ref="B25:T25"/>
    <mergeCell ref="B26:T26"/>
    <mergeCell ref="T28:U28"/>
    <mergeCell ref="V28:W28"/>
    <mergeCell ref="S28:S29"/>
    <mergeCell ref="J28:J29"/>
    <mergeCell ref="K28:L28"/>
    <mergeCell ref="M28:N28"/>
    <mergeCell ref="O28:O29"/>
    <mergeCell ref="G28:H28"/>
    <mergeCell ref="I28:I29"/>
    <mergeCell ref="B587:N587"/>
    <mergeCell ref="C584:H584"/>
    <mergeCell ref="S584:X584"/>
    <mergeCell ref="B585:N585"/>
    <mergeCell ref="C586:H586"/>
    <mergeCell ref="S586:X586"/>
    <mergeCell ref="A28:A29"/>
    <mergeCell ref="B28:B29"/>
    <mergeCell ref="C28:C29"/>
    <mergeCell ref="D28:D29"/>
    <mergeCell ref="E28:F28"/>
    <mergeCell ref="V14:X14"/>
    <mergeCell ref="V15:X15"/>
    <mergeCell ref="V16:X16"/>
    <mergeCell ref="V19:X19"/>
    <mergeCell ref="U21:U22"/>
    <mergeCell ref="V21:V22"/>
    <mergeCell ref="W21:X21"/>
    <mergeCell ref="V17:X17"/>
    <mergeCell ref="V18:X18"/>
    <mergeCell ref="V13:X13"/>
    <mergeCell ref="V2:X2"/>
    <mergeCell ref="V3:X3"/>
    <mergeCell ref="V4:X4"/>
    <mergeCell ref="V5:X5"/>
    <mergeCell ref="V6:X6"/>
    <mergeCell ref="V7:X7"/>
    <mergeCell ref="V8:X8"/>
    <mergeCell ref="V9:X9"/>
    <mergeCell ref="V10:X10"/>
    <mergeCell ref="V11:X11"/>
    <mergeCell ref="V12:X12"/>
  </mergeCells>
  <conditionalFormatting sqref="B45">
    <cfRule type="duplicateValues" dxfId="37" priority="18" stopIfTrue="1"/>
  </conditionalFormatting>
  <conditionalFormatting sqref="B46">
    <cfRule type="duplicateValues" dxfId="36" priority="17" stopIfTrue="1"/>
  </conditionalFormatting>
  <conditionalFormatting sqref="B47">
    <cfRule type="duplicateValues" dxfId="35" priority="16" stopIfTrue="1"/>
  </conditionalFormatting>
  <conditionalFormatting sqref="B48">
    <cfRule type="duplicateValues" dxfId="34" priority="15" stopIfTrue="1"/>
  </conditionalFormatting>
  <conditionalFormatting sqref="B49">
    <cfRule type="duplicateValues" dxfId="33" priority="14" stopIfTrue="1"/>
  </conditionalFormatting>
  <conditionalFormatting sqref="B50">
    <cfRule type="duplicateValues" dxfId="32" priority="13" stopIfTrue="1"/>
  </conditionalFormatting>
  <conditionalFormatting sqref="B51">
    <cfRule type="duplicateValues" dxfId="31" priority="19" stopIfTrue="1"/>
  </conditionalFormatting>
  <conditionalFormatting sqref="B77">
    <cfRule type="duplicateValues" dxfId="30" priority="12" stopIfTrue="1"/>
  </conditionalFormatting>
  <conditionalFormatting sqref="B356:B357 B326:B329 B342 B349 B359:B360 B358:C358">
    <cfRule type="duplicateValues" dxfId="29" priority="11" stopIfTrue="1"/>
  </conditionalFormatting>
  <conditionalFormatting sqref="D358">
    <cfRule type="duplicateValues" dxfId="28" priority="10" stopIfTrue="1"/>
  </conditionalFormatting>
  <conditionalFormatting sqref="P28 P29:Q29 P73:Q148 P150:Q271 P273:Q291 P293:Q377 P379:Q425 P427:Q505 P508:Q1048576 P31:Q71">
    <cfRule type="cellIs" dxfId="27" priority="5" operator="lessThan">
      <formula>0</formula>
    </cfRule>
    <cfRule type="cellIs" dxfId="26" priority="6" operator="greaterThan">
      <formula>0</formula>
    </cfRule>
  </conditionalFormatting>
  <conditionalFormatting sqref="P1:R23 P27:R27 R29:R1048576">
    <cfRule type="cellIs" dxfId="25" priority="1" operator="greaterThan">
      <formula>0</formula>
    </cfRule>
    <cfRule type="cellIs" dxfId="24" priority="2" operator="lessThan">
      <formula>0</formula>
    </cfRule>
  </conditionalFormatting>
  <pageMargins left="0.23622047244094491" right="0.23622047244094491" top="0.74803149606299213" bottom="0" header="0.31496062992125984" footer="0"/>
  <pageSetup paperSize="9" scale="25" fitToHeight="100" orientation="portrait" horizontalDpi="4294967293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A47C9D-E628-4CD6-B475-F8D23AAC22B3}">
  <sheetPr filterMode="1">
    <tabColor rgb="FFFF0000"/>
    <pageSetUpPr fitToPage="1"/>
  </sheetPr>
  <dimension ref="A1:BI590"/>
  <sheetViews>
    <sheetView tabSelected="1" topLeftCell="A16" zoomScale="70" zoomScaleNormal="70" zoomScaleSheetLayoutView="70" workbookViewId="0">
      <selection activeCell="S75" sqref="S75"/>
    </sheetView>
  </sheetViews>
  <sheetFormatPr defaultColWidth="9.140625" defaultRowHeight="15" outlineLevelRow="1" x14ac:dyDescent="0.25"/>
  <cols>
    <col min="1" max="1" width="26.85546875" style="429" customWidth="1"/>
    <col min="2" max="2" width="49.28515625" style="449" customWidth="1"/>
    <col min="3" max="3" width="10.5703125" style="450" customWidth="1"/>
    <col min="4" max="4" width="10.5703125" style="423" customWidth="1"/>
    <col min="5" max="5" width="15" style="416" customWidth="1"/>
    <col min="6" max="6" width="14.85546875" style="416" customWidth="1"/>
    <col min="7" max="7" width="10.5703125" style="416" customWidth="1"/>
    <col min="8" max="8" width="14.85546875" style="416" customWidth="1"/>
    <col min="9" max="9" width="18" style="416" customWidth="1"/>
    <col min="10" max="10" width="15.42578125" style="459" hidden="1" customWidth="1"/>
    <col min="11" max="11" width="21.85546875" style="545" hidden="1" customWidth="1"/>
    <col min="12" max="12" width="16.7109375" style="454" hidden="1" customWidth="1"/>
    <col min="13" max="13" width="14.7109375" style="545" hidden="1" customWidth="1"/>
    <col min="14" max="14" width="16.85546875" style="454" hidden="1" customWidth="1"/>
    <col min="15" max="15" width="18" style="454" hidden="1" customWidth="1"/>
    <col min="16" max="16" width="10.28515625" style="554" hidden="1" customWidth="1"/>
    <col min="17" max="17" width="10.140625" style="554" hidden="1" customWidth="1"/>
    <col min="18" max="18" width="11.85546875" style="403" hidden="1" customWidth="1"/>
    <col min="19" max="19" width="13.5703125" style="513" customWidth="1"/>
    <col min="20" max="20" width="17" style="513" customWidth="1"/>
    <col min="21" max="21" width="18.85546875" style="513" customWidth="1"/>
    <col min="22" max="22" width="17" style="513" customWidth="1"/>
    <col min="23" max="23" width="17.5703125" style="513" customWidth="1"/>
    <col min="24" max="24" width="18.7109375" style="513" customWidth="1"/>
    <col min="25" max="25" width="16.140625" style="513" customWidth="1"/>
    <col min="26" max="26" width="17" style="513" bestFit="1" customWidth="1"/>
    <col min="27" max="27" width="18.85546875" style="513" bestFit="1" customWidth="1"/>
    <col min="28" max="28" width="17" style="513" bestFit="1" customWidth="1"/>
    <col min="29" max="29" width="17.5703125" style="513" bestFit="1" customWidth="1"/>
    <col min="30" max="30" width="18.7109375" style="513" bestFit="1" customWidth="1"/>
    <col min="31" max="31" width="18.28515625" style="739" customWidth="1"/>
    <col min="32" max="32" width="17" style="739" bestFit="1" customWidth="1"/>
    <col min="33" max="33" width="18.85546875" style="739" bestFit="1" customWidth="1"/>
    <col min="34" max="34" width="17" style="739" bestFit="1" customWidth="1"/>
    <col min="35" max="35" width="17.5703125" style="739" bestFit="1" customWidth="1"/>
    <col min="36" max="36" width="18.7109375" style="739" bestFit="1" customWidth="1"/>
    <col min="37" max="37" width="9.140625" style="196"/>
    <col min="38" max="38" width="18.7109375" style="196" bestFit="1" customWidth="1"/>
    <col min="39" max="16384" width="9.140625" style="196"/>
  </cols>
  <sheetData>
    <row r="1" spans="1:38" s="2" customFormat="1" hidden="1" x14ac:dyDescent="0.25">
      <c r="A1" s="424"/>
      <c r="B1" s="536"/>
      <c r="C1" s="425"/>
      <c r="D1" s="411"/>
      <c r="E1" s="411"/>
      <c r="F1" s="411"/>
      <c r="G1" s="411"/>
      <c r="H1" s="411"/>
      <c r="I1" s="411"/>
      <c r="J1" s="425"/>
      <c r="P1" s="547"/>
      <c r="Q1" s="547"/>
      <c r="R1" s="548"/>
      <c r="S1" s="665"/>
      <c r="T1" s="665"/>
      <c r="U1" s="665"/>
      <c r="V1" s="665"/>
      <c r="W1" s="665"/>
      <c r="X1" s="665"/>
      <c r="Y1" s="665"/>
      <c r="Z1" s="665"/>
      <c r="AA1" s="665"/>
      <c r="AB1" s="665"/>
      <c r="AC1" s="665"/>
      <c r="AD1" s="665"/>
      <c r="AE1" s="737"/>
      <c r="AF1" s="737"/>
      <c r="AG1" s="737"/>
      <c r="AH1" s="737"/>
      <c r="AI1" s="737"/>
      <c r="AJ1" s="737"/>
      <c r="AK1" s="197"/>
    </row>
    <row r="2" spans="1:38" s="2" customFormat="1" hidden="1" x14ac:dyDescent="0.25">
      <c r="A2" s="424"/>
      <c r="B2" s="536"/>
      <c r="C2" s="425"/>
      <c r="D2" s="411"/>
      <c r="E2" s="411"/>
      <c r="F2" s="411"/>
      <c r="G2" s="411"/>
      <c r="H2" s="411"/>
      <c r="I2" s="411"/>
      <c r="J2" s="425"/>
      <c r="P2" s="549"/>
      <c r="Q2" s="549"/>
      <c r="R2" s="548"/>
      <c r="S2" s="665"/>
      <c r="T2" s="665"/>
      <c r="U2" s="665"/>
      <c r="V2" s="665"/>
      <c r="W2" s="665"/>
      <c r="X2" s="665"/>
      <c r="Y2" s="665"/>
      <c r="Z2" s="665"/>
      <c r="AA2" s="665"/>
      <c r="AB2" s="665"/>
      <c r="AC2" s="665"/>
      <c r="AD2" s="665"/>
      <c r="AE2" s="737"/>
      <c r="AF2" s="737"/>
      <c r="AG2" s="737"/>
      <c r="AH2" s="737"/>
      <c r="AI2" s="737"/>
      <c r="AJ2" s="737"/>
      <c r="AK2" s="197"/>
    </row>
    <row r="3" spans="1:38" s="2" customFormat="1" hidden="1" x14ac:dyDescent="0.25">
      <c r="A3" s="424"/>
      <c r="B3" s="536"/>
      <c r="C3" s="425"/>
      <c r="D3" s="411"/>
      <c r="E3" s="411"/>
      <c r="F3" s="411"/>
      <c r="G3" s="411"/>
      <c r="H3" s="411"/>
      <c r="I3" s="411"/>
      <c r="J3" s="425"/>
      <c r="P3" s="549"/>
      <c r="Q3" s="549"/>
      <c r="R3" s="548"/>
      <c r="S3" s="665"/>
      <c r="T3" s="665"/>
      <c r="U3" s="665"/>
      <c r="V3" s="665"/>
      <c r="W3" s="665"/>
      <c r="X3" s="665"/>
      <c r="Y3" s="665"/>
      <c r="Z3" s="665"/>
      <c r="AA3" s="665"/>
      <c r="AB3" s="665"/>
      <c r="AC3" s="665"/>
      <c r="AD3" s="665"/>
      <c r="AE3" s="737"/>
      <c r="AF3" s="737"/>
      <c r="AG3" s="737"/>
      <c r="AH3" s="737"/>
      <c r="AI3" s="737"/>
      <c r="AJ3" s="737"/>
      <c r="AK3" s="197"/>
    </row>
    <row r="4" spans="1:38" s="2" customFormat="1" hidden="1" x14ac:dyDescent="0.25">
      <c r="A4" s="424"/>
      <c r="B4" s="537"/>
      <c r="C4" s="425"/>
      <c r="D4" s="411"/>
      <c r="E4" s="411"/>
      <c r="F4" s="411"/>
      <c r="G4" s="411"/>
      <c r="H4" s="411"/>
      <c r="I4" s="411"/>
      <c r="J4" s="425"/>
      <c r="P4" s="549"/>
      <c r="Q4" s="549"/>
      <c r="R4" s="548"/>
      <c r="S4" s="665"/>
      <c r="T4" s="665"/>
      <c r="U4" s="665"/>
      <c r="V4" s="665"/>
      <c r="W4" s="665"/>
      <c r="X4" s="665"/>
      <c r="Y4" s="665"/>
      <c r="Z4" s="665"/>
      <c r="AA4" s="665"/>
      <c r="AB4" s="665"/>
      <c r="AC4" s="665"/>
      <c r="AD4" s="665"/>
      <c r="AE4" s="737"/>
      <c r="AF4" s="737"/>
      <c r="AG4" s="737"/>
      <c r="AH4" s="737"/>
      <c r="AI4" s="737"/>
      <c r="AJ4" s="737"/>
      <c r="AK4" s="197"/>
    </row>
    <row r="5" spans="1:38" s="2" customFormat="1" ht="12.6" hidden="1" customHeight="1" x14ac:dyDescent="0.25">
      <c r="A5" s="426"/>
      <c r="B5" s="538"/>
      <c r="C5" s="427"/>
      <c r="D5" s="411"/>
      <c r="E5" s="411"/>
      <c r="F5" s="411"/>
      <c r="G5" s="411"/>
      <c r="H5" s="411"/>
      <c r="I5" s="411"/>
      <c r="J5" s="425"/>
      <c r="P5" s="549"/>
      <c r="Q5" s="549"/>
      <c r="R5" s="548"/>
      <c r="S5" s="665"/>
      <c r="T5" s="665"/>
      <c r="U5" s="665"/>
      <c r="V5" s="665"/>
      <c r="W5" s="665"/>
      <c r="X5" s="665"/>
      <c r="Y5" s="665"/>
      <c r="Z5" s="665"/>
      <c r="AA5" s="665"/>
      <c r="AB5" s="665"/>
      <c r="AC5" s="665"/>
      <c r="AD5" s="665"/>
      <c r="AE5" s="737"/>
      <c r="AF5" s="737"/>
      <c r="AG5" s="737"/>
      <c r="AH5" s="737"/>
      <c r="AI5" s="737"/>
      <c r="AJ5" s="737"/>
      <c r="AK5" s="197"/>
    </row>
    <row r="6" spans="1:38" s="2" customFormat="1" hidden="1" x14ac:dyDescent="0.25">
      <c r="A6" s="424"/>
      <c r="B6" s="537"/>
      <c r="C6" s="425"/>
      <c r="D6" s="411"/>
      <c r="E6" s="411"/>
      <c r="F6" s="411"/>
      <c r="G6" s="411"/>
      <c r="H6" s="411"/>
      <c r="I6" s="411"/>
      <c r="J6" s="425"/>
      <c r="P6" s="549"/>
      <c r="Q6" s="549"/>
      <c r="R6" s="548"/>
      <c r="S6" s="665"/>
      <c r="T6" s="665"/>
      <c r="U6" s="665"/>
      <c r="V6" s="665"/>
      <c r="W6" s="665"/>
      <c r="X6" s="665"/>
      <c r="Y6" s="665"/>
      <c r="Z6" s="665"/>
      <c r="AA6" s="665"/>
      <c r="AB6" s="665"/>
      <c r="AC6" s="665"/>
      <c r="AD6" s="665"/>
      <c r="AE6" s="737"/>
      <c r="AF6" s="737"/>
      <c r="AG6" s="737"/>
      <c r="AH6" s="737"/>
      <c r="AI6" s="737"/>
      <c r="AJ6" s="737"/>
      <c r="AK6" s="197"/>
    </row>
    <row r="7" spans="1:38" s="2" customFormat="1" ht="36.75" hidden="1" customHeight="1" x14ac:dyDescent="0.25">
      <c r="A7" s="426"/>
      <c r="B7" s="539"/>
      <c r="C7" s="427"/>
      <c r="D7" s="411"/>
      <c r="E7" s="411"/>
      <c r="F7" s="411"/>
      <c r="G7" s="411"/>
      <c r="H7" s="411"/>
      <c r="I7" s="411"/>
      <c r="J7" s="425"/>
      <c r="P7" s="549"/>
      <c r="Q7" s="549"/>
      <c r="R7" s="550"/>
      <c r="S7" s="665"/>
      <c r="T7" s="665"/>
      <c r="U7" s="665"/>
      <c r="V7" s="665"/>
      <c r="W7" s="665"/>
      <c r="X7" s="665"/>
      <c r="Y7" s="665"/>
      <c r="Z7" s="665"/>
      <c r="AA7" s="665"/>
      <c r="AB7" s="665"/>
      <c r="AC7" s="665"/>
      <c r="AD7" s="665"/>
      <c r="AE7" s="737"/>
      <c r="AF7" s="737"/>
      <c r="AG7" s="737"/>
      <c r="AH7" s="737"/>
      <c r="AI7" s="737"/>
      <c r="AJ7" s="737"/>
      <c r="AK7" s="197"/>
    </row>
    <row r="8" spans="1:38" s="2" customFormat="1" hidden="1" x14ac:dyDescent="0.25">
      <c r="A8" s="424"/>
      <c r="B8" s="537"/>
      <c r="C8" s="425"/>
      <c r="D8" s="411"/>
      <c r="E8" s="411"/>
      <c r="F8" s="411"/>
      <c r="G8" s="411"/>
      <c r="H8" s="411"/>
      <c r="I8" s="411"/>
      <c r="J8" s="425"/>
      <c r="P8" s="549"/>
      <c r="Q8" s="549"/>
      <c r="R8" s="548"/>
      <c r="S8" s="665"/>
      <c r="T8" s="665"/>
      <c r="U8" s="665"/>
      <c r="V8" s="665"/>
      <c r="W8" s="665"/>
      <c r="X8" s="665"/>
      <c r="Y8" s="665"/>
      <c r="Z8" s="665"/>
      <c r="AA8" s="665"/>
      <c r="AB8" s="665"/>
      <c r="AC8" s="665"/>
      <c r="AD8" s="665"/>
      <c r="AE8" s="737"/>
      <c r="AF8" s="737"/>
      <c r="AG8" s="737"/>
      <c r="AH8" s="737"/>
      <c r="AI8" s="737"/>
      <c r="AJ8" s="737"/>
      <c r="AK8" s="197"/>
    </row>
    <row r="9" spans="1:38" s="2" customFormat="1" ht="30" hidden="1" customHeight="1" x14ac:dyDescent="0.25">
      <c r="A9" s="426"/>
      <c r="B9" s="539"/>
      <c r="C9" s="427"/>
      <c r="D9" s="411"/>
      <c r="E9" s="411"/>
      <c r="F9" s="411"/>
      <c r="G9" s="411"/>
      <c r="H9" s="411"/>
      <c r="I9" s="411"/>
      <c r="J9" s="425"/>
      <c r="P9" s="549"/>
      <c r="Q9" s="549"/>
      <c r="R9" s="548"/>
      <c r="S9" s="665"/>
      <c r="T9" s="665"/>
      <c r="U9" s="665"/>
      <c r="V9" s="665"/>
      <c r="W9" s="665"/>
      <c r="X9" s="665"/>
      <c r="Y9" s="665"/>
      <c r="Z9" s="665"/>
      <c r="AA9" s="665"/>
      <c r="AB9" s="665"/>
      <c r="AC9" s="665"/>
      <c r="AD9" s="665"/>
      <c r="AE9" s="737"/>
      <c r="AF9" s="737"/>
      <c r="AG9" s="737"/>
      <c r="AH9" s="737"/>
      <c r="AI9" s="737"/>
      <c r="AJ9" s="737"/>
      <c r="AK9" s="197"/>
    </row>
    <row r="10" spans="1:38" s="2" customFormat="1" ht="16.5" hidden="1" customHeight="1" x14ac:dyDescent="0.25">
      <c r="A10" s="424"/>
      <c r="B10" s="537"/>
      <c r="C10" s="425"/>
      <c r="D10" s="411"/>
      <c r="E10" s="411"/>
      <c r="F10" s="411"/>
      <c r="G10" s="411"/>
      <c r="H10" s="411"/>
      <c r="I10" s="411"/>
      <c r="J10" s="425"/>
      <c r="P10" s="549"/>
      <c r="Q10" s="549"/>
      <c r="R10" s="548"/>
      <c r="S10" s="665"/>
      <c r="T10" s="665"/>
      <c r="U10" s="665"/>
      <c r="V10" s="665"/>
      <c r="W10" s="665"/>
      <c r="X10" s="665"/>
      <c r="Y10" s="665"/>
      <c r="Z10" s="665"/>
      <c r="AA10" s="665"/>
      <c r="AB10" s="665"/>
      <c r="AC10" s="665"/>
      <c r="AD10" s="665"/>
      <c r="AE10" s="737"/>
      <c r="AF10" s="737"/>
      <c r="AG10" s="737"/>
      <c r="AH10" s="737"/>
      <c r="AI10" s="737"/>
      <c r="AJ10" s="737"/>
      <c r="AK10" s="197"/>
    </row>
    <row r="11" spans="1:38" s="2" customFormat="1" ht="32.25" hidden="1" customHeight="1" x14ac:dyDescent="0.25">
      <c r="A11" s="424"/>
      <c r="B11" s="539"/>
      <c r="C11" s="427"/>
      <c r="D11" s="411"/>
      <c r="E11" s="411"/>
      <c r="F11" s="411"/>
      <c r="G11" s="411"/>
      <c r="H11" s="411"/>
      <c r="I11" s="411"/>
      <c r="J11" s="425"/>
      <c r="P11" s="549"/>
      <c r="Q11" s="549"/>
      <c r="R11" s="548"/>
      <c r="S11" s="665"/>
      <c r="T11" s="665"/>
      <c r="U11" s="665"/>
      <c r="V11" s="665"/>
      <c r="W11" s="665"/>
      <c r="X11" s="665"/>
      <c r="Y11" s="665"/>
      <c r="Z11" s="665"/>
      <c r="AA11" s="665"/>
      <c r="AB11" s="665"/>
      <c r="AC11" s="665"/>
      <c r="AD11" s="665"/>
      <c r="AE11" s="737"/>
      <c r="AF11" s="737"/>
      <c r="AG11" s="737"/>
      <c r="AH11" s="737"/>
      <c r="AI11" s="737"/>
      <c r="AJ11" s="737"/>
      <c r="AK11" s="197"/>
    </row>
    <row r="12" spans="1:38" s="2" customFormat="1" hidden="1" x14ac:dyDescent="0.25">
      <c r="A12" s="424"/>
      <c r="B12" s="540"/>
      <c r="C12" s="425"/>
      <c r="D12" s="411"/>
      <c r="E12" s="411"/>
      <c r="F12" s="411"/>
      <c r="G12" s="411"/>
      <c r="H12" s="411"/>
      <c r="I12" s="411"/>
      <c r="J12" s="425"/>
      <c r="P12" s="549"/>
      <c r="Q12" s="549"/>
      <c r="R12" s="548"/>
      <c r="S12" s="665"/>
      <c r="T12" s="665"/>
      <c r="U12" s="665"/>
      <c r="V12" s="665"/>
      <c r="W12" s="665"/>
      <c r="X12" s="665"/>
      <c r="Y12" s="665"/>
      <c r="Z12" s="665"/>
      <c r="AA12" s="665"/>
      <c r="AB12" s="665"/>
      <c r="AC12" s="665"/>
      <c r="AD12" s="665"/>
      <c r="AE12" s="737"/>
      <c r="AF12" s="737"/>
      <c r="AG12" s="737"/>
      <c r="AH12" s="737"/>
      <c r="AI12" s="737"/>
      <c r="AJ12" s="737"/>
      <c r="AK12" s="197"/>
    </row>
    <row r="13" spans="1:38" s="2" customFormat="1" hidden="1" x14ac:dyDescent="0.25">
      <c r="A13" s="424"/>
      <c r="B13" s="539"/>
      <c r="C13" s="427"/>
      <c r="D13" s="411"/>
      <c r="E13" s="411"/>
      <c r="F13" s="411"/>
      <c r="G13" s="411"/>
      <c r="H13" s="411"/>
      <c r="I13" s="411"/>
      <c r="J13" s="425"/>
      <c r="P13" s="549"/>
      <c r="Q13" s="549"/>
      <c r="R13" s="548"/>
      <c r="S13" s="665"/>
      <c r="T13" s="665"/>
      <c r="U13" s="665"/>
      <c r="V13" s="665"/>
      <c r="W13" s="665"/>
      <c r="X13" s="665"/>
      <c r="Y13" s="665"/>
      <c r="Z13" s="665"/>
      <c r="AA13" s="665"/>
      <c r="AB13" s="665"/>
      <c r="AC13" s="665"/>
      <c r="AD13" s="665"/>
      <c r="AE13" s="737"/>
      <c r="AF13" s="737"/>
      <c r="AG13" s="737"/>
      <c r="AH13" s="737"/>
      <c r="AI13" s="737"/>
      <c r="AJ13" s="737"/>
      <c r="AK13" s="197"/>
    </row>
    <row r="14" spans="1:38" s="2" customFormat="1" hidden="1" x14ac:dyDescent="0.25">
      <c r="A14" s="424"/>
      <c r="B14" s="541"/>
      <c r="C14" s="425"/>
      <c r="D14" s="411"/>
      <c r="E14" s="411"/>
      <c r="F14" s="413"/>
      <c r="G14" s="411"/>
      <c r="H14" s="411"/>
      <c r="I14" s="411"/>
      <c r="J14" s="425"/>
      <c r="P14" s="549"/>
      <c r="Q14" s="549"/>
      <c r="R14" s="548"/>
      <c r="S14" s="665"/>
      <c r="T14" s="665"/>
      <c r="U14" s="665"/>
      <c r="V14" s="665"/>
      <c r="W14" s="665"/>
      <c r="X14" s="665"/>
      <c r="Y14" s="665"/>
      <c r="Z14" s="665"/>
      <c r="AA14" s="665"/>
      <c r="AB14" s="665"/>
      <c r="AC14" s="665"/>
      <c r="AD14" s="665"/>
      <c r="AE14" s="737"/>
      <c r="AF14" s="737"/>
      <c r="AG14" s="737"/>
      <c r="AH14" s="737"/>
      <c r="AI14" s="737"/>
      <c r="AJ14" s="737"/>
      <c r="AK14" s="197"/>
    </row>
    <row r="15" spans="1:38" s="2" customFormat="1" ht="15" hidden="1" customHeight="1" x14ac:dyDescent="0.25">
      <c r="A15" s="424"/>
      <c r="B15" s="537"/>
      <c r="C15" s="425"/>
      <c r="D15" s="411"/>
      <c r="E15" s="411"/>
      <c r="F15" s="411"/>
      <c r="G15" s="411"/>
      <c r="H15" s="411"/>
      <c r="I15" s="411"/>
      <c r="J15" s="425"/>
      <c r="P15" s="551"/>
      <c r="Q15" s="551"/>
      <c r="R15" s="548"/>
      <c r="S15" s="665"/>
      <c r="T15" s="665"/>
      <c r="U15" s="665"/>
      <c r="V15" s="665"/>
      <c r="W15" s="665"/>
      <c r="X15" s="665"/>
      <c r="Y15" s="665"/>
      <c r="Z15" s="665"/>
      <c r="AA15" s="665"/>
      <c r="AB15" s="665"/>
      <c r="AC15" s="665"/>
      <c r="AD15" s="665"/>
      <c r="AE15" s="737"/>
      <c r="AF15" s="737"/>
      <c r="AG15" s="737"/>
      <c r="AH15" s="737"/>
      <c r="AI15" s="737"/>
      <c r="AJ15" s="737"/>
      <c r="AK15" s="197"/>
    </row>
    <row r="16" spans="1:38" s="2" customFormat="1" ht="15.75" x14ac:dyDescent="0.25">
      <c r="A16" s="424"/>
      <c r="B16" s="536"/>
      <c r="C16" s="425"/>
      <c r="D16" s="411"/>
      <c r="E16" s="411"/>
      <c r="F16" s="411"/>
      <c r="G16" s="411"/>
      <c r="H16" s="411"/>
      <c r="I16" s="411"/>
      <c r="J16" s="425"/>
      <c r="P16" s="552"/>
      <c r="Q16" s="552"/>
      <c r="R16" s="548"/>
      <c r="S16" s="856"/>
      <c r="T16" s="855" t="s">
        <v>1141</v>
      </c>
      <c r="U16" s="665"/>
      <c r="V16" s="665"/>
      <c r="W16" s="665"/>
      <c r="X16" s="665"/>
      <c r="Y16" s="665"/>
      <c r="Z16" s="665"/>
      <c r="AA16" s="665"/>
      <c r="AB16" s="665"/>
      <c r="AC16" s="665"/>
      <c r="AD16" s="665"/>
      <c r="AE16" s="737"/>
      <c r="AF16" s="737"/>
      <c r="AG16" s="737"/>
      <c r="AH16" s="737"/>
      <c r="AI16" s="737"/>
      <c r="AJ16" s="737"/>
      <c r="AK16" s="197"/>
      <c r="AL16" s="4"/>
    </row>
    <row r="17" spans="1:38" s="2" customFormat="1" ht="15.75" x14ac:dyDescent="0.25">
      <c r="A17" s="424"/>
      <c r="B17" s="536"/>
      <c r="C17" s="425"/>
      <c r="D17" s="411"/>
      <c r="E17" s="411"/>
      <c r="F17" s="411"/>
      <c r="G17" s="411"/>
      <c r="H17" s="411"/>
      <c r="I17" s="411"/>
      <c r="J17" s="425"/>
      <c r="P17" s="552"/>
      <c r="Q17" s="552"/>
      <c r="R17" s="548"/>
      <c r="S17" s="857"/>
      <c r="T17" s="855" t="s">
        <v>1142</v>
      </c>
      <c r="U17" s="665"/>
      <c r="V17" s="665"/>
      <c r="W17" s="665"/>
      <c r="X17" s="665"/>
      <c r="Y17" s="665"/>
      <c r="Z17" s="665"/>
      <c r="AA17" s="665"/>
      <c r="AB17" s="665"/>
      <c r="AC17" s="665"/>
      <c r="AD17" s="665"/>
      <c r="AE17" s="737"/>
      <c r="AF17" s="737"/>
      <c r="AG17" s="737"/>
      <c r="AH17" s="737"/>
      <c r="AI17" s="737"/>
      <c r="AJ17" s="737"/>
      <c r="AK17" s="197"/>
      <c r="AL17" s="4"/>
    </row>
    <row r="18" spans="1:38" s="2" customFormat="1" ht="15.75" x14ac:dyDescent="0.25">
      <c r="A18" s="424"/>
      <c r="B18" s="536"/>
      <c r="C18" s="425"/>
      <c r="D18" s="411"/>
      <c r="E18" s="411"/>
      <c r="F18" s="411"/>
      <c r="G18" s="411"/>
      <c r="H18" s="411"/>
      <c r="I18" s="411"/>
      <c r="J18" s="425"/>
      <c r="P18" s="552"/>
      <c r="Q18" s="552"/>
      <c r="R18" s="548"/>
      <c r="S18" s="858"/>
      <c r="T18" s="855" t="s">
        <v>1143</v>
      </c>
      <c r="U18" s="665"/>
      <c r="V18" s="665"/>
      <c r="W18" s="665"/>
      <c r="X18" s="665"/>
      <c r="Y18" s="665"/>
      <c r="Z18" s="665"/>
      <c r="AA18" s="665"/>
      <c r="AB18" s="665"/>
      <c r="AC18" s="665"/>
      <c r="AD18" s="665"/>
      <c r="AE18" s="737"/>
      <c r="AF18" s="737"/>
      <c r="AG18" s="737"/>
      <c r="AH18" s="737"/>
      <c r="AI18" s="737"/>
      <c r="AJ18" s="737"/>
      <c r="AK18" s="197"/>
      <c r="AL18" s="4"/>
    </row>
    <row r="19" spans="1:38" s="2" customFormat="1" ht="16.149999999999999" customHeight="1" x14ac:dyDescent="0.35">
      <c r="A19" s="424"/>
      <c r="B19" s="536"/>
      <c r="C19" s="425"/>
      <c r="D19" s="411"/>
      <c r="E19" s="411"/>
      <c r="F19" s="411"/>
      <c r="G19" s="411"/>
      <c r="H19" s="411"/>
      <c r="I19" s="411"/>
      <c r="J19" s="425"/>
      <c r="P19" s="549"/>
      <c r="Q19" s="549"/>
      <c r="R19" s="548"/>
      <c r="S19" s="859"/>
      <c r="T19" s="855" t="s">
        <v>1144</v>
      </c>
      <c r="U19" s="665"/>
      <c r="V19" s="665"/>
      <c r="W19" s="665"/>
      <c r="X19" s="665"/>
      <c r="Y19" s="665"/>
      <c r="Z19" s="665"/>
      <c r="AA19" s="665"/>
      <c r="AB19" s="665"/>
      <c r="AC19" s="665"/>
      <c r="AD19" s="665"/>
      <c r="AE19" s="737"/>
      <c r="AF19" s="737"/>
      <c r="AG19" s="737"/>
      <c r="AH19" s="737"/>
      <c r="AI19" s="737"/>
      <c r="AJ19" s="737"/>
      <c r="AK19" s="197"/>
    </row>
    <row r="20" spans="1:38" s="2" customFormat="1" x14ac:dyDescent="0.25">
      <c r="A20" s="424"/>
      <c r="B20" s="536"/>
      <c r="C20" s="425"/>
      <c r="D20" s="411"/>
      <c r="E20" s="411"/>
      <c r="F20" s="411"/>
      <c r="G20" s="411"/>
      <c r="H20" s="411"/>
      <c r="I20" s="411"/>
      <c r="J20" s="425"/>
      <c r="P20" s="547"/>
      <c r="Q20" s="547"/>
      <c r="R20" s="548"/>
      <c r="S20" s="665"/>
      <c r="T20" s="665"/>
      <c r="U20" s="665"/>
      <c r="V20" s="665"/>
      <c r="W20" s="665"/>
      <c r="X20" s="665"/>
      <c r="Y20" s="665"/>
      <c r="Z20" s="665"/>
      <c r="AA20" s="665"/>
      <c r="AB20" s="665"/>
      <c r="AC20" s="665"/>
      <c r="AD20" s="665"/>
      <c r="AE20" s="737"/>
      <c r="AF20" s="737"/>
      <c r="AG20" s="737"/>
      <c r="AH20" s="737"/>
      <c r="AI20" s="737"/>
      <c r="AJ20" s="737"/>
      <c r="AK20" s="197"/>
    </row>
    <row r="21" spans="1:38" s="2" customFormat="1" ht="11.25" customHeight="1" x14ac:dyDescent="0.25">
      <c r="A21" s="424"/>
      <c r="B21" s="536"/>
      <c r="C21" s="425"/>
      <c r="D21" s="411"/>
      <c r="E21" s="411"/>
      <c r="F21" s="411"/>
      <c r="G21" s="411"/>
      <c r="H21" s="411"/>
      <c r="I21" s="411"/>
      <c r="J21" s="425"/>
      <c r="P21" s="553"/>
      <c r="Q21" s="553"/>
      <c r="R21" s="548"/>
      <c r="S21" s="665"/>
      <c r="T21" s="665"/>
      <c r="U21" s="665"/>
      <c r="V21" s="665"/>
      <c r="W21" s="665"/>
      <c r="X21" s="665"/>
      <c r="Y21" s="665"/>
      <c r="Z21" s="665"/>
      <c r="AA21" s="665"/>
      <c r="AB21" s="665"/>
      <c r="AC21" s="665"/>
      <c r="AD21" s="665"/>
      <c r="AE21" s="737"/>
      <c r="AF21" s="737"/>
      <c r="AG21" s="737"/>
      <c r="AH21" s="737"/>
      <c r="AI21" s="737"/>
      <c r="AJ21" s="737"/>
      <c r="AK21" s="197"/>
    </row>
    <row r="22" spans="1:38" s="2" customFormat="1" hidden="1" x14ac:dyDescent="0.25">
      <c r="A22" s="424"/>
      <c r="B22" s="536"/>
      <c r="C22" s="425"/>
      <c r="D22" s="411"/>
      <c r="E22" s="411"/>
      <c r="F22" s="411"/>
      <c r="G22" s="411"/>
      <c r="H22" s="411"/>
      <c r="I22" s="411"/>
      <c r="J22" s="425"/>
      <c r="P22" s="553"/>
      <c r="Q22" s="553"/>
      <c r="R22" s="548"/>
      <c r="S22" s="665"/>
      <c r="T22" s="665"/>
      <c r="U22" s="665"/>
      <c r="V22" s="665"/>
      <c r="W22" s="665"/>
      <c r="X22" s="665"/>
      <c r="Y22" s="665"/>
      <c r="Z22" s="665"/>
      <c r="AA22" s="665"/>
      <c r="AB22" s="665"/>
      <c r="AC22" s="665"/>
      <c r="AD22" s="665"/>
      <c r="AE22" s="737"/>
      <c r="AF22" s="737"/>
      <c r="AG22" s="737"/>
      <c r="AH22" s="737"/>
      <c r="AI22" s="737"/>
      <c r="AJ22" s="737"/>
      <c r="AK22" s="197"/>
    </row>
    <row r="23" spans="1:38" s="2" customFormat="1" hidden="1" x14ac:dyDescent="0.25">
      <c r="A23" s="424"/>
      <c r="B23" s="536"/>
      <c r="C23" s="425"/>
      <c r="D23" s="411"/>
      <c r="E23" s="411"/>
      <c r="F23" s="411"/>
      <c r="G23" s="411"/>
      <c r="H23" s="411"/>
      <c r="I23" s="411"/>
      <c r="J23" s="425"/>
      <c r="P23" s="549"/>
      <c r="Q23" s="549"/>
      <c r="R23" s="548"/>
      <c r="S23" s="665"/>
      <c r="T23" s="665"/>
      <c r="U23" s="665"/>
      <c r="V23" s="665"/>
      <c r="W23" s="665"/>
      <c r="X23" s="665"/>
      <c r="Y23" s="665"/>
      <c r="Z23" s="665"/>
      <c r="AA23" s="665"/>
      <c r="AB23" s="665"/>
      <c r="AC23" s="665"/>
      <c r="AD23" s="665"/>
      <c r="AE23" s="737"/>
      <c r="AF23" s="737"/>
      <c r="AG23" s="737"/>
      <c r="AH23" s="737"/>
      <c r="AI23" s="737"/>
      <c r="AJ23" s="737"/>
      <c r="AK23" s="197"/>
    </row>
    <row r="24" spans="1:38" s="2" customFormat="1" hidden="1" x14ac:dyDescent="0.25">
      <c r="A24" s="424"/>
      <c r="C24" s="847"/>
      <c r="D24" s="847"/>
      <c r="E24" s="847"/>
      <c r="F24" s="847"/>
      <c r="G24" s="847"/>
      <c r="H24" s="411"/>
      <c r="I24" s="847"/>
      <c r="J24" s="847"/>
      <c r="K24" s="847"/>
      <c r="L24" s="847"/>
      <c r="M24" s="847"/>
      <c r="N24" s="847"/>
      <c r="O24" s="847"/>
      <c r="P24" s="847"/>
      <c r="Q24" s="847"/>
      <c r="R24" s="847"/>
      <c r="S24" s="847"/>
      <c r="T24" s="847"/>
      <c r="U24" s="511"/>
      <c r="V24" s="511"/>
      <c r="W24" s="511"/>
      <c r="X24" s="511"/>
      <c r="Y24" s="511"/>
      <c r="Z24" s="511"/>
      <c r="AA24" s="511"/>
      <c r="AB24" s="511"/>
      <c r="AC24" s="511"/>
      <c r="AD24" s="511"/>
      <c r="AE24" s="737"/>
      <c r="AF24" s="737"/>
      <c r="AG24" s="737"/>
      <c r="AH24" s="737"/>
      <c r="AI24" s="737"/>
      <c r="AJ24" s="737"/>
      <c r="AK24" s="197"/>
    </row>
    <row r="25" spans="1:38" s="2" customFormat="1" x14ac:dyDescent="0.25">
      <c r="A25" s="424"/>
      <c r="C25" s="847"/>
      <c r="D25" s="847"/>
      <c r="E25" s="847"/>
      <c r="F25" s="847"/>
      <c r="G25" s="847"/>
      <c r="H25" s="411"/>
      <c r="I25" s="847"/>
      <c r="J25" s="847"/>
      <c r="K25" s="847"/>
      <c r="L25" s="847"/>
      <c r="M25" s="847"/>
      <c r="N25" s="847"/>
      <c r="O25" s="847"/>
      <c r="P25" s="847"/>
      <c r="Q25" s="847"/>
      <c r="R25" s="847"/>
      <c r="S25" s="847"/>
      <c r="T25" s="847"/>
      <c r="U25" s="511"/>
      <c r="V25" s="511"/>
      <c r="W25" s="511"/>
      <c r="X25" s="511"/>
      <c r="Y25" s="938" t="s">
        <v>1140</v>
      </c>
      <c r="Z25" s="938"/>
      <c r="AA25" s="938"/>
      <c r="AB25" s="938"/>
      <c r="AC25" s="938"/>
      <c r="AD25" s="938"/>
      <c r="AE25" s="738"/>
      <c r="AF25" s="738"/>
      <c r="AG25" s="738"/>
      <c r="AH25" s="738"/>
      <c r="AI25" s="738"/>
      <c r="AJ25" s="738"/>
    </row>
    <row r="26" spans="1:38" ht="21" hidden="1" customHeight="1" x14ac:dyDescent="0.25">
      <c r="C26" s="848"/>
      <c r="D26" s="848"/>
      <c r="E26" s="848"/>
      <c r="F26" s="848"/>
      <c r="G26" s="848"/>
      <c r="H26" s="411"/>
      <c r="I26" s="848"/>
      <c r="J26" s="848"/>
      <c r="K26" s="848"/>
      <c r="L26" s="848"/>
      <c r="M26" s="848"/>
      <c r="N26" s="848"/>
      <c r="O26" s="848"/>
      <c r="P26" s="848"/>
      <c r="Q26" s="848"/>
      <c r="R26" s="848"/>
      <c r="S26" s="848"/>
      <c r="T26" s="848"/>
      <c r="Y26" s="938" t="s">
        <v>25</v>
      </c>
      <c r="Z26" s="938"/>
      <c r="AA26" s="938"/>
      <c r="AB26" s="938"/>
      <c r="AC26" s="938"/>
      <c r="AD26" s="938"/>
    </row>
    <row r="27" spans="1:38" ht="17.25" hidden="1" customHeight="1" thickBot="1" x14ac:dyDescent="0.3">
      <c r="B27" s="728"/>
      <c r="C27" s="728"/>
      <c r="D27" s="417"/>
      <c r="E27" s="417"/>
      <c r="F27" s="417"/>
      <c r="G27" s="417"/>
      <c r="H27" s="417"/>
      <c r="I27" s="417"/>
      <c r="J27" s="728"/>
      <c r="K27" s="544"/>
      <c r="L27" s="728"/>
      <c r="Y27" s="958" t="s">
        <v>1137</v>
      </c>
      <c r="Z27" s="958"/>
      <c r="AA27" s="958"/>
      <c r="AB27" s="958"/>
      <c r="AC27" s="958"/>
      <c r="AD27" s="958"/>
      <c r="AE27" s="959" t="s">
        <v>1138</v>
      </c>
      <c r="AF27" s="959"/>
      <c r="AG27" s="959"/>
      <c r="AH27" s="959"/>
      <c r="AI27" s="959"/>
      <c r="AJ27" s="959"/>
    </row>
    <row r="28" spans="1:38" ht="17.25" customHeight="1" thickBot="1" x14ac:dyDescent="0.3">
      <c r="B28" s="728"/>
      <c r="C28" s="728"/>
      <c r="D28" s="417"/>
      <c r="E28" s="417"/>
      <c r="F28" s="417"/>
      <c r="G28" s="417"/>
      <c r="H28" s="417"/>
      <c r="I28" s="417"/>
      <c r="J28" s="728"/>
      <c r="K28" s="544"/>
      <c r="L28" s="728"/>
      <c r="S28" s="960" t="s">
        <v>1139</v>
      </c>
      <c r="T28" s="960"/>
      <c r="U28" s="960"/>
      <c r="V28" s="960"/>
      <c r="W28" s="960"/>
      <c r="X28" s="960"/>
      <c r="Y28" s="849"/>
      <c r="Z28" s="849"/>
      <c r="AA28" s="849"/>
      <c r="AB28" s="849"/>
      <c r="AC28" s="849"/>
      <c r="AD28" s="849"/>
      <c r="AE28" s="850"/>
      <c r="AF28" s="850"/>
      <c r="AG28" s="850"/>
      <c r="AH28" s="850"/>
      <c r="AI28" s="850"/>
      <c r="AJ28" s="850"/>
    </row>
    <row r="29" spans="1:38" s="197" customFormat="1" ht="39" customHeight="1" x14ac:dyDescent="0.25">
      <c r="A29" s="920" t="s">
        <v>48</v>
      </c>
      <c r="B29" s="922" t="s">
        <v>139</v>
      </c>
      <c r="C29" s="924" t="s">
        <v>140</v>
      </c>
      <c r="D29" s="926" t="s">
        <v>141</v>
      </c>
      <c r="E29" s="928" t="s">
        <v>142</v>
      </c>
      <c r="F29" s="929"/>
      <c r="G29" s="928" t="s">
        <v>143</v>
      </c>
      <c r="H29" s="929"/>
      <c r="I29" s="950" t="s">
        <v>144</v>
      </c>
      <c r="J29" s="952" t="s">
        <v>141</v>
      </c>
      <c r="K29" s="954" t="s">
        <v>142</v>
      </c>
      <c r="L29" s="955"/>
      <c r="M29" s="954" t="s">
        <v>143</v>
      </c>
      <c r="N29" s="955"/>
      <c r="O29" s="956" t="s">
        <v>144</v>
      </c>
      <c r="P29" s="935" t="s">
        <v>1136</v>
      </c>
      <c r="Q29" s="936"/>
      <c r="R29" s="937"/>
      <c r="S29" s="942" t="s">
        <v>141</v>
      </c>
      <c r="T29" s="940" t="s">
        <v>142</v>
      </c>
      <c r="U29" s="941"/>
      <c r="V29" s="940" t="s">
        <v>143</v>
      </c>
      <c r="W29" s="941"/>
      <c r="X29" s="933" t="s">
        <v>144</v>
      </c>
      <c r="Y29" s="942" t="s">
        <v>141</v>
      </c>
      <c r="Z29" s="940" t="s">
        <v>142</v>
      </c>
      <c r="AA29" s="941"/>
      <c r="AB29" s="940" t="s">
        <v>143</v>
      </c>
      <c r="AC29" s="941"/>
      <c r="AD29" s="933" t="s">
        <v>144</v>
      </c>
      <c r="AE29" s="962" t="s">
        <v>141</v>
      </c>
      <c r="AF29" s="964" t="s">
        <v>142</v>
      </c>
      <c r="AG29" s="965"/>
      <c r="AH29" s="964" t="s">
        <v>143</v>
      </c>
      <c r="AI29" s="965"/>
      <c r="AJ29" s="966" t="s">
        <v>144</v>
      </c>
    </row>
    <row r="30" spans="1:38" s="197" customFormat="1" ht="27.75" hidden="1" customHeight="1" thickBot="1" x14ac:dyDescent="0.3">
      <c r="A30" s="921"/>
      <c r="B30" s="923"/>
      <c r="C30" s="925"/>
      <c r="D30" s="927"/>
      <c r="E30" s="689" t="s">
        <v>145</v>
      </c>
      <c r="F30" s="689" t="s">
        <v>146</v>
      </c>
      <c r="G30" s="689" t="s">
        <v>147</v>
      </c>
      <c r="H30" s="689" t="s">
        <v>146</v>
      </c>
      <c r="I30" s="951"/>
      <c r="J30" s="953"/>
      <c r="K30" s="796" t="s">
        <v>145</v>
      </c>
      <c r="L30" s="797" t="s">
        <v>146</v>
      </c>
      <c r="M30" s="796" t="s">
        <v>147</v>
      </c>
      <c r="N30" s="797" t="s">
        <v>146</v>
      </c>
      <c r="O30" s="957"/>
      <c r="P30" s="659" t="s">
        <v>1134</v>
      </c>
      <c r="Q30" s="660" t="s">
        <v>1135</v>
      </c>
      <c r="R30" s="661" t="s">
        <v>1133</v>
      </c>
      <c r="S30" s="943"/>
      <c r="T30" s="690" t="s">
        <v>145</v>
      </c>
      <c r="U30" s="690" t="s">
        <v>146</v>
      </c>
      <c r="V30" s="690" t="s">
        <v>147</v>
      </c>
      <c r="W30" s="690" t="s">
        <v>146</v>
      </c>
      <c r="X30" s="934"/>
      <c r="Y30" s="943"/>
      <c r="Z30" s="690" t="s">
        <v>145</v>
      </c>
      <c r="AA30" s="690" t="s">
        <v>146</v>
      </c>
      <c r="AB30" s="690" t="s">
        <v>147</v>
      </c>
      <c r="AC30" s="690" t="s">
        <v>146</v>
      </c>
      <c r="AD30" s="934"/>
      <c r="AE30" s="963"/>
      <c r="AF30" s="740" t="s">
        <v>145</v>
      </c>
      <c r="AG30" s="740" t="s">
        <v>146</v>
      </c>
      <c r="AH30" s="740" t="s">
        <v>147</v>
      </c>
      <c r="AI30" s="740" t="s">
        <v>146</v>
      </c>
      <c r="AJ30" s="967"/>
    </row>
    <row r="31" spans="1:38" ht="38.25" hidden="1" x14ac:dyDescent="0.25">
      <c r="A31" s="692" t="s">
        <v>616</v>
      </c>
      <c r="B31" s="693" t="s">
        <v>148</v>
      </c>
      <c r="C31" s="694"/>
      <c r="D31" s="658"/>
      <c r="E31" s="481"/>
      <c r="F31" s="481"/>
      <c r="G31" s="481"/>
      <c r="H31" s="481"/>
      <c r="I31" s="631"/>
      <c r="J31" s="798"/>
      <c r="K31" s="799"/>
      <c r="L31" s="799"/>
      <c r="M31" s="799"/>
      <c r="N31" s="799"/>
      <c r="O31" s="800"/>
      <c r="P31" s="658"/>
      <c r="Q31" s="481"/>
      <c r="R31" s="631"/>
      <c r="S31" s="658"/>
      <c r="T31" s="695"/>
      <c r="U31" s="695"/>
      <c r="V31" s="695"/>
      <c r="W31" s="695"/>
      <c r="X31" s="696"/>
      <c r="Y31" s="658"/>
      <c r="Z31" s="695"/>
      <c r="AA31" s="695"/>
      <c r="AB31" s="695"/>
      <c r="AC31" s="695"/>
      <c r="AD31" s="696"/>
      <c r="AE31" s="741"/>
      <c r="AF31" s="742"/>
      <c r="AG31" s="742"/>
      <c r="AH31" s="742"/>
      <c r="AI31" s="742"/>
      <c r="AJ31" s="743"/>
    </row>
    <row r="32" spans="1:38" ht="15.75" hidden="1" x14ac:dyDescent="0.25">
      <c r="A32" s="697" t="s">
        <v>149</v>
      </c>
      <c r="B32" s="698" t="s">
        <v>150</v>
      </c>
      <c r="C32" s="699"/>
      <c r="D32" s="700"/>
      <c r="E32" s="465"/>
      <c r="F32" s="465">
        <f>SUM(F33:F72)</f>
        <v>22129692.975504998</v>
      </c>
      <c r="G32" s="465"/>
      <c r="H32" s="465">
        <f>SUM(H33:H72)</f>
        <v>20718895.625329997</v>
      </c>
      <c r="I32" s="586">
        <f>SUM(I33:I72)</f>
        <v>42848588.600835003</v>
      </c>
      <c r="J32" s="801"/>
      <c r="K32" s="802"/>
      <c r="L32" s="803">
        <f>SUM(L33:L72)</f>
        <v>6476421.4273931207</v>
      </c>
      <c r="M32" s="802"/>
      <c r="N32" s="803">
        <f>SUM(N33:N72)</f>
        <v>6962762.621694237</v>
      </c>
      <c r="O32" s="804">
        <f>SUM(O33:O72)</f>
        <v>13439184.049087357</v>
      </c>
      <c r="P32" s="636"/>
      <c r="Q32" s="515"/>
      <c r="R32" s="639"/>
      <c r="S32" s="641"/>
      <c r="T32" s="515"/>
      <c r="U32" s="515">
        <f>SUM(U33:U72)</f>
        <v>6476170</v>
      </c>
      <c r="V32" s="515"/>
      <c r="W32" s="515">
        <f>SUM(W33:W72)</f>
        <v>6962719.6500000004</v>
      </c>
      <c r="X32" s="670">
        <f>SUM(X33:X72)</f>
        <v>13438889.650000002</v>
      </c>
      <c r="Y32" s="641"/>
      <c r="Z32" s="515"/>
      <c r="AA32" s="515">
        <f>SUM(AA33:AA72)</f>
        <v>0</v>
      </c>
      <c r="AB32" s="515"/>
      <c r="AC32" s="515">
        <f>SUM(AC33:AC72)</f>
        <v>0</v>
      </c>
      <c r="AD32" s="670">
        <f>SUM(AD33:AD72)</f>
        <v>0</v>
      </c>
      <c r="AE32" s="744">
        <f>D32-S32-Y32</f>
        <v>0</v>
      </c>
      <c r="AF32" s="745"/>
      <c r="AG32" s="745">
        <f>SUM(AG33:AG72)</f>
        <v>15653063.520254999</v>
      </c>
      <c r="AH32" s="745"/>
      <c r="AI32" s="745">
        <f>SUM(AI33:AI72)</f>
        <v>13755655.220330004</v>
      </c>
      <c r="AJ32" s="746">
        <f>SUM(AJ33:AJ72)</f>
        <v>29408718.740584992</v>
      </c>
    </row>
    <row r="33" spans="1:36" s="221" customFormat="1" ht="17.45" hidden="1" customHeight="1" x14ac:dyDescent="0.25">
      <c r="A33" s="430" t="s">
        <v>607</v>
      </c>
      <c r="B33" s="433" t="s">
        <v>133</v>
      </c>
      <c r="C33" s="564"/>
      <c r="D33" s="585"/>
      <c r="E33" s="463"/>
      <c r="F33" s="465"/>
      <c r="G33" s="465"/>
      <c r="H33" s="465"/>
      <c r="I33" s="586"/>
      <c r="J33" s="805"/>
      <c r="K33" s="802"/>
      <c r="L33" s="803"/>
      <c r="M33" s="802"/>
      <c r="N33" s="803"/>
      <c r="O33" s="804"/>
      <c r="P33" s="636"/>
      <c r="Q33" s="515"/>
      <c r="R33" s="640">
        <f>O33-X33</f>
        <v>0</v>
      </c>
      <c r="S33" s="636"/>
      <c r="T33" s="515"/>
      <c r="U33" s="515"/>
      <c r="V33" s="515"/>
      <c r="W33" s="515"/>
      <c r="X33" s="670"/>
      <c r="Y33" s="636"/>
      <c r="Z33" s="515"/>
      <c r="AA33" s="515"/>
      <c r="AB33" s="515"/>
      <c r="AC33" s="515"/>
      <c r="AD33" s="670"/>
      <c r="AE33" s="744">
        <f t="shared" ref="AE33:AE96" si="0">D33-S33-Y33</f>
        <v>0</v>
      </c>
      <c r="AF33" s="745"/>
      <c r="AG33" s="745"/>
      <c r="AH33" s="745"/>
      <c r="AI33" s="745"/>
      <c r="AJ33" s="746"/>
    </row>
    <row r="34" spans="1:36" s="221" customFormat="1" ht="15.75" outlineLevel="1" x14ac:dyDescent="0.25">
      <c r="A34" s="430" t="s">
        <v>613</v>
      </c>
      <c r="B34" s="431" t="s">
        <v>151</v>
      </c>
      <c r="C34" s="565" t="s">
        <v>33</v>
      </c>
      <c r="D34" s="587">
        <v>0.44</v>
      </c>
      <c r="E34" s="466">
        <v>49415</v>
      </c>
      <c r="F34" s="467">
        <f>E34*D34</f>
        <v>21742.6</v>
      </c>
      <c r="G34" s="467"/>
      <c r="H34" s="467"/>
      <c r="I34" s="588">
        <f>F34+H34</f>
        <v>21742.6</v>
      </c>
      <c r="J34" s="806">
        <v>0.44</v>
      </c>
      <c r="K34" s="807">
        <v>49415</v>
      </c>
      <c r="L34" s="808">
        <f>K34*J34</f>
        <v>21742.6</v>
      </c>
      <c r="M34" s="807"/>
      <c r="N34" s="808"/>
      <c r="O34" s="809">
        <f>L34+N34</f>
        <v>21742.6</v>
      </c>
      <c r="P34" s="641">
        <f>K34-T34</f>
        <v>0</v>
      </c>
      <c r="Q34" s="514">
        <f>M34-V34</f>
        <v>0</v>
      </c>
      <c r="R34" s="640">
        <f t="shared" ref="R34:R72" si="1">(D34*K34)-(D34*T34)</f>
        <v>0</v>
      </c>
      <c r="S34" s="851">
        <v>0.44</v>
      </c>
      <c r="T34" s="514">
        <v>49415</v>
      </c>
      <c r="U34" s="514">
        <f>T34*S34</f>
        <v>21742.6</v>
      </c>
      <c r="V34" s="514"/>
      <c r="W34" s="514"/>
      <c r="X34" s="671">
        <f>U34+W34</f>
        <v>21742.6</v>
      </c>
      <c r="Y34" s="641"/>
      <c r="Z34" s="514">
        <v>49415</v>
      </c>
      <c r="AA34" s="514">
        <f>Z34*Y34</f>
        <v>0</v>
      </c>
      <c r="AB34" s="514"/>
      <c r="AC34" s="514"/>
      <c r="AD34" s="671">
        <f>AA34+AC34</f>
        <v>0</v>
      </c>
      <c r="AE34" s="744">
        <f t="shared" si="0"/>
        <v>0</v>
      </c>
      <c r="AF34" s="747">
        <v>49415</v>
      </c>
      <c r="AG34" s="747">
        <f>AF34*AE34</f>
        <v>0</v>
      </c>
      <c r="AH34" s="747"/>
      <c r="AI34" s="747"/>
      <c r="AJ34" s="748">
        <f>AG34+AI34</f>
        <v>0</v>
      </c>
    </row>
    <row r="35" spans="1:36" s="221" customFormat="1" ht="17.45" customHeight="1" outlineLevel="1" x14ac:dyDescent="0.25">
      <c r="A35" s="430" t="s">
        <v>614</v>
      </c>
      <c r="B35" s="431" t="s">
        <v>152</v>
      </c>
      <c r="C35" s="565" t="s">
        <v>153</v>
      </c>
      <c r="D35" s="587">
        <v>389.4</v>
      </c>
      <c r="E35" s="466">
        <v>990.36</v>
      </c>
      <c r="F35" s="467">
        <f>E35*D35</f>
        <v>385646.18400000001</v>
      </c>
      <c r="G35" s="467"/>
      <c r="H35" s="467"/>
      <c r="I35" s="588">
        <f>F35+H35</f>
        <v>385646.18400000001</v>
      </c>
      <c r="J35" s="806">
        <v>389.4</v>
      </c>
      <c r="K35" s="807">
        <v>990.36</v>
      </c>
      <c r="L35" s="808">
        <f>K35*J35</f>
        <v>385646.18400000001</v>
      </c>
      <c r="M35" s="807"/>
      <c r="N35" s="808"/>
      <c r="O35" s="809">
        <f>L35+N35</f>
        <v>385646.18400000001</v>
      </c>
      <c r="P35" s="641">
        <f t="shared" ref="P35:P98" si="2">K35-T35</f>
        <v>0.36000000000001364</v>
      </c>
      <c r="Q35" s="514">
        <f t="shared" ref="Q35:Q98" si="3">M35-V35</f>
        <v>0</v>
      </c>
      <c r="R35" s="640">
        <f t="shared" si="1"/>
        <v>140.18400000000838</v>
      </c>
      <c r="S35" s="851">
        <v>389.4</v>
      </c>
      <c r="T35" s="514">
        <v>990</v>
      </c>
      <c r="U35" s="514">
        <f>T35*S35</f>
        <v>385506</v>
      </c>
      <c r="V35" s="514"/>
      <c r="W35" s="514"/>
      <c r="X35" s="671">
        <f>U35+W35</f>
        <v>385506</v>
      </c>
      <c r="Y35" s="641"/>
      <c r="Z35" s="514">
        <v>990</v>
      </c>
      <c r="AA35" s="514">
        <f>Z35*Y35</f>
        <v>0</v>
      </c>
      <c r="AB35" s="514"/>
      <c r="AC35" s="514"/>
      <c r="AD35" s="671">
        <f>AA35+AC35</f>
        <v>0</v>
      </c>
      <c r="AE35" s="744">
        <f t="shared" si="0"/>
        <v>0</v>
      </c>
      <c r="AF35" s="747">
        <v>990</v>
      </c>
      <c r="AG35" s="747">
        <f>AF35*AE35</f>
        <v>0</v>
      </c>
      <c r="AH35" s="747"/>
      <c r="AI35" s="747"/>
      <c r="AJ35" s="748">
        <f>AG35+AI35</f>
        <v>0</v>
      </c>
    </row>
    <row r="36" spans="1:36" s="230" customFormat="1" ht="15.75" hidden="1" x14ac:dyDescent="0.25">
      <c r="A36" s="493" t="s">
        <v>608</v>
      </c>
      <c r="B36" s="433" t="s">
        <v>154</v>
      </c>
      <c r="C36" s="564" t="s">
        <v>33</v>
      </c>
      <c r="D36" s="585">
        <v>0.34</v>
      </c>
      <c r="E36" s="463">
        <v>95478</v>
      </c>
      <c r="F36" s="465">
        <f>E36*D36</f>
        <v>32462.520000000004</v>
      </c>
      <c r="G36" s="465">
        <v>229000</v>
      </c>
      <c r="H36" s="465">
        <f>G36*D36</f>
        <v>77860</v>
      </c>
      <c r="I36" s="586">
        <f>F36+H36</f>
        <v>110322.52</v>
      </c>
      <c r="J36" s="805"/>
      <c r="K36" s="802">
        <v>95478</v>
      </c>
      <c r="L36" s="803">
        <f>K36*J36</f>
        <v>0</v>
      </c>
      <c r="M36" s="802">
        <v>229000</v>
      </c>
      <c r="N36" s="803">
        <f>M36*J36</f>
        <v>0</v>
      </c>
      <c r="O36" s="804">
        <f>L36+N36</f>
        <v>0</v>
      </c>
      <c r="P36" s="641">
        <f t="shared" si="2"/>
        <v>0</v>
      </c>
      <c r="Q36" s="514">
        <f t="shared" si="3"/>
        <v>0</v>
      </c>
      <c r="R36" s="640">
        <f t="shared" si="1"/>
        <v>0</v>
      </c>
      <c r="S36" s="636"/>
      <c r="T36" s="520">
        <v>95478</v>
      </c>
      <c r="U36" s="520">
        <f>T36*S36</f>
        <v>0</v>
      </c>
      <c r="V36" s="520">
        <v>229000</v>
      </c>
      <c r="W36" s="520">
        <f>V36*S36</f>
        <v>0</v>
      </c>
      <c r="X36" s="672">
        <f>U36+W36</f>
        <v>0</v>
      </c>
      <c r="Y36" s="636"/>
      <c r="Z36" s="520">
        <v>95478</v>
      </c>
      <c r="AA36" s="520">
        <f>Z36*Y36</f>
        <v>0</v>
      </c>
      <c r="AB36" s="520">
        <v>229000</v>
      </c>
      <c r="AC36" s="520">
        <f>AB36*Y36</f>
        <v>0</v>
      </c>
      <c r="AD36" s="672">
        <f>AA36+AC36</f>
        <v>0</v>
      </c>
      <c r="AE36" s="744">
        <f t="shared" si="0"/>
        <v>0.34</v>
      </c>
      <c r="AF36" s="749">
        <v>95478</v>
      </c>
      <c r="AG36" s="749">
        <f>AF36*AE36</f>
        <v>32462.520000000004</v>
      </c>
      <c r="AH36" s="749">
        <v>229000</v>
      </c>
      <c r="AI36" s="749">
        <f>AH36*AE36</f>
        <v>77860</v>
      </c>
      <c r="AJ36" s="750">
        <f>AG36+AI36</f>
        <v>110322.52</v>
      </c>
    </row>
    <row r="37" spans="1:36" s="221" customFormat="1" ht="15.75" x14ac:dyDescent="0.25">
      <c r="A37" s="493" t="s">
        <v>610</v>
      </c>
      <c r="B37" s="433" t="s">
        <v>155</v>
      </c>
      <c r="C37" s="564" t="s">
        <v>153</v>
      </c>
      <c r="D37" s="585">
        <v>389.4</v>
      </c>
      <c r="E37" s="463">
        <v>2711</v>
      </c>
      <c r="F37" s="465">
        <f>E37*D37</f>
        <v>1055663.3999999999</v>
      </c>
      <c r="G37" s="465">
        <v>6573</v>
      </c>
      <c r="H37" s="465">
        <f>G37*D37</f>
        <v>2559526.1999999997</v>
      </c>
      <c r="I37" s="586">
        <f>F37+H37</f>
        <v>3615189.5999999996</v>
      </c>
      <c r="J37" s="805">
        <v>389.4</v>
      </c>
      <c r="K37" s="802">
        <v>2711</v>
      </c>
      <c r="L37" s="803">
        <f>K37*J37</f>
        <v>1055663.3999999999</v>
      </c>
      <c r="M37" s="802">
        <v>6573</v>
      </c>
      <c r="N37" s="803">
        <f>M37*J37</f>
        <v>2559526.1999999997</v>
      </c>
      <c r="O37" s="804">
        <f>L37+N37</f>
        <v>3615189.5999999996</v>
      </c>
      <c r="P37" s="641">
        <f t="shared" si="2"/>
        <v>0</v>
      </c>
      <c r="Q37" s="514">
        <f t="shared" si="3"/>
        <v>0</v>
      </c>
      <c r="R37" s="640">
        <f t="shared" si="1"/>
        <v>0</v>
      </c>
      <c r="S37" s="636">
        <v>389.4</v>
      </c>
      <c r="T37" s="515">
        <v>2711</v>
      </c>
      <c r="U37" s="515">
        <f>T37*S37</f>
        <v>1055663.3999999999</v>
      </c>
      <c r="V37" s="515">
        <v>6573</v>
      </c>
      <c r="W37" s="515">
        <f>V37*S37</f>
        <v>2559526.1999999997</v>
      </c>
      <c r="X37" s="670">
        <f>U37+W37</f>
        <v>3615189.5999999996</v>
      </c>
      <c r="Y37" s="636"/>
      <c r="Z37" s="515">
        <v>2711</v>
      </c>
      <c r="AA37" s="515">
        <f>Z37*Y37</f>
        <v>0</v>
      </c>
      <c r="AB37" s="515">
        <v>6573</v>
      </c>
      <c r="AC37" s="515">
        <f>AB37*Y37</f>
        <v>0</v>
      </c>
      <c r="AD37" s="670">
        <f>AA37+AC37</f>
        <v>0</v>
      </c>
      <c r="AE37" s="744">
        <f t="shared" si="0"/>
        <v>0</v>
      </c>
      <c r="AF37" s="745">
        <v>2711</v>
      </c>
      <c r="AG37" s="745">
        <f>AF37*AE37</f>
        <v>0</v>
      </c>
      <c r="AH37" s="745">
        <v>6573</v>
      </c>
      <c r="AI37" s="745">
        <f>AH37*AE37</f>
        <v>0</v>
      </c>
      <c r="AJ37" s="746">
        <f>AG37+AI37</f>
        <v>0</v>
      </c>
    </row>
    <row r="38" spans="1:36" s="230" customFormat="1" ht="15.75" hidden="1" x14ac:dyDescent="0.25">
      <c r="A38" s="493" t="s">
        <v>609</v>
      </c>
      <c r="B38" s="433" t="s">
        <v>156</v>
      </c>
      <c r="C38" s="566"/>
      <c r="D38" s="585"/>
      <c r="E38" s="462"/>
      <c r="F38" s="420"/>
      <c r="G38" s="421"/>
      <c r="H38" s="421"/>
      <c r="I38" s="586"/>
      <c r="J38" s="805"/>
      <c r="K38" s="802"/>
      <c r="L38" s="810"/>
      <c r="M38" s="802"/>
      <c r="N38" s="811"/>
      <c r="O38" s="804"/>
      <c r="P38" s="641">
        <f t="shared" si="2"/>
        <v>0</v>
      </c>
      <c r="Q38" s="514">
        <f t="shared" si="3"/>
        <v>0</v>
      </c>
      <c r="R38" s="640">
        <f t="shared" si="1"/>
        <v>0</v>
      </c>
      <c r="S38" s="636"/>
      <c r="T38" s="515"/>
      <c r="U38" s="515"/>
      <c r="V38" s="515"/>
      <c r="W38" s="515"/>
      <c r="X38" s="670"/>
      <c r="Y38" s="636"/>
      <c r="Z38" s="515"/>
      <c r="AA38" s="515"/>
      <c r="AB38" s="515"/>
      <c r="AC38" s="515"/>
      <c r="AD38" s="670"/>
      <c r="AE38" s="744">
        <f t="shared" si="0"/>
        <v>0</v>
      </c>
      <c r="AF38" s="745"/>
      <c r="AG38" s="745"/>
      <c r="AH38" s="745"/>
      <c r="AI38" s="745"/>
      <c r="AJ38" s="746"/>
    </row>
    <row r="39" spans="1:36" s="221" customFormat="1" ht="63.75" x14ac:dyDescent="0.25">
      <c r="A39" s="430" t="s">
        <v>615</v>
      </c>
      <c r="B39" s="431" t="s">
        <v>157</v>
      </c>
      <c r="C39" s="565" t="s">
        <v>153</v>
      </c>
      <c r="D39" s="587">
        <v>536</v>
      </c>
      <c r="E39" s="466">
        <v>4955</v>
      </c>
      <c r="F39" s="467">
        <f>E39*D39</f>
        <v>2655880</v>
      </c>
      <c r="G39" s="467">
        <v>4501</v>
      </c>
      <c r="H39" s="467">
        <f>G39*D39</f>
        <v>2412536</v>
      </c>
      <c r="I39" s="589">
        <f>F39+H39</f>
        <v>5068416</v>
      </c>
      <c r="J39" s="806">
        <v>428.8</v>
      </c>
      <c r="K39" s="807">
        <v>4955</v>
      </c>
      <c r="L39" s="808">
        <f>K39*J39</f>
        <v>2124704</v>
      </c>
      <c r="M39" s="807">
        <v>4501</v>
      </c>
      <c r="N39" s="808">
        <f>M39*J39</f>
        <v>1930028.8</v>
      </c>
      <c r="O39" s="812">
        <f>L39+N39</f>
        <v>4054732.7999999998</v>
      </c>
      <c r="P39" s="641">
        <f t="shared" si="2"/>
        <v>0</v>
      </c>
      <c r="Q39" s="514">
        <f t="shared" si="3"/>
        <v>0</v>
      </c>
      <c r="R39" s="640">
        <f t="shared" si="1"/>
        <v>0</v>
      </c>
      <c r="S39" s="851">
        <v>428.8</v>
      </c>
      <c r="T39" s="514">
        <v>4955</v>
      </c>
      <c r="U39" s="514">
        <f>T39*S39</f>
        <v>2124704</v>
      </c>
      <c r="V39" s="514">
        <v>4501</v>
      </c>
      <c r="W39" s="514">
        <f>V39*S39</f>
        <v>1930028.8</v>
      </c>
      <c r="X39" s="671">
        <f>U39+W39</f>
        <v>4054732.7999999998</v>
      </c>
      <c r="Y39" s="641"/>
      <c r="Z39" s="514">
        <v>4955</v>
      </c>
      <c r="AA39" s="514">
        <f>Z39*Y39</f>
        <v>0</v>
      </c>
      <c r="AB39" s="514">
        <v>4501</v>
      </c>
      <c r="AC39" s="514">
        <f>AB39*Y39</f>
        <v>0</v>
      </c>
      <c r="AD39" s="671">
        <f>AA39+AC39</f>
        <v>0</v>
      </c>
      <c r="AE39" s="744">
        <f t="shared" si="0"/>
        <v>107.19999999999999</v>
      </c>
      <c r="AF39" s="747">
        <v>4955</v>
      </c>
      <c r="AG39" s="747">
        <f>AF39*AE39</f>
        <v>531176</v>
      </c>
      <c r="AH39" s="747">
        <v>4501</v>
      </c>
      <c r="AI39" s="747">
        <f>AH39*AE39</f>
        <v>482507.19999999995</v>
      </c>
      <c r="AJ39" s="748">
        <f>AG39+AI39</f>
        <v>1013683.2</v>
      </c>
    </row>
    <row r="40" spans="1:36" s="409" customFormat="1" ht="15.75" hidden="1" x14ac:dyDescent="0.25">
      <c r="A40" s="430" t="s">
        <v>617</v>
      </c>
      <c r="B40" s="431" t="s">
        <v>158</v>
      </c>
      <c r="C40" s="565" t="s">
        <v>31</v>
      </c>
      <c r="D40" s="587">
        <v>2</v>
      </c>
      <c r="E40" s="466">
        <v>8577.880000000001</v>
      </c>
      <c r="F40" s="467">
        <f>E40*D40</f>
        <v>17155.760000000002</v>
      </c>
      <c r="G40" s="467">
        <v>4657.25</v>
      </c>
      <c r="H40" s="467">
        <f>G40*D40</f>
        <v>9314.5</v>
      </c>
      <c r="I40" s="589">
        <f>F40+H40</f>
        <v>26470.260000000002</v>
      </c>
      <c r="J40" s="806"/>
      <c r="K40" s="807">
        <v>8577.880000000001</v>
      </c>
      <c r="L40" s="808">
        <f>K40*J40</f>
        <v>0</v>
      </c>
      <c r="M40" s="807">
        <v>4657.25</v>
      </c>
      <c r="N40" s="808">
        <f>M40*J40</f>
        <v>0</v>
      </c>
      <c r="O40" s="812">
        <f>L40+N40</f>
        <v>0</v>
      </c>
      <c r="P40" s="641">
        <f t="shared" si="2"/>
        <v>0</v>
      </c>
      <c r="Q40" s="514">
        <f t="shared" si="3"/>
        <v>0</v>
      </c>
      <c r="R40" s="640">
        <f t="shared" si="1"/>
        <v>0</v>
      </c>
      <c r="S40" s="641"/>
      <c r="T40" s="521">
        <v>8577.880000000001</v>
      </c>
      <c r="U40" s="521">
        <f>T40*S40</f>
        <v>0</v>
      </c>
      <c r="V40" s="521">
        <v>4657.25</v>
      </c>
      <c r="W40" s="521">
        <f>V40*S40</f>
        <v>0</v>
      </c>
      <c r="X40" s="673">
        <f>U40+W40</f>
        <v>0</v>
      </c>
      <c r="Y40" s="641"/>
      <c r="Z40" s="521">
        <v>8577.880000000001</v>
      </c>
      <c r="AA40" s="521">
        <f>Z40*Y40</f>
        <v>0</v>
      </c>
      <c r="AB40" s="521">
        <v>4657.25</v>
      </c>
      <c r="AC40" s="521">
        <f>AB40*Y40</f>
        <v>0</v>
      </c>
      <c r="AD40" s="673">
        <f>AA40+AC40</f>
        <v>0</v>
      </c>
      <c r="AE40" s="744">
        <f t="shared" si="0"/>
        <v>2</v>
      </c>
      <c r="AF40" s="751">
        <v>8577.880000000001</v>
      </c>
      <c r="AG40" s="751">
        <f>AF40*AE40</f>
        <v>17155.760000000002</v>
      </c>
      <c r="AH40" s="751">
        <v>4657.25</v>
      </c>
      <c r="AI40" s="751">
        <f>AH40*AE40</f>
        <v>9314.5</v>
      </c>
      <c r="AJ40" s="752">
        <f>AG40+AI40</f>
        <v>26470.260000000002</v>
      </c>
    </row>
    <row r="41" spans="1:36" s="410" customFormat="1" ht="15.75" hidden="1" x14ac:dyDescent="0.25">
      <c r="A41" s="432" t="s">
        <v>612</v>
      </c>
      <c r="B41" s="433" t="s">
        <v>159</v>
      </c>
      <c r="C41" s="564"/>
      <c r="D41" s="585"/>
      <c r="E41" s="463"/>
      <c r="F41" s="465"/>
      <c r="G41" s="465"/>
      <c r="H41" s="465"/>
      <c r="I41" s="590"/>
      <c r="J41" s="805"/>
      <c r="K41" s="802"/>
      <c r="L41" s="803"/>
      <c r="M41" s="802"/>
      <c r="N41" s="803"/>
      <c r="O41" s="813"/>
      <c r="P41" s="641">
        <f t="shared" si="2"/>
        <v>0</v>
      </c>
      <c r="Q41" s="514">
        <f t="shared" si="3"/>
        <v>0</v>
      </c>
      <c r="R41" s="640">
        <f t="shared" si="1"/>
        <v>0</v>
      </c>
      <c r="S41" s="636"/>
      <c r="T41" s="520"/>
      <c r="U41" s="520"/>
      <c r="V41" s="520"/>
      <c r="W41" s="520"/>
      <c r="X41" s="672"/>
      <c r="Y41" s="636"/>
      <c r="Z41" s="520"/>
      <c r="AA41" s="520"/>
      <c r="AB41" s="520"/>
      <c r="AC41" s="520"/>
      <c r="AD41" s="672"/>
      <c r="AE41" s="744">
        <f t="shared" si="0"/>
        <v>0</v>
      </c>
      <c r="AF41" s="749"/>
      <c r="AG41" s="749"/>
      <c r="AH41" s="749"/>
      <c r="AI41" s="749"/>
      <c r="AJ41" s="750"/>
    </row>
    <row r="42" spans="1:36" s="410" customFormat="1" ht="15.75" hidden="1" x14ac:dyDescent="0.25">
      <c r="A42" s="432" t="s">
        <v>618</v>
      </c>
      <c r="B42" s="431" t="s">
        <v>160</v>
      </c>
      <c r="C42" s="565" t="s">
        <v>153</v>
      </c>
      <c r="D42" s="587">
        <v>301.39999999999998</v>
      </c>
      <c r="E42" s="466">
        <v>3957.0696000000007</v>
      </c>
      <c r="F42" s="467">
        <f t="shared" ref="F42:F49" si="4">E42*D42</f>
        <v>1192660.7774400001</v>
      </c>
      <c r="G42" s="467"/>
      <c r="H42" s="467"/>
      <c r="I42" s="589">
        <f t="shared" ref="I42:I49" si="5">F42+H42</f>
        <v>1192660.7774400001</v>
      </c>
      <c r="J42" s="806"/>
      <c r="K42" s="807">
        <v>3957.0696000000007</v>
      </c>
      <c r="L42" s="808">
        <f t="shared" ref="L42:L49" si="6">K42*J42</f>
        <v>0</v>
      </c>
      <c r="M42" s="807"/>
      <c r="N42" s="808"/>
      <c r="O42" s="812">
        <f t="shared" ref="O42:O49" si="7">L42+N42</f>
        <v>0</v>
      </c>
      <c r="P42" s="641">
        <f t="shared" si="2"/>
        <v>0</v>
      </c>
      <c r="Q42" s="514">
        <f t="shared" si="3"/>
        <v>0</v>
      </c>
      <c r="R42" s="640">
        <f t="shared" si="1"/>
        <v>0</v>
      </c>
      <c r="S42" s="641"/>
      <c r="T42" s="521">
        <v>3957.0696000000007</v>
      </c>
      <c r="U42" s="521">
        <f t="shared" ref="U42:U49" si="8">T42*S42</f>
        <v>0</v>
      </c>
      <c r="V42" s="521"/>
      <c r="W42" s="521"/>
      <c r="X42" s="673">
        <f t="shared" ref="X42:X49" si="9">U42+W42</f>
        <v>0</v>
      </c>
      <c r="Y42" s="641"/>
      <c r="Z42" s="521">
        <v>3957.0696000000007</v>
      </c>
      <c r="AA42" s="521">
        <f t="shared" ref="AA42:AA49" si="10">Z42*Y42</f>
        <v>0</v>
      </c>
      <c r="AB42" s="521"/>
      <c r="AC42" s="521"/>
      <c r="AD42" s="673">
        <f t="shared" ref="AD42:AD49" si="11">AA42+AC42</f>
        <v>0</v>
      </c>
      <c r="AE42" s="744">
        <f t="shared" si="0"/>
        <v>301.39999999999998</v>
      </c>
      <c r="AF42" s="751">
        <v>3957.0696000000007</v>
      </c>
      <c r="AG42" s="751">
        <f t="shared" ref="AG42:AG49" si="12">AF42*AE42</f>
        <v>1192660.7774400001</v>
      </c>
      <c r="AH42" s="751"/>
      <c r="AI42" s="751"/>
      <c r="AJ42" s="752">
        <f t="shared" ref="AJ42:AJ49" si="13">AG42+AI42</f>
        <v>1192660.7774400001</v>
      </c>
    </row>
    <row r="43" spans="1:36" s="410" customFormat="1" ht="15.75" hidden="1" x14ac:dyDescent="0.25">
      <c r="A43" s="432" t="s">
        <v>619</v>
      </c>
      <c r="B43" s="431" t="s">
        <v>161</v>
      </c>
      <c r="C43" s="565" t="s">
        <v>153</v>
      </c>
      <c r="D43" s="587">
        <v>168.8</v>
      </c>
      <c r="E43" s="466">
        <v>1131.7614000000001</v>
      </c>
      <c r="F43" s="467">
        <f t="shared" si="4"/>
        <v>191041.32432000001</v>
      </c>
      <c r="G43" s="467">
        <v>3051.3912000000005</v>
      </c>
      <c r="H43" s="467">
        <f>G43*D43</f>
        <v>515074.8345600001</v>
      </c>
      <c r="I43" s="589">
        <f t="shared" si="5"/>
        <v>706116.15888000012</v>
      </c>
      <c r="J43" s="806"/>
      <c r="K43" s="807">
        <v>1131.7614000000001</v>
      </c>
      <c r="L43" s="808">
        <f t="shared" si="6"/>
        <v>0</v>
      </c>
      <c r="M43" s="807">
        <v>3051.3912000000005</v>
      </c>
      <c r="N43" s="808">
        <f>M43*J43</f>
        <v>0</v>
      </c>
      <c r="O43" s="812">
        <f t="shared" si="7"/>
        <v>0</v>
      </c>
      <c r="P43" s="641">
        <f t="shared" si="2"/>
        <v>0</v>
      </c>
      <c r="Q43" s="514">
        <f t="shared" si="3"/>
        <v>0</v>
      </c>
      <c r="R43" s="640">
        <f t="shared" si="1"/>
        <v>0</v>
      </c>
      <c r="S43" s="641"/>
      <c r="T43" s="521">
        <v>1131.7614000000001</v>
      </c>
      <c r="U43" s="521">
        <f t="shared" si="8"/>
        <v>0</v>
      </c>
      <c r="V43" s="521">
        <v>3051.3912000000005</v>
      </c>
      <c r="W43" s="521">
        <f>V43*S43</f>
        <v>0</v>
      </c>
      <c r="X43" s="673">
        <f t="shared" si="9"/>
        <v>0</v>
      </c>
      <c r="Y43" s="641"/>
      <c r="Z43" s="521">
        <v>1131.7614000000001</v>
      </c>
      <c r="AA43" s="521">
        <f t="shared" si="10"/>
        <v>0</v>
      </c>
      <c r="AB43" s="521">
        <v>3051.3912000000005</v>
      </c>
      <c r="AC43" s="521">
        <f>AB43*Y43</f>
        <v>0</v>
      </c>
      <c r="AD43" s="673">
        <f t="shared" si="11"/>
        <v>0</v>
      </c>
      <c r="AE43" s="744">
        <f t="shared" si="0"/>
        <v>168.8</v>
      </c>
      <c r="AF43" s="751">
        <v>1131.7614000000001</v>
      </c>
      <c r="AG43" s="751">
        <f t="shared" si="12"/>
        <v>191041.32432000001</v>
      </c>
      <c r="AH43" s="751">
        <v>3051.3912000000005</v>
      </c>
      <c r="AI43" s="751">
        <f>AH43*AE43</f>
        <v>515074.8345600001</v>
      </c>
      <c r="AJ43" s="752">
        <f t="shared" si="13"/>
        <v>706116.15888000012</v>
      </c>
    </row>
    <row r="44" spans="1:36" s="410" customFormat="1" ht="15.75" hidden="1" x14ac:dyDescent="0.25">
      <c r="A44" s="432" t="s">
        <v>620</v>
      </c>
      <c r="B44" s="431" t="s">
        <v>162</v>
      </c>
      <c r="C44" s="565" t="s">
        <v>153</v>
      </c>
      <c r="D44" s="587">
        <v>111.8</v>
      </c>
      <c r="E44" s="466">
        <v>7888.9800000000014</v>
      </c>
      <c r="F44" s="467">
        <f t="shared" si="4"/>
        <v>881987.96400000015</v>
      </c>
      <c r="G44" s="467"/>
      <c r="H44" s="467"/>
      <c r="I44" s="589">
        <f t="shared" si="5"/>
        <v>881987.96400000015</v>
      </c>
      <c r="J44" s="806"/>
      <c r="K44" s="807">
        <v>7888.9800000000014</v>
      </c>
      <c r="L44" s="808">
        <f t="shared" si="6"/>
        <v>0</v>
      </c>
      <c r="M44" s="807"/>
      <c r="N44" s="808"/>
      <c r="O44" s="812">
        <f t="shared" si="7"/>
        <v>0</v>
      </c>
      <c r="P44" s="641">
        <f t="shared" si="2"/>
        <v>0</v>
      </c>
      <c r="Q44" s="514">
        <f t="shared" si="3"/>
        <v>0</v>
      </c>
      <c r="R44" s="640">
        <f t="shared" si="1"/>
        <v>0</v>
      </c>
      <c r="S44" s="641"/>
      <c r="T44" s="521">
        <v>7888.9800000000014</v>
      </c>
      <c r="U44" s="521">
        <f t="shared" si="8"/>
        <v>0</v>
      </c>
      <c r="V44" s="521"/>
      <c r="W44" s="521"/>
      <c r="X44" s="673">
        <f t="shared" si="9"/>
        <v>0</v>
      </c>
      <c r="Y44" s="641"/>
      <c r="Z44" s="521">
        <v>7888.9800000000014</v>
      </c>
      <c r="AA44" s="521">
        <f t="shared" si="10"/>
        <v>0</v>
      </c>
      <c r="AB44" s="521"/>
      <c r="AC44" s="521"/>
      <c r="AD44" s="673">
        <f t="shared" si="11"/>
        <v>0</v>
      </c>
      <c r="AE44" s="744">
        <f t="shared" si="0"/>
        <v>111.8</v>
      </c>
      <c r="AF44" s="751">
        <v>7888.9800000000014</v>
      </c>
      <c r="AG44" s="751">
        <f t="shared" si="12"/>
        <v>881987.96400000015</v>
      </c>
      <c r="AH44" s="751"/>
      <c r="AI44" s="751"/>
      <c r="AJ44" s="752">
        <f t="shared" si="13"/>
        <v>881987.96400000015</v>
      </c>
    </row>
    <row r="45" spans="1:36" s="410" customFormat="1" ht="25.5" hidden="1" x14ac:dyDescent="0.25">
      <c r="A45" s="432" t="s">
        <v>621</v>
      </c>
      <c r="B45" s="431" t="s">
        <v>163</v>
      </c>
      <c r="C45" s="565" t="s">
        <v>153</v>
      </c>
      <c r="D45" s="587">
        <v>206.75</v>
      </c>
      <c r="E45" s="466">
        <v>1134.7875000000001</v>
      </c>
      <c r="F45" s="467">
        <f t="shared" si="4"/>
        <v>234617.31562500002</v>
      </c>
      <c r="G45" s="467">
        <v>719.08980000000008</v>
      </c>
      <c r="H45" s="467">
        <f>G45*D45</f>
        <v>148671.81615000003</v>
      </c>
      <c r="I45" s="589">
        <f t="shared" si="5"/>
        <v>383289.13177500002</v>
      </c>
      <c r="J45" s="806"/>
      <c r="K45" s="807">
        <v>1134.7875000000001</v>
      </c>
      <c r="L45" s="808">
        <f t="shared" si="6"/>
        <v>0</v>
      </c>
      <c r="M45" s="807">
        <v>719.08980000000008</v>
      </c>
      <c r="N45" s="808">
        <f>M45*J45</f>
        <v>0</v>
      </c>
      <c r="O45" s="812">
        <f t="shared" si="7"/>
        <v>0</v>
      </c>
      <c r="P45" s="641">
        <f t="shared" si="2"/>
        <v>0</v>
      </c>
      <c r="Q45" s="514">
        <f t="shared" si="3"/>
        <v>0</v>
      </c>
      <c r="R45" s="640">
        <f t="shared" si="1"/>
        <v>0</v>
      </c>
      <c r="S45" s="641"/>
      <c r="T45" s="521">
        <v>1134.7875000000001</v>
      </c>
      <c r="U45" s="521">
        <f t="shared" si="8"/>
        <v>0</v>
      </c>
      <c r="V45" s="521">
        <v>719.08980000000008</v>
      </c>
      <c r="W45" s="521">
        <f>V45*S45</f>
        <v>0</v>
      </c>
      <c r="X45" s="673">
        <f t="shared" si="9"/>
        <v>0</v>
      </c>
      <c r="Y45" s="641"/>
      <c r="Z45" s="521">
        <v>1134.7875000000001</v>
      </c>
      <c r="AA45" s="521">
        <f t="shared" si="10"/>
        <v>0</v>
      </c>
      <c r="AB45" s="521">
        <v>719.08980000000008</v>
      </c>
      <c r="AC45" s="521">
        <f>AB45*Y45</f>
        <v>0</v>
      </c>
      <c r="AD45" s="673">
        <f t="shared" si="11"/>
        <v>0</v>
      </c>
      <c r="AE45" s="744">
        <f t="shared" si="0"/>
        <v>206.75</v>
      </c>
      <c r="AF45" s="751">
        <v>1134.7875000000001</v>
      </c>
      <c r="AG45" s="751">
        <f t="shared" si="12"/>
        <v>234617.31562500002</v>
      </c>
      <c r="AH45" s="751">
        <v>719.08980000000008</v>
      </c>
      <c r="AI45" s="751">
        <f>AH45*AE45</f>
        <v>148671.81615000003</v>
      </c>
      <c r="AJ45" s="752">
        <f t="shared" si="13"/>
        <v>383289.13177500002</v>
      </c>
    </row>
    <row r="46" spans="1:36" s="410" customFormat="1" ht="15.75" hidden="1" x14ac:dyDescent="0.25">
      <c r="A46" s="432" t="s">
        <v>622</v>
      </c>
      <c r="B46" s="431" t="s">
        <v>164</v>
      </c>
      <c r="C46" s="565" t="s">
        <v>153</v>
      </c>
      <c r="D46" s="587">
        <v>69.400000000000006</v>
      </c>
      <c r="E46" s="466">
        <v>888.18000000000006</v>
      </c>
      <c r="F46" s="467">
        <f t="shared" si="4"/>
        <v>61639.69200000001</v>
      </c>
      <c r="G46" s="467">
        <v>462.8</v>
      </c>
      <c r="H46" s="467">
        <f>G46*D46</f>
        <v>32118.320000000003</v>
      </c>
      <c r="I46" s="589">
        <f t="shared" si="5"/>
        <v>93758.012000000017</v>
      </c>
      <c r="J46" s="806"/>
      <c r="K46" s="807">
        <v>888.18000000000006</v>
      </c>
      <c r="L46" s="808">
        <f t="shared" si="6"/>
        <v>0</v>
      </c>
      <c r="M46" s="807">
        <v>462.8</v>
      </c>
      <c r="N46" s="808">
        <f>M46*J46</f>
        <v>0</v>
      </c>
      <c r="O46" s="812">
        <f t="shared" si="7"/>
        <v>0</v>
      </c>
      <c r="P46" s="641">
        <f t="shared" si="2"/>
        <v>0</v>
      </c>
      <c r="Q46" s="514">
        <f t="shared" si="3"/>
        <v>0</v>
      </c>
      <c r="R46" s="640">
        <f t="shared" si="1"/>
        <v>0</v>
      </c>
      <c r="S46" s="641"/>
      <c r="T46" s="521">
        <v>888.18000000000006</v>
      </c>
      <c r="U46" s="521">
        <f t="shared" si="8"/>
        <v>0</v>
      </c>
      <c r="V46" s="521">
        <v>462.8</v>
      </c>
      <c r="W46" s="521">
        <f>V46*S46</f>
        <v>0</v>
      </c>
      <c r="X46" s="673">
        <f t="shared" si="9"/>
        <v>0</v>
      </c>
      <c r="Y46" s="641"/>
      <c r="Z46" s="521">
        <v>888.18000000000006</v>
      </c>
      <c r="AA46" s="521">
        <f t="shared" si="10"/>
        <v>0</v>
      </c>
      <c r="AB46" s="521">
        <v>462.8</v>
      </c>
      <c r="AC46" s="521">
        <f>AB46*Y46</f>
        <v>0</v>
      </c>
      <c r="AD46" s="673">
        <f t="shared" si="11"/>
        <v>0</v>
      </c>
      <c r="AE46" s="744">
        <f t="shared" si="0"/>
        <v>69.400000000000006</v>
      </c>
      <c r="AF46" s="751">
        <v>888.18000000000006</v>
      </c>
      <c r="AG46" s="751">
        <f t="shared" si="12"/>
        <v>61639.69200000001</v>
      </c>
      <c r="AH46" s="751">
        <v>462.8</v>
      </c>
      <c r="AI46" s="751">
        <f>AH46*AE46</f>
        <v>32118.320000000003</v>
      </c>
      <c r="AJ46" s="752">
        <f t="shared" si="13"/>
        <v>93758.012000000017</v>
      </c>
    </row>
    <row r="47" spans="1:36" s="410" customFormat="1" ht="15.75" hidden="1" x14ac:dyDescent="0.25">
      <c r="A47" s="432" t="s">
        <v>623</v>
      </c>
      <c r="B47" s="431" t="s">
        <v>165</v>
      </c>
      <c r="C47" s="565" t="s">
        <v>153</v>
      </c>
      <c r="D47" s="587">
        <v>69.400000000000006</v>
      </c>
      <c r="E47" s="466">
        <v>1277.25</v>
      </c>
      <c r="F47" s="467">
        <f t="shared" si="4"/>
        <v>88641.150000000009</v>
      </c>
      <c r="G47" s="467">
        <v>397.78700000000003</v>
      </c>
      <c r="H47" s="467">
        <f>G47*D47</f>
        <v>27606.417800000003</v>
      </c>
      <c r="I47" s="589">
        <f t="shared" si="5"/>
        <v>116247.56780000002</v>
      </c>
      <c r="J47" s="806"/>
      <c r="K47" s="807">
        <v>1277.25</v>
      </c>
      <c r="L47" s="808">
        <f t="shared" si="6"/>
        <v>0</v>
      </c>
      <c r="M47" s="807">
        <v>397.78700000000003</v>
      </c>
      <c r="N47" s="808">
        <f>M47*J47</f>
        <v>0</v>
      </c>
      <c r="O47" s="812">
        <f t="shared" si="7"/>
        <v>0</v>
      </c>
      <c r="P47" s="641">
        <f t="shared" si="2"/>
        <v>0</v>
      </c>
      <c r="Q47" s="514">
        <f t="shared" si="3"/>
        <v>0</v>
      </c>
      <c r="R47" s="640">
        <f t="shared" si="1"/>
        <v>0</v>
      </c>
      <c r="S47" s="641"/>
      <c r="T47" s="521">
        <v>1277.25</v>
      </c>
      <c r="U47" s="521">
        <f t="shared" si="8"/>
        <v>0</v>
      </c>
      <c r="V47" s="521">
        <v>397.78700000000003</v>
      </c>
      <c r="W47" s="521">
        <f>V47*S47</f>
        <v>0</v>
      </c>
      <c r="X47" s="673">
        <f t="shared" si="9"/>
        <v>0</v>
      </c>
      <c r="Y47" s="641"/>
      <c r="Z47" s="521">
        <v>1277.25</v>
      </c>
      <c r="AA47" s="521">
        <f t="shared" si="10"/>
        <v>0</v>
      </c>
      <c r="AB47" s="521">
        <v>397.78700000000003</v>
      </c>
      <c r="AC47" s="521">
        <f>AB47*Y47</f>
        <v>0</v>
      </c>
      <c r="AD47" s="673">
        <f t="shared" si="11"/>
        <v>0</v>
      </c>
      <c r="AE47" s="744">
        <f t="shared" si="0"/>
        <v>69.400000000000006</v>
      </c>
      <c r="AF47" s="751">
        <v>1277.25</v>
      </c>
      <c r="AG47" s="751">
        <f t="shared" si="12"/>
        <v>88641.150000000009</v>
      </c>
      <c r="AH47" s="751">
        <v>397.78700000000003</v>
      </c>
      <c r="AI47" s="751">
        <f>AH47*AE47</f>
        <v>27606.417800000003</v>
      </c>
      <c r="AJ47" s="752">
        <f t="shared" si="13"/>
        <v>116247.56780000002</v>
      </c>
    </row>
    <row r="48" spans="1:36" s="410" customFormat="1" ht="15.75" hidden="1" x14ac:dyDescent="0.25">
      <c r="A48" s="432" t="s">
        <v>624</v>
      </c>
      <c r="B48" s="431" t="s">
        <v>166</v>
      </c>
      <c r="C48" s="565" t="s">
        <v>153</v>
      </c>
      <c r="D48" s="587">
        <f>69.4*2</f>
        <v>138.80000000000001</v>
      </c>
      <c r="E48" s="466">
        <v>635.48100000000011</v>
      </c>
      <c r="F48" s="467">
        <f t="shared" si="4"/>
        <v>88204.762800000026</v>
      </c>
      <c r="G48" s="467">
        <v>740.96879999999999</v>
      </c>
      <c r="H48" s="467">
        <f>G48*D48</f>
        <v>102846.46944</v>
      </c>
      <c r="I48" s="589">
        <f t="shared" si="5"/>
        <v>191051.23224000004</v>
      </c>
      <c r="J48" s="806"/>
      <c r="K48" s="807">
        <v>635.48100000000011</v>
      </c>
      <c r="L48" s="808">
        <f t="shared" si="6"/>
        <v>0</v>
      </c>
      <c r="M48" s="807">
        <v>740.96879999999999</v>
      </c>
      <c r="N48" s="808">
        <f>M48*J48</f>
        <v>0</v>
      </c>
      <c r="O48" s="812">
        <f t="shared" si="7"/>
        <v>0</v>
      </c>
      <c r="P48" s="641">
        <f t="shared" si="2"/>
        <v>0</v>
      </c>
      <c r="Q48" s="514">
        <f t="shared" si="3"/>
        <v>0</v>
      </c>
      <c r="R48" s="640">
        <f t="shared" si="1"/>
        <v>0</v>
      </c>
      <c r="S48" s="641"/>
      <c r="T48" s="521">
        <v>635.48100000000011</v>
      </c>
      <c r="U48" s="521">
        <f t="shared" si="8"/>
        <v>0</v>
      </c>
      <c r="V48" s="521">
        <v>740.96879999999999</v>
      </c>
      <c r="W48" s="521">
        <f>V48*S48</f>
        <v>0</v>
      </c>
      <c r="X48" s="673">
        <f t="shared" si="9"/>
        <v>0</v>
      </c>
      <c r="Y48" s="641"/>
      <c r="Z48" s="521">
        <v>635.48100000000011</v>
      </c>
      <c r="AA48" s="521">
        <f t="shared" si="10"/>
        <v>0</v>
      </c>
      <c r="AB48" s="521">
        <v>740.96879999999999</v>
      </c>
      <c r="AC48" s="521">
        <f>AB48*Y48</f>
        <v>0</v>
      </c>
      <c r="AD48" s="673">
        <f t="shared" si="11"/>
        <v>0</v>
      </c>
      <c r="AE48" s="744">
        <f t="shared" si="0"/>
        <v>138.80000000000001</v>
      </c>
      <c r="AF48" s="751">
        <v>635.48100000000011</v>
      </c>
      <c r="AG48" s="751">
        <f t="shared" si="12"/>
        <v>88204.762800000026</v>
      </c>
      <c r="AH48" s="751">
        <v>740.96879999999999</v>
      </c>
      <c r="AI48" s="751">
        <f>AH48*AE48</f>
        <v>102846.46944</v>
      </c>
      <c r="AJ48" s="752">
        <f t="shared" si="13"/>
        <v>191051.23224000004</v>
      </c>
    </row>
    <row r="49" spans="1:36" s="410" customFormat="1" ht="15.75" hidden="1" x14ac:dyDescent="0.25">
      <c r="A49" s="432" t="s">
        <v>625</v>
      </c>
      <c r="B49" s="431" t="s">
        <v>167</v>
      </c>
      <c r="C49" s="565" t="s">
        <v>153</v>
      </c>
      <c r="D49" s="587">
        <f>69.4*2</f>
        <v>138.80000000000001</v>
      </c>
      <c r="E49" s="466">
        <v>75.652500000000018</v>
      </c>
      <c r="F49" s="467">
        <f t="shared" si="4"/>
        <v>10500.567000000003</v>
      </c>
      <c r="G49" s="467">
        <v>42.299400000000006</v>
      </c>
      <c r="H49" s="467">
        <f>G49*D49</f>
        <v>5871.1567200000009</v>
      </c>
      <c r="I49" s="589">
        <f t="shared" si="5"/>
        <v>16371.723720000004</v>
      </c>
      <c r="J49" s="806"/>
      <c r="K49" s="807">
        <v>75.652500000000018</v>
      </c>
      <c r="L49" s="808">
        <f t="shared" si="6"/>
        <v>0</v>
      </c>
      <c r="M49" s="807">
        <v>42.299400000000006</v>
      </c>
      <c r="N49" s="808">
        <f>M49*J49</f>
        <v>0</v>
      </c>
      <c r="O49" s="812">
        <f t="shared" si="7"/>
        <v>0</v>
      </c>
      <c r="P49" s="641">
        <f t="shared" si="2"/>
        <v>0</v>
      </c>
      <c r="Q49" s="514">
        <f t="shared" si="3"/>
        <v>0</v>
      </c>
      <c r="R49" s="640">
        <f t="shared" si="1"/>
        <v>0</v>
      </c>
      <c r="S49" s="641"/>
      <c r="T49" s="521">
        <v>75.652500000000018</v>
      </c>
      <c r="U49" s="521">
        <f t="shared" si="8"/>
        <v>0</v>
      </c>
      <c r="V49" s="521">
        <v>42.299400000000006</v>
      </c>
      <c r="W49" s="521">
        <f>V49*S49</f>
        <v>0</v>
      </c>
      <c r="X49" s="673">
        <f t="shared" si="9"/>
        <v>0</v>
      </c>
      <c r="Y49" s="641"/>
      <c r="Z49" s="521">
        <v>75.652500000000018</v>
      </c>
      <c r="AA49" s="521">
        <f t="shared" si="10"/>
        <v>0</v>
      </c>
      <c r="AB49" s="521">
        <v>42.299400000000006</v>
      </c>
      <c r="AC49" s="521">
        <f>AB49*Y49</f>
        <v>0</v>
      </c>
      <c r="AD49" s="673">
        <f t="shared" si="11"/>
        <v>0</v>
      </c>
      <c r="AE49" s="744">
        <f t="shared" si="0"/>
        <v>138.80000000000001</v>
      </c>
      <c r="AF49" s="751">
        <v>75.652500000000018</v>
      </c>
      <c r="AG49" s="751">
        <f t="shared" si="12"/>
        <v>10500.567000000003</v>
      </c>
      <c r="AH49" s="751">
        <v>42.299400000000006</v>
      </c>
      <c r="AI49" s="751">
        <f>AH49*AE49</f>
        <v>5871.1567200000009</v>
      </c>
      <c r="AJ49" s="752">
        <f t="shared" si="13"/>
        <v>16371.723720000004</v>
      </c>
    </row>
    <row r="50" spans="1:36" s="221" customFormat="1" ht="15.75" hidden="1" x14ac:dyDescent="0.25">
      <c r="A50" s="430" t="s">
        <v>611</v>
      </c>
      <c r="B50" s="433" t="s">
        <v>168</v>
      </c>
      <c r="C50" s="565"/>
      <c r="D50" s="587"/>
      <c r="E50" s="418"/>
      <c r="F50" s="419"/>
      <c r="G50" s="419"/>
      <c r="H50" s="419"/>
      <c r="I50" s="588"/>
      <c r="J50" s="806"/>
      <c r="K50" s="807"/>
      <c r="L50" s="814"/>
      <c r="M50" s="807"/>
      <c r="N50" s="814"/>
      <c r="O50" s="809"/>
      <c r="P50" s="641">
        <f t="shared" si="2"/>
        <v>0</v>
      </c>
      <c r="Q50" s="514">
        <f t="shared" si="3"/>
        <v>0</v>
      </c>
      <c r="R50" s="640">
        <f t="shared" si="1"/>
        <v>0</v>
      </c>
      <c r="S50" s="641"/>
      <c r="T50" s="514"/>
      <c r="U50" s="514"/>
      <c r="V50" s="514"/>
      <c r="W50" s="514"/>
      <c r="X50" s="671"/>
      <c r="Y50" s="641"/>
      <c r="Z50" s="514"/>
      <c r="AA50" s="514"/>
      <c r="AB50" s="514"/>
      <c r="AC50" s="514"/>
      <c r="AD50" s="671"/>
      <c r="AE50" s="744">
        <f t="shared" si="0"/>
        <v>0</v>
      </c>
      <c r="AF50" s="747"/>
      <c r="AG50" s="747"/>
      <c r="AH50" s="747"/>
      <c r="AI50" s="747"/>
      <c r="AJ50" s="748"/>
    </row>
    <row r="51" spans="1:36" s="221" customFormat="1" ht="17.45" customHeight="1" x14ac:dyDescent="0.25">
      <c r="A51" s="430" t="s">
        <v>626</v>
      </c>
      <c r="B51" s="431" t="s">
        <v>169</v>
      </c>
      <c r="C51" s="565" t="s">
        <v>153</v>
      </c>
      <c r="D51" s="587">
        <v>352.5</v>
      </c>
      <c r="E51" s="466">
        <v>378.26249999999999</v>
      </c>
      <c r="F51" s="467">
        <f t="shared" ref="F51:F72" si="14">E51*D51</f>
        <v>133337.53125</v>
      </c>
      <c r="G51" s="467">
        <v>72.930000000000007</v>
      </c>
      <c r="H51" s="467">
        <f t="shared" ref="H51:H72" si="15">G51*D51</f>
        <v>25707.825000000001</v>
      </c>
      <c r="I51" s="589">
        <f t="shared" ref="I51:I72" si="16">F51+H51</f>
        <v>159045.35625000001</v>
      </c>
      <c r="J51" s="806">
        <v>352.5</v>
      </c>
      <c r="K51" s="807">
        <v>378.26249999999999</v>
      </c>
      <c r="L51" s="808">
        <f t="shared" ref="L51:L72" si="17">K51*J51</f>
        <v>133337.53125</v>
      </c>
      <c r="M51" s="807">
        <v>72.930000000000007</v>
      </c>
      <c r="N51" s="808">
        <f t="shared" ref="N51:N72" si="18">M51*J51</f>
        <v>25707.825000000001</v>
      </c>
      <c r="O51" s="812">
        <f t="shared" ref="O51:O72" si="19">L51+N51</f>
        <v>159045.35625000001</v>
      </c>
      <c r="P51" s="641">
        <f t="shared" si="2"/>
        <v>0.26249999999998863</v>
      </c>
      <c r="Q51" s="514">
        <f t="shared" si="3"/>
        <v>0</v>
      </c>
      <c r="R51" s="640">
        <f t="shared" si="1"/>
        <v>92.53125</v>
      </c>
      <c r="S51" s="851">
        <v>352.5</v>
      </c>
      <c r="T51" s="514">
        <v>378</v>
      </c>
      <c r="U51" s="514">
        <f t="shared" ref="U51:U72" si="20">T51*S51</f>
        <v>133245</v>
      </c>
      <c r="V51" s="514">
        <v>72.930000000000007</v>
      </c>
      <c r="W51" s="514">
        <f>ROUND((V51*S51),2)</f>
        <v>25707.83</v>
      </c>
      <c r="X51" s="671">
        <f t="shared" ref="X51:X72" si="21">U51+W51</f>
        <v>158952.83000000002</v>
      </c>
      <c r="Y51" s="641"/>
      <c r="Z51" s="514">
        <v>378</v>
      </c>
      <c r="AA51" s="514">
        <f t="shared" ref="AA51:AA72" si="22">Z51*Y51</f>
        <v>0</v>
      </c>
      <c r="AB51" s="514">
        <v>72.930000000000007</v>
      </c>
      <c r="AC51" s="514">
        <f>ROUND((AB51*Y51),2)</f>
        <v>0</v>
      </c>
      <c r="AD51" s="671">
        <f t="shared" ref="AD51:AD72" si="23">AA51+AC51</f>
        <v>0</v>
      </c>
      <c r="AE51" s="744">
        <f t="shared" si="0"/>
        <v>0</v>
      </c>
      <c r="AF51" s="747">
        <v>378</v>
      </c>
      <c r="AG51" s="747">
        <f t="shared" ref="AG51:AG72" si="24">AF51*AE51</f>
        <v>0</v>
      </c>
      <c r="AH51" s="747">
        <v>72.930000000000007</v>
      </c>
      <c r="AI51" s="747">
        <f>ROUND((AH51*AE51),2)</f>
        <v>0</v>
      </c>
      <c r="AJ51" s="748">
        <f t="shared" ref="AJ51:AJ72" si="25">AG51+AI51</f>
        <v>0</v>
      </c>
    </row>
    <row r="52" spans="1:36" s="221" customFormat="1" ht="25.5" x14ac:dyDescent="0.25">
      <c r="A52" s="430" t="s">
        <v>627</v>
      </c>
      <c r="B52" s="431" t="s">
        <v>170</v>
      </c>
      <c r="C52" s="565" t="s">
        <v>171</v>
      </c>
      <c r="D52" s="587">
        <v>7.87</v>
      </c>
      <c r="E52" s="466">
        <v>13208</v>
      </c>
      <c r="F52" s="467">
        <f t="shared" si="14"/>
        <v>103946.96</v>
      </c>
      <c r="G52" s="467">
        <v>14998</v>
      </c>
      <c r="H52" s="467">
        <f t="shared" si="15"/>
        <v>118034.26</v>
      </c>
      <c r="I52" s="589">
        <f t="shared" si="16"/>
        <v>221981.22</v>
      </c>
      <c r="J52" s="806">
        <v>7.87</v>
      </c>
      <c r="K52" s="807">
        <v>13208</v>
      </c>
      <c r="L52" s="808">
        <f t="shared" si="17"/>
        <v>103946.96</v>
      </c>
      <c r="M52" s="807">
        <v>14998</v>
      </c>
      <c r="N52" s="808">
        <f t="shared" si="18"/>
        <v>118034.26</v>
      </c>
      <c r="O52" s="812">
        <f t="shared" si="19"/>
        <v>221981.22</v>
      </c>
      <c r="P52" s="641">
        <f t="shared" si="2"/>
        <v>0</v>
      </c>
      <c r="Q52" s="514">
        <f t="shared" si="3"/>
        <v>0</v>
      </c>
      <c r="R52" s="640">
        <f t="shared" si="1"/>
        <v>0</v>
      </c>
      <c r="S52" s="851">
        <v>7.87</v>
      </c>
      <c r="T52" s="514">
        <v>13208</v>
      </c>
      <c r="U52" s="514">
        <f t="shared" si="20"/>
        <v>103946.96</v>
      </c>
      <c r="V52" s="514">
        <v>14998</v>
      </c>
      <c r="W52" s="514">
        <f t="shared" ref="W52:W72" si="26">V52*S52</f>
        <v>118034.26</v>
      </c>
      <c r="X52" s="671">
        <f t="shared" si="21"/>
        <v>221981.22</v>
      </c>
      <c r="Y52" s="641"/>
      <c r="Z52" s="514">
        <v>13208</v>
      </c>
      <c r="AA52" s="514">
        <f t="shared" si="22"/>
        <v>0</v>
      </c>
      <c r="AB52" s="514">
        <v>14998</v>
      </c>
      <c r="AC52" s="514">
        <f t="shared" ref="AC52:AC72" si="27">AB52*Y52</f>
        <v>0</v>
      </c>
      <c r="AD52" s="671">
        <f t="shared" si="23"/>
        <v>0</v>
      </c>
      <c r="AE52" s="744">
        <f t="shared" si="0"/>
        <v>0</v>
      </c>
      <c r="AF52" s="747">
        <v>13208</v>
      </c>
      <c r="AG52" s="747">
        <f t="shared" si="24"/>
        <v>0</v>
      </c>
      <c r="AH52" s="747">
        <v>14998</v>
      </c>
      <c r="AI52" s="747">
        <f t="shared" ref="AI52:AI72" si="28">AH52*AE52</f>
        <v>0</v>
      </c>
      <c r="AJ52" s="748">
        <f t="shared" si="25"/>
        <v>0</v>
      </c>
    </row>
    <row r="53" spans="1:36" s="410" customFormat="1" ht="15.75" hidden="1" x14ac:dyDescent="0.25">
      <c r="A53" s="432" t="s">
        <v>628</v>
      </c>
      <c r="B53" s="431" t="s">
        <v>172</v>
      </c>
      <c r="C53" s="565" t="s">
        <v>153</v>
      </c>
      <c r="D53" s="587">
        <v>187.8</v>
      </c>
      <c r="E53" s="466">
        <v>4772</v>
      </c>
      <c r="F53" s="467">
        <f t="shared" si="14"/>
        <v>896181.60000000009</v>
      </c>
      <c r="G53" s="467">
        <v>2131</v>
      </c>
      <c r="H53" s="467">
        <f t="shared" si="15"/>
        <v>400201.80000000005</v>
      </c>
      <c r="I53" s="589">
        <f t="shared" si="16"/>
        <v>1296383.4000000001</v>
      </c>
      <c r="J53" s="806"/>
      <c r="K53" s="807">
        <v>4772</v>
      </c>
      <c r="L53" s="808">
        <f t="shared" si="17"/>
        <v>0</v>
      </c>
      <c r="M53" s="807">
        <v>2131</v>
      </c>
      <c r="N53" s="808">
        <f t="shared" si="18"/>
        <v>0</v>
      </c>
      <c r="O53" s="812">
        <f t="shared" si="19"/>
        <v>0</v>
      </c>
      <c r="P53" s="641">
        <f t="shared" si="2"/>
        <v>0</v>
      </c>
      <c r="Q53" s="514">
        <f t="shared" si="3"/>
        <v>0</v>
      </c>
      <c r="R53" s="640">
        <f t="shared" si="1"/>
        <v>0</v>
      </c>
      <c r="S53" s="641"/>
      <c r="T53" s="521">
        <v>4772</v>
      </c>
      <c r="U53" s="521">
        <f t="shared" si="20"/>
        <v>0</v>
      </c>
      <c r="V53" s="521">
        <v>2131</v>
      </c>
      <c r="W53" s="521">
        <f t="shared" si="26"/>
        <v>0</v>
      </c>
      <c r="X53" s="673">
        <f t="shared" si="21"/>
        <v>0</v>
      </c>
      <c r="Y53" s="641"/>
      <c r="Z53" s="521">
        <v>4772</v>
      </c>
      <c r="AA53" s="521">
        <f t="shared" si="22"/>
        <v>0</v>
      </c>
      <c r="AB53" s="521">
        <v>2131</v>
      </c>
      <c r="AC53" s="521">
        <f t="shared" si="27"/>
        <v>0</v>
      </c>
      <c r="AD53" s="673">
        <f t="shared" si="23"/>
        <v>0</v>
      </c>
      <c r="AE53" s="744">
        <f t="shared" si="0"/>
        <v>187.8</v>
      </c>
      <c r="AF53" s="751">
        <v>4772</v>
      </c>
      <c r="AG53" s="751">
        <f t="shared" si="24"/>
        <v>896181.60000000009</v>
      </c>
      <c r="AH53" s="751">
        <v>2131</v>
      </c>
      <c r="AI53" s="751">
        <f t="shared" si="28"/>
        <v>400201.80000000005</v>
      </c>
      <c r="AJ53" s="752">
        <f t="shared" si="25"/>
        <v>1296383.4000000001</v>
      </c>
    </row>
    <row r="54" spans="1:36" s="410" customFormat="1" ht="15.75" hidden="1" x14ac:dyDescent="0.25">
      <c r="A54" s="432" t="s">
        <v>629</v>
      </c>
      <c r="B54" s="431" t="s">
        <v>173</v>
      </c>
      <c r="C54" s="565" t="s">
        <v>153</v>
      </c>
      <c r="D54" s="587">
        <v>332.1</v>
      </c>
      <c r="E54" s="466">
        <v>2629</v>
      </c>
      <c r="F54" s="467">
        <f t="shared" si="14"/>
        <v>873090.9</v>
      </c>
      <c r="G54" s="467">
        <v>3034</v>
      </c>
      <c r="H54" s="467">
        <f t="shared" si="15"/>
        <v>1007591.4</v>
      </c>
      <c r="I54" s="589">
        <f t="shared" si="16"/>
        <v>1880682.3</v>
      </c>
      <c r="J54" s="806"/>
      <c r="K54" s="807">
        <v>2629</v>
      </c>
      <c r="L54" s="808">
        <f t="shared" si="17"/>
        <v>0</v>
      </c>
      <c r="M54" s="807">
        <v>3034</v>
      </c>
      <c r="N54" s="808">
        <f t="shared" si="18"/>
        <v>0</v>
      </c>
      <c r="O54" s="812">
        <f t="shared" si="19"/>
        <v>0</v>
      </c>
      <c r="P54" s="641">
        <f t="shared" si="2"/>
        <v>0</v>
      </c>
      <c r="Q54" s="514">
        <f t="shared" si="3"/>
        <v>0</v>
      </c>
      <c r="R54" s="640">
        <f t="shared" si="1"/>
        <v>0</v>
      </c>
      <c r="S54" s="641"/>
      <c r="T54" s="521">
        <v>2629</v>
      </c>
      <c r="U54" s="521">
        <f t="shared" si="20"/>
        <v>0</v>
      </c>
      <c r="V54" s="521">
        <v>3034</v>
      </c>
      <c r="W54" s="521">
        <f t="shared" si="26"/>
        <v>0</v>
      </c>
      <c r="X54" s="673">
        <f t="shared" si="21"/>
        <v>0</v>
      </c>
      <c r="Y54" s="641"/>
      <c r="Z54" s="521">
        <v>2629</v>
      </c>
      <c r="AA54" s="521">
        <f t="shared" si="22"/>
        <v>0</v>
      </c>
      <c r="AB54" s="521">
        <v>3034</v>
      </c>
      <c r="AC54" s="521">
        <f t="shared" si="27"/>
        <v>0</v>
      </c>
      <c r="AD54" s="673">
        <f t="shared" si="23"/>
        <v>0</v>
      </c>
      <c r="AE54" s="744">
        <f t="shared" si="0"/>
        <v>332.1</v>
      </c>
      <c r="AF54" s="751">
        <v>2629</v>
      </c>
      <c r="AG54" s="751">
        <f t="shared" si="24"/>
        <v>873090.9</v>
      </c>
      <c r="AH54" s="751">
        <v>3034</v>
      </c>
      <c r="AI54" s="751">
        <f t="shared" si="28"/>
        <v>1007591.4</v>
      </c>
      <c r="AJ54" s="752">
        <f t="shared" si="25"/>
        <v>1880682.3</v>
      </c>
    </row>
    <row r="55" spans="1:36" s="410" customFormat="1" ht="15.75" hidden="1" x14ac:dyDescent="0.25">
      <c r="A55" s="432" t="s">
        <v>630</v>
      </c>
      <c r="B55" s="431" t="s">
        <v>174</v>
      </c>
      <c r="C55" s="565" t="s">
        <v>153</v>
      </c>
      <c r="D55" s="587">
        <v>121.8</v>
      </c>
      <c r="E55" s="466">
        <v>708.10739999999998</v>
      </c>
      <c r="F55" s="467">
        <f t="shared" si="14"/>
        <v>86247.481319999992</v>
      </c>
      <c r="G55" s="467">
        <v>2641.5246000000002</v>
      </c>
      <c r="H55" s="467">
        <f t="shared" si="15"/>
        <v>321737.69628000003</v>
      </c>
      <c r="I55" s="589">
        <f t="shared" si="16"/>
        <v>407985.17760000005</v>
      </c>
      <c r="J55" s="806"/>
      <c r="K55" s="807">
        <v>708.10739999999998</v>
      </c>
      <c r="L55" s="808">
        <f t="shared" si="17"/>
        <v>0</v>
      </c>
      <c r="M55" s="807">
        <v>2641.5246000000002</v>
      </c>
      <c r="N55" s="808">
        <f t="shared" si="18"/>
        <v>0</v>
      </c>
      <c r="O55" s="812">
        <f t="shared" si="19"/>
        <v>0</v>
      </c>
      <c r="P55" s="641">
        <f t="shared" si="2"/>
        <v>0</v>
      </c>
      <c r="Q55" s="514">
        <f t="shared" si="3"/>
        <v>0</v>
      </c>
      <c r="R55" s="640">
        <f t="shared" si="1"/>
        <v>0</v>
      </c>
      <c r="S55" s="641"/>
      <c r="T55" s="521">
        <v>708.10739999999998</v>
      </c>
      <c r="U55" s="521">
        <f t="shared" si="20"/>
        <v>0</v>
      </c>
      <c r="V55" s="521">
        <v>2641.5246000000002</v>
      </c>
      <c r="W55" s="521">
        <f t="shared" si="26"/>
        <v>0</v>
      </c>
      <c r="X55" s="673">
        <f t="shared" si="21"/>
        <v>0</v>
      </c>
      <c r="Y55" s="641"/>
      <c r="Z55" s="521">
        <v>708.10739999999998</v>
      </c>
      <c r="AA55" s="521">
        <f t="shared" si="22"/>
        <v>0</v>
      </c>
      <c r="AB55" s="521">
        <v>2641.5246000000002</v>
      </c>
      <c r="AC55" s="521">
        <f t="shared" si="27"/>
        <v>0</v>
      </c>
      <c r="AD55" s="673">
        <f t="shared" si="23"/>
        <v>0</v>
      </c>
      <c r="AE55" s="744">
        <f t="shared" si="0"/>
        <v>121.8</v>
      </c>
      <c r="AF55" s="751">
        <v>708.10739999999998</v>
      </c>
      <c r="AG55" s="751">
        <f t="shared" si="24"/>
        <v>86247.481319999992</v>
      </c>
      <c r="AH55" s="751">
        <v>2641.5246000000002</v>
      </c>
      <c r="AI55" s="751">
        <f t="shared" si="28"/>
        <v>321737.69628000003</v>
      </c>
      <c r="AJ55" s="752">
        <f t="shared" si="25"/>
        <v>407985.17760000005</v>
      </c>
    </row>
    <row r="56" spans="1:36" s="410" customFormat="1" ht="15.75" hidden="1" x14ac:dyDescent="0.25">
      <c r="A56" s="432" t="s">
        <v>631</v>
      </c>
      <c r="B56" s="431" t="s">
        <v>175</v>
      </c>
      <c r="C56" s="565" t="s">
        <v>153</v>
      </c>
      <c r="D56" s="587">
        <v>141.30000000000001</v>
      </c>
      <c r="E56" s="466">
        <v>680.87250000000006</v>
      </c>
      <c r="F56" s="467">
        <f t="shared" si="14"/>
        <v>96207.284250000012</v>
      </c>
      <c r="G56" s="467">
        <v>1083.7398000000001</v>
      </c>
      <c r="H56" s="467">
        <f t="shared" si="15"/>
        <v>153132.43374000001</v>
      </c>
      <c r="I56" s="589">
        <f t="shared" si="16"/>
        <v>249339.71799000003</v>
      </c>
      <c r="J56" s="806"/>
      <c r="K56" s="807">
        <v>680.87250000000006</v>
      </c>
      <c r="L56" s="808">
        <f t="shared" si="17"/>
        <v>0</v>
      </c>
      <c r="M56" s="807">
        <v>1083.7398000000001</v>
      </c>
      <c r="N56" s="808">
        <f t="shared" si="18"/>
        <v>0</v>
      </c>
      <c r="O56" s="812">
        <f t="shared" si="19"/>
        <v>0</v>
      </c>
      <c r="P56" s="641">
        <f t="shared" si="2"/>
        <v>0</v>
      </c>
      <c r="Q56" s="514">
        <f t="shared" si="3"/>
        <v>0</v>
      </c>
      <c r="R56" s="640">
        <f t="shared" si="1"/>
        <v>0</v>
      </c>
      <c r="S56" s="641"/>
      <c r="T56" s="521">
        <v>680.87250000000006</v>
      </c>
      <c r="U56" s="521">
        <f t="shared" si="20"/>
        <v>0</v>
      </c>
      <c r="V56" s="521">
        <v>1083.7398000000001</v>
      </c>
      <c r="W56" s="521">
        <f t="shared" si="26"/>
        <v>0</v>
      </c>
      <c r="X56" s="673">
        <f t="shared" si="21"/>
        <v>0</v>
      </c>
      <c r="Y56" s="641"/>
      <c r="Z56" s="521">
        <v>680.87250000000006</v>
      </c>
      <c r="AA56" s="521">
        <f t="shared" si="22"/>
        <v>0</v>
      </c>
      <c r="AB56" s="521">
        <v>1083.7398000000001</v>
      </c>
      <c r="AC56" s="521">
        <f t="shared" si="27"/>
        <v>0</v>
      </c>
      <c r="AD56" s="673">
        <f t="shared" si="23"/>
        <v>0</v>
      </c>
      <c r="AE56" s="744">
        <f t="shared" si="0"/>
        <v>141.30000000000001</v>
      </c>
      <c r="AF56" s="751">
        <v>680.87250000000006</v>
      </c>
      <c r="AG56" s="751">
        <f t="shared" si="24"/>
        <v>96207.284250000012</v>
      </c>
      <c r="AH56" s="751">
        <v>1083.7398000000001</v>
      </c>
      <c r="AI56" s="751">
        <f t="shared" si="28"/>
        <v>153132.43374000001</v>
      </c>
      <c r="AJ56" s="752">
        <f t="shared" si="25"/>
        <v>249339.71799000003</v>
      </c>
    </row>
    <row r="57" spans="1:36" s="410" customFormat="1" ht="15.75" hidden="1" x14ac:dyDescent="0.25">
      <c r="A57" s="432" t="s">
        <v>632</v>
      </c>
      <c r="B57" s="431" t="s">
        <v>176</v>
      </c>
      <c r="C57" s="565" t="s">
        <v>153</v>
      </c>
      <c r="D57" s="587">
        <v>355.6</v>
      </c>
      <c r="E57" s="466">
        <v>3576</v>
      </c>
      <c r="F57" s="467">
        <f t="shared" si="14"/>
        <v>1271625.6000000001</v>
      </c>
      <c r="G57" s="467">
        <v>1630</v>
      </c>
      <c r="H57" s="467">
        <f t="shared" si="15"/>
        <v>579628</v>
      </c>
      <c r="I57" s="589">
        <f t="shared" si="16"/>
        <v>1851253.6</v>
      </c>
      <c r="J57" s="806"/>
      <c r="K57" s="807">
        <v>3576</v>
      </c>
      <c r="L57" s="808">
        <f t="shared" si="17"/>
        <v>0</v>
      </c>
      <c r="M57" s="807">
        <v>1630</v>
      </c>
      <c r="N57" s="808">
        <f t="shared" si="18"/>
        <v>0</v>
      </c>
      <c r="O57" s="812">
        <f t="shared" si="19"/>
        <v>0</v>
      </c>
      <c r="P57" s="641">
        <f t="shared" si="2"/>
        <v>0</v>
      </c>
      <c r="Q57" s="514">
        <f t="shared" si="3"/>
        <v>0</v>
      </c>
      <c r="R57" s="640">
        <f t="shared" si="1"/>
        <v>0</v>
      </c>
      <c r="S57" s="641"/>
      <c r="T57" s="521">
        <v>3576</v>
      </c>
      <c r="U57" s="521">
        <f t="shared" si="20"/>
        <v>0</v>
      </c>
      <c r="V57" s="521">
        <v>1630</v>
      </c>
      <c r="W57" s="521">
        <f t="shared" si="26"/>
        <v>0</v>
      </c>
      <c r="X57" s="673">
        <f t="shared" si="21"/>
        <v>0</v>
      </c>
      <c r="Y57" s="641"/>
      <c r="Z57" s="521">
        <v>3576</v>
      </c>
      <c r="AA57" s="521">
        <f t="shared" si="22"/>
        <v>0</v>
      </c>
      <c r="AB57" s="521">
        <v>1630</v>
      </c>
      <c r="AC57" s="521">
        <f t="shared" si="27"/>
        <v>0</v>
      </c>
      <c r="AD57" s="673">
        <f t="shared" si="23"/>
        <v>0</v>
      </c>
      <c r="AE57" s="744">
        <f t="shared" si="0"/>
        <v>355.6</v>
      </c>
      <c r="AF57" s="751">
        <v>3576</v>
      </c>
      <c r="AG57" s="751">
        <f t="shared" si="24"/>
        <v>1271625.6000000001</v>
      </c>
      <c r="AH57" s="751">
        <v>1630</v>
      </c>
      <c r="AI57" s="751">
        <f t="shared" si="28"/>
        <v>579628</v>
      </c>
      <c r="AJ57" s="752">
        <f t="shared" si="25"/>
        <v>1851253.6</v>
      </c>
    </row>
    <row r="58" spans="1:36" s="410" customFormat="1" ht="15.75" hidden="1" x14ac:dyDescent="0.25">
      <c r="A58" s="432" t="s">
        <v>633</v>
      </c>
      <c r="B58" s="431" t="s">
        <v>177</v>
      </c>
      <c r="C58" s="565" t="s">
        <v>153</v>
      </c>
      <c r="D58" s="587">
        <v>2</v>
      </c>
      <c r="E58" s="466">
        <v>4149</v>
      </c>
      <c r="F58" s="467">
        <f t="shared" si="14"/>
        <v>8298</v>
      </c>
      <c r="G58" s="467">
        <v>2131</v>
      </c>
      <c r="H58" s="467">
        <f t="shared" si="15"/>
        <v>4262</v>
      </c>
      <c r="I58" s="589">
        <f t="shared" si="16"/>
        <v>12560</v>
      </c>
      <c r="J58" s="806"/>
      <c r="K58" s="807">
        <v>4149</v>
      </c>
      <c r="L58" s="808">
        <f t="shared" si="17"/>
        <v>0</v>
      </c>
      <c r="M58" s="807">
        <v>2131</v>
      </c>
      <c r="N58" s="808">
        <f t="shared" si="18"/>
        <v>0</v>
      </c>
      <c r="O58" s="812">
        <f t="shared" si="19"/>
        <v>0</v>
      </c>
      <c r="P58" s="641">
        <f t="shared" si="2"/>
        <v>0</v>
      </c>
      <c r="Q58" s="514">
        <f t="shared" si="3"/>
        <v>0</v>
      </c>
      <c r="R58" s="640">
        <f t="shared" si="1"/>
        <v>0</v>
      </c>
      <c r="S58" s="641"/>
      <c r="T58" s="521">
        <v>4149</v>
      </c>
      <c r="U58" s="521">
        <f t="shared" si="20"/>
        <v>0</v>
      </c>
      <c r="V58" s="521">
        <v>2131</v>
      </c>
      <c r="W58" s="521">
        <f t="shared" si="26"/>
        <v>0</v>
      </c>
      <c r="X58" s="673">
        <f t="shared" si="21"/>
        <v>0</v>
      </c>
      <c r="Y58" s="641"/>
      <c r="Z58" s="521">
        <v>4149</v>
      </c>
      <c r="AA58" s="521">
        <f t="shared" si="22"/>
        <v>0</v>
      </c>
      <c r="AB58" s="521">
        <v>2131</v>
      </c>
      <c r="AC58" s="521">
        <f t="shared" si="27"/>
        <v>0</v>
      </c>
      <c r="AD58" s="673">
        <f t="shared" si="23"/>
        <v>0</v>
      </c>
      <c r="AE58" s="744">
        <f t="shared" si="0"/>
        <v>2</v>
      </c>
      <c r="AF58" s="751">
        <v>4149</v>
      </c>
      <c r="AG58" s="751">
        <f t="shared" si="24"/>
        <v>8298</v>
      </c>
      <c r="AH58" s="751">
        <v>2131</v>
      </c>
      <c r="AI58" s="751">
        <f t="shared" si="28"/>
        <v>4262</v>
      </c>
      <c r="AJ58" s="752">
        <f t="shared" si="25"/>
        <v>12560</v>
      </c>
    </row>
    <row r="59" spans="1:36" s="410" customFormat="1" ht="25.5" hidden="1" x14ac:dyDescent="0.25">
      <c r="A59" s="432" t="s">
        <v>634</v>
      </c>
      <c r="B59" s="431" t="s">
        <v>178</v>
      </c>
      <c r="C59" s="565" t="s">
        <v>153</v>
      </c>
      <c r="D59" s="587">
        <v>141.30000000000001</v>
      </c>
      <c r="E59" s="466">
        <v>3470</v>
      </c>
      <c r="F59" s="467">
        <f t="shared" si="14"/>
        <v>490311.00000000006</v>
      </c>
      <c r="G59" s="467">
        <v>1590</v>
      </c>
      <c r="H59" s="467">
        <f t="shared" si="15"/>
        <v>224667.00000000003</v>
      </c>
      <c r="I59" s="589">
        <f t="shared" si="16"/>
        <v>714978.00000000012</v>
      </c>
      <c r="J59" s="806"/>
      <c r="K59" s="807">
        <v>3470</v>
      </c>
      <c r="L59" s="808">
        <f t="shared" si="17"/>
        <v>0</v>
      </c>
      <c r="M59" s="807">
        <v>1590</v>
      </c>
      <c r="N59" s="808">
        <f t="shared" si="18"/>
        <v>0</v>
      </c>
      <c r="O59" s="812">
        <f t="shared" si="19"/>
        <v>0</v>
      </c>
      <c r="P59" s="641">
        <f t="shared" si="2"/>
        <v>0</v>
      </c>
      <c r="Q59" s="514">
        <f t="shared" si="3"/>
        <v>0</v>
      </c>
      <c r="R59" s="640">
        <f t="shared" si="1"/>
        <v>0</v>
      </c>
      <c r="S59" s="641"/>
      <c r="T59" s="521">
        <v>3470</v>
      </c>
      <c r="U59" s="521">
        <f t="shared" si="20"/>
        <v>0</v>
      </c>
      <c r="V59" s="521">
        <v>1590</v>
      </c>
      <c r="W59" s="521">
        <f t="shared" si="26"/>
        <v>0</v>
      </c>
      <c r="X59" s="673">
        <f t="shared" si="21"/>
        <v>0</v>
      </c>
      <c r="Y59" s="641"/>
      <c r="Z59" s="521">
        <v>3470</v>
      </c>
      <c r="AA59" s="521">
        <f t="shared" si="22"/>
        <v>0</v>
      </c>
      <c r="AB59" s="521">
        <v>1590</v>
      </c>
      <c r="AC59" s="521">
        <f t="shared" si="27"/>
        <v>0</v>
      </c>
      <c r="AD59" s="673">
        <f t="shared" si="23"/>
        <v>0</v>
      </c>
      <c r="AE59" s="744">
        <f t="shared" si="0"/>
        <v>141.30000000000001</v>
      </c>
      <c r="AF59" s="751">
        <v>3470</v>
      </c>
      <c r="AG59" s="751">
        <f t="shared" si="24"/>
        <v>490311.00000000006</v>
      </c>
      <c r="AH59" s="751">
        <v>1590</v>
      </c>
      <c r="AI59" s="751">
        <f t="shared" si="28"/>
        <v>224667.00000000003</v>
      </c>
      <c r="AJ59" s="752">
        <f t="shared" si="25"/>
        <v>714978.00000000012</v>
      </c>
    </row>
    <row r="60" spans="1:36" s="410" customFormat="1" ht="15.75" hidden="1" x14ac:dyDescent="0.25">
      <c r="A60" s="432" t="s">
        <v>635</v>
      </c>
      <c r="B60" s="431" t="s">
        <v>179</v>
      </c>
      <c r="C60" s="565" t="s">
        <v>153</v>
      </c>
      <c r="D60" s="587">
        <v>1140.5999999999999</v>
      </c>
      <c r="E60" s="466">
        <v>75.652500000000018</v>
      </c>
      <c r="F60" s="467">
        <f t="shared" si="14"/>
        <v>86289.241500000018</v>
      </c>
      <c r="G60" s="467">
        <v>42.299400000000006</v>
      </c>
      <c r="H60" s="467">
        <f t="shared" si="15"/>
        <v>48246.695640000005</v>
      </c>
      <c r="I60" s="589">
        <f t="shared" si="16"/>
        <v>134535.93714000002</v>
      </c>
      <c r="J60" s="806"/>
      <c r="K60" s="807">
        <v>75.652500000000018</v>
      </c>
      <c r="L60" s="808">
        <f t="shared" si="17"/>
        <v>0</v>
      </c>
      <c r="M60" s="807">
        <v>42.299400000000006</v>
      </c>
      <c r="N60" s="808">
        <f t="shared" si="18"/>
        <v>0</v>
      </c>
      <c r="O60" s="812">
        <f t="shared" si="19"/>
        <v>0</v>
      </c>
      <c r="P60" s="641">
        <f t="shared" si="2"/>
        <v>0</v>
      </c>
      <c r="Q60" s="514">
        <f t="shared" si="3"/>
        <v>0</v>
      </c>
      <c r="R60" s="640">
        <f t="shared" si="1"/>
        <v>0</v>
      </c>
      <c r="S60" s="641"/>
      <c r="T60" s="521">
        <v>75.652500000000018</v>
      </c>
      <c r="U60" s="521">
        <f t="shared" si="20"/>
        <v>0</v>
      </c>
      <c r="V60" s="521">
        <v>42.299400000000006</v>
      </c>
      <c r="W60" s="521">
        <f t="shared" si="26"/>
        <v>0</v>
      </c>
      <c r="X60" s="673">
        <f t="shared" si="21"/>
        <v>0</v>
      </c>
      <c r="Y60" s="641"/>
      <c r="Z60" s="521">
        <v>75.652500000000018</v>
      </c>
      <c r="AA60" s="521">
        <f t="shared" si="22"/>
        <v>0</v>
      </c>
      <c r="AB60" s="521">
        <v>42.299400000000006</v>
      </c>
      <c r="AC60" s="521">
        <f t="shared" si="27"/>
        <v>0</v>
      </c>
      <c r="AD60" s="673">
        <f t="shared" si="23"/>
        <v>0</v>
      </c>
      <c r="AE60" s="744">
        <f t="shared" si="0"/>
        <v>1140.5999999999999</v>
      </c>
      <c r="AF60" s="751">
        <v>75.652500000000018</v>
      </c>
      <c r="AG60" s="751">
        <f t="shared" si="24"/>
        <v>86289.241500000018</v>
      </c>
      <c r="AH60" s="751">
        <v>42.299400000000006</v>
      </c>
      <c r="AI60" s="751">
        <f t="shared" si="28"/>
        <v>48246.695640000005</v>
      </c>
      <c r="AJ60" s="752">
        <f t="shared" si="25"/>
        <v>134535.93714000002</v>
      </c>
    </row>
    <row r="61" spans="1:36" s="230" customFormat="1" ht="15.75" x14ac:dyDescent="0.25">
      <c r="A61" s="430" t="s">
        <v>636</v>
      </c>
      <c r="B61" s="431" t="s">
        <v>180</v>
      </c>
      <c r="C61" s="565" t="s">
        <v>153</v>
      </c>
      <c r="D61" s="585">
        <v>1194.52</v>
      </c>
      <c r="E61" s="463">
        <v>4448.1898168301914</v>
      </c>
      <c r="F61" s="465">
        <f t="shared" si="14"/>
        <v>5313451.7</v>
      </c>
      <c r="G61" s="465">
        <v>3702.4359575394305</v>
      </c>
      <c r="H61" s="465">
        <f t="shared" si="15"/>
        <v>4422633.8000000007</v>
      </c>
      <c r="I61" s="590">
        <f t="shared" si="16"/>
        <v>9736085.5</v>
      </c>
      <c r="J61" s="806">
        <v>98.58</v>
      </c>
      <c r="K61" s="807">
        <v>4448.1898168301914</v>
      </c>
      <c r="L61" s="808">
        <f t="shared" si="17"/>
        <v>438502.55214312027</v>
      </c>
      <c r="M61" s="807">
        <v>3702.4359575394305</v>
      </c>
      <c r="N61" s="808">
        <f t="shared" si="18"/>
        <v>364986.13669423707</v>
      </c>
      <c r="O61" s="812">
        <f t="shared" si="19"/>
        <v>803488.68883735733</v>
      </c>
      <c r="P61" s="641">
        <f t="shared" si="2"/>
        <v>0.18981683019137563</v>
      </c>
      <c r="Q61" s="514">
        <f t="shared" si="3"/>
        <v>0.4359575394305466</v>
      </c>
      <c r="R61" s="640">
        <f t="shared" si="1"/>
        <v>226.74000000022352</v>
      </c>
      <c r="S61" s="851">
        <v>98.58</v>
      </c>
      <c r="T61" s="514">
        <v>4448</v>
      </c>
      <c r="U61" s="514">
        <f t="shared" si="20"/>
        <v>438483.83999999997</v>
      </c>
      <c r="V61" s="514">
        <v>3702</v>
      </c>
      <c r="W61" s="514">
        <f t="shared" si="26"/>
        <v>364943.16</v>
      </c>
      <c r="X61" s="671">
        <f t="shared" si="21"/>
        <v>803427</v>
      </c>
      <c r="Y61" s="641"/>
      <c r="Z61" s="514">
        <v>4448</v>
      </c>
      <c r="AA61" s="514">
        <f t="shared" si="22"/>
        <v>0</v>
      </c>
      <c r="AB61" s="514">
        <v>3702</v>
      </c>
      <c r="AC61" s="514">
        <f t="shared" si="27"/>
        <v>0</v>
      </c>
      <c r="AD61" s="671">
        <f t="shared" si="23"/>
        <v>0</v>
      </c>
      <c r="AE61" s="744">
        <f t="shared" si="0"/>
        <v>1095.94</v>
      </c>
      <c r="AF61" s="747">
        <v>4448</v>
      </c>
      <c r="AG61" s="747">
        <f t="shared" si="24"/>
        <v>4874741.12</v>
      </c>
      <c r="AH61" s="747">
        <v>3702</v>
      </c>
      <c r="AI61" s="747">
        <f t="shared" si="28"/>
        <v>4057169.8800000004</v>
      </c>
      <c r="AJ61" s="748">
        <f t="shared" si="25"/>
        <v>8931911</v>
      </c>
    </row>
    <row r="62" spans="1:36" s="501" customFormat="1" ht="15.75" hidden="1" x14ac:dyDescent="0.25">
      <c r="A62" s="500" t="s">
        <v>637</v>
      </c>
      <c r="B62" s="433" t="s">
        <v>181</v>
      </c>
      <c r="C62" s="567" t="s">
        <v>31</v>
      </c>
      <c r="D62" s="591">
        <v>11</v>
      </c>
      <c r="E62" s="468">
        <v>34209</v>
      </c>
      <c r="F62" s="469">
        <f t="shared" si="14"/>
        <v>376299</v>
      </c>
      <c r="G62" s="469">
        <v>89433</v>
      </c>
      <c r="H62" s="469">
        <f t="shared" si="15"/>
        <v>983763</v>
      </c>
      <c r="I62" s="592">
        <f t="shared" si="16"/>
        <v>1360062</v>
      </c>
      <c r="J62" s="815"/>
      <c r="K62" s="816">
        <v>34209</v>
      </c>
      <c r="L62" s="817">
        <f t="shared" si="17"/>
        <v>0</v>
      </c>
      <c r="M62" s="816">
        <v>89433</v>
      </c>
      <c r="N62" s="817">
        <f t="shared" si="18"/>
        <v>0</v>
      </c>
      <c r="O62" s="818">
        <f t="shared" si="19"/>
        <v>0</v>
      </c>
      <c r="P62" s="641">
        <f t="shared" si="2"/>
        <v>0</v>
      </c>
      <c r="Q62" s="514">
        <f t="shared" si="3"/>
        <v>0</v>
      </c>
      <c r="R62" s="640">
        <f t="shared" si="1"/>
        <v>0</v>
      </c>
      <c r="S62" s="650"/>
      <c r="T62" s="523">
        <v>34209</v>
      </c>
      <c r="U62" s="523">
        <f t="shared" si="20"/>
        <v>0</v>
      </c>
      <c r="V62" s="523">
        <v>89433</v>
      </c>
      <c r="W62" s="523">
        <f t="shared" si="26"/>
        <v>0</v>
      </c>
      <c r="X62" s="674">
        <f t="shared" si="21"/>
        <v>0</v>
      </c>
      <c r="Y62" s="650"/>
      <c r="Z62" s="523">
        <v>34209</v>
      </c>
      <c r="AA62" s="523">
        <f t="shared" si="22"/>
        <v>0</v>
      </c>
      <c r="AB62" s="523">
        <v>89433</v>
      </c>
      <c r="AC62" s="523">
        <f t="shared" si="27"/>
        <v>0</v>
      </c>
      <c r="AD62" s="674">
        <f t="shared" si="23"/>
        <v>0</v>
      </c>
      <c r="AE62" s="744">
        <f t="shared" si="0"/>
        <v>11</v>
      </c>
      <c r="AF62" s="753">
        <v>34209</v>
      </c>
      <c r="AG62" s="753">
        <f t="shared" si="24"/>
        <v>376299</v>
      </c>
      <c r="AH62" s="753">
        <v>89433</v>
      </c>
      <c r="AI62" s="753">
        <f t="shared" si="28"/>
        <v>983763</v>
      </c>
      <c r="AJ62" s="754">
        <f t="shared" si="25"/>
        <v>1360062</v>
      </c>
    </row>
    <row r="63" spans="1:36" s="501" customFormat="1" ht="15.75" hidden="1" x14ac:dyDescent="0.25">
      <c r="A63" s="500" t="s">
        <v>638</v>
      </c>
      <c r="B63" s="433" t="s">
        <v>182</v>
      </c>
      <c r="C63" s="567" t="s">
        <v>31</v>
      </c>
      <c r="D63" s="591">
        <v>6</v>
      </c>
      <c r="E63" s="468">
        <v>18204</v>
      </c>
      <c r="F63" s="469">
        <f t="shared" si="14"/>
        <v>109224</v>
      </c>
      <c r="G63" s="469">
        <v>79865</v>
      </c>
      <c r="H63" s="469">
        <f t="shared" si="15"/>
        <v>479190</v>
      </c>
      <c r="I63" s="592">
        <f t="shared" si="16"/>
        <v>588414</v>
      </c>
      <c r="J63" s="815"/>
      <c r="K63" s="816">
        <v>18204</v>
      </c>
      <c r="L63" s="817">
        <f t="shared" si="17"/>
        <v>0</v>
      </c>
      <c r="M63" s="816">
        <v>79865</v>
      </c>
      <c r="N63" s="817">
        <f t="shared" si="18"/>
        <v>0</v>
      </c>
      <c r="O63" s="818">
        <f t="shared" si="19"/>
        <v>0</v>
      </c>
      <c r="P63" s="641">
        <f t="shared" si="2"/>
        <v>0</v>
      </c>
      <c r="Q63" s="514">
        <f t="shared" si="3"/>
        <v>0</v>
      </c>
      <c r="R63" s="640">
        <f t="shared" si="1"/>
        <v>0</v>
      </c>
      <c r="S63" s="650"/>
      <c r="T63" s="523">
        <v>18204</v>
      </c>
      <c r="U63" s="523">
        <f t="shared" si="20"/>
        <v>0</v>
      </c>
      <c r="V63" s="523">
        <v>79865</v>
      </c>
      <c r="W63" s="523">
        <f t="shared" si="26"/>
        <v>0</v>
      </c>
      <c r="X63" s="674">
        <f t="shared" si="21"/>
        <v>0</v>
      </c>
      <c r="Y63" s="650"/>
      <c r="Z63" s="523">
        <v>18204</v>
      </c>
      <c r="AA63" s="523">
        <f t="shared" si="22"/>
        <v>0</v>
      </c>
      <c r="AB63" s="523">
        <v>79865</v>
      </c>
      <c r="AC63" s="523">
        <f t="shared" si="27"/>
        <v>0</v>
      </c>
      <c r="AD63" s="674">
        <f t="shared" si="23"/>
        <v>0</v>
      </c>
      <c r="AE63" s="744">
        <f t="shared" si="0"/>
        <v>6</v>
      </c>
      <c r="AF63" s="753">
        <v>18204</v>
      </c>
      <c r="AG63" s="753">
        <f t="shared" si="24"/>
        <v>109224</v>
      </c>
      <c r="AH63" s="753">
        <v>79865</v>
      </c>
      <c r="AI63" s="753">
        <f t="shared" si="28"/>
        <v>479190</v>
      </c>
      <c r="AJ63" s="754">
        <f t="shared" si="25"/>
        <v>588414</v>
      </c>
    </row>
    <row r="64" spans="1:36" s="501" customFormat="1" ht="15.75" hidden="1" x14ac:dyDescent="0.25">
      <c r="A64" s="500" t="s">
        <v>639</v>
      </c>
      <c r="B64" s="433" t="s">
        <v>183</v>
      </c>
      <c r="C64" s="567" t="s">
        <v>31</v>
      </c>
      <c r="D64" s="591">
        <v>42</v>
      </c>
      <c r="E64" s="468">
        <v>14176</v>
      </c>
      <c r="F64" s="469">
        <f t="shared" si="14"/>
        <v>595392</v>
      </c>
      <c r="G64" s="469">
        <v>34900</v>
      </c>
      <c r="H64" s="469">
        <f t="shared" si="15"/>
        <v>1465800</v>
      </c>
      <c r="I64" s="592">
        <f t="shared" si="16"/>
        <v>2061192</v>
      </c>
      <c r="J64" s="815"/>
      <c r="K64" s="816">
        <v>14176</v>
      </c>
      <c r="L64" s="817">
        <f t="shared" si="17"/>
        <v>0</v>
      </c>
      <c r="M64" s="816">
        <v>34900</v>
      </c>
      <c r="N64" s="817">
        <f t="shared" si="18"/>
        <v>0</v>
      </c>
      <c r="O64" s="818">
        <f t="shared" si="19"/>
        <v>0</v>
      </c>
      <c r="P64" s="641">
        <f t="shared" si="2"/>
        <v>0</v>
      </c>
      <c r="Q64" s="514">
        <f t="shared" si="3"/>
        <v>0</v>
      </c>
      <c r="R64" s="640">
        <f t="shared" si="1"/>
        <v>0</v>
      </c>
      <c r="S64" s="650"/>
      <c r="T64" s="523">
        <v>14176</v>
      </c>
      <c r="U64" s="523">
        <f t="shared" si="20"/>
        <v>0</v>
      </c>
      <c r="V64" s="523">
        <v>34900</v>
      </c>
      <c r="W64" s="523">
        <f t="shared" si="26"/>
        <v>0</v>
      </c>
      <c r="X64" s="674">
        <f t="shared" si="21"/>
        <v>0</v>
      </c>
      <c r="Y64" s="650"/>
      <c r="Z64" s="523">
        <v>14176</v>
      </c>
      <c r="AA64" s="523">
        <f t="shared" si="22"/>
        <v>0</v>
      </c>
      <c r="AB64" s="523">
        <v>34900</v>
      </c>
      <c r="AC64" s="523">
        <f t="shared" si="27"/>
        <v>0</v>
      </c>
      <c r="AD64" s="674">
        <f t="shared" si="23"/>
        <v>0</v>
      </c>
      <c r="AE64" s="744">
        <f t="shared" si="0"/>
        <v>42</v>
      </c>
      <c r="AF64" s="753">
        <v>14176</v>
      </c>
      <c r="AG64" s="753">
        <f t="shared" si="24"/>
        <v>595392</v>
      </c>
      <c r="AH64" s="753">
        <v>34900</v>
      </c>
      <c r="AI64" s="753">
        <f t="shared" si="28"/>
        <v>1465800</v>
      </c>
      <c r="AJ64" s="754">
        <f t="shared" si="25"/>
        <v>2061192</v>
      </c>
    </row>
    <row r="65" spans="1:36" s="501" customFormat="1" ht="15.75" hidden="1" x14ac:dyDescent="0.25">
      <c r="A65" s="500" t="s">
        <v>640</v>
      </c>
      <c r="B65" s="433" t="s">
        <v>184</v>
      </c>
      <c r="C65" s="567" t="s">
        <v>31</v>
      </c>
      <c r="D65" s="591">
        <v>1</v>
      </c>
      <c r="E65" s="468">
        <v>504288.43</v>
      </c>
      <c r="F65" s="469">
        <f t="shared" si="14"/>
        <v>504288.43</v>
      </c>
      <c r="G65" s="469">
        <v>855301.20000000007</v>
      </c>
      <c r="H65" s="469">
        <f t="shared" si="15"/>
        <v>855301.20000000007</v>
      </c>
      <c r="I65" s="592">
        <f t="shared" si="16"/>
        <v>1359589.6300000001</v>
      </c>
      <c r="J65" s="815"/>
      <c r="K65" s="816">
        <v>504288.43</v>
      </c>
      <c r="L65" s="817">
        <f t="shared" si="17"/>
        <v>0</v>
      </c>
      <c r="M65" s="816">
        <v>855301.20000000007</v>
      </c>
      <c r="N65" s="817">
        <f t="shared" si="18"/>
        <v>0</v>
      </c>
      <c r="O65" s="818">
        <f t="shared" si="19"/>
        <v>0</v>
      </c>
      <c r="P65" s="641">
        <f t="shared" si="2"/>
        <v>0</v>
      </c>
      <c r="Q65" s="514">
        <f t="shared" si="3"/>
        <v>0</v>
      </c>
      <c r="R65" s="640">
        <f t="shared" si="1"/>
        <v>0</v>
      </c>
      <c r="S65" s="650"/>
      <c r="T65" s="523">
        <v>504288.43</v>
      </c>
      <c r="U65" s="523">
        <f t="shared" si="20"/>
        <v>0</v>
      </c>
      <c r="V65" s="523">
        <v>855301.20000000007</v>
      </c>
      <c r="W65" s="523">
        <f t="shared" si="26"/>
        <v>0</v>
      </c>
      <c r="X65" s="674">
        <f t="shared" si="21"/>
        <v>0</v>
      </c>
      <c r="Y65" s="650"/>
      <c r="Z65" s="523">
        <v>504288.43</v>
      </c>
      <c r="AA65" s="523">
        <f t="shared" si="22"/>
        <v>0</v>
      </c>
      <c r="AB65" s="523">
        <v>855301.20000000007</v>
      </c>
      <c r="AC65" s="523">
        <f t="shared" si="27"/>
        <v>0</v>
      </c>
      <c r="AD65" s="674">
        <f t="shared" si="23"/>
        <v>0</v>
      </c>
      <c r="AE65" s="744">
        <f t="shared" si="0"/>
        <v>1</v>
      </c>
      <c r="AF65" s="753">
        <v>504288.43</v>
      </c>
      <c r="AG65" s="753">
        <f t="shared" si="24"/>
        <v>504288.43</v>
      </c>
      <c r="AH65" s="753">
        <v>855301.20000000007</v>
      </c>
      <c r="AI65" s="753">
        <f t="shared" si="28"/>
        <v>855301.20000000007</v>
      </c>
      <c r="AJ65" s="754">
        <f t="shared" si="25"/>
        <v>1359589.6300000001</v>
      </c>
    </row>
    <row r="66" spans="1:36" s="221" customFormat="1" ht="15.75" x14ac:dyDescent="0.25">
      <c r="A66" s="492" t="s">
        <v>641</v>
      </c>
      <c r="B66" s="494" t="s">
        <v>185</v>
      </c>
      <c r="C66" s="568" t="s">
        <v>171</v>
      </c>
      <c r="D66" s="591">
        <v>41.2</v>
      </c>
      <c r="E66" s="468">
        <v>44343.5</v>
      </c>
      <c r="F66" s="469">
        <f t="shared" si="14"/>
        <v>1826952.2000000002</v>
      </c>
      <c r="G66" s="469">
        <v>47372</v>
      </c>
      <c r="H66" s="469">
        <f t="shared" si="15"/>
        <v>1951726.4000000001</v>
      </c>
      <c r="I66" s="592">
        <f t="shared" si="16"/>
        <v>3778678.6000000006</v>
      </c>
      <c r="J66" s="819">
        <v>41.2</v>
      </c>
      <c r="K66" s="820">
        <v>44343.5</v>
      </c>
      <c r="L66" s="821">
        <f t="shared" si="17"/>
        <v>1826952.2000000002</v>
      </c>
      <c r="M66" s="820">
        <v>47372</v>
      </c>
      <c r="N66" s="821">
        <f t="shared" si="18"/>
        <v>1951726.4000000001</v>
      </c>
      <c r="O66" s="822">
        <f t="shared" si="19"/>
        <v>3778678.6000000006</v>
      </c>
      <c r="P66" s="641">
        <f t="shared" si="2"/>
        <v>0</v>
      </c>
      <c r="Q66" s="514">
        <f t="shared" si="3"/>
        <v>0</v>
      </c>
      <c r="R66" s="640">
        <f t="shared" si="1"/>
        <v>0</v>
      </c>
      <c r="S66" s="851">
        <v>41.2</v>
      </c>
      <c r="T66" s="516">
        <v>44343.5</v>
      </c>
      <c r="U66" s="516">
        <f t="shared" si="20"/>
        <v>1826952.2000000002</v>
      </c>
      <c r="V66" s="516">
        <v>47372</v>
      </c>
      <c r="W66" s="516">
        <f t="shared" si="26"/>
        <v>1951726.4000000001</v>
      </c>
      <c r="X66" s="675">
        <f t="shared" si="21"/>
        <v>3778678.6000000006</v>
      </c>
      <c r="Y66" s="651"/>
      <c r="Z66" s="516">
        <v>44343.5</v>
      </c>
      <c r="AA66" s="516">
        <f t="shared" si="22"/>
        <v>0</v>
      </c>
      <c r="AB66" s="516">
        <v>47372</v>
      </c>
      <c r="AC66" s="516">
        <f t="shared" si="27"/>
        <v>0</v>
      </c>
      <c r="AD66" s="675">
        <f t="shared" si="23"/>
        <v>0</v>
      </c>
      <c r="AE66" s="744">
        <f t="shared" si="0"/>
        <v>0</v>
      </c>
      <c r="AF66" s="755">
        <v>44343.5</v>
      </c>
      <c r="AG66" s="755">
        <f t="shared" si="24"/>
        <v>0</v>
      </c>
      <c r="AH66" s="755">
        <v>47372</v>
      </c>
      <c r="AI66" s="755">
        <f t="shared" si="28"/>
        <v>0</v>
      </c>
      <c r="AJ66" s="756">
        <f t="shared" si="25"/>
        <v>0</v>
      </c>
    </row>
    <row r="67" spans="1:36" s="501" customFormat="1" ht="15.75" hidden="1" x14ac:dyDescent="0.25">
      <c r="A67" s="500" t="s">
        <v>642</v>
      </c>
      <c r="B67" s="433" t="s">
        <v>186</v>
      </c>
      <c r="C67" s="569" t="s">
        <v>153</v>
      </c>
      <c r="D67" s="593">
        <v>387</v>
      </c>
      <c r="E67" s="470">
        <v>3576</v>
      </c>
      <c r="F67" s="470">
        <f t="shared" si="14"/>
        <v>1383912</v>
      </c>
      <c r="G67" s="470">
        <v>3510</v>
      </c>
      <c r="H67" s="470">
        <f t="shared" si="15"/>
        <v>1358370</v>
      </c>
      <c r="I67" s="592">
        <f t="shared" si="16"/>
        <v>2742282</v>
      </c>
      <c r="J67" s="823"/>
      <c r="K67" s="824">
        <v>3576</v>
      </c>
      <c r="L67" s="825">
        <f t="shared" si="17"/>
        <v>0</v>
      </c>
      <c r="M67" s="824">
        <v>3510</v>
      </c>
      <c r="N67" s="825">
        <f t="shared" si="18"/>
        <v>0</v>
      </c>
      <c r="O67" s="818">
        <f t="shared" si="19"/>
        <v>0</v>
      </c>
      <c r="P67" s="641">
        <f t="shared" si="2"/>
        <v>0</v>
      </c>
      <c r="Q67" s="514">
        <f t="shared" si="3"/>
        <v>0</v>
      </c>
      <c r="R67" s="640">
        <f t="shared" si="1"/>
        <v>0</v>
      </c>
      <c r="S67" s="650"/>
      <c r="T67" s="524">
        <v>3576</v>
      </c>
      <c r="U67" s="524">
        <f t="shared" si="20"/>
        <v>0</v>
      </c>
      <c r="V67" s="524">
        <v>3510</v>
      </c>
      <c r="W67" s="524">
        <f t="shared" si="26"/>
        <v>0</v>
      </c>
      <c r="X67" s="674">
        <f t="shared" si="21"/>
        <v>0</v>
      </c>
      <c r="Y67" s="650"/>
      <c r="Z67" s="524">
        <v>3576</v>
      </c>
      <c r="AA67" s="524">
        <f t="shared" si="22"/>
        <v>0</v>
      </c>
      <c r="AB67" s="524">
        <v>3510</v>
      </c>
      <c r="AC67" s="524">
        <f t="shared" si="27"/>
        <v>0</v>
      </c>
      <c r="AD67" s="674">
        <f t="shared" si="23"/>
        <v>0</v>
      </c>
      <c r="AE67" s="744">
        <f t="shared" si="0"/>
        <v>387</v>
      </c>
      <c r="AF67" s="757">
        <v>3576</v>
      </c>
      <c r="AG67" s="757">
        <f t="shared" si="24"/>
        <v>1383912</v>
      </c>
      <c r="AH67" s="757">
        <v>3510</v>
      </c>
      <c r="AI67" s="757">
        <f t="shared" si="28"/>
        <v>1358370</v>
      </c>
      <c r="AJ67" s="754">
        <f t="shared" si="25"/>
        <v>2742282</v>
      </c>
    </row>
    <row r="68" spans="1:36" s="230" customFormat="1" ht="15.75" x14ac:dyDescent="0.25">
      <c r="A68" s="492" t="s">
        <v>643</v>
      </c>
      <c r="B68" s="494" t="s">
        <v>187</v>
      </c>
      <c r="C68" s="570" t="s">
        <v>31</v>
      </c>
      <c r="D68" s="593">
        <v>15</v>
      </c>
      <c r="E68" s="470">
        <v>25728.400000000001</v>
      </c>
      <c r="F68" s="470">
        <f t="shared" si="14"/>
        <v>385926</v>
      </c>
      <c r="G68" s="470">
        <v>850.2</v>
      </c>
      <c r="H68" s="470">
        <f t="shared" si="15"/>
        <v>12753</v>
      </c>
      <c r="I68" s="592">
        <f t="shared" si="16"/>
        <v>398679</v>
      </c>
      <c r="J68" s="826">
        <v>15</v>
      </c>
      <c r="K68" s="827">
        <v>25728.400000000001</v>
      </c>
      <c r="L68" s="828">
        <f t="shared" si="17"/>
        <v>385926</v>
      </c>
      <c r="M68" s="827">
        <v>850.2</v>
      </c>
      <c r="N68" s="828">
        <f t="shared" si="18"/>
        <v>12753</v>
      </c>
      <c r="O68" s="822">
        <f t="shared" si="19"/>
        <v>398679</v>
      </c>
      <c r="P68" s="641">
        <f t="shared" si="2"/>
        <v>0</v>
      </c>
      <c r="Q68" s="514">
        <f t="shared" si="3"/>
        <v>0</v>
      </c>
      <c r="R68" s="640">
        <f t="shared" si="1"/>
        <v>0</v>
      </c>
      <c r="S68" s="852">
        <v>15</v>
      </c>
      <c r="T68" s="517">
        <v>25728.400000000001</v>
      </c>
      <c r="U68" s="517">
        <f t="shared" si="20"/>
        <v>385926</v>
      </c>
      <c r="V68" s="517">
        <v>850.2</v>
      </c>
      <c r="W68" s="517">
        <f t="shared" si="26"/>
        <v>12753</v>
      </c>
      <c r="X68" s="675">
        <f t="shared" si="21"/>
        <v>398679</v>
      </c>
      <c r="Y68" s="651"/>
      <c r="Z68" s="517">
        <v>25728.400000000001</v>
      </c>
      <c r="AA68" s="517">
        <f t="shared" si="22"/>
        <v>0</v>
      </c>
      <c r="AB68" s="517">
        <v>850.2</v>
      </c>
      <c r="AC68" s="517">
        <f t="shared" si="27"/>
        <v>0</v>
      </c>
      <c r="AD68" s="675">
        <f t="shared" si="23"/>
        <v>0</v>
      </c>
      <c r="AE68" s="744">
        <f t="shared" si="0"/>
        <v>0</v>
      </c>
      <c r="AF68" s="758">
        <v>25728.400000000001</v>
      </c>
      <c r="AG68" s="758">
        <f t="shared" si="24"/>
        <v>0</v>
      </c>
      <c r="AH68" s="758">
        <v>850.2</v>
      </c>
      <c r="AI68" s="758">
        <f t="shared" si="28"/>
        <v>0</v>
      </c>
      <c r="AJ68" s="756">
        <f t="shared" si="25"/>
        <v>0</v>
      </c>
    </row>
    <row r="69" spans="1:36" s="501" customFormat="1" ht="25.5" hidden="1" x14ac:dyDescent="0.25">
      <c r="A69" s="500" t="s">
        <v>644</v>
      </c>
      <c r="B69" s="433" t="s">
        <v>188</v>
      </c>
      <c r="C69" s="569" t="s">
        <v>31</v>
      </c>
      <c r="D69" s="593">
        <v>1</v>
      </c>
      <c r="E69" s="470">
        <v>89509.680000000008</v>
      </c>
      <c r="F69" s="470">
        <f t="shared" si="14"/>
        <v>89509.680000000008</v>
      </c>
      <c r="G69" s="470">
        <v>73184.800000000003</v>
      </c>
      <c r="H69" s="470">
        <f t="shared" si="15"/>
        <v>73184.800000000003</v>
      </c>
      <c r="I69" s="592">
        <f t="shared" si="16"/>
        <v>162694.48000000001</v>
      </c>
      <c r="J69" s="823"/>
      <c r="K69" s="824">
        <v>89509.680000000008</v>
      </c>
      <c r="L69" s="825">
        <f t="shared" si="17"/>
        <v>0</v>
      </c>
      <c r="M69" s="824">
        <v>73184.800000000003</v>
      </c>
      <c r="N69" s="825">
        <f t="shared" si="18"/>
        <v>0</v>
      </c>
      <c r="O69" s="818">
        <f t="shared" si="19"/>
        <v>0</v>
      </c>
      <c r="P69" s="641">
        <f t="shared" si="2"/>
        <v>0</v>
      </c>
      <c r="Q69" s="514">
        <f t="shared" si="3"/>
        <v>0</v>
      </c>
      <c r="R69" s="640">
        <f t="shared" si="1"/>
        <v>0</v>
      </c>
      <c r="S69" s="650"/>
      <c r="T69" s="524">
        <v>89509.680000000008</v>
      </c>
      <c r="U69" s="524">
        <f t="shared" si="20"/>
        <v>0</v>
      </c>
      <c r="V69" s="524">
        <v>73184.800000000003</v>
      </c>
      <c r="W69" s="524">
        <f t="shared" si="26"/>
        <v>0</v>
      </c>
      <c r="X69" s="674">
        <f t="shared" si="21"/>
        <v>0</v>
      </c>
      <c r="Y69" s="650"/>
      <c r="Z69" s="524">
        <v>89509.680000000008</v>
      </c>
      <c r="AA69" s="524">
        <f t="shared" si="22"/>
        <v>0</v>
      </c>
      <c r="AB69" s="524">
        <v>73184.800000000003</v>
      </c>
      <c r="AC69" s="524">
        <f t="shared" si="27"/>
        <v>0</v>
      </c>
      <c r="AD69" s="674">
        <f t="shared" si="23"/>
        <v>0</v>
      </c>
      <c r="AE69" s="744">
        <f t="shared" si="0"/>
        <v>1</v>
      </c>
      <c r="AF69" s="757">
        <v>89509.680000000008</v>
      </c>
      <c r="AG69" s="757">
        <f t="shared" si="24"/>
        <v>89509.680000000008</v>
      </c>
      <c r="AH69" s="757">
        <v>73184.800000000003</v>
      </c>
      <c r="AI69" s="757">
        <f t="shared" si="28"/>
        <v>73184.800000000003</v>
      </c>
      <c r="AJ69" s="754">
        <f t="shared" si="25"/>
        <v>162694.48000000001</v>
      </c>
    </row>
    <row r="70" spans="1:36" s="502" customFormat="1" ht="15.75" hidden="1" x14ac:dyDescent="0.25">
      <c r="A70" s="500" t="s">
        <v>645</v>
      </c>
      <c r="B70" s="433" t="s">
        <v>189</v>
      </c>
      <c r="C70" s="569" t="s">
        <v>31</v>
      </c>
      <c r="D70" s="593">
        <v>12</v>
      </c>
      <c r="E70" s="470">
        <v>11909.974166666669</v>
      </c>
      <c r="F70" s="470">
        <f t="shared" si="14"/>
        <v>142919.69000000003</v>
      </c>
      <c r="G70" s="470">
        <v>4538.7333333333336</v>
      </c>
      <c r="H70" s="470">
        <f t="shared" si="15"/>
        <v>54464.800000000003</v>
      </c>
      <c r="I70" s="592">
        <f t="shared" si="16"/>
        <v>197384.49000000005</v>
      </c>
      <c r="J70" s="823"/>
      <c r="K70" s="824">
        <v>11909.974166666669</v>
      </c>
      <c r="L70" s="825">
        <f t="shared" si="17"/>
        <v>0</v>
      </c>
      <c r="M70" s="824">
        <v>4538.7333333333336</v>
      </c>
      <c r="N70" s="825">
        <f t="shared" si="18"/>
        <v>0</v>
      </c>
      <c r="O70" s="818">
        <f t="shared" si="19"/>
        <v>0</v>
      </c>
      <c r="P70" s="641">
        <f t="shared" si="2"/>
        <v>0</v>
      </c>
      <c r="Q70" s="514">
        <f t="shared" si="3"/>
        <v>0</v>
      </c>
      <c r="R70" s="640">
        <f t="shared" si="1"/>
        <v>0</v>
      </c>
      <c r="S70" s="650"/>
      <c r="T70" s="524">
        <v>11909.974166666669</v>
      </c>
      <c r="U70" s="524">
        <f t="shared" si="20"/>
        <v>0</v>
      </c>
      <c r="V70" s="524">
        <v>4538.7333333333336</v>
      </c>
      <c r="W70" s="524">
        <f t="shared" si="26"/>
        <v>0</v>
      </c>
      <c r="X70" s="674">
        <f t="shared" si="21"/>
        <v>0</v>
      </c>
      <c r="Y70" s="650"/>
      <c r="Z70" s="524">
        <v>11909.974166666669</v>
      </c>
      <c r="AA70" s="524">
        <f t="shared" si="22"/>
        <v>0</v>
      </c>
      <c r="AB70" s="524">
        <v>4538.7333333333336</v>
      </c>
      <c r="AC70" s="524">
        <f t="shared" si="27"/>
        <v>0</v>
      </c>
      <c r="AD70" s="674">
        <f t="shared" si="23"/>
        <v>0</v>
      </c>
      <c r="AE70" s="744">
        <f t="shared" si="0"/>
        <v>12</v>
      </c>
      <c r="AF70" s="757">
        <v>11909.974166666669</v>
      </c>
      <c r="AG70" s="757">
        <f t="shared" si="24"/>
        <v>142919.69000000003</v>
      </c>
      <c r="AH70" s="757">
        <v>4538.7333333333336</v>
      </c>
      <c r="AI70" s="757">
        <f t="shared" si="28"/>
        <v>54464.800000000003</v>
      </c>
      <c r="AJ70" s="754">
        <f t="shared" si="25"/>
        <v>197384.49000000005</v>
      </c>
    </row>
    <row r="71" spans="1:36" s="501" customFormat="1" ht="25.5" hidden="1" x14ac:dyDescent="0.25">
      <c r="A71" s="500" t="s">
        <v>646</v>
      </c>
      <c r="B71" s="433" t="s">
        <v>190</v>
      </c>
      <c r="C71" s="569" t="s">
        <v>31</v>
      </c>
      <c r="D71" s="593">
        <v>5</v>
      </c>
      <c r="E71" s="470">
        <v>43829.718000000008</v>
      </c>
      <c r="F71" s="470">
        <f t="shared" si="14"/>
        <v>219148.59000000003</v>
      </c>
      <c r="G71" s="470">
        <v>26306.28</v>
      </c>
      <c r="H71" s="470">
        <f t="shared" si="15"/>
        <v>131531.4</v>
      </c>
      <c r="I71" s="592">
        <f t="shared" si="16"/>
        <v>350679.99</v>
      </c>
      <c r="J71" s="823"/>
      <c r="K71" s="824">
        <v>43829.718000000008</v>
      </c>
      <c r="L71" s="825">
        <f t="shared" si="17"/>
        <v>0</v>
      </c>
      <c r="M71" s="824">
        <v>26306.28</v>
      </c>
      <c r="N71" s="825">
        <f t="shared" si="18"/>
        <v>0</v>
      </c>
      <c r="O71" s="818">
        <f t="shared" si="19"/>
        <v>0</v>
      </c>
      <c r="P71" s="641">
        <f t="shared" si="2"/>
        <v>0</v>
      </c>
      <c r="Q71" s="514">
        <f t="shared" si="3"/>
        <v>0</v>
      </c>
      <c r="R71" s="640">
        <f t="shared" si="1"/>
        <v>0</v>
      </c>
      <c r="S71" s="650"/>
      <c r="T71" s="524">
        <v>43829.718000000008</v>
      </c>
      <c r="U71" s="524">
        <f t="shared" si="20"/>
        <v>0</v>
      </c>
      <c r="V71" s="524">
        <v>26306.28</v>
      </c>
      <c r="W71" s="524">
        <f t="shared" si="26"/>
        <v>0</v>
      </c>
      <c r="X71" s="674">
        <f t="shared" si="21"/>
        <v>0</v>
      </c>
      <c r="Y71" s="650"/>
      <c r="Z71" s="524">
        <v>43829.718000000008</v>
      </c>
      <c r="AA71" s="524">
        <f t="shared" si="22"/>
        <v>0</v>
      </c>
      <c r="AB71" s="524">
        <v>26306.28</v>
      </c>
      <c r="AC71" s="524">
        <f t="shared" si="27"/>
        <v>0</v>
      </c>
      <c r="AD71" s="674">
        <f t="shared" si="23"/>
        <v>0</v>
      </c>
      <c r="AE71" s="744">
        <f t="shared" si="0"/>
        <v>5</v>
      </c>
      <c r="AF71" s="757">
        <v>43829.718000000008</v>
      </c>
      <c r="AG71" s="757">
        <f t="shared" si="24"/>
        <v>219148.59000000003</v>
      </c>
      <c r="AH71" s="757">
        <v>26306.28</v>
      </c>
      <c r="AI71" s="757">
        <f t="shared" si="28"/>
        <v>131531.4</v>
      </c>
      <c r="AJ71" s="754">
        <f t="shared" si="25"/>
        <v>350679.99</v>
      </c>
    </row>
    <row r="72" spans="1:36" s="503" customFormat="1" ht="25.5" hidden="1" x14ac:dyDescent="0.25">
      <c r="A72" s="500" t="s">
        <v>647</v>
      </c>
      <c r="B72" s="433" t="s">
        <v>191</v>
      </c>
      <c r="C72" s="569" t="s">
        <v>31</v>
      </c>
      <c r="D72" s="593">
        <v>1</v>
      </c>
      <c r="E72" s="470">
        <v>219290.07</v>
      </c>
      <c r="F72" s="470">
        <f t="shared" si="14"/>
        <v>219290.07</v>
      </c>
      <c r="G72" s="470">
        <v>155542.39999999999</v>
      </c>
      <c r="H72" s="470">
        <f t="shared" si="15"/>
        <v>155542.39999999999</v>
      </c>
      <c r="I72" s="592">
        <f t="shared" si="16"/>
        <v>374832.47</v>
      </c>
      <c r="J72" s="823"/>
      <c r="K72" s="824">
        <v>219290.07</v>
      </c>
      <c r="L72" s="825">
        <f t="shared" si="17"/>
        <v>0</v>
      </c>
      <c r="M72" s="824">
        <v>155542.39999999999</v>
      </c>
      <c r="N72" s="825">
        <f t="shared" si="18"/>
        <v>0</v>
      </c>
      <c r="O72" s="818">
        <f t="shared" si="19"/>
        <v>0</v>
      </c>
      <c r="P72" s="641">
        <f t="shared" si="2"/>
        <v>0</v>
      </c>
      <c r="Q72" s="514">
        <f t="shared" si="3"/>
        <v>0</v>
      </c>
      <c r="R72" s="640">
        <f t="shared" si="1"/>
        <v>0</v>
      </c>
      <c r="S72" s="650"/>
      <c r="T72" s="524">
        <v>219290.07</v>
      </c>
      <c r="U72" s="524">
        <f t="shared" si="20"/>
        <v>0</v>
      </c>
      <c r="V72" s="524">
        <v>155542.39999999999</v>
      </c>
      <c r="W72" s="524">
        <f t="shared" si="26"/>
        <v>0</v>
      </c>
      <c r="X72" s="674">
        <f t="shared" si="21"/>
        <v>0</v>
      </c>
      <c r="Y72" s="650"/>
      <c r="Z72" s="524">
        <v>219290.07</v>
      </c>
      <c r="AA72" s="524">
        <f t="shared" si="22"/>
        <v>0</v>
      </c>
      <c r="AB72" s="524">
        <v>155542.39999999999</v>
      </c>
      <c r="AC72" s="524">
        <f t="shared" si="27"/>
        <v>0</v>
      </c>
      <c r="AD72" s="674">
        <f t="shared" si="23"/>
        <v>0</v>
      </c>
      <c r="AE72" s="744">
        <f t="shared" si="0"/>
        <v>1</v>
      </c>
      <c r="AF72" s="757">
        <v>219290.07</v>
      </c>
      <c r="AG72" s="757">
        <f t="shared" si="24"/>
        <v>219290.07</v>
      </c>
      <c r="AH72" s="757">
        <v>155542.39999999999</v>
      </c>
      <c r="AI72" s="757">
        <f t="shared" si="28"/>
        <v>155542.39999999999</v>
      </c>
      <c r="AJ72" s="754">
        <f t="shared" si="25"/>
        <v>374832.47</v>
      </c>
    </row>
    <row r="73" spans="1:36" s="242" customFormat="1" ht="17.45" hidden="1" customHeight="1" x14ac:dyDescent="0.25">
      <c r="A73" s="701" t="s">
        <v>648</v>
      </c>
      <c r="B73" s="698" t="s">
        <v>193</v>
      </c>
      <c r="C73" s="699"/>
      <c r="D73" s="642"/>
      <c r="E73" s="456"/>
      <c r="F73" s="456">
        <f>F74+F77+F79+F84+F86+F89</f>
        <v>11518228.359999999</v>
      </c>
      <c r="G73" s="456"/>
      <c r="H73" s="456">
        <f>H74+H77+H79+H84+H86+H89</f>
        <v>20862917.377999999</v>
      </c>
      <c r="I73" s="609">
        <f>I74+I77+I79+I84+I86+I89</f>
        <v>32381145.738000002</v>
      </c>
      <c r="J73" s="801"/>
      <c r="K73" s="802"/>
      <c r="L73" s="811">
        <f>L74+L77+L79+L84+L86+L89</f>
        <v>4084784.62</v>
      </c>
      <c r="M73" s="802"/>
      <c r="N73" s="811">
        <f>N74+N77+N79+N84+N86+N89</f>
        <v>10885660</v>
      </c>
      <c r="O73" s="804">
        <f>O74+O77+O79+O84+O86+O89</f>
        <v>14970444.620000001</v>
      </c>
      <c r="P73" s="642"/>
      <c r="Q73" s="456"/>
      <c r="R73" s="609"/>
      <c r="S73" s="641"/>
      <c r="T73" s="515"/>
      <c r="U73" s="515">
        <f>U74+U77+U79+U84+U86+U89</f>
        <v>4084784.62</v>
      </c>
      <c r="V73" s="515"/>
      <c r="W73" s="515">
        <f>W74+W77+W79+W84+W86+W89</f>
        <v>10885660</v>
      </c>
      <c r="X73" s="670">
        <f>X74+X77+X79+X84+X86+X89</f>
        <v>14970444.620000001</v>
      </c>
      <c r="Y73" s="641"/>
      <c r="Z73" s="515"/>
      <c r="AA73" s="515">
        <f>AA74+AA77+AA79+AA84+AA86+AA89</f>
        <v>0</v>
      </c>
      <c r="AB73" s="515"/>
      <c r="AC73" s="515">
        <f>AC74+AC77+AC79+AC84+AC86+AC89</f>
        <v>0</v>
      </c>
      <c r="AD73" s="670">
        <f>AD74+AD77+AD79+AD84+AD86+AD89</f>
        <v>0</v>
      </c>
      <c r="AE73" s="744">
        <f t="shared" si="0"/>
        <v>0</v>
      </c>
      <c r="AF73" s="745"/>
      <c r="AG73" s="745">
        <f>AG74+AG77+AG79+AG84+AG86+AG89</f>
        <v>7433443.7399999993</v>
      </c>
      <c r="AH73" s="745"/>
      <c r="AI73" s="745">
        <f>AI74+AI77+AI79+AI84+AI86+AI89</f>
        <v>9977257.3779999986</v>
      </c>
      <c r="AJ73" s="746">
        <f>AJ74+AJ77+AJ79+AJ84+AJ86+AJ89</f>
        <v>17410701.118000001</v>
      </c>
    </row>
    <row r="74" spans="1:36" s="504" customFormat="1" ht="17.45" hidden="1" customHeight="1" x14ac:dyDescent="0.25">
      <c r="A74" s="500" t="s">
        <v>649</v>
      </c>
      <c r="B74" s="433" t="s">
        <v>194</v>
      </c>
      <c r="C74" s="569"/>
      <c r="D74" s="593"/>
      <c r="E74" s="470"/>
      <c r="F74" s="470">
        <f>SUM(F75:F76)</f>
        <v>1391114.46</v>
      </c>
      <c r="G74" s="470"/>
      <c r="H74" s="470">
        <f>SUM(H75:H76)</f>
        <v>3336530</v>
      </c>
      <c r="I74" s="592">
        <f>SUM(I75:I76)</f>
        <v>4727644.46</v>
      </c>
      <c r="J74" s="823"/>
      <c r="K74" s="824"/>
      <c r="L74" s="825">
        <f>SUM(L75:L76)</f>
        <v>696034.62</v>
      </c>
      <c r="M74" s="824"/>
      <c r="N74" s="825">
        <f>SUM(N75:N76)</f>
        <v>1669410</v>
      </c>
      <c r="O74" s="818">
        <f>SUM(O75:O76)</f>
        <v>2365444.62</v>
      </c>
      <c r="P74" s="641">
        <f t="shared" si="2"/>
        <v>0</v>
      </c>
      <c r="Q74" s="514">
        <f t="shared" si="3"/>
        <v>0</v>
      </c>
      <c r="R74" s="640">
        <f t="shared" ref="R74:R137" si="29">(D74*K74)-(D74*T74)</f>
        <v>0</v>
      </c>
      <c r="S74" s="650"/>
      <c r="T74" s="525"/>
      <c r="U74" s="525">
        <f>SUM(U75:U76)</f>
        <v>696034.62</v>
      </c>
      <c r="V74" s="525"/>
      <c r="W74" s="525">
        <f>SUM(W75:W76)</f>
        <v>1669410</v>
      </c>
      <c r="X74" s="676">
        <f>SUM(X75:X76)</f>
        <v>2365444.62</v>
      </c>
      <c r="Y74" s="650"/>
      <c r="Z74" s="525"/>
      <c r="AA74" s="525">
        <f>SUM(AA75:AA76)</f>
        <v>0</v>
      </c>
      <c r="AB74" s="525"/>
      <c r="AC74" s="525">
        <f>SUM(AC75:AC76)</f>
        <v>0</v>
      </c>
      <c r="AD74" s="676">
        <f>SUM(AD75:AD76)</f>
        <v>0</v>
      </c>
      <c r="AE74" s="744">
        <f t="shared" si="0"/>
        <v>0</v>
      </c>
      <c r="AF74" s="759"/>
      <c r="AG74" s="759">
        <f>SUM(AG75:AG76)</f>
        <v>695079.84</v>
      </c>
      <c r="AH74" s="759"/>
      <c r="AI74" s="759">
        <f>SUM(AI75:AI76)</f>
        <v>1667120</v>
      </c>
      <c r="AJ74" s="760">
        <f>SUM(AJ75:AJ76)</f>
        <v>2362199.8400000003</v>
      </c>
    </row>
    <row r="75" spans="1:36" ht="17.45" customHeight="1" x14ac:dyDescent="0.25">
      <c r="A75" s="492" t="s">
        <v>650</v>
      </c>
      <c r="B75" s="435" t="s">
        <v>195</v>
      </c>
      <c r="C75" s="571" t="s">
        <v>33</v>
      </c>
      <c r="D75" s="587">
        <v>13.9</v>
      </c>
      <c r="E75" s="467">
        <v>95478</v>
      </c>
      <c r="F75" s="467">
        <f>E75*D75</f>
        <v>1327144.2</v>
      </c>
      <c r="G75" s="467">
        <v>229000</v>
      </c>
      <c r="H75" s="467">
        <f>G75*D75</f>
        <v>3183100</v>
      </c>
      <c r="I75" s="589">
        <f>F75+H75</f>
        <v>4510244.2</v>
      </c>
      <c r="J75" s="806">
        <v>6.95</v>
      </c>
      <c r="K75" s="807">
        <v>95478</v>
      </c>
      <c r="L75" s="808">
        <f>K75*J75</f>
        <v>663572.1</v>
      </c>
      <c r="M75" s="807">
        <v>229000</v>
      </c>
      <c r="N75" s="808">
        <f>M75*J75</f>
        <v>1591550</v>
      </c>
      <c r="O75" s="812">
        <f>L75+N75</f>
        <v>2255122.1</v>
      </c>
      <c r="P75" s="641">
        <f t="shared" si="2"/>
        <v>0</v>
      </c>
      <c r="Q75" s="514">
        <f t="shared" si="3"/>
        <v>0</v>
      </c>
      <c r="R75" s="640">
        <f t="shared" si="29"/>
        <v>0</v>
      </c>
      <c r="S75" s="861">
        <v>6.95</v>
      </c>
      <c r="T75" s="514">
        <v>95478</v>
      </c>
      <c r="U75" s="514">
        <f>T75*S75</f>
        <v>663572.1</v>
      </c>
      <c r="V75" s="514">
        <v>229000</v>
      </c>
      <c r="W75" s="514">
        <f>V75*S75</f>
        <v>1591550</v>
      </c>
      <c r="X75" s="671">
        <f>U75+W75</f>
        <v>2255122.1</v>
      </c>
      <c r="Y75" s="641"/>
      <c r="Z75" s="514">
        <v>95478</v>
      </c>
      <c r="AA75" s="514">
        <f>Z75*Y75</f>
        <v>0</v>
      </c>
      <c r="AB75" s="514">
        <v>229000</v>
      </c>
      <c r="AC75" s="514">
        <f>AB75*Y75</f>
        <v>0</v>
      </c>
      <c r="AD75" s="671">
        <f>AA75+AC75</f>
        <v>0</v>
      </c>
      <c r="AE75" s="744">
        <f t="shared" si="0"/>
        <v>6.95</v>
      </c>
      <c r="AF75" s="747">
        <v>95478</v>
      </c>
      <c r="AG75" s="747">
        <f>AF75*AE75</f>
        <v>663572.1</v>
      </c>
      <c r="AH75" s="747">
        <v>229000</v>
      </c>
      <c r="AI75" s="747">
        <f>AH75*AE75</f>
        <v>1591550</v>
      </c>
      <c r="AJ75" s="748">
        <f>AG75+AI75</f>
        <v>2255122.1</v>
      </c>
    </row>
    <row r="76" spans="1:36" ht="38.25" x14ac:dyDescent="0.25">
      <c r="A76" s="492" t="s">
        <v>651</v>
      </c>
      <c r="B76" s="435" t="s">
        <v>196</v>
      </c>
      <c r="C76" s="571" t="s">
        <v>33</v>
      </c>
      <c r="D76" s="587">
        <v>0.67</v>
      </c>
      <c r="E76" s="467">
        <v>95478</v>
      </c>
      <c r="F76" s="467">
        <f>E76*D76</f>
        <v>63970.26</v>
      </c>
      <c r="G76" s="467">
        <v>229000</v>
      </c>
      <c r="H76" s="467">
        <f>G76*D76</f>
        <v>153430</v>
      </c>
      <c r="I76" s="589">
        <f>F76+H76</f>
        <v>217400.26</v>
      </c>
      <c r="J76" s="806">
        <v>0.34</v>
      </c>
      <c r="K76" s="807">
        <v>95478</v>
      </c>
      <c r="L76" s="808">
        <f>K76*J76</f>
        <v>32462.520000000004</v>
      </c>
      <c r="M76" s="807">
        <v>229000</v>
      </c>
      <c r="N76" s="808">
        <f>M76*J76</f>
        <v>77860</v>
      </c>
      <c r="O76" s="812">
        <f>L76+N76</f>
        <v>110322.52</v>
      </c>
      <c r="P76" s="641">
        <f t="shared" si="2"/>
        <v>0</v>
      </c>
      <c r="Q76" s="514">
        <f t="shared" si="3"/>
        <v>0</v>
      </c>
      <c r="R76" s="640">
        <f t="shared" si="29"/>
        <v>0</v>
      </c>
      <c r="S76" s="861">
        <v>0.34</v>
      </c>
      <c r="T76" s="514">
        <v>95478</v>
      </c>
      <c r="U76" s="514">
        <f>T76*S76</f>
        <v>32462.520000000004</v>
      </c>
      <c r="V76" s="514">
        <v>229000</v>
      </c>
      <c r="W76" s="514">
        <f>V76*S76</f>
        <v>77860</v>
      </c>
      <c r="X76" s="671">
        <f>U76+W76</f>
        <v>110322.52</v>
      </c>
      <c r="Y76" s="641"/>
      <c r="Z76" s="514">
        <v>95478</v>
      </c>
      <c r="AA76" s="514">
        <f>Z76*Y76</f>
        <v>0</v>
      </c>
      <c r="AB76" s="514">
        <v>229000</v>
      </c>
      <c r="AC76" s="514">
        <f>AB76*Y76</f>
        <v>0</v>
      </c>
      <c r="AD76" s="671">
        <f>AA76+AC76</f>
        <v>0</v>
      </c>
      <c r="AE76" s="744">
        <f t="shared" si="0"/>
        <v>0.33</v>
      </c>
      <c r="AF76" s="747">
        <v>95478</v>
      </c>
      <c r="AG76" s="747">
        <f>AF76*AE76</f>
        <v>31507.74</v>
      </c>
      <c r="AH76" s="747">
        <v>229000</v>
      </c>
      <c r="AI76" s="747">
        <f>AH76*AE76</f>
        <v>75570</v>
      </c>
      <c r="AJ76" s="748">
        <f>AG76+AI76</f>
        <v>107077.74</v>
      </c>
    </row>
    <row r="77" spans="1:36" s="505" customFormat="1" ht="17.45" hidden="1" customHeight="1" x14ac:dyDescent="0.25">
      <c r="A77" s="434" t="s">
        <v>652</v>
      </c>
      <c r="B77" s="433" t="s">
        <v>197</v>
      </c>
      <c r="C77" s="569" t="s">
        <v>153</v>
      </c>
      <c r="D77" s="593">
        <v>439.29</v>
      </c>
      <c r="E77" s="470"/>
      <c r="F77" s="470">
        <f>SUM(F78:F78)</f>
        <v>1823053.5</v>
      </c>
      <c r="G77" s="470"/>
      <c r="H77" s="470">
        <f>SUM(H78:H78)</f>
        <v>292127.85000000003</v>
      </c>
      <c r="I77" s="592">
        <f>SUM(I78:I78)</f>
        <v>2115181.35</v>
      </c>
      <c r="J77" s="823"/>
      <c r="K77" s="824"/>
      <c r="L77" s="825">
        <f>SUM(L78:L78)</f>
        <v>0</v>
      </c>
      <c r="M77" s="824"/>
      <c r="N77" s="825">
        <f>SUM(N78:N78)</f>
        <v>0</v>
      </c>
      <c r="O77" s="818">
        <f>SUM(O78:O78)</f>
        <v>0</v>
      </c>
      <c r="P77" s="641">
        <f t="shared" si="2"/>
        <v>0</v>
      </c>
      <c r="Q77" s="514">
        <f t="shared" si="3"/>
        <v>0</v>
      </c>
      <c r="R77" s="640">
        <f t="shared" si="29"/>
        <v>0</v>
      </c>
      <c r="S77" s="650"/>
      <c r="T77" s="524"/>
      <c r="U77" s="524">
        <f>SUM(U78:U78)</f>
        <v>0</v>
      </c>
      <c r="V77" s="524"/>
      <c r="W77" s="524">
        <f>SUM(W78:W78)</f>
        <v>0</v>
      </c>
      <c r="X77" s="674">
        <f>SUM(X78:X78)</f>
        <v>0</v>
      </c>
      <c r="Y77" s="650"/>
      <c r="Z77" s="524"/>
      <c r="AA77" s="524">
        <f>SUM(AA78:AA78)</f>
        <v>0</v>
      </c>
      <c r="AB77" s="524"/>
      <c r="AC77" s="524">
        <f>SUM(AC78:AC78)</f>
        <v>0</v>
      </c>
      <c r="AD77" s="674">
        <f>SUM(AD78:AD78)</f>
        <v>0</v>
      </c>
      <c r="AE77" s="744">
        <f t="shared" si="0"/>
        <v>439.29</v>
      </c>
      <c r="AF77" s="757"/>
      <c r="AG77" s="757">
        <f>SUM(AG78:AG78)</f>
        <v>1823053.5</v>
      </c>
      <c r="AH77" s="757"/>
      <c r="AI77" s="757">
        <f>SUM(AI78:AI78)</f>
        <v>292127.85000000003</v>
      </c>
      <c r="AJ77" s="754">
        <f>SUM(AJ78:AJ78)</f>
        <v>2115181.35</v>
      </c>
    </row>
    <row r="78" spans="1:36" s="506" customFormat="1" ht="17.45" hidden="1" customHeight="1" x14ac:dyDescent="0.25">
      <c r="A78" s="497" t="s">
        <v>653</v>
      </c>
      <c r="B78" s="435" t="s">
        <v>198</v>
      </c>
      <c r="C78" s="572" t="s">
        <v>153</v>
      </c>
      <c r="D78" s="587">
        <v>439.29</v>
      </c>
      <c r="E78" s="467">
        <v>4150</v>
      </c>
      <c r="F78" s="467">
        <f>E78*D78</f>
        <v>1823053.5</v>
      </c>
      <c r="G78" s="467">
        <v>665</v>
      </c>
      <c r="H78" s="467">
        <f>G78*D78</f>
        <v>292127.85000000003</v>
      </c>
      <c r="I78" s="589">
        <f>F78+H78</f>
        <v>2115181.35</v>
      </c>
      <c r="J78" s="806"/>
      <c r="K78" s="807">
        <v>4150</v>
      </c>
      <c r="L78" s="808">
        <f>K78*J78</f>
        <v>0</v>
      </c>
      <c r="M78" s="807">
        <v>665</v>
      </c>
      <c r="N78" s="808">
        <f>M78*J78</f>
        <v>0</v>
      </c>
      <c r="O78" s="812">
        <f>L78+N78</f>
        <v>0</v>
      </c>
      <c r="P78" s="641">
        <f t="shared" si="2"/>
        <v>0</v>
      </c>
      <c r="Q78" s="514">
        <f t="shared" si="3"/>
        <v>0</v>
      </c>
      <c r="R78" s="640">
        <f t="shared" si="29"/>
        <v>0</v>
      </c>
      <c r="S78" s="641"/>
      <c r="T78" s="521">
        <v>4150</v>
      </c>
      <c r="U78" s="521">
        <f>T78*S78</f>
        <v>0</v>
      </c>
      <c r="V78" s="521">
        <v>665</v>
      </c>
      <c r="W78" s="521">
        <f>V78*S78</f>
        <v>0</v>
      </c>
      <c r="X78" s="673">
        <f>U78+W78</f>
        <v>0</v>
      </c>
      <c r="Y78" s="641"/>
      <c r="Z78" s="521">
        <v>4150</v>
      </c>
      <c r="AA78" s="521">
        <f>Z78*Y78</f>
        <v>0</v>
      </c>
      <c r="AB78" s="521">
        <v>665</v>
      </c>
      <c r="AC78" s="521">
        <f>AB78*Y78</f>
        <v>0</v>
      </c>
      <c r="AD78" s="673">
        <f>AA78+AC78</f>
        <v>0</v>
      </c>
      <c r="AE78" s="744">
        <f t="shared" si="0"/>
        <v>439.29</v>
      </c>
      <c r="AF78" s="751">
        <v>4150</v>
      </c>
      <c r="AG78" s="751">
        <f>AF78*AE78</f>
        <v>1823053.5</v>
      </c>
      <c r="AH78" s="751">
        <v>665</v>
      </c>
      <c r="AI78" s="751">
        <f>AH78*AE78</f>
        <v>292127.85000000003</v>
      </c>
      <c r="AJ78" s="752">
        <f>AG78+AI78</f>
        <v>2115181.35</v>
      </c>
    </row>
    <row r="79" spans="1:36" s="403" customFormat="1" ht="17.45" hidden="1" customHeight="1" x14ac:dyDescent="0.25">
      <c r="A79" s="434" t="s">
        <v>654</v>
      </c>
      <c r="B79" s="433" t="s">
        <v>199</v>
      </c>
      <c r="C79" s="569"/>
      <c r="D79" s="593"/>
      <c r="E79" s="470"/>
      <c r="F79" s="470">
        <f>SUM(F80:F83)</f>
        <v>202237.8</v>
      </c>
      <c r="G79" s="470"/>
      <c r="H79" s="470">
        <f>SUM(H80:H83)</f>
        <v>401840.08799999999</v>
      </c>
      <c r="I79" s="592">
        <f>SUM(I80:I83)</f>
        <v>604077.88800000004</v>
      </c>
      <c r="J79" s="823"/>
      <c r="K79" s="824"/>
      <c r="L79" s="825">
        <f>SUM(L80:L83)</f>
        <v>0</v>
      </c>
      <c r="M79" s="824"/>
      <c r="N79" s="825">
        <f>SUM(N80:N83)</f>
        <v>0</v>
      </c>
      <c r="O79" s="818">
        <f>SUM(O80:O83)</f>
        <v>0</v>
      </c>
      <c r="P79" s="641">
        <f t="shared" si="2"/>
        <v>0</v>
      </c>
      <c r="Q79" s="514">
        <f t="shared" si="3"/>
        <v>0</v>
      </c>
      <c r="R79" s="640">
        <f t="shared" si="29"/>
        <v>0</v>
      </c>
      <c r="S79" s="650"/>
      <c r="T79" s="524"/>
      <c r="U79" s="524">
        <f>SUM(U80:U83)</f>
        <v>0</v>
      </c>
      <c r="V79" s="524"/>
      <c r="W79" s="524">
        <f>SUM(W80:W83)</f>
        <v>0</v>
      </c>
      <c r="X79" s="674">
        <f>SUM(X80:X83)</f>
        <v>0</v>
      </c>
      <c r="Y79" s="650"/>
      <c r="Z79" s="524"/>
      <c r="AA79" s="524">
        <f>SUM(AA80:AA83)</f>
        <v>0</v>
      </c>
      <c r="AB79" s="524"/>
      <c r="AC79" s="524">
        <f>SUM(AC80:AC83)</f>
        <v>0</v>
      </c>
      <c r="AD79" s="674">
        <f>SUM(AD80:AD83)</f>
        <v>0</v>
      </c>
      <c r="AE79" s="744">
        <f t="shared" si="0"/>
        <v>0</v>
      </c>
      <c r="AF79" s="757"/>
      <c r="AG79" s="757">
        <f>SUM(AG80:AG83)</f>
        <v>202237.8</v>
      </c>
      <c r="AH79" s="757"/>
      <c r="AI79" s="757">
        <f>SUM(AI80:AI83)</f>
        <v>401840.08799999999</v>
      </c>
      <c r="AJ79" s="754">
        <f>SUM(AJ80:AJ83)</f>
        <v>604077.88800000004</v>
      </c>
    </row>
    <row r="80" spans="1:36" s="496" customFormat="1" ht="17.45" hidden="1" customHeight="1" x14ac:dyDescent="0.25">
      <c r="A80" s="497" t="s">
        <v>655</v>
      </c>
      <c r="B80" s="435" t="s">
        <v>200</v>
      </c>
      <c r="C80" s="572" t="s">
        <v>31</v>
      </c>
      <c r="D80" s="587">
        <v>71</v>
      </c>
      <c r="E80" s="467">
        <v>707.4</v>
      </c>
      <c r="F80" s="467">
        <f>E80*D80</f>
        <v>50225.4</v>
      </c>
      <c r="G80" s="467">
        <v>1310.4000000000001</v>
      </c>
      <c r="H80" s="467">
        <f>G80*D80</f>
        <v>93038.400000000009</v>
      </c>
      <c r="I80" s="589">
        <f>F80+H80</f>
        <v>143263.80000000002</v>
      </c>
      <c r="J80" s="806"/>
      <c r="K80" s="807">
        <v>707.4</v>
      </c>
      <c r="L80" s="808">
        <f>K80*J80</f>
        <v>0</v>
      </c>
      <c r="M80" s="807">
        <v>1310.4000000000001</v>
      </c>
      <c r="N80" s="808">
        <f>M80*J80</f>
        <v>0</v>
      </c>
      <c r="O80" s="812">
        <f>L80+N80</f>
        <v>0</v>
      </c>
      <c r="P80" s="641">
        <f t="shared" si="2"/>
        <v>0</v>
      </c>
      <c r="Q80" s="514">
        <f t="shared" si="3"/>
        <v>0</v>
      </c>
      <c r="R80" s="640">
        <f t="shared" si="29"/>
        <v>0</v>
      </c>
      <c r="S80" s="641"/>
      <c r="T80" s="521">
        <v>707.4</v>
      </c>
      <c r="U80" s="521">
        <f>T80*S80</f>
        <v>0</v>
      </c>
      <c r="V80" s="521">
        <v>1310.4000000000001</v>
      </c>
      <c r="W80" s="521">
        <f>V80*S80</f>
        <v>0</v>
      </c>
      <c r="X80" s="673">
        <f>U80+W80</f>
        <v>0</v>
      </c>
      <c r="Y80" s="641"/>
      <c r="Z80" s="521">
        <v>707.4</v>
      </c>
      <c r="AA80" s="521">
        <f>Z80*Y80</f>
        <v>0</v>
      </c>
      <c r="AB80" s="521">
        <v>1310.4000000000001</v>
      </c>
      <c r="AC80" s="521">
        <f>AB80*Y80</f>
        <v>0</v>
      </c>
      <c r="AD80" s="673">
        <f>AA80+AC80</f>
        <v>0</v>
      </c>
      <c r="AE80" s="744">
        <f t="shared" si="0"/>
        <v>71</v>
      </c>
      <c r="AF80" s="751">
        <v>707.4</v>
      </c>
      <c r="AG80" s="751">
        <f>AF80*AE80</f>
        <v>50225.4</v>
      </c>
      <c r="AH80" s="751">
        <v>1310.4000000000001</v>
      </c>
      <c r="AI80" s="751">
        <f>AH80*AE80</f>
        <v>93038.400000000009</v>
      </c>
      <c r="AJ80" s="752">
        <f>AG80+AI80</f>
        <v>143263.80000000002</v>
      </c>
    </row>
    <row r="81" spans="1:36" s="496" customFormat="1" ht="17.45" hidden="1" customHeight="1" x14ac:dyDescent="0.25">
      <c r="A81" s="497" t="s">
        <v>656</v>
      </c>
      <c r="B81" s="435" t="s">
        <v>201</v>
      </c>
      <c r="C81" s="572" t="s">
        <v>31</v>
      </c>
      <c r="D81" s="587">
        <v>350</v>
      </c>
      <c r="E81" s="467">
        <v>235.8</v>
      </c>
      <c r="F81" s="467">
        <f>E81*D81</f>
        <v>82530</v>
      </c>
      <c r="G81" s="467">
        <v>326.35199999999998</v>
      </c>
      <c r="H81" s="467">
        <f>G81*D81</f>
        <v>114223.2</v>
      </c>
      <c r="I81" s="589">
        <f>F81+H81</f>
        <v>196753.2</v>
      </c>
      <c r="J81" s="806"/>
      <c r="K81" s="807">
        <v>235.8</v>
      </c>
      <c r="L81" s="808">
        <f>K81*J81</f>
        <v>0</v>
      </c>
      <c r="M81" s="807">
        <v>326.35199999999998</v>
      </c>
      <c r="N81" s="808">
        <f>M81*J81</f>
        <v>0</v>
      </c>
      <c r="O81" s="812">
        <f>L81+N81</f>
        <v>0</v>
      </c>
      <c r="P81" s="641">
        <f t="shared" si="2"/>
        <v>0</v>
      </c>
      <c r="Q81" s="514">
        <f t="shared" si="3"/>
        <v>0</v>
      </c>
      <c r="R81" s="640">
        <f t="shared" si="29"/>
        <v>0</v>
      </c>
      <c r="S81" s="641"/>
      <c r="T81" s="521">
        <v>235.8</v>
      </c>
      <c r="U81" s="521">
        <f>T81*S81</f>
        <v>0</v>
      </c>
      <c r="V81" s="521">
        <v>326.35199999999998</v>
      </c>
      <c r="W81" s="521">
        <f>V81*S81</f>
        <v>0</v>
      </c>
      <c r="X81" s="673">
        <f>U81+W81</f>
        <v>0</v>
      </c>
      <c r="Y81" s="641"/>
      <c r="Z81" s="521">
        <v>235.8</v>
      </c>
      <c r="AA81" s="521">
        <f>Z81*Y81</f>
        <v>0</v>
      </c>
      <c r="AB81" s="521">
        <v>326.35199999999998</v>
      </c>
      <c r="AC81" s="521">
        <f>AB81*Y81</f>
        <v>0</v>
      </c>
      <c r="AD81" s="673">
        <f>AA81+AC81</f>
        <v>0</v>
      </c>
      <c r="AE81" s="744">
        <f t="shared" si="0"/>
        <v>350</v>
      </c>
      <c r="AF81" s="751">
        <v>235.8</v>
      </c>
      <c r="AG81" s="751">
        <f>AF81*AE81</f>
        <v>82530</v>
      </c>
      <c r="AH81" s="751">
        <v>326.35199999999998</v>
      </c>
      <c r="AI81" s="751">
        <f>AH81*AE81</f>
        <v>114223.2</v>
      </c>
      <c r="AJ81" s="752">
        <f>AG81+AI81</f>
        <v>196753.2</v>
      </c>
    </row>
    <row r="82" spans="1:36" s="496" customFormat="1" ht="17.45" hidden="1" customHeight="1" x14ac:dyDescent="0.25">
      <c r="A82" s="497" t="s">
        <v>657</v>
      </c>
      <c r="B82" s="435" t="s">
        <v>202</v>
      </c>
      <c r="C82" s="572" t="s">
        <v>31</v>
      </c>
      <c r="D82" s="587">
        <v>260</v>
      </c>
      <c r="E82" s="467">
        <v>188.64000000000001</v>
      </c>
      <c r="F82" s="467">
        <f>E82*D82</f>
        <v>49046.400000000001</v>
      </c>
      <c r="G82" s="467">
        <v>492.96</v>
      </c>
      <c r="H82" s="467">
        <f>G82*D82</f>
        <v>128169.59999999999</v>
      </c>
      <c r="I82" s="589">
        <f>F82+H82</f>
        <v>177216</v>
      </c>
      <c r="J82" s="806"/>
      <c r="K82" s="807">
        <v>188.64000000000001</v>
      </c>
      <c r="L82" s="808">
        <f>K82*J82</f>
        <v>0</v>
      </c>
      <c r="M82" s="807">
        <v>492.96</v>
      </c>
      <c r="N82" s="808">
        <f>M82*J82</f>
        <v>0</v>
      </c>
      <c r="O82" s="812">
        <f>L82+N82</f>
        <v>0</v>
      </c>
      <c r="P82" s="641">
        <f t="shared" si="2"/>
        <v>0</v>
      </c>
      <c r="Q82" s="514">
        <f t="shared" si="3"/>
        <v>0</v>
      </c>
      <c r="R82" s="640">
        <f t="shared" si="29"/>
        <v>0</v>
      </c>
      <c r="S82" s="641"/>
      <c r="T82" s="521">
        <v>188.64000000000001</v>
      </c>
      <c r="U82" s="521">
        <f>T82*S82</f>
        <v>0</v>
      </c>
      <c r="V82" s="521">
        <v>492.96</v>
      </c>
      <c r="W82" s="521">
        <f>V82*S82</f>
        <v>0</v>
      </c>
      <c r="X82" s="673">
        <f>U82+W82</f>
        <v>0</v>
      </c>
      <c r="Y82" s="641"/>
      <c r="Z82" s="521">
        <v>188.64000000000001</v>
      </c>
      <c r="AA82" s="521">
        <f>Z82*Y82</f>
        <v>0</v>
      </c>
      <c r="AB82" s="521">
        <v>492.96</v>
      </c>
      <c r="AC82" s="521">
        <f>AB82*Y82</f>
        <v>0</v>
      </c>
      <c r="AD82" s="673">
        <f>AA82+AC82</f>
        <v>0</v>
      </c>
      <c r="AE82" s="744">
        <f t="shared" si="0"/>
        <v>260</v>
      </c>
      <c r="AF82" s="751">
        <v>188.64000000000001</v>
      </c>
      <c r="AG82" s="751">
        <f>AF82*AE82</f>
        <v>49046.400000000001</v>
      </c>
      <c r="AH82" s="751">
        <v>492.96</v>
      </c>
      <c r="AI82" s="751">
        <f>AH82*AE82</f>
        <v>128169.59999999999</v>
      </c>
      <c r="AJ82" s="752">
        <f>AG82+AI82</f>
        <v>177216</v>
      </c>
    </row>
    <row r="83" spans="1:36" s="496" customFormat="1" ht="17.45" hidden="1" customHeight="1" x14ac:dyDescent="0.25">
      <c r="A83" s="497" t="s">
        <v>658</v>
      </c>
      <c r="B83" s="435" t="s">
        <v>203</v>
      </c>
      <c r="C83" s="572" t="s">
        <v>31</v>
      </c>
      <c r="D83" s="587">
        <v>130</v>
      </c>
      <c r="E83" s="467">
        <v>157.20000000000002</v>
      </c>
      <c r="F83" s="467">
        <f>E83*D83</f>
        <v>20436.000000000004</v>
      </c>
      <c r="G83" s="467">
        <v>510.83759999999995</v>
      </c>
      <c r="H83" s="467">
        <f>G83*D83</f>
        <v>66408.887999999992</v>
      </c>
      <c r="I83" s="589">
        <f>F83+H83</f>
        <v>86844.887999999992</v>
      </c>
      <c r="J83" s="806"/>
      <c r="K83" s="807">
        <v>157.20000000000002</v>
      </c>
      <c r="L83" s="808">
        <f>K83*J83</f>
        <v>0</v>
      </c>
      <c r="M83" s="807">
        <v>510.83759999999995</v>
      </c>
      <c r="N83" s="808">
        <f>M83*J83</f>
        <v>0</v>
      </c>
      <c r="O83" s="812">
        <f>L83+N83</f>
        <v>0</v>
      </c>
      <c r="P83" s="641">
        <f t="shared" si="2"/>
        <v>0</v>
      </c>
      <c r="Q83" s="514">
        <f t="shared" si="3"/>
        <v>0</v>
      </c>
      <c r="R83" s="640">
        <f t="shared" si="29"/>
        <v>0</v>
      </c>
      <c r="S83" s="641"/>
      <c r="T83" s="521">
        <v>157.20000000000002</v>
      </c>
      <c r="U83" s="521">
        <f>T83*S83</f>
        <v>0</v>
      </c>
      <c r="V83" s="521">
        <v>510.83759999999995</v>
      </c>
      <c r="W83" s="521">
        <f>V83*S83</f>
        <v>0</v>
      </c>
      <c r="X83" s="673">
        <f>U83+W83</f>
        <v>0</v>
      </c>
      <c r="Y83" s="641"/>
      <c r="Z83" s="521">
        <v>157.20000000000002</v>
      </c>
      <c r="AA83" s="521">
        <f>Z83*Y83</f>
        <v>0</v>
      </c>
      <c r="AB83" s="521">
        <v>510.83759999999995</v>
      </c>
      <c r="AC83" s="521">
        <f>AB83*Y83</f>
        <v>0</v>
      </c>
      <c r="AD83" s="673">
        <f>AA83+AC83</f>
        <v>0</v>
      </c>
      <c r="AE83" s="744">
        <f t="shared" si="0"/>
        <v>130</v>
      </c>
      <c r="AF83" s="751">
        <v>157.20000000000002</v>
      </c>
      <c r="AG83" s="751">
        <f>AF83*AE83</f>
        <v>20436.000000000004</v>
      </c>
      <c r="AH83" s="751">
        <v>510.83759999999995</v>
      </c>
      <c r="AI83" s="751">
        <f>AH83*AE83</f>
        <v>66408.887999999992</v>
      </c>
      <c r="AJ83" s="752">
        <f>AG83+AI83</f>
        <v>86844.887999999992</v>
      </c>
    </row>
    <row r="84" spans="1:36" s="403" customFormat="1" ht="17.45" hidden="1" customHeight="1" x14ac:dyDescent="0.25">
      <c r="A84" s="434" t="s">
        <v>659</v>
      </c>
      <c r="B84" s="433" t="s">
        <v>204</v>
      </c>
      <c r="C84" s="569"/>
      <c r="D84" s="593"/>
      <c r="E84" s="470"/>
      <c r="F84" s="470">
        <f>F85</f>
        <v>103490</v>
      </c>
      <c r="G84" s="470"/>
      <c r="H84" s="470">
        <f>H85</f>
        <v>6500</v>
      </c>
      <c r="I84" s="592">
        <f>I85</f>
        <v>109990</v>
      </c>
      <c r="J84" s="823"/>
      <c r="K84" s="824"/>
      <c r="L84" s="825">
        <f>L85</f>
        <v>0</v>
      </c>
      <c r="M84" s="824"/>
      <c r="N84" s="825">
        <f>N85</f>
        <v>0</v>
      </c>
      <c r="O84" s="818">
        <f>O85</f>
        <v>0</v>
      </c>
      <c r="P84" s="641">
        <f t="shared" si="2"/>
        <v>0</v>
      </c>
      <c r="Q84" s="514">
        <f t="shared" si="3"/>
        <v>0</v>
      </c>
      <c r="R84" s="640">
        <f t="shared" si="29"/>
        <v>0</v>
      </c>
      <c r="S84" s="650"/>
      <c r="T84" s="524"/>
      <c r="U84" s="524">
        <f>U85</f>
        <v>0</v>
      </c>
      <c r="V84" s="524"/>
      <c r="W84" s="524">
        <f>W85</f>
        <v>0</v>
      </c>
      <c r="X84" s="674">
        <f>X85</f>
        <v>0</v>
      </c>
      <c r="Y84" s="650"/>
      <c r="Z84" s="524"/>
      <c r="AA84" s="524">
        <f>AA85</f>
        <v>0</v>
      </c>
      <c r="AB84" s="524"/>
      <c r="AC84" s="524">
        <f>AC85</f>
        <v>0</v>
      </c>
      <c r="AD84" s="674">
        <f>AD85</f>
        <v>0</v>
      </c>
      <c r="AE84" s="744">
        <f t="shared" si="0"/>
        <v>0</v>
      </c>
      <c r="AF84" s="757"/>
      <c r="AG84" s="757">
        <f>AG85</f>
        <v>103490</v>
      </c>
      <c r="AH84" s="757"/>
      <c r="AI84" s="757">
        <f>AI85</f>
        <v>6500</v>
      </c>
      <c r="AJ84" s="754">
        <f>AJ85</f>
        <v>109990</v>
      </c>
    </row>
    <row r="85" spans="1:36" s="496" customFormat="1" ht="25.5" hidden="1" customHeight="1" x14ac:dyDescent="0.25">
      <c r="A85" s="497" t="s">
        <v>660</v>
      </c>
      <c r="B85" s="435" t="s">
        <v>205</v>
      </c>
      <c r="C85" s="572" t="s">
        <v>33</v>
      </c>
      <c r="D85" s="587">
        <v>1</v>
      </c>
      <c r="E85" s="467">
        <v>103490</v>
      </c>
      <c r="F85" s="467">
        <f>E85*D85</f>
        <v>103490</v>
      </c>
      <c r="G85" s="467">
        <v>6500</v>
      </c>
      <c r="H85" s="467">
        <f>G85*D85</f>
        <v>6500</v>
      </c>
      <c r="I85" s="589">
        <f>F85+H85</f>
        <v>109990</v>
      </c>
      <c r="J85" s="806"/>
      <c r="K85" s="807">
        <v>103490</v>
      </c>
      <c r="L85" s="808">
        <f>K85*J85</f>
        <v>0</v>
      </c>
      <c r="M85" s="807">
        <v>6500</v>
      </c>
      <c r="N85" s="808">
        <f>M85*J85</f>
        <v>0</v>
      </c>
      <c r="O85" s="812">
        <f>L85+N85</f>
        <v>0</v>
      </c>
      <c r="P85" s="641">
        <f t="shared" si="2"/>
        <v>0</v>
      </c>
      <c r="Q85" s="514">
        <f t="shared" si="3"/>
        <v>0</v>
      </c>
      <c r="R85" s="640">
        <f t="shared" si="29"/>
        <v>0</v>
      </c>
      <c r="S85" s="641"/>
      <c r="T85" s="521">
        <v>103490</v>
      </c>
      <c r="U85" s="521">
        <f>T85*S85</f>
        <v>0</v>
      </c>
      <c r="V85" s="521">
        <v>6500</v>
      </c>
      <c r="W85" s="521">
        <f>V85*S85</f>
        <v>0</v>
      </c>
      <c r="X85" s="673">
        <f>U85+W85</f>
        <v>0</v>
      </c>
      <c r="Y85" s="641"/>
      <c r="Z85" s="521">
        <v>103490</v>
      </c>
      <c r="AA85" s="521">
        <f>Z85*Y85</f>
        <v>0</v>
      </c>
      <c r="AB85" s="521">
        <v>6500</v>
      </c>
      <c r="AC85" s="521">
        <f>AB85*Y85</f>
        <v>0</v>
      </c>
      <c r="AD85" s="673">
        <f>AA85+AC85</f>
        <v>0</v>
      </c>
      <c r="AE85" s="744">
        <f t="shared" si="0"/>
        <v>1</v>
      </c>
      <c r="AF85" s="751">
        <v>103490</v>
      </c>
      <c r="AG85" s="751">
        <f>AF85*AE85</f>
        <v>103490</v>
      </c>
      <c r="AH85" s="751">
        <v>6500</v>
      </c>
      <c r="AI85" s="751">
        <f>AH85*AE85</f>
        <v>6500</v>
      </c>
      <c r="AJ85" s="752">
        <f>AG85+AI85</f>
        <v>109990</v>
      </c>
    </row>
    <row r="86" spans="1:36" ht="17.45" hidden="1" customHeight="1" x14ac:dyDescent="0.25">
      <c r="A86" s="436" t="s">
        <v>661</v>
      </c>
      <c r="B86" s="433" t="s">
        <v>206</v>
      </c>
      <c r="C86" s="569"/>
      <c r="D86" s="593"/>
      <c r="E86" s="470"/>
      <c r="F86" s="470">
        <f>SUM(F87:F88)</f>
        <v>6149267.5999999996</v>
      </c>
      <c r="G86" s="470"/>
      <c r="H86" s="470">
        <f>SUM(H87:H88)</f>
        <v>16539153.999999998</v>
      </c>
      <c r="I86" s="592">
        <f>SUM(I87:I88)</f>
        <v>22688421.599999998</v>
      </c>
      <c r="J86" s="823"/>
      <c r="K86" s="824"/>
      <c r="L86" s="825">
        <f>SUM(L87:L88)</f>
        <v>3388750</v>
      </c>
      <c r="M86" s="824"/>
      <c r="N86" s="825">
        <f>SUM(N87:N88)</f>
        <v>9216250</v>
      </c>
      <c r="O86" s="818">
        <f>SUM(O87:O88)</f>
        <v>12605000</v>
      </c>
      <c r="P86" s="641">
        <f t="shared" si="2"/>
        <v>0</v>
      </c>
      <c r="Q86" s="514">
        <f t="shared" si="3"/>
        <v>0</v>
      </c>
      <c r="R86" s="640">
        <f t="shared" si="29"/>
        <v>0</v>
      </c>
      <c r="S86" s="650"/>
      <c r="T86" s="525"/>
      <c r="U86" s="525">
        <f>SUM(U87:U88)</f>
        <v>3388750</v>
      </c>
      <c r="V86" s="525"/>
      <c r="W86" s="525">
        <f>SUM(W87:W88)</f>
        <v>9216250</v>
      </c>
      <c r="X86" s="676">
        <f>SUM(X87:X88)</f>
        <v>12605000</v>
      </c>
      <c r="Y86" s="650"/>
      <c r="Z86" s="525"/>
      <c r="AA86" s="525">
        <f>SUM(AA87:AA88)</f>
        <v>0</v>
      </c>
      <c r="AB86" s="525"/>
      <c r="AC86" s="525">
        <f>SUM(AC87:AC88)</f>
        <v>0</v>
      </c>
      <c r="AD86" s="676">
        <f>SUM(AD87:AD88)</f>
        <v>0</v>
      </c>
      <c r="AE86" s="744">
        <f t="shared" si="0"/>
        <v>0</v>
      </c>
      <c r="AF86" s="759"/>
      <c r="AG86" s="759">
        <f>SUM(AG87:AG88)</f>
        <v>2760517.5999999996</v>
      </c>
      <c r="AH86" s="759"/>
      <c r="AI86" s="759">
        <f>SUM(AI87:AI88)</f>
        <v>7322903.9999999991</v>
      </c>
      <c r="AJ86" s="760">
        <f>SUM(AJ87:AJ88)</f>
        <v>10083421.599999998</v>
      </c>
    </row>
    <row r="87" spans="1:36" ht="27" customHeight="1" x14ac:dyDescent="0.25">
      <c r="A87" s="491" t="s">
        <v>662</v>
      </c>
      <c r="B87" s="435" t="s">
        <v>207</v>
      </c>
      <c r="C87" s="572" t="s">
        <v>153</v>
      </c>
      <c r="D87" s="594">
        <v>2230.6</v>
      </c>
      <c r="E87" s="467">
        <v>2711</v>
      </c>
      <c r="F87" s="467">
        <f>E87*D87</f>
        <v>6047156.5999999996</v>
      </c>
      <c r="G87" s="467">
        <v>7373</v>
      </c>
      <c r="H87" s="471">
        <f>G87*D87</f>
        <v>16446213.799999999</v>
      </c>
      <c r="I87" s="595">
        <f>F87+H87</f>
        <v>22493370.399999999</v>
      </c>
      <c r="J87" s="829">
        <v>1250</v>
      </c>
      <c r="K87" s="807">
        <v>2711</v>
      </c>
      <c r="L87" s="808">
        <f>K87*J87</f>
        <v>3388750</v>
      </c>
      <c r="M87" s="807">
        <v>7373</v>
      </c>
      <c r="N87" s="830">
        <f>M87*J87</f>
        <v>9216250</v>
      </c>
      <c r="O87" s="831">
        <f>L87+N87</f>
        <v>12605000</v>
      </c>
      <c r="P87" s="641">
        <f t="shared" si="2"/>
        <v>0</v>
      </c>
      <c r="Q87" s="514">
        <f t="shared" si="3"/>
        <v>0</v>
      </c>
      <c r="R87" s="640">
        <f t="shared" si="29"/>
        <v>0</v>
      </c>
      <c r="S87" s="860">
        <v>1250</v>
      </c>
      <c r="T87" s="514">
        <v>2711</v>
      </c>
      <c r="U87" s="514">
        <f>T87*S87</f>
        <v>3388750</v>
      </c>
      <c r="V87" s="514">
        <v>7373</v>
      </c>
      <c r="W87" s="677">
        <f>V87*S87</f>
        <v>9216250</v>
      </c>
      <c r="X87" s="678">
        <f>U87+W87</f>
        <v>12605000</v>
      </c>
      <c r="Y87" s="652"/>
      <c r="Z87" s="514">
        <v>2711</v>
      </c>
      <c r="AA87" s="514">
        <f>Z87*Y87</f>
        <v>0</v>
      </c>
      <c r="AB87" s="514">
        <v>7373</v>
      </c>
      <c r="AC87" s="677">
        <f>AB87*Y87</f>
        <v>0</v>
      </c>
      <c r="AD87" s="678">
        <f>AA87+AC87</f>
        <v>0</v>
      </c>
      <c r="AE87" s="744">
        <f t="shared" si="0"/>
        <v>980.59999999999991</v>
      </c>
      <c r="AF87" s="747">
        <v>2711</v>
      </c>
      <c r="AG87" s="747">
        <f>AF87*AE87</f>
        <v>2658406.5999999996</v>
      </c>
      <c r="AH87" s="747">
        <v>7373</v>
      </c>
      <c r="AI87" s="762">
        <f>AH87*AE87</f>
        <v>7229963.7999999989</v>
      </c>
      <c r="AJ87" s="763">
        <f>AG87+AI87</f>
        <v>9888370.3999999985</v>
      </c>
    </row>
    <row r="88" spans="1:36" s="403" customFormat="1" ht="26.25" hidden="1" customHeight="1" x14ac:dyDescent="0.25">
      <c r="A88" s="436" t="s">
        <v>663</v>
      </c>
      <c r="B88" s="435" t="s">
        <v>208</v>
      </c>
      <c r="C88" s="572" t="s">
        <v>153</v>
      </c>
      <c r="D88" s="587">
        <v>20.2</v>
      </c>
      <c r="E88" s="467">
        <v>5055</v>
      </c>
      <c r="F88" s="467">
        <f>E88*D88</f>
        <v>102111</v>
      </c>
      <c r="G88" s="467">
        <v>4601</v>
      </c>
      <c r="H88" s="473">
        <f>G88*D88</f>
        <v>92940.2</v>
      </c>
      <c r="I88" s="595">
        <f>F88+H88</f>
        <v>195051.2</v>
      </c>
      <c r="J88" s="806"/>
      <c r="K88" s="807">
        <v>5055</v>
      </c>
      <c r="L88" s="808">
        <f>K88*J88</f>
        <v>0</v>
      </c>
      <c r="M88" s="807">
        <v>4601</v>
      </c>
      <c r="N88" s="832">
        <f>M88*J88</f>
        <v>0</v>
      </c>
      <c r="O88" s="831">
        <f>L88+N88</f>
        <v>0</v>
      </c>
      <c r="P88" s="641">
        <f t="shared" si="2"/>
        <v>0</v>
      </c>
      <c r="Q88" s="514">
        <f t="shared" si="3"/>
        <v>0</v>
      </c>
      <c r="R88" s="640">
        <f t="shared" si="29"/>
        <v>0</v>
      </c>
      <c r="S88" s="641"/>
      <c r="T88" s="521">
        <v>5055</v>
      </c>
      <c r="U88" s="521">
        <f>T88*S88</f>
        <v>0</v>
      </c>
      <c r="V88" s="521">
        <v>4601</v>
      </c>
      <c r="W88" s="679">
        <f>V88*S88</f>
        <v>0</v>
      </c>
      <c r="X88" s="680">
        <f>U88+W88</f>
        <v>0</v>
      </c>
      <c r="Y88" s="641"/>
      <c r="Z88" s="521">
        <v>5055</v>
      </c>
      <c r="AA88" s="521">
        <f>Z88*Y88</f>
        <v>0</v>
      </c>
      <c r="AB88" s="521">
        <v>4601</v>
      </c>
      <c r="AC88" s="679">
        <f>AB88*Y88</f>
        <v>0</v>
      </c>
      <c r="AD88" s="680">
        <f>AA88+AC88</f>
        <v>0</v>
      </c>
      <c r="AE88" s="744">
        <f t="shared" si="0"/>
        <v>20.2</v>
      </c>
      <c r="AF88" s="751">
        <v>5055</v>
      </c>
      <c r="AG88" s="751">
        <f>AF88*AE88</f>
        <v>102111</v>
      </c>
      <c r="AH88" s="751">
        <v>4601</v>
      </c>
      <c r="AI88" s="764">
        <f>AH88*AE88</f>
        <v>92940.2</v>
      </c>
      <c r="AJ88" s="765">
        <f>AG88+AI88</f>
        <v>195051.2</v>
      </c>
    </row>
    <row r="89" spans="1:36" s="403" customFormat="1" ht="17.45" hidden="1" customHeight="1" x14ac:dyDescent="0.25">
      <c r="A89" s="434" t="s">
        <v>664</v>
      </c>
      <c r="B89" s="433" t="s">
        <v>209</v>
      </c>
      <c r="C89" s="569"/>
      <c r="D89" s="593"/>
      <c r="E89" s="470"/>
      <c r="F89" s="470">
        <f>SUM(F90:F92)</f>
        <v>1849065</v>
      </c>
      <c r="G89" s="470"/>
      <c r="H89" s="470">
        <f>SUM(H90:H92)</f>
        <v>286765.44</v>
      </c>
      <c r="I89" s="592">
        <f>SUM(I90:I92)</f>
        <v>2135830.44</v>
      </c>
      <c r="J89" s="823"/>
      <c r="K89" s="824"/>
      <c r="L89" s="825">
        <f>SUM(L90:L92)</f>
        <v>0</v>
      </c>
      <c r="M89" s="824"/>
      <c r="N89" s="825">
        <f>SUM(N90:N92)</f>
        <v>0</v>
      </c>
      <c r="O89" s="818">
        <f>SUM(O90:O92)</f>
        <v>0</v>
      </c>
      <c r="P89" s="641">
        <f t="shared" si="2"/>
        <v>0</v>
      </c>
      <c r="Q89" s="514">
        <f t="shared" si="3"/>
        <v>0</v>
      </c>
      <c r="R89" s="640">
        <f t="shared" si="29"/>
        <v>0</v>
      </c>
      <c r="S89" s="650"/>
      <c r="T89" s="524"/>
      <c r="U89" s="524">
        <f>SUM(U90:U92)</f>
        <v>0</v>
      </c>
      <c r="V89" s="524"/>
      <c r="W89" s="524">
        <f>SUM(W90:W92)</f>
        <v>0</v>
      </c>
      <c r="X89" s="674">
        <f>SUM(X90:X92)</f>
        <v>0</v>
      </c>
      <c r="Y89" s="650"/>
      <c r="Z89" s="524"/>
      <c r="AA89" s="524">
        <f>SUM(AA90:AA92)</f>
        <v>0</v>
      </c>
      <c r="AB89" s="524"/>
      <c r="AC89" s="524">
        <f>SUM(AC90:AC92)</f>
        <v>0</v>
      </c>
      <c r="AD89" s="674">
        <f>SUM(AD90:AD92)</f>
        <v>0</v>
      </c>
      <c r="AE89" s="744">
        <f t="shared" si="0"/>
        <v>0</v>
      </c>
      <c r="AF89" s="757"/>
      <c r="AG89" s="757">
        <f>SUM(AG90:AG92)</f>
        <v>1849065</v>
      </c>
      <c r="AH89" s="757"/>
      <c r="AI89" s="757">
        <f>SUM(AI90:AI92)</f>
        <v>286765.44</v>
      </c>
      <c r="AJ89" s="754">
        <f>SUM(AJ90:AJ92)</f>
        <v>2135830.44</v>
      </c>
    </row>
    <row r="90" spans="1:36" s="496" customFormat="1" ht="17.45" hidden="1" customHeight="1" x14ac:dyDescent="0.25">
      <c r="A90" s="497" t="s">
        <v>665</v>
      </c>
      <c r="B90" s="435" t="s">
        <v>210</v>
      </c>
      <c r="C90" s="572" t="s">
        <v>171</v>
      </c>
      <c r="D90" s="587">
        <v>7.6</v>
      </c>
      <c r="E90" s="467">
        <v>39300</v>
      </c>
      <c r="F90" s="467">
        <f>E90*D90</f>
        <v>298680</v>
      </c>
      <c r="G90" s="467">
        <v>23774.400000000001</v>
      </c>
      <c r="H90" s="467">
        <f>G90*D90</f>
        <v>180685.44</v>
      </c>
      <c r="I90" s="589">
        <f>F90+H90</f>
        <v>479365.44</v>
      </c>
      <c r="J90" s="806"/>
      <c r="K90" s="807">
        <v>39300</v>
      </c>
      <c r="L90" s="808">
        <f>K90*J90</f>
        <v>0</v>
      </c>
      <c r="M90" s="807">
        <v>23774.400000000001</v>
      </c>
      <c r="N90" s="808">
        <f>M90*J90</f>
        <v>0</v>
      </c>
      <c r="O90" s="812">
        <f>L90+N90</f>
        <v>0</v>
      </c>
      <c r="P90" s="641">
        <f t="shared" si="2"/>
        <v>0</v>
      </c>
      <c r="Q90" s="514">
        <f t="shared" si="3"/>
        <v>0</v>
      </c>
      <c r="R90" s="640">
        <f t="shared" si="29"/>
        <v>0</v>
      </c>
      <c r="S90" s="641"/>
      <c r="T90" s="521">
        <v>39300</v>
      </c>
      <c r="U90" s="521">
        <f>T90*S90</f>
        <v>0</v>
      </c>
      <c r="V90" s="521">
        <v>23774.400000000001</v>
      </c>
      <c r="W90" s="521">
        <f>V90*S90</f>
        <v>0</v>
      </c>
      <c r="X90" s="673">
        <f>U90+W90</f>
        <v>0</v>
      </c>
      <c r="Y90" s="641"/>
      <c r="Z90" s="521">
        <v>39300</v>
      </c>
      <c r="AA90" s="521">
        <f>Z90*Y90</f>
        <v>0</v>
      </c>
      <c r="AB90" s="521">
        <v>23774.400000000001</v>
      </c>
      <c r="AC90" s="521">
        <f>AB90*Y90</f>
        <v>0</v>
      </c>
      <c r="AD90" s="673">
        <f>AA90+AC90</f>
        <v>0</v>
      </c>
      <c r="AE90" s="744">
        <f t="shared" si="0"/>
        <v>7.6</v>
      </c>
      <c r="AF90" s="751">
        <v>39300</v>
      </c>
      <c r="AG90" s="751">
        <f>AF90*AE90</f>
        <v>298680</v>
      </c>
      <c r="AH90" s="751">
        <v>23774.400000000001</v>
      </c>
      <c r="AI90" s="751">
        <f>AH90*AE90</f>
        <v>180685.44</v>
      </c>
      <c r="AJ90" s="752">
        <f>AG90+AI90</f>
        <v>479365.44</v>
      </c>
    </row>
    <row r="91" spans="1:36" s="496" customFormat="1" ht="17.45" hidden="1" customHeight="1" x14ac:dyDescent="0.25">
      <c r="A91" s="497" t="s">
        <v>666</v>
      </c>
      <c r="B91" s="435" t="s">
        <v>211</v>
      </c>
      <c r="C91" s="572" t="s">
        <v>153</v>
      </c>
      <c r="D91" s="587">
        <v>115</v>
      </c>
      <c r="E91" s="467">
        <v>1179</v>
      </c>
      <c r="F91" s="467">
        <f>E91*D91</f>
        <v>135585</v>
      </c>
      <c r="G91" s="467"/>
      <c r="H91" s="467"/>
      <c r="I91" s="589">
        <f>F91+H91</f>
        <v>135585</v>
      </c>
      <c r="J91" s="806"/>
      <c r="K91" s="807">
        <v>1179</v>
      </c>
      <c r="L91" s="808">
        <f>K91*J91</f>
        <v>0</v>
      </c>
      <c r="M91" s="807"/>
      <c r="N91" s="808"/>
      <c r="O91" s="812">
        <f>L91+N91</f>
        <v>0</v>
      </c>
      <c r="P91" s="641">
        <f t="shared" si="2"/>
        <v>0</v>
      </c>
      <c r="Q91" s="514">
        <f t="shared" si="3"/>
        <v>0</v>
      </c>
      <c r="R91" s="640">
        <f t="shared" si="29"/>
        <v>0</v>
      </c>
      <c r="S91" s="641"/>
      <c r="T91" s="521">
        <v>1179</v>
      </c>
      <c r="U91" s="521">
        <f>T91*S91</f>
        <v>0</v>
      </c>
      <c r="V91" s="521"/>
      <c r="W91" s="521"/>
      <c r="X91" s="673">
        <f>U91+W91</f>
        <v>0</v>
      </c>
      <c r="Y91" s="641"/>
      <c r="Z91" s="521">
        <v>1179</v>
      </c>
      <c r="AA91" s="521">
        <f>Z91*Y91</f>
        <v>0</v>
      </c>
      <c r="AB91" s="521"/>
      <c r="AC91" s="521"/>
      <c r="AD91" s="673">
        <f>AA91+AC91</f>
        <v>0</v>
      </c>
      <c r="AE91" s="744">
        <f t="shared" si="0"/>
        <v>115</v>
      </c>
      <c r="AF91" s="751">
        <v>1179</v>
      </c>
      <c r="AG91" s="751">
        <f>AF91*AE91</f>
        <v>135585</v>
      </c>
      <c r="AH91" s="751"/>
      <c r="AI91" s="751"/>
      <c r="AJ91" s="752">
        <f>AG91+AI91</f>
        <v>135585</v>
      </c>
    </row>
    <row r="92" spans="1:36" s="496" customFormat="1" ht="17.45" hidden="1" customHeight="1" x14ac:dyDescent="0.25">
      <c r="A92" s="497" t="s">
        <v>667</v>
      </c>
      <c r="B92" s="435" t="s">
        <v>212</v>
      </c>
      <c r="C92" s="572" t="s">
        <v>213</v>
      </c>
      <c r="D92" s="587">
        <v>600</v>
      </c>
      <c r="E92" s="467">
        <v>2358</v>
      </c>
      <c r="F92" s="467">
        <f>E92*D92</f>
        <v>1414800</v>
      </c>
      <c r="G92" s="467">
        <v>176.8</v>
      </c>
      <c r="H92" s="467">
        <f>G92*D92</f>
        <v>106080</v>
      </c>
      <c r="I92" s="589">
        <f>F92+H92</f>
        <v>1520880</v>
      </c>
      <c r="J92" s="806"/>
      <c r="K92" s="807">
        <v>2358</v>
      </c>
      <c r="L92" s="808">
        <f>K92*J92</f>
        <v>0</v>
      </c>
      <c r="M92" s="807">
        <v>176.8</v>
      </c>
      <c r="N92" s="808">
        <f>M92*J92</f>
        <v>0</v>
      </c>
      <c r="O92" s="812">
        <f>L92+N92</f>
        <v>0</v>
      </c>
      <c r="P92" s="641">
        <f t="shared" si="2"/>
        <v>0</v>
      </c>
      <c r="Q92" s="514">
        <f t="shared" si="3"/>
        <v>0</v>
      </c>
      <c r="R92" s="640">
        <f t="shared" si="29"/>
        <v>0</v>
      </c>
      <c r="S92" s="641"/>
      <c r="T92" s="521">
        <v>2358</v>
      </c>
      <c r="U92" s="521">
        <f>T92*S92</f>
        <v>0</v>
      </c>
      <c r="V92" s="521">
        <v>176.8</v>
      </c>
      <c r="W92" s="521">
        <f>V92*S92</f>
        <v>0</v>
      </c>
      <c r="X92" s="673">
        <f>U92+W92</f>
        <v>0</v>
      </c>
      <c r="Y92" s="641"/>
      <c r="Z92" s="521">
        <v>2358</v>
      </c>
      <c r="AA92" s="521">
        <f>Z92*Y92</f>
        <v>0</v>
      </c>
      <c r="AB92" s="521">
        <v>176.8</v>
      </c>
      <c r="AC92" s="521">
        <f>AB92*Y92</f>
        <v>0</v>
      </c>
      <c r="AD92" s="673">
        <f>AA92+AC92</f>
        <v>0</v>
      </c>
      <c r="AE92" s="744">
        <f t="shared" si="0"/>
        <v>600</v>
      </c>
      <c r="AF92" s="751">
        <v>2358</v>
      </c>
      <c r="AG92" s="751">
        <f>AF92*AE92</f>
        <v>1414800</v>
      </c>
      <c r="AH92" s="751">
        <v>176.8</v>
      </c>
      <c r="AI92" s="751">
        <f>AH92*AE92</f>
        <v>106080</v>
      </c>
      <c r="AJ92" s="752">
        <f>AG92+AI92</f>
        <v>1520880</v>
      </c>
    </row>
    <row r="93" spans="1:36" s="403" customFormat="1" ht="17.45" hidden="1" customHeight="1" x14ac:dyDescent="0.25">
      <c r="A93" s="702" t="s">
        <v>214</v>
      </c>
      <c r="B93" s="698" t="s">
        <v>215</v>
      </c>
      <c r="C93" s="699"/>
      <c r="D93" s="703"/>
      <c r="E93" s="421"/>
      <c r="F93" s="421">
        <f>SUM(F94:F97)</f>
        <v>3943362</v>
      </c>
      <c r="G93" s="421"/>
      <c r="H93" s="421">
        <f>SUM(H94:H97)</f>
        <v>7445174</v>
      </c>
      <c r="I93" s="586">
        <f>SUM(I94:I97)</f>
        <v>11388536</v>
      </c>
      <c r="J93" s="833"/>
      <c r="K93" s="802"/>
      <c r="L93" s="811">
        <f>SUM(L94:L97)</f>
        <v>0</v>
      </c>
      <c r="M93" s="802"/>
      <c r="N93" s="811">
        <f>SUM(N94:N97)</f>
        <v>0</v>
      </c>
      <c r="O93" s="804">
        <f>SUM(O94:O97)</f>
        <v>0</v>
      </c>
      <c r="P93" s="641">
        <f t="shared" si="2"/>
        <v>0</v>
      </c>
      <c r="Q93" s="514">
        <f t="shared" si="3"/>
        <v>0</v>
      </c>
      <c r="R93" s="640">
        <f t="shared" si="29"/>
        <v>0</v>
      </c>
      <c r="S93" s="636"/>
      <c r="T93" s="520"/>
      <c r="U93" s="520">
        <f>SUM(U94:U97)</f>
        <v>0</v>
      </c>
      <c r="V93" s="520"/>
      <c r="W93" s="520">
        <f>SUM(W94:W97)</f>
        <v>0</v>
      </c>
      <c r="X93" s="672">
        <f>SUM(X94:X97)</f>
        <v>0</v>
      </c>
      <c r="Y93" s="636"/>
      <c r="Z93" s="520"/>
      <c r="AA93" s="520">
        <f>SUM(AA94:AA97)</f>
        <v>0</v>
      </c>
      <c r="AB93" s="520"/>
      <c r="AC93" s="520">
        <f>SUM(AC94:AC97)</f>
        <v>0</v>
      </c>
      <c r="AD93" s="672">
        <f>SUM(AD94:AD97)</f>
        <v>0</v>
      </c>
      <c r="AE93" s="744">
        <f t="shared" si="0"/>
        <v>0</v>
      </c>
      <c r="AF93" s="749"/>
      <c r="AG93" s="749">
        <f>SUM(AG94:AG97)</f>
        <v>3943362</v>
      </c>
      <c r="AH93" s="749"/>
      <c r="AI93" s="749">
        <f>SUM(AI94:AI97)</f>
        <v>7445174</v>
      </c>
      <c r="AJ93" s="750">
        <f>SUM(AJ94:AJ97)</f>
        <v>11388536</v>
      </c>
    </row>
    <row r="94" spans="1:36" s="505" customFormat="1" ht="17.45" hidden="1" customHeight="1" x14ac:dyDescent="0.25">
      <c r="A94" s="507" t="s">
        <v>668</v>
      </c>
      <c r="B94" s="433" t="s">
        <v>216</v>
      </c>
      <c r="C94" s="569" t="s">
        <v>217</v>
      </c>
      <c r="D94" s="596">
        <v>1</v>
      </c>
      <c r="E94" s="422">
        <v>910581</v>
      </c>
      <c r="F94" s="422">
        <f>E94*D94</f>
        <v>910581</v>
      </c>
      <c r="G94" s="422">
        <v>979867</v>
      </c>
      <c r="H94" s="422">
        <f>G94*D94</f>
        <v>979867</v>
      </c>
      <c r="I94" s="597">
        <f>F94+H94</f>
        <v>1890448</v>
      </c>
      <c r="J94" s="823"/>
      <c r="K94" s="816">
        <v>910581</v>
      </c>
      <c r="L94" s="834">
        <f>K94*J94</f>
        <v>0</v>
      </c>
      <c r="M94" s="816">
        <v>979867</v>
      </c>
      <c r="N94" s="834">
        <f>M94*J94</f>
        <v>0</v>
      </c>
      <c r="O94" s="835">
        <f>L94+N94</f>
        <v>0</v>
      </c>
      <c r="P94" s="641">
        <f t="shared" si="2"/>
        <v>0</v>
      </c>
      <c r="Q94" s="514">
        <f t="shared" si="3"/>
        <v>0</v>
      </c>
      <c r="R94" s="640">
        <f t="shared" si="29"/>
        <v>0</v>
      </c>
      <c r="S94" s="650"/>
      <c r="T94" s="523">
        <v>910581</v>
      </c>
      <c r="U94" s="523">
        <f>T94*S94</f>
        <v>0</v>
      </c>
      <c r="V94" s="523">
        <v>979867</v>
      </c>
      <c r="W94" s="523">
        <f>V94*S94</f>
        <v>0</v>
      </c>
      <c r="X94" s="674">
        <f>U94+W94</f>
        <v>0</v>
      </c>
      <c r="Y94" s="650"/>
      <c r="Z94" s="523">
        <v>910581</v>
      </c>
      <c r="AA94" s="523">
        <f>Z94*Y94</f>
        <v>0</v>
      </c>
      <c r="AB94" s="523">
        <v>979867</v>
      </c>
      <c r="AC94" s="523">
        <f>AB94*Y94</f>
        <v>0</v>
      </c>
      <c r="AD94" s="674">
        <f>AA94+AC94</f>
        <v>0</v>
      </c>
      <c r="AE94" s="744">
        <f t="shared" si="0"/>
        <v>1</v>
      </c>
      <c r="AF94" s="753">
        <v>910581</v>
      </c>
      <c r="AG94" s="753">
        <f>AF94*AE94</f>
        <v>910581</v>
      </c>
      <c r="AH94" s="753">
        <v>979867</v>
      </c>
      <c r="AI94" s="753">
        <f>AH94*AE94</f>
        <v>979867</v>
      </c>
      <c r="AJ94" s="754">
        <f>AG94+AI94</f>
        <v>1890448</v>
      </c>
    </row>
    <row r="95" spans="1:36" s="505" customFormat="1" ht="17.45" hidden="1" customHeight="1" x14ac:dyDescent="0.25">
      <c r="A95" s="507" t="s">
        <v>669</v>
      </c>
      <c r="B95" s="433" t="s">
        <v>218</v>
      </c>
      <c r="C95" s="569" t="s">
        <v>217</v>
      </c>
      <c r="D95" s="596">
        <v>1</v>
      </c>
      <c r="E95" s="422">
        <v>1137342</v>
      </c>
      <c r="F95" s="422">
        <f>E95*D95</f>
        <v>1137342</v>
      </c>
      <c r="G95" s="422">
        <v>1607675</v>
      </c>
      <c r="H95" s="422">
        <f>G95*D95</f>
        <v>1607675</v>
      </c>
      <c r="I95" s="597">
        <f>F95+H95</f>
        <v>2745017</v>
      </c>
      <c r="J95" s="823"/>
      <c r="K95" s="816">
        <v>1137342</v>
      </c>
      <c r="L95" s="834">
        <f>K95*J95</f>
        <v>0</v>
      </c>
      <c r="M95" s="816">
        <v>1607675</v>
      </c>
      <c r="N95" s="834">
        <f>M95*J95</f>
        <v>0</v>
      </c>
      <c r="O95" s="835">
        <f>L95+N95</f>
        <v>0</v>
      </c>
      <c r="P95" s="641">
        <f t="shared" si="2"/>
        <v>0</v>
      </c>
      <c r="Q95" s="514">
        <f t="shared" si="3"/>
        <v>0</v>
      </c>
      <c r="R95" s="640">
        <f t="shared" si="29"/>
        <v>0</v>
      </c>
      <c r="S95" s="650"/>
      <c r="T95" s="523">
        <v>1137342</v>
      </c>
      <c r="U95" s="523">
        <f>T95*S95</f>
        <v>0</v>
      </c>
      <c r="V95" s="523">
        <v>1607675</v>
      </c>
      <c r="W95" s="523">
        <f>V95*S95</f>
        <v>0</v>
      </c>
      <c r="X95" s="674">
        <f>U95+W95</f>
        <v>0</v>
      </c>
      <c r="Y95" s="650"/>
      <c r="Z95" s="523">
        <v>1137342</v>
      </c>
      <c r="AA95" s="523">
        <f>Z95*Y95</f>
        <v>0</v>
      </c>
      <c r="AB95" s="523">
        <v>1607675</v>
      </c>
      <c r="AC95" s="523">
        <f>AB95*Y95</f>
        <v>0</v>
      </c>
      <c r="AD95" s="674">
        <f>AA95+AC95</f>
        <v>0</v>
      </c>
      <c r="AE95" s="744">
        <f t="shared" si="0"/>
        <v>1</v>
      </c>
      <c r="AF95" s="753">
        <v>1137342</v>
      </c>
      <c r="AG95" s="753">
        <f>AF95*AE95</f>
        <v>1137342</v>
      </c>
      <c r="AH95" s="753">
        <v>1607675</v>
      </c>
      <c r="AI95" s="753">
        <f>AH95*AE95</f>
        <v>1607675</v>
      </c>
      <c r="AJ95" s="754">
        <f>AG95+AI95</f>
        <v>2745017</v>
      </c>
    </row>
    <row r="96" spans="1:36" s="505" customFormat="1" ht="17.45" hidden="1" customHeight="1" x14ac:dyDescent="0.25">
      <c r="A96" s="507" t="s">
        <v>671</v>
      </c>
      <c r="B96" s="433" t="s">
        <v>219</v>
      </c>
      <c r="C96" s="569" t="s">
        <v>217</v>
      </c>
      <c r="D96" s="596">
        <v>1</v>
      </c>
      <c r="E96" s="422">
        <v>1545276</v>
      </c>
      <c r="F96" s="422">
        <f>E96*D96</f>
        <v>1545276</v>
      </c>
      <c r="G96" s="422">
        <v>4118435</v>
      </c>
      <c r="H96" s="422">
        <f>G96*D96</f>
        <v>4118435</v>
      </c>
      <c r="I96" s="597">
        <f>F96+H96</f>
        <v>5663711</v>
      </c>
      <c r="J96" s="823"/>
      <c r="K96" s="816">
        <v>1545276</v>
      </c>
      <c r="L96" s="834">
        <f>K96*J96</f>
        <v>0</v>
      </c>
      <c r="M96" s="816">
        <v>4118435</v>
      </c>
      <c r="N96" s="834">
        <f>M96*J96</f>
        <v>0</v>
      </c>
      <c r="O96" s="835">
        <f>L96+N96</f>
        <v>0</v>
      </c>
      <c r="P96" s="641">
        <f t="shared" si="2"/>
        <v>0</v>
      </c>
      <c r="Q96" s="514">
        <f t="shared" si="3"/>
        <v>0</v>
      </c>
      <c r="R96" s="640">
        <f t="shared" si="29"/>
        <v>0</v>
      </c>
      <c r="S96" s="650"/>
      <c r="T96" s="523">
        <v>1545276</v>
      </c>
      <c r="U96" s="523">
        <f>T96*S96</f>
        <v>0</v>
      </c>
      <c r="V96" s="523">
        <v>4118435</v>
      </c>
      <c r="W96" s="523">
        <f>V96*S96</f>
        <v>0</v>
      </c>
      <c r="X96" s="674">
        <f>U96+W96</f>
        <v>0</v>
      </c>
      <c r="Y96" s="650"/>
      <c r="Z96" s="523">
        <v>1545276</v>
      </c>
      <c r="AA96" s="523">
        <f>Z96*Y96</f>
        <v>0</v>
      </c>
      <c r="AB96" s="523">
        <v>4118435</v>
      </c>
      <c r="AC96" s="523">
        <f>AB96*Y96</f>
        <v>0</v>
      </c>
      <c r="AD96" s="674">
        <f>AA96+AC96</f>
        <v>0</v>
      </c>
      <c r="AE96" s="744">
        <f t="shared" si="0"/>
        <v>1</v>
      </c>
      <c r="AF96" s="753">
        <v>1545276</v>
      </c>
      <c r="AG96" s="753">
        <f>AF96*AE96</f>
        <v>1545276</v>
      </c>
      <c r="AH96" s="753">
        <v>4118435</v>
      </c>
      <c r="AI96" s="753">
        <f>AH96*AE96</f>
        <v>4118435</v>
      </c>
      <c r="AJ96" s="754">
        <f>AG96+AI96</f>
        <v>5663711</v>
      </c>
    </row>
    <row r="97" spans="1:36" s="505" customFormat="1" ht="17.45" hidden="1" customHeight="1" x14ac:dyDescent="0.25">
      <c r="A97" s="507" t="s">
        <v>670</v>
      </c>
      <c r="B97" s="433" t="s">
        <v>220</v>
      </c>
      <c r="C97" s="569" t="s">
        <v>217</v>
      </c>
      <c r="D97" s="596">
        <v>1</v>
      </c>
      <c r="E97" s="422">
        <v>350163</v>
      </c>
      <c r="F97" s="422">
        <f>E97*D97</f>
        <v>350163</v>
      </c>
      <c r="G97" s="422">
        <v>739197</v>
      </c>
      <c r="H97" s="422">
        <f>G97*D97</f>
        <v>739197</v>
      </c>
      <c r="I97" s="597">
        <f>F97+H97</f>
        <v>1089360</v>
      </c>
      <c r="J97" s="823"/>
      <c r="K97" s="816">
        <v>350163</v>
      </c>
      <c r="L97" s="834">
        <f>K97*J97</f>
        <v>0</v>
      </c>
      <c r="M97" s="816">
        <v>739197</v>
      </c>
      <c r="N97" s="834">
        <f>M97*J97</f>
        <v>0</v>
      </c>
      <c r="O97" s="835">
        <f>L97+N97</f>
        <v>0</v>
      </c>
      <c r="P97" s="641">
        <f t="shared" si="2"/>
        <v>0</v>
      </c>
      <c r="Q97" s="514">
        <f t="shared" si="3"/>
        <v>0</v>
      </c>
      <c r="R97" s="640">
        <f t="shared" si="29"/>
        <v>0</v>
      </c>
      <c r="S97" s="650"/>
      <c r="T97" s="523">
        <v>350163</v>
      </c>
      <c r="U97" s="523">
        <f>T97*S97</f>
        <v>0</v>
      </c>
      <c r="V97" s="523">
        <v>739197</v>
      </c>
      <c r="W97" s="523">
        <f>V97*S97</f>
        <v>0</v>
      </c>
      <c r="X97" s="674">
        <f>U97+W97</f>
        <v>0</v>
      </c>
      <c r="Y97" s="650"/>
      <c r="Z97" s="523">
        <v>350163</v>
      </c>
      <c r="AA97" s="523">
        <f>Z97*Y97</f>
        <v>0</v>
      </c>
      <c r="AB97" s="523">
        <v>739197</v>
      </c>
      <c r="AC97" s="523">
        <f>AB97*Y97</f>
        <v>0</v>
      </c>
      <c r="AD97" s="674">
        <f>AA97+AC97</f>
        <v>0</v>
      </c>
      <c r="AE97" s="744">
        <f t="shared" ref="AE97:AE160" si="30">D97-S97-Y97</f>
        <v>1</v>
      </c>
      <c r="AF97" s="753">
        <v>350163</v>
      </c>
      <c r="AG97" s="753">
        <f>AF97*AE97</f>
        <v>350163</v>
      </c>
      <c r="AH97" s="753">
        <v>739197</v>
      </c>
      <c r="AI97" s="753">
        <f>AH97*AE97</f>
        <v>739197</v>
      </c>
      <c r="AJ97" s="754">
        <f>AG97+AI97</f>
        <v>1089360</v>
      </c>
    </row>
    <row r="98" spans="1:36" s="403" customFormat="1" ht="17.45" hidden="1" customHeight="1" x14ac:dyDescent="0.25">
      <c r="A98" s="704" t="s">
        <v>221</v>
      </c>
      <c r="B98" s="698" t="s">
        <v>222</v>
      </c>
      <c r="C98" s="699"/>
      <c r="D98" s="703"/>
      <c r="E98" s="421"/>
      <c r="F98" s="421">
        <f>SUM(F99:F149)</f>
        <v>2676199</v>
      </c>
      <c r="G98" s="421"/>
      <c r="H98" s="421">
        <f>SUM(H99:H149)</f>
        <v>4039309.352</v>
      </c>
      <c r="I98" s="586">
        <f>SUM(I99:I149)</f>
        <v>6715508.352</v>
      </c>
      <c r="J98" s="833"/>
      <c r="K98" s="802"/>
      <c r="L98" s="811">
        <f>SUM(L99:L149)</f>
        <v>0</v>
      </c>
      <c r="M98" s="802"/>
      <c r="N98" s="811">
        <f>SUM(N99:N149)</f>
        <v>0</v>
      </c>
      <c r="O98" s="804">
        <f>SUM(O99:O149)</f>
        <v>0</v>
      </c>
      <c r="P98" s="641">
        <f t="shared" si="2"/>
        <v>0</v>
      </c>
      <c r="Q98" s="514">
        <f t="shared" si="3"/>
        <v>0</v>
      </c>
      <c r="R98" s="640">
        <f t="shared" si="29"/>
        <v>0</v>
      </c>
      <c r="S98" s="636"/>
      <c r="T98" s="520"/>
      <c r="U98" s="520">
        <f>SUM(U99:U149)</f>
        <v>0</v>
      </c>
      <c r="V98" s="520"/>
      <c r="W98" s="520">
        <f>SUM(W99:W149)</f>
        <v>0</v>
      </c>
      <c r="X98" s="672">
        <f>SUM(X99:X149)</f>
        <v>0</v>
      </c>
      <c r="Y98" s="636"/>
      <c r="Z98" s="520"/>
      <c r="AA98" s="520">
        <f>SUM(AA99:AA149)</f>
        <v>0</v>
      </c>
      <c r="AB98" s="520"/>
      <c r="AC98" s="520">
        <f>SUM(AC99:AC149)</f>
        <v>0</v>
      </c>
      <c r="AD98" s="672">
        <f>SUM(AD99:AD149)</f>
        <v>0</v>
      </c>
      <c r="AE98" s="744">
        <f t="shared" si="30"/>
        <v>0</v>
      </c>
      <c r="AF98" s="749"/>
      <c r="AG98" s="749">
        <f>SUM(AG99:AG149)</f>
        <v>2676199</v>
      </c>
      <c r="AH98" s="749"/>
      <c r="AI98" s="749">
        <f>SUM(AI99:AI149)</f>
        <v>4039309.352</v>
      </c>
      <c r="AJ98" s="750">
        <f>SUM(AJ99:AJ149)</f>
        <v>6715508.352</v>
      </c>
    </row>
    <row r="99" spans="1:36" s="403" customFormat="1" ht="17.45" hidden="1" customHeight="1" x14ac:dyDescent="0.25">
      <c r="A99" s="437" t="s">
        <v>672</v>
      </c>
      <c r="B99" s="438" t="s">
        <v>223</v>
      </c>
      <c r="C99" s="573" t="s">
        <v>224</v>
      </c>
      <c r="D99" s="598">
        <v>1</v>
      </c>
      <c r="E99" s="467">
        <v>50304</v>
      </c>
      <c r="F99" s="467">
        <f t="shared" ref="F99:F147" si="31">E99*D99</f>
        <v>50304</v>
      </c>
      <c r="G99" s="467"/>
      <c r="H99" s="467"/>
      <c r="I99" s="589">
        <f t="shared" ref="I99:I149" si="32">F99+H99</f>
        <v>50304</v>
      </c>
      <c r="J99" s="836"/>
      <c r="K99" s="807">
        <v>50304</v>
      </c>
      <c r="L99" s="808">
        <f t="shared" ref="L99:L147" si="33">K99*J99</f>
        <v>0</v>
      </c>
      <c r="M99" s="807"/>
      <c r="N99" s="808"/>
      <c r="O99" s="812">
        <f t="shared" ref="O99:O149" si="34">L99+N99</f>
        <v>0</v>
      </c>
      <c r="P99" s="641">
        <f t="shared" ref="P99:P162" si="35">K99-T99</f>
        <v>0</v>
      </c>
      <c r="Q99" s="514">
        <f t="shared" ref="Q99:Q162" si="36">M99-V99</f>
        <v>0</v>
      </c>
      <c r="R99" s="640">
        <f t="shared" si="29"/>
        <v>0</v>
      </c>
      <c r="S99" s="652"/>
      <c r="T99" s="521">
        <v>50304</v>
      </c>
      <c r="U99" s="521">
        <f t="shared" ref="U99:U147" si="37">T99*S99</f>
        <v>0</v>
      </c>
      <c r="V99" s="521"/>
      <c r="W99" s="521"/>
      <c r="X99" s="673">
        <f t="shared" ref="X99:X149" si="38">U99+W99</f>
        <v>0</v>
      </c>
      <c r="Y99" s="652"/>
      <c r="Z99" s="521">
        <v>50304</v>
      </c>
      <c r="AA99" s="521">
        <f t="shared" ref="AA99:AA147" si="39">Z99*Y99</f>
        <v>0</v>
      </c>
      <c r="AB99" s="521"/>
      <c r="AC99" s="521"/>
      <c r="AD99" s="673">
        <f t="shared" ref="AD99:AD149" si="40">AA99+AC99</f>
        <v>0</v>
      </c>
      <c r="AE99" s="744">
        <f t="shared" si="30"/>
        <v>1</v>
      </c>
      <c r="AF99" s="751">
        <v>50304</v>
      </c>
      <c r="AG99" s="751">
        <f t="shared" ref="AG99:AG147" si="41">AF99*AE99</f>
        <v>50304</v>
      </c>
      <c r="AH99" s="751"/>
      <c r="AI99" s="751"/>
      <c r="AJ99" s="752">
        <f t="shared" ref="AJ99:AJ149" si="42">AG99+AI99</f>
        <v>50304</v>
      </c>
    </row>
    <row r="100" spans="1:36" s="403" customFormat="1" ht="17.45" hidden="1" customHeight="1" x14ac:dyDescent="0.25">
      <c r="A100" s="437" t="s">
        <v>673</v>
      </c>
      <c r="B100" s="438" t="s">
        <v>225</v>
      </c>
      <c r="C100" s="573" t="s">
        <v>31</v>
      </c>
      <c r="D100" s="598">
        <v>2</v>
      </c>
      <c r="E100" s="467">
        <v>5502</v>
      </c>
      <c r="F100" s="467">
        <f t="shared" si="31"/>
        <v>11004</v>
      </c>
      <c r="G100" s="467">
        <v>36625.68</v>
      </c>
      <c r="H100" s="467">
        <f t="shared" ref="H100:H148" si="43">D100*G100</f>
        <v>73251.360000000001</v>
      </c>
      <c r="I100" s="589">
        <f t="shared" si="32"/>
        <v>84255.360000000001</v>
      </c>
      <c r="J100" s="836"/>
      <c r="K100" s="807">
        <v>5502</v>
      </c>
      <c r="L100" s="808">
        <f t="shared" si="33"/>
        <v>0</v>
      </c>
      <c r="M100" s="807">
        <v>36625.68</v>
      </c>
      <c r="N100" s="808">
        <f t="shared" ref="N100:N148" si="44">J100*M100</f>
        <v>0</v>
      </c>
      <c r="O100" s="812">
        <f t="shared" si="34"/>
        <v>0</v>
      </c>
      <c r="P100" s="641">
        <f t="shared" si="35"/>
        <v>0</v>
      </c>
      <c r="Q100" s="514">
        <f t="shared" si="36"/>
        <v>0</v>
      </c>
      <c r="R100" s="640">
        <f t="shared" si="29"/>
        <v>0</v>
      </c>
      <c r="S100" s="652"/>
      <c r="T100" s="521">
        <v>5502</v>
      </c>
      <c r="U100" s="521">
        <f t="shared" si="37"/>
        <v>0</v>
      </c>
      <c r="V100" s="521">
        <v>36625.68</v>
      </c>
      <c r="W100" s="521">
        <f t="shared" ref="W100:W148" si="45">S100*V100</f>
        <v>0</v>
      </c>
      <c r="X100" s="673">
        <f t="shared" si="38"/>
        <v>0</v>
      </c>
      <c r="Y100" s="652"/>
      <c r="Z100" s="521">
        <v>5502</v>
      </c>
      <c r="AA100" s="521">
        <f t="shared" si="39"/>
        <v>0</v>
      </c>
      <c r="AB100" s="521">
        <v>36625.68</v>
      </c>
      <c r="AC100" s="521">
        <f t="shared" ref="AC100:AC148" si="46">Y100*AB100</f>
        <v>0</v>
      </c>
      <c r="AD100" s="673">
        <f t="shared" si="40"/>
        <v>0</v>
      </c>
      <c r="AE100" s="744">
        <f t="shared" si="30"/>
        <v>2</v>
      </c>
      <c r="AF100" s="751">
        <v>5502</v>
      </c>
      <c r="AG100" s="751">
        <f t="shared" si="41"/>
        <v>11004</v>
      </c>
      <c r="AH100" s="751">
        <v>36625.68</v>
      </c>
      <c r="AI100" s="751">
        <f t="shared" ref="AI100:AI148" si="47">AE100*AH100</f>
        <v>73251.360000000001</v>
      </c>
      <c r="AJ100" s="752">
        <f t="shared" si="42"/>
        <v>84255.360000000001</v>
      </c>
    </row>
    <row r="101" spans="1:36" s="403" customFormat="1" ht="17.45" hidden="1" customHeight="1" x14ac:dyDescent="0.25">
      <c r="A101" s="437" t="s">
        <v>674</v>
      </c>
      <c r="B101" s="438" t="s">
        <v>226</v>
      </c>
      <c r="C101" s="573" t="s">
        <v>31</v>
      </c>
      <c r="D101" s="598">
        <v>1</v>
      </c>
      <c r="E101" s="467">
        <v>2358</v>
      </c>
      <c r="F101" s="467">
        <f t="shared" si="31"/>
        <v>2358</v>
      </c>
      <c r="G101" s="467">
        <v>1456</v>
      </c>
      <c r="H101" s="467">
        <f t="shared" si="43"/>
        <v>1456</v>
      </c>
      <c r="I101" s="589">
        <f t="shared" si="32"/>
        <v>3814</v>
      </c>
      <c r="J101" s="836"/>
      <c r="K101" s="807">
        <v>2358</v>
      </c>
      <c r="L101" s="808">
        <f t="shared" si="33"/>
        <v>0</v>
      </c>
      <c r="M101" s="807">
        <v>1456</v>
      </c>
      <c r="N101" s="808">
        <f t="shared" si="44"/>
        <v>0</v>
      </c>
      <c r="O101" s="812">
        <f t="shared" si="34"/>
        <v>0</v>
      </c>
      <c r="P101" s="641">
        <f t="shared" si="35"/>
        <v>0</v>
      </c>
      <c r="Q101" s="514">
        <f t="shared" si="36"/>
        <v>0</v>
      </c>
      <c r="R101" s="640">
        <f t="shared" si="29"/>
        <v>0</v>
      </c>
      <c r="S101" s="652"/>
      <c r="T101" s="521">
        <v>2358</v>
      </c>
      <c r="U101" s="521">
        <f t="shared" si="37"/>
        <v>0</v>
      </c>
      <c r="V101" s="521">
        <v>1456</v>
      </c>
      <c r="W101" s="521">
        <f t="shared" si="45"/>
        <v>0</v>
      </c>
      <c r="X101" s="673">
        <f t="shared" si="38"/>
        <v>0</v>
      </c>
      <c r="Y101" s="652"/>
      <c r="Z101" s="521">
        <v>2358</v>
      </c>
      <c r="AA101" s="521">
        <f t="shared" si="39"/>
        <v>0</v>
      </c>
      <c r="AB101" s="521">
        <v>1456</v>
      </c>
      <c r="AC101" s="521">
        <f t="shared" si="46"/>
        <v>0</v>
      </c>
      <c r="AD101" s="673">
        <f t="shared" si="40"/>
        <v>0</v>
      </c>
      <c r="AE101" s="744">
        <f t="shared" si="30"/>
        <v>1</v>
      </c>
      <c r="AF101" s="751">
        <v>2358</v>
      </c>
      <c r="AG101" s="751">
        <f t="shared" si="41"/>
        <v>2358</v>
      </c>
      <c r="AH101" s="751">
        <v>1456</v>
      </c>
      <c r="AI101" s="751">
        <f t="shared" si="47"/>
        <v>1456</v>
      </c>
      <c r="AJ101" s="752">
        <f t="shared" si="42"/>
        <v>3814</v>
      </c>
    </row>
    <row r="102" spans="1:36" s="403" customFormat="1" ht="17.45" hidden="1" customHeight="1" x14ac:dyDescent="0.25">
      <c r="A102" s="437" t="s">
        <v>675</v>
      </c>
      <c r="B102" s="438" t="s">
        <v>227</v>
      </c>
      <c r="C102" s="573" t="s">
        <v>31</v>
      </c>
      <c r="D102" s="598">
        <v>1</v>
      </c>
      <c r="E102" s="467">
        <v>5502</v>
      </c>
      <c r="F102" s="467">
        <f t="shared" si="31"/>
        <v>5502</v>
      </c>
      <c r="G102" s="467">
        <v>15730</v>
      </c>
      <c r="H102" s="467">
        <f t="shared" si="43"/>
        <v>15730</v>
      </c>
      <c r="I102" s="589">
        <f t="shared" si="32"/>
        <v>21232</v>
      </c>
      <c r="J102" s="836"/>
      <c r="K102" s="807">
        <v>5502</v>
      </c>
      <c r="L102" s="808">
        <f t="shared" si="33"/>
        <v>0</v>
      </c>
      <c r="M102" s="807">
        <v>15730</v>
      </c>
      <c r="N102" s="808">
        <f t="shared" si="44"/>
        <v>0</v>
      </c>
      <c r="O102" s="812">
        <f t="shared" si="34"/>
        <v>0</v>
      </c>
      <c r="P102" s="641">
        <f t="shared" si="35"/>
        <v>0</v>
      </c>
      <c r="Q102" s="514">
        <f t="shared" si="36"/>
        <v>0</v>
      </c>
      <c r="R102" s="640">
        <f t="shared" si="29"/>
        <v>0</v>
      </c>
      <c r="S102" s="652"/>
      <c r="T102" s="521">
        <v>5502</v>
      </c>
      <c r="U102" s="521">
        <f t="shared" si="37"/>
        <v>0</v>
      </c>
      <c r="V102" s="521">
        <v>15730</v>
      </c>
      <c r="W102" s="521">
        <f t="shared" si="45"/>
        <v>0</v>
      </c>
      <c r="X102" s="673">
        <f t="shared" si="38"/>
        <v>0</v>
      </c>
      <c r="Y102" s="652"/>
      <c r="Z102" s="521">
        <v>5502</v>
      </c>
      <c r="AA102" s="521">
        <f t="shared" si="39"/>
        <v>0</v>
      </c>
      <c r="AB102" s="521">
        <v>15730</v>
      </c>
      <c r="AC102" s="521">
        <f t="shared" si="46"/>
        <v>0</v>
      </c>
      <c r="AD102" s="673">
        <f t="shared" si="40"/>
        <v>0</v>
      </c>
      <c r="AE102" s="744">
        <f t="shared" si="30"/>
        <v>1</v>
      </c>
      <c r="AF102" s="751">
        <v>5502</v>
      </c>
      <c r="AG102" s="751">
        <f t="shared" si="41"/>
        <v>5502</v>
      </c>
      <c r="AH102" s="751">
        <v>15730</v>
      </c>
      <c r="AI102" s="751">
        <f t="shared" si="47"/>
        <v>15730</v>
      </c>
      <c r="AJ102" s="752">
        <f t="shared" si="42"/>
        <v>21232</v>
      </c>
    </row>
    <row r="103" spans="1:36" s="403" customFormat="1" ht="17.45" hidden="1" customHeight="1" x14ac:dyDescent="0.25">
      <c r="A103" s="437" t="s">
        <v>676</v>
      </c>
      <c r="B103" s="438" t="s">
        <v>228</v>
      </c>
      <c r="C103" s="573" t="s">
        <v>31</v>
      </c>
      <c r="D103" s="598">
        <v>1</v>
      </c>
      <c r="E103" s="467">
        <v>5502</v>
      </c>
      <c r="F103" s="467">
        <f t="shared" si="31"/>
        <v>5502</v>
      </c>
      <c r="G103" s="467">
        <v>42033.68</v>
      </c>
      <c r="H103" s="467">
        <f t="shared" si="43"/>
        <v>42033.68</v>
      </c>
      <c r="I103" s="589">
        <f t="shared" si="32"/>
        <v>47535.68</v>
      </c>
      <c r="J103" s="836"/>
      <c r="K103" s="807">
        <v>5502</v>
      </c>
      <c r="L103" s="808">
        <f t="shared" si="33"/>
        <v>0</v>
      </c>
      <c r="M103" s="807">
        <v>42033.68</v>
      </c>
      <c r="N103" s="808">
        <f t="shared" si="44"/>
        <v>0</v>
      </c>
      <c r="O103" s="812">
        <f t="shared" si="34"/>
        <v>0</v>
      </c>
      <c r="P103" s="641">
        <f t="shared" si="35"/>
        <v>0</v>
      </c>
      <c r="Q103" s="514">
        <f t="shared" si="36"/>
        <v>0</v>
      </c>
      <c r="R103" s="640">
        <f t="shared" si="29"/>
        <v>0</v>
      </c>
      <c r="S103" s="652"/>
      <c r="T103" s="521">
        <v>5502</v>
      </c>
      <c r="U103" s="521">
        <f t="shared" si="37"/>
        <v>0</v>
      </c>
      <c r="V103" s="521">
        <v>42033.68</v>
      </c>
      <c r="W103" s="521">
        <f t="shared" si="45"/>
        <v>0</v>
      </c>
      <c r="X103" s="673">
        <f t="shared" si="38"/>
        <v>0</v>
      </c>
      <c r="Y103" s="652"/>
      <c r="Z103" s="521">
        <v>5502</v>
      </c>
      <c r="AA103" s="521">
        <f t="shared" si="39"/>
        <v>0</v>
      </c>
      <c r="AB103" s="521">
        <v>42033.68</v>
      </c>
      <c r="AC103" s="521">
        <f t="shared" si="46"/>
        <v>0</v>
      </c>
      <c r="AD103" s="673">
        <f t="shared" si="40"/>
        <v>0</v>
      </c>
      <c r="AE103" s="744">
        <f t="shared" si="30"/>
        <v>1</v>
      </c>
      <c r="AF103" s="751">
        <v>5502</v>
      </c>
      <c r="AG103" s="751">
        <f t="shared" si="41"/>
        <v>5502</v>
      </c>
      <c r="AH103" s="751">
        <v>42033.68</v>
      </c>
      <c r="AI103" s="751">
        <f t="shared" si="47"/>
        <v>42033.68</v>
      </c>
      <c r="AJ103" s="752">
        <f t="shared" si="42"/>
        <v>47535.68</v>
      </c>
    </row>
    <row r="104" spans="1:36" s="403" customFormat="1" ht="17.45" hidden="1" customHeight="1" x14ac:dyDescent="0.25">
      <c r="A104" s="437" t="s">
        <v>677</v>
      </c>
      <c r="B104" s="438" t="s">
        <v>229</v>
      </c>
      <c r="C104" s="573" t="s">
        <v>31</v>
      </c>
      <c r="D104" s="598">
        <v>6</v>
      </c>
      <c r="E104" s="467">
        <v>524</v>
      </c>
      <c r="F104" s="467">
        <f t="shared" si="31"/>
        <v>3144</v>
      </c>
      <c r="G104" s="467">
        <v>7368.4000000000005</v>
      </c>
      <c r="H104" s="467">
        <f t="shared" si="43"/>
        <v>44210.400000000001</v>
      </c>
      <c r="I104" s="589">
        <f t="shared" si="32"/>
        <v>47354.400000000001</v>
      </c>
      <c r="J104" s="836"/>
      <c r="K104" s="807">
        <v>524</v>
      </c>
      <c r="L104" s="808">
        <f t="shared" si="33"/>
        <v>0</v>
      </c>
      <c r="M104" s="807">
        <v>7368.4000000000005</v>
      </c>
      <c r="N104" s="808">
        <f t="shared" si="44"/>
        <v>0</v>
      </c>
      <c r="O104" s="812">
        <f t="shared" si="34"/>
        <v>0</v>
      </c>
      <c r="P104" s="641">
        <f t="shared" si="35"/>
        <v>0</v>
      </c>
      <c r="Q104" s="514">
        <f t="shared" si="36"/>
        <v>0</v>
      </c>
      <c r="R104" s="640">
        <f t="shared" si="29"/>
        <v>0</v>
      </c>
      <c r="S104" s="652"/>
      <c r="T104" s="521">
        <v>524</v>
      </c>
      <c r="U104" s="521">
        <f t="shared" si="37"/>
        <v>0</v>
      </c>
      <c r="V104" s="521">
        <v>7368.4000000000005</v>
      </c>
      <c r="W104" s="521">
        <f t="shared" si="45"/>
        <v>0</v>
      </c>
      <c r="X104" s="673">
        <f t="shared" si="38"/>
        <v>0</v>
      </c>
      <c r="Y104" s="652"/>
      <c r="Z104" s="521">
        <v>524</v>
      </c>
      <c r="AA104" s="521">
        <f t="shared" si="39"/>
        <v>0</v>
      </c>
      <c r="AB104" s="521">
        <v>7368.4000000000005</v>
      </c>
      <c r="AC104" s="521">
        <f t="shared" si="46"/>
        <v>0</v>
      </c>
      <c r="AD104" s="673">
        <f t="shared" si="40"/>
        <v>0</v>
      </c>
      <c r="AE104" s="744">
        <f t="shared" si="30"/>
        <v>6</v>
      </c>
      <c r="AF104" s="751">
        <v>524</v>
      </c>
      <c r="AG104" s="751">
        <f t="shared" si="41"/>
        <v>3144</v>
      </c>
      <c r="AH104" s="751">
        <v>7368.4000000000005</v>
      </c>
      <c r="AI104" s="751">
        <f t="shared" si="47"/>
        <v>44210.400000000001</v>
      </c>
      <c r="AJ104" s="752">
        <f t="shared" si="42"/>
        <v>47354.400000000001</v>
      </c>
    </row>
    <row r="105" spans="1:36" s="403" customFormat="1" ht="17.45" hidden="1" customHeight="1" x14ac:dyDescent="0.25">
      <c r="A105" s="437" t="s">
        <v>678</v>
      </c>
      <c r="B105" s="438" t="s">
        <v>230</v>
      </c>
      <c r="C105" s="573" t="s">
        <v>31</v>
      </c>
      <c r="D105" s="598">
        <v>1</v>
      </c>
      <c r="E105" s="467">
        <v>3406</v>
      </c>
      <c r="F105" s="467">
        <f t="shared" si="31"/>
        <v>3406</v>
      </c>
      <c r="G105" s="467">
        <v>14788.176000000001</v>
      </c>
      <c r="H105" s="467">
        <f t="shared" si="43"/>
        <v>14788.176000000001</v>
      </c>
      <c r="I105" s="589">
        <f t="shared" si="32"/>
        <v>18194.175999999999</v>
      </c>
      <c r="J105" s="836"/>
      <c r="K105" s="807">
        <v>3406</v>
      </c>
      <c r="L105" s="808">
        <f t="shared" si="33"/>
        <v>0</v>
      </c>
      <c r="M105" s="807">
        <v>14788.176000000001</v>
      </c>
      <c r="N105" s="808">
        <f t="shared" si="44"/>
        <v>0</v>
      </c>
      <c r="O105" s="812">
        <f t="shared" si="34"/>
        <v>0</v>
      </c>
      <c r="P105" s="641">
        <f t="shared" si="35"/>
        <v>0</v>
      </c>
      <c r="Q105" s="514">
        <f t="shared" si="36"/>
        <v>0</v>
      </c>
      <c r="R105" s="640">
        <f t="shared" si="29"/>
        <v>0</v>
      </c>
      <c r="S105" s="652"/>
      <c r="T105" s="521">
        <v>3406</v>
      </c>
      <c r="U105" s="521">
        <f t="shared" si="37"/>
        <v>0</v>
      </c>
      <c r="V105" s="521">
        <v>14788.176000000001</v>
      </c>
      <c r="W105" s="521">
        <f t="shared" si="45"/>
        <v>0</v>
      </c>
      <c r="X105" s="673">
        <f t="shared" si="38"/>
        <v>0</v>
      </c>
      <c r="Y105" s="652"/>
      <c r="Z105" s="521">
        <v>3406</v>
      </c>
      <c r="AA105" s="521">
        <f t="shared" si="39"/>
        <v>0</v>
      </c>
      <c r="AB105" s="521">
        <v>14788.176000000001</v>
      </c>
      <c r="AC105" s="521">
        <f t="shared" si="46"/>
        <v>0</v>
      </c>
      <c r="AD105" s="673">
        <f t="shared" si="40"/>
        <v>0</v>
      </c>
      <c r="AE105" s="744">
        <f t="shared" si="30"/>
        <v>1</v>
      </c>
      <c r="AF105" s="751">
        <v>3406</v>
      </c>
      <c r="AG105" s="751">
        <f t="shared" si="41"/>
        <v>3406</v>
      </c>
      <c r="AH105" s="751">
        <v>14788.176000000001</v>
      </c>
      <c r="AI105" s="751">
        <f t="shared" si="47"/>
        <v>14788.176000000001</v>
      </c>
      <c r="AJ105" s="752">
        <f t="shared" si="42"/>
        <v>18194.175999999999</v>
      </c>
    </row>
    <row r="106" spans="1:36" s="403" customFormat="1" ht="17.45" hidden="1" customHeight="1" x14ac:dyDescent="0.25">
      <c r="A106" s="437" t="s">
        <v>679</v>
      </c>
      <c r="B106" s="438" t="s">
        <v>231</v>
      </c>
      <c r="C106" s="573" t="s">
        <v>31</v>
      </c>
      <c r="D106" s="598">
        <v>2</v>
      </c>
      <c r="E106" s="467">
        <v>3406</v>
      </c>
      <c r="F106" s="467">
        <f t="shared" si="31"/>
        <v>6812</v>
      </c>
      <c r="G106" s="467">
        <v>6507.8519999999999</v>
      </c>
      <c r="H106" s="467">
        <f t="shared" si="43"/>
        <v>13015.704</v>
      </c>
      <c r="I106" s="589">
        <f t="shared" si="32"/>
        <v>19827.703999999998</v>
      </c>
      <c r="J106" s="836"/>
      <c r="K106" s="807">
        <v>3406</v>
      </c>
      <c r="L106" s="808">
        <f t="shared" si="33"/>
        <v>0</v>
      </c>
      <c r="M106" s="807">
        <v>6507.8519999999999</v>
      </c>
      <c r="N106" s="808">
        <f t="shared" si="44"/>
        <v>0</v>
      </c>
      <c r="O106" s="812">
        <f t="shared" si="34"/>
        <v>0</v>
      </c>
      <c r="P106" s="641">
        <f t="shared" si="35"/>
        <v>0</v>
      </c>
      <c r="Q106" s="514">
        <f t="shared" si="36"/>
        <v>0</v>
      </c>
      <c r="R106" s="640">
        <f t="shared" si="29"/>
        <v>0</v>
      </c>
      <c r="S106" s="652"/>
      <c r="T106" s="521">
        <v>3406</v>
      </c>
      <c r="U106" s="521">
        <f t="shared" si="37"/>
        <v>0</v>
      </c>
      <c r="V106" s="521">
        <v>6507.8519999999999</v>
      </c>
      <c r="W106" s="521">
        <f t="shared" si="45"/>
        <v>0</v>
      </c>
      <c r="X106" s="673">
        <f t="shared" si="38"/>
        <v>0</v>
      </c>
      <c r="Y106" s="652"/>
      <c r="Z106" s="521">
        <v>3406</v>
      </c>
      <c r="AA106" s="521">
        <f t="shared" si="39"/>
        <v>0</v>
      </c>
      <c r="AB106" s="521">
        <v>6507.8519999999999</v>
      </c>
      <c r="AC106" s="521">
        <f t="shared" si="46"/>
        <v>0</v>
      </c>
      <c r="AD106" s="673">
        <f t="shared" si="40"/>
        <v>0</v>
      </c>
      <c r="AE106" s="744">
        <f t="shared" si="30"/>
        <v>2</v>
      </c>
      <c r="AF106" s="751">
        <v>3406</v>
      </c>
      <c r="AG106" s="751">
        <f t="shared" si="41"/>
        <v>6812</v>
      </c>
      <c r="AH106" s="751">
        <v>6507.8519999999999</v>
      </c>
      <c r="AI106" s="751">
        <f t="shared" si="47"/>
        <v>13015.704</v>
      </c>
      <c r="AJ106" s="752">
        <f t="shared" si="42"/>
        <v>19827.703999999998</v>
      </c>
    </row>
    <row r="107" spans="1:36" s="403" customFormat="1" ht="17.45" hidden="1" customHeight="1" x14ac:dyDescent="0.25">
      <c r="A107" s="437" t="s">
        <v>680</v>
      </c>
      <c r="B107" s="438" t="s">
        <v>232</v>
      </c>
      <c r="C107" s="573" t="s">
        <v>31</v>
      </c>
      <c r="D107" s="598">
        <v>1</v>
      </c>
      <c r="E107" s="467">
        <v>3406</v>
      </c>
      <c r="F107" s="467">
        <f t="shared" si="31"/>
        <v>3406</v>
      </c>
      <c r="G107" s="467">
        <v>5933.9280000000008</v>
      </c>
      <c r="H107" s="467">
        <f t="shared" si="43"/>
        <v>5933.9280000000008</v>
      </c>
      <c r="I107" s="589">
        <f t="shared" si="32"/>
        <v>9339.9279999999999</v>
      </c>
      <c r="J107" s="836"/>
      <c r="K107" s="807">
        <v>3406</v>
      </c>
      <c r="L107" s="808">
        <f t="shared" si="33"/>
        <v>0</v>
      </c>
      <c r="M107" s="807">
        <v>5933.9280000000008</v>
      </c>
      <c r="N107" s="808">
        <f t="shared" si="44"/>
        <v>0</v>
      </c>
      <c r="O107" s="812">
        <f t="shared" si="34"/>
        <v>0</v>
      </c>
      <c r="P107" s="641">
        <f t="shared" si="35"/>
        <v>0</v>
      </c>
      <c r="Q107" s="514">
        <f t="shared" si="36"/>
        <v>0</v>
      </c>
      <c r="R107" s="640">
        <f t="shared" si="29"/>
        <v>0</v>
      </c>
      <c r="S107" s="652"/>
      <c r="T107" s="521">
        <v>3406</v>
      </c>
      <c r="U107" s="521">
        <f t="shared" si="37"/>
        <v>0</v>
      </c>
      <c r="V107" s="521">
        <v>5933.9280000000008</v>
      </c>
      <c r="W107" s="521">
        <f t="shared" si="45"/>
        <v>0</v>
      </c>
      <c r="X107" s="673">
        <f t="shared" si="38"/>
        <v>0</v>
      </c>
      <c r="Y107" s="652"/>
      <c r="Z107" s="521">
        <v>3406</v>
      </c>
      <c r="AA107" s="521">
        <f t="shared" si="39"/>
        <v>0</v>
      </c>
      <c r="AB107" s="521">
        <v>5933.9280000000008</v>
      </c>
      <c r="AC107" s="521">
        <f t="shared" si="46"/>
        <v>0</v>
      </c>
      <c r="AD107" s="673">
        <f t="shared" si="40"/>
        <v>0</v>
      </c>
      <c r="AE107" s="744">
        <f t="shared" si="30"/>
        <v>1</v>
      </c>
      <c r="AF107" s="751">
        <v>3406</v>
      </c>
      <c r="AG107" s="751">
        <f t="shared" si="41"/>
        <v>3406</v>
      </c>
      <c r="AH107" s="751">
        <v>5933.9280000000008</v>
      </c>
      <c r="AI107" s="751">
        <f t="shared" si="47"/>
        <v>5933.9280000000008</v>
      </c>
      <c r="AJ107" s="752">
        <f t="shared" si="42"/>
        <v>9339.9279999999999</v>
      </c>
    </row>
    <row r="108" spans="1:36" s="403" customFormat="1" ht="22.5" hidden="1" customHeight="1" x14ac:dyDescent="0.25">
      <c r="A108" s="437" t="s">
        <v>681</v>
      </c>
      <c r="B108" s="438" t="s">
        <v>233</v>
      </c>
      <c r="C108" s="573" t="s">
        <v>31</v>
      </c>
      <c r="D108" s="598">
        <v>71</v>
      </c>
      <c r="E108" s="467">
        <v>1572</v>
      </c>
      <c r="F108" s="467">
        <f t="shared" si="31"/>
        <v>111612</v>
      </c>
      <c r="G108" s="467">
        <v>2472.34</v>
      </c>
      <c r="H108" s="467">
        <f t="shared" si="43"/>
        <v>175536.14</v>
      </c>
      <c r="I108" s="589">
        <f t="shared" si="32"/>
        <v>287148.14</v>
      </c>
      <c r="J108" s="836"/>
      <c r="K108" s="807">
        <v>1572</v>
      </c>
      <c r="L108" s="808">
        <f t="shared" si="33"/>
        <v>0</v>
      </c>
      <c r="M108" s="807">
        <v>2472.34</v>
      </c>
      <c r="N108" s="808">
        <f t="shared" si="44"/>
        <v>0</v>
      </c>
      <c r="O108" s="812">
        <f t="shared" si="34"/>
        <v>0</v>
      </c>
      <c r="P108" s="641">
        <f t="shared" si="35"/>
        <v>0</v>
      </c>
      <c r="Q108" s="514">
        <f t="shared" si="36"/>
        <v>0</v>
      </c>
      <c r="R108" s="640">
        <f t="shared" si="29"/>
        <v>0</v>
      </c>
      <c r="S108" s="652"/>
      <c r="T108" s="521">
        <v>1572</v>
      </c>
      <c r="U108" s="521">
        <f t="shared" si="37"/>
        <v>0</v>
      </c>
      <c r="V108" s="521">
        <v>2472.34</v>
      </c>
      <c r="W108" s="521">
        <f t="shared" si="45"/>
        <v>0</v>
      </c>
      <c r="X108" s="673">
        <f t="shared" si="38"/>
        <v>0</v>
      </c>
      <c r="Y108" s="652"/>
      <c r="Z108" s="521">
        <v>1572</v>
      </c>
      <c r="AA108" s="521">
        <f t="shared" si="39"/>
        <v>0</v>
      </c>
      <c r="AB108" s="521">
        <v>2472.34</v>
      </c>
      <c r="AC108" s="521">
        <f t="shared" si="46"/>
        <v>0</v>
      </c>
      <c r="AD108" s="673">
        <f t="shared" si="40"/>
        <v>0</v>
      </c>
      <c r="AE108" s="744">
        <f t="shared" si="30"/>
        <v>71</v>
      </c>
      <c r="AF108" s="751">
        <v>1572</v>
      </c>
      <c r="AG108" s="751">
        <f t="shared" si="41"/>
        <v>111612</v>
      </c>
      <c r="AH108" s="751">
        <v>2472.34</v>
      </c>
      <c r="AI108" s="751">
        <f t="shared" si="47"/>
        <v>175536.14</v>
      </c>
      <c r="AJ108" s="752">
        <f t="shared" si="42"/>
        <v>287148.14</v>
      </c>
    </row>
    <row r="109" spans="1:36" s="403" customFormat="1" ht="17.45" hidden="1" customHeight="1" x14ac:dyDescent="0.25">
      <c r="A109" s="437" t="s">
        <v>682</v>
      </c>
      <c r="B109" s="438" t="s">
        <v>234</v>
      </c>
      <c r="C109" s="573" t="s">
        <v>31</v>
      </c>
      <c r="D109" s="598">
        <v>26</v>
      </c>
      <c r="E109" s="467">
        <v>4454</v>
      </c>
      <c r="F109" s="467">
        <f t="shared" si="31"/>
        <v>115804</v>
      </c>
      <c r="G109" s="467">
        <v>37518</v>
      </c>
      <c r="H109" s="467">
        <f t="shared" si="43"/>
        <v>975468</v>
      </c>
      <c r="I109" s="589">
        <f t="shared" si="32"/>
        <v>1091272</v>
      </c>
      <c r="J109" s="836"/>
      <c r="K109" s="807">
        <v>4454</v>
      </c>
      <c r="L109" s="808">
        <f t="shared" si="33"/>
        <v>0</v>
      </c>
      <c r="M109" s="807">
        <v>37518</v>
      </c>
      <c r="N109" s="808">
        <f t="shared" si="44"/>
        <v>0</v>
      </c>
      <c r="O109" s="812">
        <f t="shared" si="34"/>
        <v>0</v>
      </c>
      <c r="P109" s="641">
        <f t="shared" si="35"/>
        <v>0</v>
      </c>
      <c r="Q109" s="514">
        <f t="shared" si="36"/>
        <v>0</v>
      </c>
      <c r="R109" s="640">
        <f t="shared" si="29"/>
        <v>0</v>
      </c>
      <c r="S109" s="652"/>
      <c r="T109" s="521">
        <v>4454</v>
      </c>
      <c r="U109" s="521">
        <f t="shared" si="37"/>
        <v>0</v>
      </c>
      <c r="V109" s="521">
        <v>37518</v>
      </c>
      <c r="W109" s="521">
        <f t="shared" si="45"/>
        <v>0</v>
      </c>
      <c r="X109" s="673">
        <f t="shared" si="38"/>
        <v>0</v>
      </c>
      <c r="Y109" s="652"/>
      <c r="Z109" s="521">
        <v>4454</v>
      </c>
      <c r="AA109" s="521">
        <f t="shared" si="39"/>
        <v>0</v>
      </c>
      <c r="AB109" s="521">
        <v>37518</v>
      </c>
      <c r="AC109" s="521">
        <f t="shared" si="46"/>
        <v>0</v>
      </c>
      <c r="AD109" s="673">
        <f t="shared" si="40"/>
        <v>0</v>
      </c>
      <c r="AE109" s="744">
        <f t="shared" si="30"/>
        <v>26</v>
      </c>
      <c r="AF109" s="751">
        <v>4454</v>
      </c>
      <c r="AG109" s="751">
        <f t="shared" si="41"/>
        <v>115804</v>
      </c>
      <c r="AH109" s="751">
        <v>37518</v>
      </c>
      <c r="AI109" s="751">
        <f t="shared" si="47"/>
        <v>975468</v>
      </c>
      <c r="AJ109" s="752">
        <f t="shared" si="42"/>
        <v>1091272</v>
      </c>
    </row>
    <row r="110" spans="1:36" s="403" customFormat="1" ht="17.45" hidden="1" customHeight="1" x14ac:dyDescent="0.25">
      <c r="A110" s="437" t="s">
        <v>683</v>
      </c>
      <c r="B110" s="438" t="s">
        <v>235</v>
      </c>
      <c r="C110" s="573" t="s">
        <v>31</v>
      </c>
      <c r="D110" s="598">
        <v>20</v>
      </c>
      <c r="E110" s="467">
        <v>1572</v>
      </c>
      <c r="F110" s="467">
        <f t="shared" si="31"/>
        <v>31440</v>
      </c>
      <c r="G110" s="467">
        <v>1458.34</v>
      </c>
      <c r="H110" s="467">
        <f t="shared" si="43"/>
        <v>29166.799999999999</v>
      </c>
      <c r="I110" s="589">
        <f t="shared" si="32"/>
        <v>60606.8</v>
      </c>
      <c r="J110" s="836"/>
      <c r="K110" s="807">
        <v>1572</v>
      </c>
      <c r="L110" s="808">
        <f t="shared" si="33"/>
        <v>0</v>
      </c>
      <c r="M110" s="807">
        <v>1458.34</v>
      </c>
      <c r="N110" s="808">
        <f t="shared" si="44"/>
        <v>0</v>
      </c>
      <c r="O110" s="812">
        <f t="shared" si="34"/>
        <v>0</v>
      </c>
      <c r="P110" s="641">
        <f t="shared" si="35"/>
        <v>0</v>
      </c>
      <c r="Q110" s="514">
        <f t="shared" si="36"/>
        <v>0</v>
      </c>
      <c r="R110" s="640">
        <f t="shared" si="29"/>
        <v>0</v>
      </c>
      <c r="S110" s="652"/>
      <c r="T110" s="521">
        <v>1572</v>
      </c>
      <c r="U110" s="521">
        <f t="shared" si="37"/>
        <v>0</v>
      </c>
      <c r="V110" s="521">
        <v>1458.34</v>
      </c>
      <c r="W110" s="521">
        <f t="shared" si="45"/>
        <v>0</v>
      </c>
      <c r="X110" s="673">
        <f t="shared" si="38"/>
        <v>0</v>
      </c>
      <c r="Y110" s="652"/>
      <c r="Z110" s="521">
        <v>1572</v>
      </c>
      <c r="AA110" s="521">
        <f t="shared" si="39"/>
        <v>0</v>
      </c>
      <c r="AB110" s="521">
        <v>1458.34</v>
      </c>
      <c r="AC110" s="521">
        <f t="shared" si="46"/>
        <v>0</v>
      </c>
      <c r="AD110" s="673">
        <f t="shared" si="40"/>
        <v>0</v>
      </c>
      <c r="AE110" s="744">
        <f t="shared" si="30"/>
        <v>20</v>
      </c>
      <c r="AF110" s="751">
        <v>1572</v>
      </c>
      <c r="AG110" s="751">
        <f t="shared" si="41"/>
        <v>31440</v>
      </c>
      <c r="AH110" s="751">
        <v>1458.34</v>
      </c>
      <c r="AI110" s="751">
        <f t="shared" si="47"/>
        <v>29166.799999999999</v>
      </c>
      <c r="AJ110" s="752">
        <f t="shared" si="42"/>
        <v>60606.8</v>
      </c>
    </row>
    <row r="111" spans="1:36" s="403" customFormat="1" ht="17.45" hidden="1" customHeight="1" x14ac:dyDescent="0.25">
      <c r="A111" s="437" t="s">
        <v>684</v>
      </c>
      <c r="B111" s="438" t="s">
        <v>236</v>
      </c>
      <c r="C111" s="573" t="s">
        <v>31</v>
      </c>
      <c r="D111" s="598">
        <v>4</v>
      </c>
      <c r="E111" s="467">
        <v>1310</v>
      </c>
      <c r="F111" s="467">
        <f t="shared" si="31"/>
        <v>5240</v>
      </c>
      <c r="G111" s="467">
        <v>833.50800000000004</v>
      </c>
      <c r="H111" s="467">
        <f t="shared" si="43"/>
        <v>3334.0320000000002</v>
      </c>
      <c r="I111" s="589">
        <f t="shared" si="32"/>
        <v>8574.0319999999992</v>
      </c>
      <c r="J111" s="836"/>
      <c r="K111" s="807">
        <v>1310</v>
      </c>
      <c r="L111" s="808">
        <f t="shared" si="33"/>
        <v>0</v>
      </c>
      <c r="M111" s="807">
        <v>833.50800000000004</v>
      </c>
      <c r="N111" s="808">
        <f t="shared" si="44"/>
        <v>0</v>
      </c>
      <c r="O111" s="812">
        <f t="shared" si="34"/>
        <v>0</v>
      </c>
      <c r="P111" s="641">
        <f t="shared" si="35"/>
        <v>0</v>
      </c>
      <c r="Q111" s="514">
        <f t="shared" si="36"/>
        <v>0</v>
      </c>
      <c r="R111" s="640">
        <f t="shared" si="29"/>
        <v>0</v>
      </c>
      <c r="S111" s="652"/>
      <c r="T111" s="521">
        <v>1310</v>
      </c>
      <c r="U111" s="521">
        <f t="shared" si="37"/>
        <v>0</v>
      </c>
      <c r="V111" s="521">
        <v>833.50800000000004</v>
      </c>
      <c r="W111" s="521">
        <f t="shared" si="45"/>
        <v>0</v>
      </c>
      <c r="X111" s="673">
        <f t="shared" si="38"/>
        <v>0</v>
      </c>
      <c r="Y111" s="652"/>
      <c r="Z111" s="521">
        <v>1310</v>
      </c>
      <c r="AA111" s="521">
        <f t="shared" si="39"/>
        <v>0</v>
      </c>
      <c r="AB111" s="521">
        <v>833.50800000000004</v>
      </c>
      <c r="AC111" s="521">
        <f t="shared" si="46"/>
        <v>0</v>
      </c>
      <c r="AD111" s="673">
        <f t="shared" si="40"/>
        <v>0</v>
      </c>
      <c r="AE111" s="744">
        <f t="shared" si="30"/>
        <v>4</v>
      </c>
      <c r="AF111" s="751">
        <v>1310</v>
      </c>
      <c r="AG111" s="751">
        <f t="shared" si="41"/>
        <v>5240</v>
      </c>
      <c r="AH111" s="751">
        <v>833.50800000000004</v>
      </c>
      <c r="AI111" s="751">
        <f t="shared" si="47"/>
        <v>3334.0320000000002</v>
      </c>
      <c r="AJ111" s="752">
        <f t="shared" si="42"/>
        <v>8574.0319999999992</v>
      </c>
    </row>
    <row r="112" spans="1:36" s="403" customFormat="1" ht="17.45" hidden="1" customHeight="1" x14ac:dyDescent="0.25">
      <c r="A112" s="437" t="s">
        <v>685</v>
      </c>
      <c r="B112" s="438" t="s">
        <v>237</v>
      </c>
      <c r="C112" s="573" t="s">
        <v>31</v>
      </c>
      <c r="D112" s="598">
        <v>4</v>
      </c>
      <c r="E112" s="467">
        <v>4192</v>
      </c>
      <c r="F112" s="467">
        <f t="shared" si="31"/>
        <v>16768</v>
      </c>
      <c r="G112" s="467">
        <v>15047.760000000002</v>
      </c>
      <c r="H112" s="467">
        <f t="shared" si="43"/>
        <v>60191.040000000008</v>
      </c>
      <c r="I112" s="589">
        <f t="shared" si="32"/>
        <v>76959.040000000008</v>
      </c>
      <c r="J112" s="836"/>
      <c r="K112" s="807">
        <v>4192</v>
      </c>
      <c r="L112" s="808">
        <f t="shared" si="33"/>
        <v>0</v>
      </c>
      <c r="M112" s="807">
        <v>15047.760000000002</v>
      </c>
      <c r="N112" s="808">
        <f t="shared" si="44"/>
        <v>0</v>
      </c>
      <c r="O112" s="812">
        <f t="shared" si="34"/>
        <v>0</v>
      </c>
      <c r="P112" s="641">
        <f t="shared" si="35"/>
        <v>0</v>
      </c>
      <c r="Q112" s="514">
        <f t="shared" si="36"/>
        <v>0</v>
      </c>
      <c r="R112" s="640">
        <f t="shared" si="29"/>
        <v>0</v>
      </c>
      <c r="S112" s="652"/>
      <c r="T112" s="521">
        <v>4192</v>
      </c>
      <c r="U112" s="521">
        <f t="shared" si="37"/>
        <v>0</v>
      </c>
      <c r="V112" s="521">
        <v>15047.760000000002</v>
      </c>
      <c r="W112" s="521">
        <f t="shared" si="45"/>
        <v>0</v>
      </c>
      <c r="X112" s="673">
        <f t="shared" si="38"/>
        <v>0</v>
      </c>
      <c r="Y112" s="652"/>
      <c r="Z112" s="521">
        <v>4192</v>
      </c>
      <c r="AA112" s="521">
        <f t="shared" si="39"/>
        <v>0</v>
      </c>
      <c r="AB112" s="521">
        <v>15047.760000000002</v>
      </c>
      <c r="AC112" s="521">
        <f t="shared" si="46"/>
        <v>0</v>
      </c>
      <c r="AD112" s="673">
        <f t="shared" si="40"/>
        <v>0</v>
      </c>
      <c r="AE112" s="744">
        <f t="shared" si="30"/>
        <v>4</v>
      </c>
      <c r="AF112" s="751">
        <v>4192</v>
      </c>
      <c r="AG112" s="751">
        <f t="shared" si="41"/>
        <v>16768</v>
      </c>
      <c r="AH112" s="751">
        <v>15047.760000000002</v>
      </c>
      <c r="AI112" s="751">
        <f t="shared" si="47"/>
        <v>60191.040000000008</v>
      </c>
      <c r="AJ112" s="752">
        <f t="shared" si="42"/>
        <v>76959.040000000008</v>
      </c>
    </row>
    <row r="113" spans="1:36" s="403" customFormat="1" ht="17.45" hidden="1" customHeight="1" x14ac:dyDescent="0.25">
      <c r="A113" s="437" t="s">
        <v>686</v>
      </c>
      <c r="B113" s="438" t="s">
        <v>238</v>
      </c>
      <c r="C113" s="573" t="s">
        <v>31</v>
      </c>
      <c r="D113" s="598">
        <v>4</v>
      </c>
      <c r="E113" s="467">
        <v>393</v>
      </c>
      <c r="F113" s="467">
        <f t="shared" si="31"/>
        <v>1572</v>
      </c>
      <c r="G113" s="467">
        <v>3135.9119999999998</v>
      </c>
      <c r="H113" s="467">
        <f t="shared" si="43"/>
        <v>12543.647999999999</v>
      </c>
      <c r="I113" s="589">
        <f t="shared" si="32"/>
        <v>14115.647999999999</v>
      </c>
      <c r="J113" s="836"/>
      <c r="K113" s="807">
        <v>393</v>
      </c>
      <c r="L113" s="808">
        <f t="shared" si="33"/>
        <v>0</v>
      </c>
      <c r="M113" s="807">
        <v>3135.9119999999998</v>
      </c>
      <c r="N113" s="808">
        <f t="shared" si="44"/>
        <v>0</v>
      </c>
      <c r="O113" s="812">
        <f t="shared" si="34"/>
        <v>0</v>
      </c>
      <c r="P113" s="641">
        <f t="shared" si="35"/>
        <v>0</v>
      </c>
      <c r="Q113" s="514">
        <f t="shared" si="36"/>
        <v>0</v>
      </c>
      <c r="R113" s="640">
        <f t="shared" si="29"/>
        <v>0</v>
      </c>
      <c r="S113" s="652"/>
      <c r="T113" s="521">
        <v>393</v>
      </c>
      <c r="U113" s="521">
        <f t="shared" si="37"/>
        <v>0</v>
      </c>
      <c r="V113" s="521">
        <v>3135.9119999999998</v>
      </c>
      <c r="W113" s="521">
        <f t="shared" si="45"/>
        <v>0</v>
      </c>
      <c r="X113" s="673">
        <f t="shared" si="38"/>
        <v>0</v>
      </c>
      <c r="Y113" s="652"/>
      <c r="Z113" s="521">
        <v>393</v>
      </c>
      <c r="AA113" s="521">
        <f t="shared" si="39"/>
        <v>0</v>
      </c>
      <c r="AB113" s="521">
        <v>3135.9119999999998</v>
      </c>
      <c r="AC113" s="521">
        <f t="shared" si="46"/>
        <v>0</v>
      </c>
      <c r="AD113" s="673">
        <f t="shared" si="40"/>
        <v>0</v>
      </c>
      <c r="AE113" s="744">
        <f t="shared" si="30"/>
        <v>4</v>
      </c>
      <c r="AF113" s="751">
        <v>393</v>
      </c>
      <c r="AG113" s="751">
        <f t="shared" si="41"/>
        <v>1572</v>
      </c>
      <c r="AH113" s="751">
        <v>3135.9119999999998</v>
      </c>
      <c r="AI113" s="751">
        <f t="shared" si="47"/>
        <v>12543.647999999999</v>
      </c>
      <c r="AJ113" s="752">
        <f t="shared" si="42"/>
        <v>14115.647999999999</v>
      </c>
    </row>
    <row r="114" spans="1:36" s="403" customFormat="1" ht="17.45" hidden="1" customHeight="1" x14ac:dyDescent="0.25">
      <c r="A114" s="437" t="s">
        <v>687</v>
      </c>
      <c r="B114" s="438" t="s">
        <v>239</v>
      </c>
      <c r="C114" s="573" t="s">
        <v>31</v>
      </c>
      <c r="D114" s="598">
        <v>4</v>
      </c>
      <c r="E114" s="467">
        <v>393</v>
      </c>
      <c r="F114" s="467">
        <f t="shared" si="31"/>
        <v>1572</v>
      </c>
      <c r="G114" s="467">
        <v>1027</v>
      </c>
      <c r="H114" s="467">
        <f t="shared" si="43"/>
        <v>4108</v>
      </c>
      <c r="I114" s="589">
        <f t="shared" si="32"/>
        <v>5680</v>
      </c>
      <c r="J114" s="836"/>
      <c r="K114" s="807">
        <v>393</v>
      </c>
      <c r="L114" s="808">
        <f t="shared" si="33"/>
        <v>0</v>
      </c>
      <c r="M114" s="807">
        <v>1027</v>
      </c>
      <c r="N114" s="808">
        <f t="shared" si="44"/>
        <v>0</v>
      </c>
      <c r="O114" s="812">
        <f t="shared" si="34"/>
        <v>0</v>
      </c>
      <c r="P114" s="641">
        <f t="shared" si="35"/>
        <v>0</v>
      </c>
      <c r="Q114" s="514">
        <f t="shared" si="36"/>
        <v>0</v>
      </c>
      <c r="R114" s="640">
        <f t="shared" si="29"/>
        <v>0</v>
      </c>
      <c r="S114" s="652"/>
      <c r="T114" s="521">
        <v>393</v>
      </c>
      <c r="U114" s="521">
        <f t="shared" si="37"/>
        <v>0</v>
      </c>
      <c r="V114" s="521">
        <v>1027</v>
      </c>
      <c r="W114" s="521">
        <f t="shared" si="45"/>
        <v>0</v>
      </c>
      <c r="X114" s="673">
        <f t="shared" si="38"/>
        <v>0</v>
      </c>
      <c r="Y114" s="652"/>
      <c r="Z114" s="521">
        <v>393</v>
      </c>
      <c r="AA114" s="521">
        <f t="shared" si="39"/>
        <v>0</v>
      </c>
      <c r="AB114" s="521">
        <v>1027</v>
      </c>
      <c r="AC114" s="521">
        <f t="shared" si="46"/>
        <v>0</v>
      </c>
      <c r="AD114" s="673">
        <f t="shared" si="40"/>
        <v>0</v>
      </c>
      <c r="AE114" s="744">
        <f t="shared" si="30"/>
        <v>4</v>
      </c>
      <c r="AF114" s="751">
        <v>393</v>
      </c>
      <c r="AG114" s="751">
        <f t="shared" si="41"/>
        <v>1572</v>
      </c>
      <c r="AH114" s="751">
        <v>1027</v>
      </c>
      <c r="AI114" s="751">
        <f t="shared" si="47"/>
        <v>4108</v>
      </c>
      <c r="AJ114" s="752">
        <f t="shared" si="42"/>
        <v>5680</v>
      </c>
    </row>
    <row r="115" spans="1:36" s="403" customFormat="1" ht="17.45" hidden="1" customHeight="1" x14ac:dyDescent="0.25">
      <c r="A115" s="437" t="s">
        <v>688</v>
      </c>
      <c r="B115" s="438" t="s">
        <v>240</v>
      </c>
      <c r="C115" s="573" t="s">
        <v>31</v>
      </c>
      <c r="D115" s="598">
        <v>20</v>
      </c>
      <c r="E115" s="467">
        <v>3406</v>
      </c>
      <c r="F115" s="467">
        <f t="shared" si="31"/>
        <v>68120</v>
      </c>
      <c r="G115" s="467">
        <v>1774.5</v>
      </c>
      <c r="H115" s="467">
        <f t="shared" si="43"/>
        <v>35490</v>
      </c>
      <c r="I115" s="589">
        <f t="shared" si="32"/>
        <v>103610</v>
      </c>
      <c r="J115" s="836"/>
      <c r="K115" s="807">
        <v>3406</v>
      </c>
      <c r="L115" s="808">
        <f t="shared" si="33"/>
        <v>0</v>
      </c>
      <c r="M115" s="807">
        <v>1774.5</v>
      </c>
      <c r="N115" s="808">
        <f t="shared" si="44"/>
        <v>0</v>
      </c>
      <c r="O115" s="812">
        <f t="shared" si="34"/>
        <v>0</v>
      </c>
      <c r="P115" s="641">
        <f t="shared" si="35"/>
        <v>0</v>
      </c>
      <c r="Q115" s="514">
        <f t="shared" si="36"/>
        <v>0</v>
      </c>
      <c r="R115" s="640">
        <f t="shared" si="29"/>
        <v>0</v>
      </c>
      <c r="S115" s="652"/>
      <c r="T115" s="521">
        <v>3406</v>
      </c>
      <c r="U115" s="521">
        <f t="shared" si="37"/>
        <v>0</v>
      </c>
      <c r="V115" s="521">
        <v>1774.5</v>
      </c>
      <c r="W115" s="521">
        <f t="shared" si="45"/>
        <v>0</v>
      </c>
      <c r="X115" s="673">
        <f t="shared" si="38"/>
        <v>0</v>
      </c>
      <c r="Y115" s="652"/>
      <c r="Z115" s="521">
        <v>3406</v>
      </c>
      <c r="AA115" s="521">
        <f t="shared" si="39"/>
        <v>0</v>
      </c>
      <c r="AB115" s="521">
        <v>1774.5</v>
      </c>
      <c r="AC115" s="521">
        <f t="shared" si="46"/>
        <v>0</v>
      </c>
      <c r="AD115" s="673">
        <f t="shared" si="40"/>
        <v>0</v>
      </c>
      <c r="AE115" s="744">
        <f t="shared" si="30"/>
        <v>20</v>
      </c>
      <c r="AF115" s="751">
        <v>3406</v>
      </c>
      <c r="AG115" s="751">
        <f t="shared" si="41"/>
        <v>68120</v>
      </c>
      <c r="AH115" s="751">
        <v>1774.5</v>
      </c>
      <c r="AI115" s="751">
        <f t="shared" si="47"/>
        <v>35490</v>
      </c>
      <c r="AJ115" s="752">
        <f t="shared" si="42"/>
        <v>103610</v>
      </c>
    </row>
    <row r="116" spans="1:36" s="403" customFormat="1" ht="17.45" hidden="1" customHeight="1" x14ac:dyDescent="0.25">
      <c r="A116" s="437" t="s">
        <v>689</v>
      </c>
      <c r="B116" s="438" t="s">
        <v>241</v>
      </c>
      <c r="C116" s="573" t="s">
        <v>31</v>
      </c>
      <c r="D116" s="598">
        <v>5</v>
      </c>
      <c r="E116" s="467">
        <v>1572</v>
      </c>
      <c r="F116" s="467">
        <f t="shared" si="31"/>
        <v>7860</v>
      </c>
      <c r="G116" s="467">
        <v>478.40000000000003</v>
      </c>
      <c r="H116" s="467">
        <f t="shared" si="43"/>
        <v>2392</v>
      </c>
      <c r="I116" s="589">
        <f t="shared" si="32"/>
        <v>10252</v>
      </c>
      <c r="J116" s="836"/>
      <c r="K116" s="807">
        <v>1572</v>
      </c>
      <c r="L116" s="808">
        <f t="shared" si="33"/>
        <v>0</v>
      </c>
      <c r="M116" s="807">
        <v>478.40000000000003</v>
      </c>
      <c r="N116" s="808">
        <f t="shared" si="44"/>
        <v>0</v>
      </c>
      <c r="O116" s="812">
        <f t="shared" si="34"/>
        <v>0</v>
      </c>
      <c r="P116" s="641">
        <f t="shared" si="35"/>
        <v>0</v>
      </c>
      <c r="Q116" s="514">
        <f t="shared" si="36"/>
        <v>0</v>
      </c>
      <c r="R116" s="640">
        <f t="shared" si="29"/>
        <v>0</v>
      </c>
      <c r="S116" s="652"/>
      <c r="T116" s="521">
        <v>1572</v>
      </c>
      <c r="U116" s="521">
        <f t="shared" si="37"/>
        <v>0</v>
      </c>
      <c r="V116" s="521">
        <v>478.40000000000003</v>
      </c>
      <c r="W116" s="521">
        <f t="shared" si="45"/>
        <v>0</v>
      </c>
      <c r="X116" s="673">
        <f t="shared" si="38"/>
        <v>0</v>
      </c>
      <c r="Y116" s="652"/>
      <c r="Z116" s="521">
        <v>1572</v>
      </c>
      <c r="AA116" s="521">
        <f t="shared" si="39"/>
        <v>0</v>
      </c>
      <c r="AB116" s="521">
        <v>478.40000000000003</v>
      </c>
      <c r="AC116" s="521">
        <f t="shared" si="46"/>
        <v>0</v>
      </c>
      <c r="AD116" s="673">
        <f t="shared" si="40"/>
        <v>0</v>
      </c>
      <c r="AE116" s="744">
        <f t="shared" si="30"/>
        <v>5</v>
      </c>
      <c r="AF116" s="751">
        <v>1572</v>
      </c>
      <c r="AG116" s="751">
        <f t="shared" si="41"/>
        <v>7860</v>
      </c>
      <c r="AH116" s="751">
        <v>478.40000000000003</v>
      </c>
      <c r="AI116" s="751">
        <f t="shared" si="47"/>
        <v>2392</v>
      </c>
      <c r="AJ116" s="752">
        <f t="shared" si="42"/>
        <v>10252</v>
      </c>
    </row>
    <row r="117" spans="1:36" s="403" customFormat="1" ht="17.45" hidden="1" customHeight="1" x14ac:dyDescent="0.25">
      <c r="A117" s="437" t="s">
        <v>690</v>
      </c>
      <c r="B117" s="438" t="s">
        <v>241</v>
      </c>
      <c r="C117" s="573" t="s">
        <v>31</v>
      </c>
      <c r="D117" s="598">
        <v>8</v>
      </c>
      <c r="E117" s="467">
        <v>1572</v>
      </c>
      <c r="F117" s="467">
        <f t="shared" si="31"/>
        <v>12576</v>
      </c>
      <c r="G117" s="467">
        <v>478.40000000000003</v>
      </c>
      <c r="H117" s="467">
        <f t="shared" si="43"/>
        <v>3827.2000000000003</v>
      </c>
      <c r="I117" s="589">
        <f t="shared" si="32"/>
        <v>16403.2</v>
      </c>
      <c r="J117" s="836"/>
      <c r="K117" s="807">
        <v>1572</v>
      </c>
      <c r="L117" s="808">
        <f t="shared" si="33"/>
        <v>0</v>
      </c>
      <c r="M117" s="807">
        <v>478.40000000000003</v>
      </c>
      <c r="N117" s="808">
        <f t="shared" si="44"/>
        <v>0</v>
      </c>
      <c r="O117" s="812">
        <f t="shared" si="34"/>
        <v>0</v>
      </c>
      <c r="P117" s="641">
        <f t="shared" si="35"/>
        <v>0</v>
      </c>
      <c r="Q117" s="514">
        <f t="shared" si="36"/>
        <v>0</v>
      </c>
      <c r="R117" s="640">
        <f t="shared" si="29"/>
        <v>0</v>
      </c>
      <c r="S117" s="652"/>
      <c r="T117" s="521">
        <v>1572</v>
      </c>
      <c r="U117" s="521">
        <f t="shared" si="37"/>
        <v>0</v>
      </c>
      <c r="V117" s="521">
        <v>478.40000000000003</v>
      </c>
      <c r="W117" s="521">
        <f t="shared" si="45"/>
        <v>0</v>
      </c>
      <c r="X117" s="673">
        <f t="shared" si="38"/>
        <v>0</v>
      </c>
      <c r="Y117" s="652"/>
      <c r="Z117" s="521">
        <v>1572</v>
      </c>
      <c r="AA117" s="521">
        <f t="shared" si="39"/>
        <v>0</v>
      </c>
      <c r="AB117" s="521">
        <v>478.40000000000003</v>
      </c>
      <c r="AC117" s="521">
        <f t="shared" si="46"/>
        <v>0</v>
      </c>
      <c r="AD117" s="673">
        <f t="shared" si="40"/>
        <v>0</v>
      </c>
      <c r="AE117" s="744">
        <f t="shared" si="30"/>
        <v>8</v>
      </c>
      <c r="AF117" s="751">
        <v>1572</v>
      </c>
      <c r="AG117" s="751">
        <f t="shared" si="41"/>
        <v>12576</v>
      </c>
      <c r="AH117" s="751">
        <v>478.40000000000003</v>
      </c>
      <c r="AI117" s="751">
        <f t="shared" si="47"/>
        <v>3827.2000000000003</v>
      </c>
      <c r="AJ117" s="752">
        <f t="shared" si="42"/>
        <v>16403.2</v>
      </c>
    </row>
    <row r="118" spans="1:36" s="403" customFormat="1" ht="17.45" hidden="1" customHeight="1" x14ac:dyDescent="0.25">
      <c r="A118" s="437" t="s">
        <v>691</v>
      </c>
      <c r="B118" s="438" t="s">
        <v>241</v>
      </c>
      <c r="C118" s="573" t="s">
        <v>31</v>
      </c>
      <c r="D118" s="598">
        <v>6</v>
      </c>
      <c r="E118" s="467">
        <v>1572</v>
      </c>
      <c r="F118" s="467">
        <f t="shared" si="31"/>
        <v>9432</v>
      </c>
      <c r="G118" s="467">
        <v>478.40000000000003</v>
      </c>
      <c r="H118" s="467">
        <f t="shared" si="43"/>
        <v>2870.4</v>
      </c>
      <c r="I118" s="589">
        <f t="shared" si="32"/>
        <v>12302.4</v>
      </c>
      <c r="J118" s="836"/>
      <c r="K118" s="807">
        <v>1572</v>
      </c>
      <c r="L118" s="808">
        <f t="shared" si="33"/>
        <v>0</v>
      </c>
      <c r="M118" s="807">
        <v>478.40000000000003</v>
      </c>
      <c r="N118" s="808">
        <f t="shared" si="44"/>
        <v>0</v>
      </c>
      <c r="O118" s="812">
        <f t="shared" si="34"/>
        <v>0</v>
      </c>
      <c r="P118" s="641">
        <f t="shared" si="35"/>
        <v>0</v>
      </c>
      <c r="Q118" s="514">
        <f t="shared" si="36"/>
        <v>0</v>
      </c>
      <c r="R118" s="640">
        <f t="shared" si="29"/>
        <v>0</v>
      </c>
      <c r="S118" s="652"/>
      <c r="T118" s="521">
        <v>1572</v>
      </c>
      <c r="U118" s="521">
        <f t="shared" si="37"/>
        <v>0</v>
      </c>
      <c r="V118" s="521">
        <v>478.40000000000003</v>
      </c>
      <c r="W118" s="521">
        <f t="shared" si="45"/>
        <v>0</v>
      </c>
      <c r="X118" s="673">
        <f t="shared" si="38"/>
        <v>0</v>
      </c>
      <c r="Y118" s="652"/>
      <c r="Z118" s="521">
        <v>1572</v>
      </c>
      <c r="AA118" s="521">
        <f t="shared" si="39"/>
        <v>0</v>
      </c>
      <c r="AB118" s="521">
        <v>478.40000000000003</v>
      </c>
      <c r="AC118" s="521">
        <f t="shared" si="46"/>
        <v>0</v>
      </c>
      <c r="AD118" s="673">
        <f t="shared" si="40"/>
        <v>0</v>
      </c>
      <c r="AE118" s="744">
        <f t="shared" si="30"/>
        <v>6</v>
      </c>
      <c r="AF118" s="751">
        <v>1572</v>
      </c>
      <c r="AG118" s="751">
        <f t="shared" si="41"/>
        <v>9432</v>
      </c>
      <c r="AH118" s="751">
        <v>478.40000000000003</v>
      </c>
      <c r="AI118" s="751">
        <f t="shared" si="47"/>
        <v>2870.4</v>
      </c>
      <c r="AJ118" s="752">
        <f t="shared" si="42"/>
        <v>12302.4</v>
      </c>
    </row>
    <row r="119" spans="1:36" s="403" customFormat="1" ht="17.45" hidden="1" customHeight="1" x14ac:dyDescent="0.25">
      <c r="A119" s="437" t="s">
        <v>692</v>
      </c>
      <c r="B119" s="438" t="s">
        <v>242</v>
      </c>
      <c r="C119" s="573" t="s">
        <v>31</v>
      </c>
      <c r="D119" s="598">
        <v>13</v>
      </c>
      <c r="E119" s="467">
        <v>1572</v>
      </c>
      <c r="F119" s="467">
        <f t="shared" si="31"/>
        <v>20436</v>
      </c>
      <c r="G119" s="467">
        <v>522.6</v>
      </c>
      <c r="H119" s="467">
        <f t="shared" si="43"/>
        <v>6793.8</v>
      </c>
      <c r="I119" s="589">
        <f t="shared" si="32"/>
        <v>27229.8</v>
      </c>
      <c r="J119" s="836"/>
      <c r="K119" s="807">
        <v>1572</v>
      </c>
      <c r="L119" s="808">
        <f t="shared" si="33"/>
        <v>0</v>
      </c>
      <c r="M119" s="807">
        <v>522.6</v>
      </c>
      <c r="N119" s="808">
        <f t="shared" si="44"/>
        <v>0</v>
      </c>
      <c r="O119" s="812">
        <f t="shared" si="34"/>
        <v>0</v>
      </c>
      <c r="P119" s="641">
        <f t="shared" si="35"/>
        <v>0</v>
      </c>
      <c r="Q119" s="514">
        <f t="shared" si="36"/>
        <v>0</v>
      </c>
      <c r="R119" s="640">
        <f t="shared" si="29"/>
        <v>0</v>
      </c>
      <c r="S119" s="652"/>
      <c r="T119" s="521">
        <v>1572</v>
      </c>
      <c r="U119" s="521">
        <f t="shared" si="37"/>
        <v>0</v>
      </c>
      <c r="V119" s="521">
        <v>522.6</v>
      </c>
      <c r="W119" s="521">
        <f t="shared" si="45"/>
        <v>0</v>
      </c>
      <c r="X119" s="673">
        <f t="shared" si="38"/>
        <v>0</v>
      </c>
      <c r="Y119" s="652"/>
      <c r="Z119" s="521">
        <v>1572</v>
      </c>
      <c r="AA119" s="521">
        <f t="shared" si="39"/>
        <v>0</v>
      </c>
      <c r="AB119" s="521">
        <v>522.6</v>
      </c>
      <c r="AC119" s="521">
        <f t="shared" si="46"/>
        <v>0</v>
      </c>
      <c r="AD119" s="673">
        <f t="shared" si="40"/>
        <v>0</v>
      </c>
      <c r="AE119" s="744">
        <f t="shared" si="30"/>
        <v>13</v>
      </c>
      <c r="AF119" s="751">
        <v>1572</v>
      </c>
      <c r="AG119" s="751">
        <f t="shared" si="41"/>
        <v>20436</v>
      </c>
      <c r="AH119" s="751">
        <v>522.6</v>
      </c>
      <c r="AI119" s="751">
        <f t="shared" si="47"/>
        <v>6793.8</v>
      </c>
      <c r="AJ119" s="752">
        <f t="shared" si="42"/>
        <v>27229.8</v>
      </c>
    </row>
    <row r="120" spans="1:36" s="403" customFormat="1" ht="17.45" hidden="1" customHeight="1" x14ac:dyDescent="0.25">
      <c r="A120" s="437" t="s">
        <v>693</v>
      </c>
      <c r="B120" s="438" t="s">
        <v>243</v>
      </c>
      <c r="C120" s="573" t="s">
        <v>31</v>
      </c>
      <c r="D120" s="598">
        <v>1</v>
      </c>
      <c r="E120" s="467">
        <v>2620</v>
      </c>
      <c r="F120" s="467">
        <f t="shared" si="31"/>
        <v>2620</v>
      </c>
      <c r="G120" s="467">
        <v>1900.6000000000001</v>
      </c>
      <c r="H120" s="467">
        <f t="shared" si="43"/>
        <v>1900.6000000000001</v>
      </c>
      <c r="I120" s="589">
        <f t="shared" si="32"/>
        <v>4520.6000000000004</v>
      </c>
      <c r="J120" s="836"/>
      <c r="K120" s="807">
        <v>2620</v>
      </c>
      <c r="L120" s="808">
        <f t="shared" si="33"/>
        <v>0</v>
      </c>
      <c r="M120" s="807">
        <v>1900.6000000000001</v>
      </c>
      <c r="N120" s="808">
        <f t="shared" si="44"/>
        <v>0</v>
      </c>
      <c r="O120" s="812">
        <f t="shared" si="34"/>
        <v>0</v>
      </c>
      <c r="P120" s="641">
        <f t="shared" si="35"/>
        <v>0</v>
      </c>
      <c r="Q120" s="514">
        <f t="shared" si="36"/>
        <v>0</v>
      </c>
      <c r="R120" s="640">
        <f t="shared" si="29"/>
        <v>0</v>
      </c>
      <c r="S120" s="652"/>
      <c r="T120" s="521">
        <v>2620</v>
      </c>
      <c r="U120" s="521">
        <f t="shared" si="37"/>
        <v>0</v>
      </c>
      <c r="V120" s="521">
        <v>1900.6000000000001</v>
      </c>
      <c r="W120" s="521">
        <f t="shared" si="45"/>
        <v>0</v>
      </c>
      <c r="X120" s="673">
        <f t="shared" si="38"/>
        <v>0</v>
      </c>
      <c r="Y120" s="652"/>
      <c r="Z120" s="521">
        <v>2620</v>
      </c>
      <c r="AA120" s="521">
        <f t="shared" si="39"/>
        <v>0</v>
      </c>
      <c r="AB120" s="521">
        <v>1900.6000000000001</v>
      </c>
      <c r="AC120" s="521">
        <f t="shared" si="46"/>
        <v>0</v>
      </c>
      <c r="AD120" s="673">
        <f t="shared" si="40"/>
        <v>0</v>
      </c>
      <c r="AE120" s="744">
        <f t="shared" si="30"/>
        <v>1</v>
      </c>
      <c r="AF120" s="751">
        <v>2620</v>
      </c>
      <c r="AG120" s="751">
        <f t="shared" si="41"/>
        <v>2620</v>
      </c>
      <c r="AH120" s="751">
        <v>1900.6000000000001</v>
      </c>
      <c r="AI120" s="751">
        <f t="shared" si="47"/>
        <v>1900.6000000000001</v>
      </c>
      <c r="AJ120" s="752">
        <f t="shared" si="42"/>
        <v>4520.6000000000004</v>
      </c>
    </row>
    <row r="121" spans="1:36" s="403" customFormat="1" ht="17.45" hidden="1" customHeight="1" x14ac:dyDescent="0.25">
      <c r="A121" s="437" t="s">
        <v>694</v>
      </c>
      <c r="B121" s="438" t="s">
        <v>244</v>
      </c>
      <c r="C121" s="573" t="s">
        <v>31</v>
      </c>
      <c r="D121" s="598">
        <v>24</v>
      </c>
      <c r="E121" s="467">
        <v>131</v>
      </c>
      <c r="F121" s="467">
        <f t="shared" si="31"/>
        <v>3144</v>
      </c>
      <c r="G121" s="467">
        <v>93.288000000000011</v>
      </c>
      <c r="H121" s="467">
        <f t="shared" si="43"/>
        <v>2238.9120000000003</v>
      </c>
      <c r="I121" s="589">
        <f t="shared" si="32"/>
        <v>5382.9120000000003</v>
      </c>
      <c r="J121" s="836"/>
      <c r="K121" s="807">
        <v>131</v>
      </c>
      <c r="L121" s="808">
        <f t="shared" si="33"/>
        <v>0</v>
      </c>
      <c r="M121" s="807">
        <v>93.288000000000011</v>
      </c>
      <c r="N121" s="808">
        <f t="shared" si="44"/>
        <v>0</v>
      </c>
      <c r="O121" s="812">
        <f t="shared" si="34"/>
        <v>0</v>
      </c>
      <c r="P121" s="641">
        <f t="shared" si="35"/>
        <v>0</v>
      </c>
      <c r="Q121" s="514">
        <f t="shared" si="36"/>
        <v>0</v>
      </c>
      <c r="R121" s="640">
        <f t="shared" si="29"/>
        <v>0</v>
      </c>
      <c r="S121" s="652"/>
      <c r="T121" s="521">
        <v>131</v>
      </c>
      <c r="U121" s="521">
        <f t="shared" si="37"/>
        <v>0</v>
      </c>
      <c r="V121" s="521">
        <v>93.288000000000011</v>
      </c>
      <c r="W121" s="521">
        <f t="shared" si="45"/>
        <v>0</v>
      </c>
      <c r="X121" s="673">
        <f t="shared" si="38"/>
        <v>0</v>
      </c>
      <c r="Y121" s="652"/>
      <c r="Z121" s="521">
        <v>131</v>
      </c>
      <c r="AA121" s="521">
        <f t="shared" si="39"/>
        <v>0</v>
      </c>
      <c r="AB121" s="521">
        <v>93.288000000000011</v>
      </c>
      <c r="AC121" s="521">
        <f t="shared" si="46"/>
        <v>0</v>
      </c>
      <c r="AD121" s="673">
        <f t="shared" si="40"/>
        <v>0</v>
      </c>
      <c r="AE121" s="744">
        <f t="shared" si="30"/>
        <v>24</v>
      </c>
      <c r="AF121" s="751">
        <v>131</v>
      </c>
      <c r="AG121" s="751">
        <f t="shared" si="41"/>
        <v>3144</v>
      </c>
      <c r="AH121" s="751">
        <v>93.288000000000011</v>
      </c>
      <c r="AI121" s="751">
        <f t="shared" si="47"/>
        <v>2238.9120000000003</v>
      </c>
      <c r="AJ121" s="752">
        <f t="shared" si="42"/>
        <v>5382.9120000000003</v>
      </c>
    </row>
    <row r="122" spans="1:36" s="403" customFormat="1" ht="17.45" hidden="1" customHeight="1" x14ac:dyDescent="0.25">
      <c r="A122" s="437" t="s">
        <v>695</v>
      </c>
      <c r="B122" s="438" t="s">
        <v>245</v>
      </c>
      <c r="C122" s="573" t="s">
        <v>31</v>
      </c>
      <c r="D122" s="598">
        <v>40</v>
      </c>
      <c r="E122" s="467">
        <v>1965</v>
      </c>
      <c r="F122" s="467">
        <f t="shared" si="31"/>
        <v>78600</v>
      </c>
      <c r="G122" s="467">
        <v>1093.0920000000001</v>
      </c>
      <c r="H122" s="467">
        <f t="shared" si="43"/>
        <v>43723.680000000008</v>
      </c>
      <c r="I122" s="589">
        <f t="shared" si="32"/>
        <v>122323.68000000001</v>
      </c>
      <c r="J122" s="836"/>
      <c r="K122" s="807">
        <v>1965</v>
      </c>
      <c r="L122" s="808">
        <f t="shared" si="33"/>
        <v>0</v>
      </c>
      <c r="M122" s="807">
        <v>1093.0920000000001</v>
      </c>
      <c r="N122" s="808">
        <f t="shared" si="44"/>
        <v>0</v>
      </c>
      <c r="O122" s="812">
        <f t="shared" si="34"/>
        <v>0</v>
      </c>
      <c r="P122" s="641">
        <f t="shared" si="35"/>
        <v>0</v>
      </c>
      <c r="Q122" s="514">
        <f t="shared" si="36"/>
        <v>0</v>
      </c>
      <c r="R122" s="640">
        <f t="shared" si="29"/>
        <v>0</v>
      </c>
      <c r="S122" s="652"/>
      <c r="T122" s="521">
        <v>1965</v>
      </c>
      <c r="U122" s="521">
        <f t="shared" si="37"/>
        <v>0</v>
      </c>
      <c r="V122" s="521">
        <v>1093.0920000000001</v>
      </c>
      <c r="W122" s="521">
        <f t="shared" si="45"/>
        <v>0</v>
      </c>
      <c r="X122" s="673">
        <f t="shared" si="38"/>
        <v>0</v>
      </c>
      <c r="Y122" s="652"/>
      <c r="Z122" s="521">
        <v>1965</v>
      </c>
      <c r="AA122" s="521">
        <f t="shared" si="39"/>
        <v>0</v>
      </c>
      <c r="AB122" s="521">
        <v>1093.0920000000001</v>
      </c>
      <c r="AC122" s="521">
        <f t="shared" si="46"/>
        <v>0</v>
      </c>
      <c r="AD122" s="673">
        <f t="shared" si="40"/>
        <v>0</v>
      </c>
      <c r="AE122" s="744">
        <f t="shared" si="30"/>
        <v>40</v>
      </c>
      <c r="AF122" s="751">
        <v>1965</v>
      </c>
      <c r="AG122" s="751">
        <f t="shared" si="41"/>
        <v>78600</v>
      </c>
      <c r="AH122" s="751">
        <v>1093.0920000000001</v>
      </c>
      <c r="AI122" s="751">
        <f t="shared" si="47"/>
        <v>43723.680000000008</v>
      </c>
      <c r="AJ122" s="752">
        <f t="shared" si="42"/>
        <v>122323.68000000001</v>
      </c>
    </row>
    <row r="123" spans="1:36" s="403" customFormat="1" ht="17.45" hidden="1" customHeight="1" x14ac:dyDescent="0.25">
      <c r="A123" s="437" t="s">
        <v>696</v>
      </c>
      <c r="B123" s="438" t="s">
        <v>246</v>
      </c>
      <c r="C123" s="573" t="s">
        <v>31</v>
      </c>
      <c r="D123" s="598">
        <v>1</v>
      </c>
      <c r="E123" s="467">
        <v>3406</v>
      </c>
      <c r="F123" s="467">
        <f t="shared" si="31"/>
        <v>3406</v>
      </c>
      <c r="G123" s="467">
        <v>4581.2520000000004</v>
      </c>
      <c r="H123" s="467">
        <f t="shared" si="43"/>
        <v>4581.2520000000004</v>
      </c>
      <c r="I123" s="589">
        <f t="shared" si="32"/>
        <v>7987.2520000000004</v>
      </c>
      <c r="J123" s="836"/>
      <c r="K123" s="807">
        <v>3406</v>
      </c>
      <c r="L123" s="808">
        <f t="shared" si="33"/>
        <v>0</v>
      </c>
      <c r="M123" s="807">
        <v>4581.2520000000004</v>
      </c>
      <c r="N123" s="808">
        <f t="shared" si="44"/>
        <v>0</v>
      </c>
      <c r="O123" s="812">
        <f t="shared" si="34"/>
        <v>0</v>
      </c>
      <c r="P123" s="641">
        <f t="shared" si="35"/>
        <v>0</v>
      </c>
      <c r="Q123" s="514">
        <f t="shared" si="36"/>
        <v>0</v>
      </c>
      <c r="R123" s="640">
        <f t="shared" si="29"/>
        <v>0</v>
      </c>
      <c r="S123" s="652"/>
      <c r="T123" s="521">
        <v>3406</v>
      </c>
      <c r="U123" s="521">
        <f t="shared" si="37"/>
        <v>0</v>
      </c>
      <c r="V123" s="521">
        <v>4581.2520000000004</v>
      </c>
      <c r="W123" s="521">
        <f t="shared" si="45"/>
        <v>0</v>
      </c>
      <c r="X123" s="673">
        <f t="shared" si="38"/>
        <v>0</v>
      </c>
      <c r="Y123" s="652"/>
      <c r="Z123" s="521">
        <v>3406</v>
      </c>
      <c r="AA123" s="521">
        <f t="shared" si="39"/>
        <v>0</v>
      </c>
      <c r="AB123" s="521">
        <v>4581.2520000000004</v>
      </c>
      <c r="AC123" s="521">
        <f t="shared" si="46"/>
        <v>0</v>
      </c>
      <c r="AD123" s="673">
        <f t="shared" si="40"/>
        <v>0</v>
      </c>
      <c r="AE123" s="744">
        <f t="shared" si="30"/>
        <v>1</v>
      </c>
      <c r="AF123" s="751">
        <v>3406</v>
      </c>
      <c r="AG123" s="751">
        <f t="shared" si="41"/>
        <v>3406</v>
      </c>
      <c r="AH123" s="751">
        <v>4581.2520000000004</v>
      </c>
      <c r="AI123" s="751">
        <f t="shared" si="47"/>
        <v>4581.2520000000004</v>
      </c>
      <c r="AJ123" s="752">
        <f t="shared" si="42"/>
        <v>7987.2520000000004</v>
      </c>
    </row>
    <row r="124" spans="1:36" s="403" customFormat="1" ht="17.45" hidden="1" customHeight="1" x14ac:dyDescent="0.25">
      <c r="A124" s="437" t="s">
        <v>697</v>
      </c>
      <c r="B124" s="438" t="s">
        <v>247</v>
      </c>
      <c r="C124" s="573" t="s">
        <v>31</v>
      </c>
      <c r="D124" s="598">
        <v>1</v>
      </c>
      <c r="E124" s="467">
        <v>3406</v>
      </c>
      <c r="F124" s="467">
        <f t="shared" si="31"/>
        <v>3406</v>
      </c>
      <c r="G124" s="467">
        <v>11700</v>
      </c>
      <c r="H124" s="467">
        <f t="shared" si="43"/>
        <v>11700</v>
      </c>
      <c r="I124" s="589">
        <f t="shared" si="32"/>
        <v>15106</v>
      </c>
      <c r="J124" s="836"/>
      <c r="K124" s="807">
        <v>3406</v>
      </c>
      <c r="L124" s="808">
        <f t="shared" si="33"/>
        <v>0</v>
      </c>
      <c r="M124" s="807">
        <v>11700</v>
      </c>
      <c r="N124" s="808">
        <f t="shared" si="44"/>
        <v>0</v>
      </c>
      <c r="O124" s="812">
        <f t="shared" si="34"/>
        <v>0</v>
      </c>
      <c r="P124" s="641">
        <f t="shared" si="35"/>
        <v>0</v>
      </c>
      <c r="Q124" s="514">
        <f t="shared" si="36"/>
        <v>0</v>
      </c>
      <c r="R124" s="640">
        <f t="shared" si="29"/>
        <v>0</v>
      </c>
      <c r="S124" s="652"/>
      <c r="T124" s="521">
        <v>3406</v>
      </c>
      <c r="U124" s="521">
        <f t="shared" si="37"/>
        <v>0</v>
      </c>
      <c r="V124" s="521">
        <v>11700</v>
      </c>
      <c r="W124" s="521">
        <f t="shared" si="45"/>
        <v>0</v>
      </c>
      <c r="X124" s="673">
        <f t="shared" si="38"/>
        <v>0</v>
      </c>
      <c r="Y124" s="652"/>
      <c r="Z124" s="521">
        <v>3406</v>
      </c>
      <c r="AA124" s="521">
        <f t="shared" si="39"/>
        <v>0</v>
      </c>
      <c r="AB124" s="521">
        <v>11700</v>
      </c>
      <c r="AC124" s="521">
        <f t="shared" si="46"/>
        <v>0</v>
      </c>
      <c r="AD124" s="673">
        <f t="shared" si="40"/>
        <v>0</v>
      </c>
      <c r="AE124" s="744">
        <f t="shared" si="30"/>
        <v>1</v>
      </c>
      <c r="AF124" s="751">
        <v>3406</v>
      </c>
      <c r="AG124" s="751">
        <f t="shared" si="41"/>
        <v>3406</v>
      </c>
      <c r="AH124" s="751">
        <v>11700</v>
      </c>
      <c r="AI124" s="751">
        <f t="shared" si="47"/>
        <v>11700</v>
      </c>
      <c r="AJ124" s="752">
        <f t="shared" si="42"/>
        <v>15106</v>
      </c>
    </row>
    <row r="125" spans="1:36" s="403" customFormat="1" ht="17.45" hidden="1" customHeight="1" x14ac:dyDescent="0.25">
      <c r="A125" s="437" t="s">
        <v>698</v>
      </c>
      <c r="B125" s="438" t="s">
        <v>248</v>
      </c>
      <c r="C125" s="573" t="s">
        <v>31</v>
      </c>
      <c r="D125" s="598">
        <v>1</v>
      </c>
      <c r="E125" s="467">
        <v>3930</v>
      </c>
      <c r="F125" s="467">
        <f t="shared" si="31"/>
        <v>3930</v>
      </c>
      <c r="G125" s="467">
        <v>3325.4</v>
      </c>
      <c r="H125" s="467">
        <f t="shared" si="43"/>
        <v>3325.4</v>
      </c>
      <c r="I125" s="589">
        <f t="shared" si="32"/>
        <v>7255.4</v>
      </c>
      <c r="J125" s="836"/>
      <c r="K125" s="807">
        <v>3930</v>
      </c>
      <c r="L125" s="808">
        <f t="shared" si="33"/>
        <v>0</v>
      </c>
      <c r="M125" s="807">
        <v>3325.4</v>
      </c>
      <c r="N125" s="808">
        <f t="shared" si="44"/>
        <v>0</v>
      </c>
      <c r="O125" s="812">
        <f t="shared" si="34"/>
        <v>0</v>
      </c>
      <c r="P125" s="641">
        <f t="shared" si="35"/>
        <v>0</v>
      </c>
      <c r="Q125" s="514">
        <f t="shared" si="36"/>
        <v>0</v>
      </c>
      <c r="R125" s="640">
        <f t="shared" si="29"/>
        <v>0</v>
      </c>
      <c r="S125" s="652"/>
      <c r="T125" s="521">
        <v>3930</v>
      </c>
      <c r="U125" s="521">
        <f t="shared" si="37"/>
        <v>0</v>
      </c>
      <c r="V125" s="521">
        <v>3325.4</v>
      </c>
      <c r="W125" s="521">
        <f t="shared" si="45"/>
        <v>0</v>
      </c>
      <c r="X125" s="673">
        <f t="shared" si="38"/>
        <v>0</v>
      </c>
      <c r="Y125" s="652"/>
      <c r="Z125" s="521">
        <v>3930</v>
      </c>
      <c r="AA125" s="521">
        <f t="shared" si="39"/>
        <v>0</v>
      </c>
      <c r="AB125" s="521">
        <v>3325.4</v>
      </c>
      <c r="AC125" s="521">
        <f t="shared" si="46"/>
        <v>0</v>
      </c>
      <c r="AD125" s="673">
        <f t="shared" si="40"/>
        <v>0</v>
      </c>
      <c r="AE125" s="744">
        <f t="shared" si="30"/>
        <v>1</v>
      </c>
      <c r="AF125" s="751">
        <v>3930</v>
      </c>
      <c r="AG125" s="751">
        <f t="shared" si="41"/>
        <v>3930</v>
      </c>
      <c r="AH125" s="751">
        <v>3325.4</v>
      </c>
      <c r="AI125" s="751">
        <f t="shared" si="47"/>
        <v>3325.4</v>
      </c>
      <c r="AJ125" s="752">
        <f t="shared" si="42"/>
        <v>7255.4</v>
      </c>
    </row>
    <row r="126" spans="1:36" s="403" customFormat="1" ht="17.45" hidden="1" customHeight="1" x14ac:dyDescent="0.25">
      <c r="A126" s="437" t="s">
        <v>699</v>
      </c>
      <c r="B126" s="438" t="s">
        <v>249</v>
      </c>
      <c r="C126" s="573" t="s">
        <v>32</v>
      </c>
      <c r="D126" s="598">
        <v>890</v>
      </c>
      <c r="E126" s="467">
        <v>497.8</v>
      </c>
      <c r="F126" s="467">
        <f t="shared" si="31"/>
        <v>443042</v>
      </c>
      <c r="G126" s="467">
        <v>587.75599999999997</v>
      </c>
      <c r="H126" s="467">
        <f t="shared" si="43"/>
        <v>523102.83999999997</v>
      </c>
      <c r="I126" s="589">
        <f t="shared" si="32"/>
        <v>966144.84</v>
      </c>
      <c r="J126" s="836"/>
      <c r="K126" s="807">
        <v>497.8</v>
      </c>
      <c r="L126" s="808">
        <f t="shared" si="33"/>
        <v>0</v>
      </c>
      <c r="M126" s="807">
        <v>587.75599999999997</v>
      </c>
      <c r="N126" s="808">
        <f t="shared" si="44"/>
        <v>0</v>
      </c>
      <c r="O126" s="812">
        <f t="shared" si="34"/>
        <v>0</v>
      </c>
      <c r="P126" s="641">
        <f t="shared" si="35"/>
        <v>0</v>
      </c>
      <c r="Q126" s="514">
        <f t="shared" si="36"/>
        <v>0</v>
      </c>
      <c r="R126" s="640">
        <f t="shared" si="29"/>
        <v>0</v>
      </c>
      <c r="S126" s="652"/>
      <c r="T126" s="521">
        <v>497.8</v>
      </c>
      <c r="U126" s="521">
        <f t="shared" si="37"/>
        <v>0</v>
      </c>
      <c r="V126" s="521">
        <v>587.75599999999997</v>
      </c>
      <c r="W126" s="521">
        <f t="shared" si="45"/>
        <v>0</v>
      </c>
      <c r="X126" s="673">
        <f t="shared" si="38"/>
        <v>0</v>
      </c>
      <c r="Y126" s="652"/>
      <c r="Z126" s="521">
        <v>497.8</v>
      </c>
      <c r="AA126" s="521">
        <f t="shared" si="39"/>
        <v>0</v>
      </c>
      <c r="AB126" s="521">
        <v>587.75599999999997</v>
      </c>
      <c r="AC126" s="521">
        <f t="shared" si="46"/>
        <v>0</v>
      </c>
      <c r="AD126" s="673">
        <f t="shared" si="40"/>
        <v>0</v>
      </c>
      <c r="AE126" s="744">
        <f t="shared" si="30"/>
        <v>890</v>
      </c>
      <c r="AF126" s="751">
        <v>497.8</v>
      </c>
      <c r="AG126" s="751">
        <f t="shared" si="41"/>
        <v>443042</v>
      </c>
      <c r="AH126" s="751">
        <v>587.75599999999997</v>
      </c>
      <c r="AI126" s="751">
        <f t="shared" si="47"/>
        <v>523102.83999999997</v>
      </c>
      <c r="AJ126" s="752">
        <f t="shared" si="42"/>
        <v>966144.84</v>
      </c>
    </row>
    <row r="127" spans="1:36" s="403" customFormat="1" ht="17.45" hidden="1" customHeight="1" x14ac:dyDescent="0.25">
      <c r="A127" s="437" t="s">
        <v>700</v>
      </c>
      <c r="B127" s="438" t="s">
        <v>250</v>
      </c>
      <c r="C127" s="573" t="s">
        <v>32</v>
      </c>
      <c r="D127" s="598">
        <v>890</v>
      </c>
      <c r="E127" s="467">
        <v>131</v>
      </c>
      <c r="F127" s="467">
        <f t="shared" si="31"/>
        <v>116590</v>
      </c>
      <c r="G127" s="467">
        <v>380.64000000000004</v>
      </c>
      <c r="H127" s="467">
        <f t="shared" si="43"/>
        <v>338769.60000000003</v>
      </c>
      <c r="I127" s="589">
        <f t="shared" si="32"/>
        <v>455359.60000000003</v>
      </c>
      <c r="J127" s="836"/>
      <c r="K127" s="807">
        <v>131</v>
      </c>
      <c r="L127" s="808">
        <f t="shared" si="33"/>
        <v>0</v>
      </c>
      <c r="M127" s="807">
        <v>380.64000000000004</v>
      </c>
      <c r="N127" s="808">
        <f t="shared" si="44"/>
        <v>0</v>
      </c>
      <c r="O127" s="812">
        <f t="shared" si="34"/>
        <v>0</v>
      </c>
      <c r="P127" s="641">
        <f t="shared" si="35"/>
        <v>0</v>
      </c>
      <c r="Q127" s="514">
        <f t="shared" si="36"/>
        <v>0</v>
      </c>
      <c r="R127" s="640">
        <f t="shared" si="29"/>
        <v>0</v>
      </c>
      <c r="S127" s="652"/>
      <c r="T127" s="521">
        <v>131</v>
      </c>
      <c r="U127" s="521">
        <f t="shared" si="37"/>
        <v>0</v>
      </c>
      <c r="V127" s="521">
        <v>380.64000000000004</v>
      </c>
      <c r="W127" s="521">
        <f t="shared" si="45"/>
        <v>0</v>
      </c>
      <c r="X127" s="673">
        <f t="shared" si="38"/>
        <v>0</v>
      </c>
      <c r="Y127" s="652"/>
      <c r="Z127" s="521">
        <v>131</v>
      </c>
      <c r="AA127" s="521">
        <f t="shared" si="39"/>
        <v>0</v>
      </c>
      <c r="AB127" s="521">
        <v>380.64000000000004</v>
      </c>
      <c r="AC127" s="521">
        <f t="shared" si="46"/>
        <v>0</v>
      </c>
      <c r="AD127" s="673">
        <f t="shared" si="40"/>
        <v>0</v>
      </c>
      <c r="AE127" s="744">
        <f t="shared" si="30"/>
        <v>890</v>
      </c>
      <c r="AF127" s="751">
        <v>131</v>
      </c>
      <c r="AG127" s="751">
        <f t="shared" si="41"/>
        <v>116590</v>
      </c>
      <c r="AH127" s="751">
        <v>380.64000000000004</v>
      </c>
      <c r="AI127" s="751">
        <f t="shared" si="47"/>
        <v>338769.60000000003</v>
      </c>
      <c r="AJ127" s="752">
        <f t="shared" si="42"/>
        <v>455359.60000000003</v>
      </c>
    </row>
    <row r="128" spans="1:36" s="403" customFormat="1" ht="17.45" hidden="1" customHeight="1" x14ac:dyDescent="0.25">
      <c r="A128" s="437" t="s">
        <v>701</v>
      </c>
      <c r="B128" s="438" t="s">
        <v>251</v>
      </c>
      <c r="C128" s="573" t="s">
        <v>32</v>
      </c>
      <c r="D128" s="598">
        <v>890</v>
      </c>
      <c r="E128" s="467">
        <v>157.20000000000002</v>
      </c>
      <c r="F128" s="467">
        <f t="shared" si="31"/>
        <v>139908.00000000003</v>
      </c>
      <c r="G128" s="467">
        <v>278.72000000000003</v>
      </c>
      <c r="H128" s="467">
        <f t="shared" si="43"/>
        <v>248060.80000000002</v>
      </c>
      <c r="I128" s="589">
        <f t="shared" si="32"/>
        <v>387968.80000000005</v>
      </c>
      <c r="J128" s="836"/>
      <c r="K128" s="807">
        <v>157.20000000000002</v>
      </c>
      <c r="L128" s="808">
        <f t="shared" si="33"/>
        <v>0</v>
      </c>
      <c r="M128" s="807">
        <v>278.72000000000003</v>
      </c>
      <c r="N128" s="808">
        <f t="shared" si="44"/>
        <v>0</v>
      </c>
      <c r="O128" s="812">
        <f t="shared" si="34"/>
        <v>0</v>
      </c>
      <c r="P128" s="641">
        <f t="shared" si="35"/>
        <v>0</v>
      </c>
      <c r="Q128" s="514">
        <f t="shared" si="36"/>
        <v>0</v>
      </c>
      <c r="R128" s="640">
        <f t="shared" si="29"/>
        <v>0</v>
      </c>
      <c r="S128" s="652"/>
      <c r="T128" s="521">
        <v>157.20000000000002</v>
      </c>
      <c r="U128" s="521">
        <f t="shared" si="37"/>
        <v>0</v>
      </c>
      <c r="V128" s="521">
        <v>278.72000000000003</v>
      </c>
      <c r="W128" s="521">
        <f t="shared" si="45"/>
        <v>0</v>
      </c>
      <c r="X128" s="673">
        <f t="shared" si="38"/>
        <v>0</v>
      </c>
      <c r="Y128" s="652"/>
      <c r="Z128" s="521">
        <v>157.20000000000002</v>
      </c>
      <c r="AA128" s="521">
        <f t="shared" si="39"/>
        <v>0</v>
      </c>
      <c r="AB128" s="521">
        <v>278.72000000000003</v>
      </c>
      <c r="AC128" s="521">
        <f t="shared" si="46"/>
        <v>0</v>
      </c>
      <c r="AD128" s="673">
        <f t="shared" si="40"/>
        <v>0</v>
      </c>
      <c r="AE128" s="744">
        <f t="shared" si="30"/>
        <v>890</v>
      </c>
      <c r="AF128" s="751">
        <v>157.20000000000002</v>
      </c>
      <c r="AG128" s="751">
        <f t="shared" si="41"/>
        <v>139908.00000000003</v>
      </c>
      <c r="AH128" s="751">
        <v>278.72000000000003</v>
      </c>
      <c r="AI128" s="751">
        <f t="shared" si="47"/>
        <v>248060.80000000002</v>
      </c>
      <c r="AJ128" s="752">
        <f t="shared" si="42"/>
        <v>387968.80000000005</v>
      </c>
    </row>
    <row r="129" spans="1:36" s="403" customFormat="1" ht="17.45" hidden="1" customHeight="1" x14ac:dyDescent="0.25">
      <c r="A129" s="437" t="s">
        <v>702</v>
      </c>
      <c r="B129" s="438" t="s">
        <v>252</v>
      </c>
      <c r="C129" s="573" t="s">
        <v>31</v>
      </c>
      <c r="D129" s="598">
        <v>16</v>
      </c>
      <c r="E129" s="467">
        <v>1572</v>
      </c>
      <c r="F129" s="467">
        <f t="shared" si="31"/>
        <v>25152</v>
      </c>
      <c r="G129" s="467">
        <v>2107.04</v>
      </c>
      <c r="H129" s="467">
        <f t="shared" si="43"/>
        <v>33712.639999999999</v>
      </c>
      <c r="I129" s="589">
        <f t="shared" si="32"/>
        <v>58864.639999999999</v>
      </c>
      <c r="J129" s="836"/>
      <c r="K129" s="807">
        <v>1572</v>
      </c>
      <c r="L129" s="808">
        <f t="shared" si="33"/>
        <v>0</v>
      </c>
      <c r="M129" s="807">
        <v>2107.04</v>
      </c>
      <c r="N129" s="808">
        <f t="shared" si="44"/>
        <v>0</v>
      </c>
      <c r="O129" s="812">
        <f t="shared" si="34"/>
        <v>0</v>
      </c>
      <c r="P129" s="641">
        <f t="shared" si="35"/>
        <v>0</v>
      </c>
      <c r="Q129" s="514">
        <f t="shared" si="36"/>
        <v>0</v>
      </c>
      <c r="R129" s="640">
        <f t="shared" si="29"/>
        <v>0</v>
      </c>
      <c r="S129" s="652"/>
      <c r="T129" s="521">
        <v>1572</v>
      </c>
      <c r="U129" s="521">
        <f t="shared" si="37"/>
        <v>0</v>
      </c>
      <c r="V129" s="521">
        <v>2107.04</v>
      </c>
      <c r="W129" s="521">
        <f t="shared" si="45"/>
        <v>0</v>
      </c>
      <c r="X129" s="673">
        <f t="shared" si="38"/>
        <v>0</v>
      </c>
      <c r="Y129" s="652"/>
      <c r="Z129" s="521">
        <v>1572</v>
      </c>
      <c r="AA129" s="521">
        <f t="shared" si="39"/>
        <v>0</v>
      </c>
      <c r="AB129" s="521">
        <v>2107.04</v>
      </c>
      <c r="AC129" s="521">
        <f t="shared" si="46"/>
        <v>0</v>
      </c>
      <c r="AD129" s="673">
        <f t="shared" si="40"/>
        <v>0</v>
      </c>
      <c r="AE129" s="744">
        <f t="shared" si="30"/>
        <v>16</v>
      </c>
      <c r="AF129" s="751">
        <v>1572</v>
      </c>
      <c r="AG129" s="751">
        <f t="shared" si="41"/>
        <v>25152</v>
      </c>
      <c r="AH129" s="751">
        <v>2107.04</v>
      </c>
      <c r="AI129" s="751">
        <f t="shared" si="47"/>
        <v>33712.639999999999</v>
      </c>
      <c r="AJ129" s="752">
        <f t="shared" si="42"/>
        <v>58864.639999999999</v>
      </c>
    </row>
    <row r="130" spans="1:36" s="403" customFormat="1" ht="17.45" hidden="1" customHeight="1" x14ac:dyDescent="0.25">
      <c r="A130" s="437" t="s">
        <v>703</v>
      </c>
      <c r="B130" s="438" t="s">
        <v>253</v>
      </c>
      <c r="C130" s="573" t="s">
        <v>31</v>
      </c>
      <c r="D130" s="598">
        <v>10</v>
      </c>
      <c r="E130" s="467">
        <v>1572</v>
      </c>
      <c r="F130" s="467">
        <f t="shared" si="31"/>
        <v>15720</v>
      </c>
      <c r="G130" s="467">
        <v>2459.6</v>
      </c>
      <c r="H130" s="467">
        <f t="shared" si="43"/>
        <v>24596</v>
      </c>
      <c r="I130" s="589">
        <f t="shared" si="32"/>
        <v>40316</v>
      </c>
      <c r="J130" s="836"/>
      <c r="K130" s="807">
        <v>1572</v>
      </c>
      <c r="L130" s="808">
        <f t="shared" si="33"/>
        <v>0</v>
      </c>
      <c r="M130" s="807">
        <v>2459.6</v>
      </c>
      <c r="N130" s="808">
        <f t="shared" si="44"/>
        <v>0</v>
      </c>
      <c r="O130" s="812">
        <f t="shared" si="34"/>
        <v>0</v>
      </c>
      <c r="P130" s="641">
        <f t="shared" si="35"/>
        <v>0</v>
      </c>
      <c r="Q130" s="514">
        <f t="shared" si="36"/>
        <v>0</v>
      </c>
      <c r="R130" s="640">
        <f t="shared" si="29"/>
        <v>0</v>
      </c>
      <c r="S130" s="652"/>
      <c r="T130" s="521">
        <v>1572</v>
      </c>
      <c r="U130" s="521">
        <f t="shared" si="37"/>
        <v>0</v>
      </c>
      <c r="V130" s="521">
        <v>2459.6</v>
      </c>
      <c r="W130" s="521">
        <f t="shared" si="45"/>
        <v>0</v>
      </c>
      <c r="X130" s="673">
        <f t="shared" si="38"/>
        <v>0</v>
      </c>
      <c r="Y130" s="652"/>
      <c r="Z130" s="521">
        <v>1572</v>
      </c>
      <c r="AA130" s="521">
        <f t="shared" si="39"/>
        <v>0</v>
      </c>
      <c r="AB130" s="521">
        <v>2459.6</v>
      </c>
      <c r="AC130" s="521">
        <f t="shared" si="46"/>
        <v>0</v>
      </c>
      <c r="AD130" s="673">
        <f t="shared" si="40"/>
        <v>0</v>
      </c>
      <c r="AE130" s="744">
        <f t="shared" si="30"/>
        <v>10</v>
      </c>
      <c r="AF130" s="751">
        <v>1572</v>
      </c>
      <c r="AG130" s="751">
        <f t="shared" si="41"/>
        <v>15720</v>
      </c>
      <c r="AH130" s="751">
        <v>2459.6</v>
      </c>
      <c r="AI130" s="751">
        <f t="shared" si="47"/>
        <v>24596</v>
      </c>
      <c r="AJ130" s="752">
        <f t="shared" si="42"/>
        <v>40316</v>
      </c>
    </row>
    <row r="131" spans="1:36" s="403" customFormat="1" ht="17.45" hidden="1" customHeight="1" x14ac:dyDescent="0.25">
      <c r="A131" s="437" t="s">
        <v>704</v>
      </c>
      <c r="B131" s="438" t="s">
        <v>254</v>
      </c>
      <c r="C131" s="573" t="s">
        <v>31</v>
      </c>
      <c r="D131" s="598">
        <v>100</v>
      </c>
      <c r="E131" s="467">
        <v>353.7</v>
      </c>
      <c r="F131" s="467">
        <f t="shared" si="31"/>
        <v>35370</v>
      </c>
      <c r="G131" s="467">
        <v>456.27400000000006</v>
      </c>
      <c r="H131" s="467">
        <f t="shared" si="43"/>
        <v>45627.400000000009</v>
      </c>
      <c r="I131" s="589">
        <f t="shared" si="32"/>
        <v>80997.400000000009</v>
      </c>
      <c r="J131" s="836"/>
      <c r="K131" s="807">
        <v>353.7</v>
      </c>
      <c r="L131" s="808">
        <f t="shared" si="33"/>
        <v>0</v>
      </c>
      <c r="M131" s="807">
        <v>456.27400000000006</v>
      </c>
      <c r="N131" s="808">
        <f t="shared" si="44"/>
        <v>0</v>
      </c>
      <c r="O131" s="812">
        <f t="shared" si="34"/>
        <v>0</v>
      </c>
      <c r="P131" s="641">
        <f t="shared" si="35"/>
        <v>0</v>
      </c>
      <c r="Q131" s="514">
        <f t="shared" si="36"/>
        <v>0</v>
      </c>
      <c r="R131" s="640">
        <f t="shared" si="29"/>
        <v>0</v>
      </c>
      <c r="S131" s="652"/>
      <c r="T131" s="521">
        <v>353.7</v>
      </c>
      <c r="U131" s="521">
        <f t="shared" si="37"/>
        <v>0</v>
      </c>
      <c r="V131" s="521">
        <v>456.27400000000006</v>
      </c>
      <c r="W131" s="521">
        <f t="shared" si="45"/>
        <v>0</v>
      </c>
      <c r="X131" s="673">
        <f t="shared" si="38"/>
        <v>0</v>
      </c>
      <c r="Y131" s="652"/>
      <c r="Z131" s="521">
        <v>353.7</v>
      </c>
      <c r="AA131" s="521">
        <f t="shared" si="39"/>
        <v>0</v>
      </c>
      <c r="AB131" s="521">
        <v>456.27400000000006</v>
      </c>
      <c r="AC131" s="521">
        <f t="shared" si="46"/>
        <v>0</v>
      </c>
      <c r="AD131" s="673">
        <f t="shared" si="40"/>
        <v>0</v>
      </c>
      <c r="AE131" s="744">
        <f t="shared" si="30"/>
        <v>100</v>
      </c>
      <c r="AF131" s="751">
        <v>353.7</v>
      </c>
      <c r="AG131" s="751">
        <f t="shared" si="41"/>
        <v>35370</v>
      </c>
      <c r="AH131" s="751">
        <v>456.27400000000006</v>
      </c>
      <c r="AI131" s="751">
        <f t="shared" si="47"/>
        <v>45627.400000000009</v>
      </c>
      <c r="AJ131" s="752">
        <f t="shared" si="42"/>
        <v>80997.400000000009</v>
      </c>
    </row>
    <row r="132" spans="1:36" s="403" customFormat="1" ht="17.45" hidden="1" customHeight="1" x14ac:dyDescent="0.25">
      <c r="A132" s="437" t="s">
        <v>705</v>
      </c>
      <c r="B132" s="438" t="s">
        <v>255</v>
      </c>
      <c r="C132" s="573" t="s">
        <v>31</v>
      </c>
      <c r="D132" s="598">
        <v>300</v>
      </c>
      <c r="E132" s="467">
        <v>183.4</v>
      </c>
      <c r="F132" s="467">
        <f t="shared" si="31"/>
        <v>55020</v>
      </c>
      <c r="G132" s="467">
        <v>291.33</v>
      </c>
      <c r="H132" s="467">
        <f t="shared" si="43"/>
        <v>87399</v>
      </c>
      <c r="I132" s="589">
        <f t="shared" si="32"/>
        <v>142419</v>
      </c>
      <c r="J132" s="836"/>
      <c r="K132" s="807">
        <v>183.4</v>
      </c>
      <c r="L132" s="808">
        <f t="shared" si="33"/>
        <v>0</v>
      </c>
      <c r="M132" s="807">
        <v>291.33</v>
      </c>
      <c r="N132" s="808">
        <f t="shared" si="44"/>
        <v>0</v>
      </c>
      <c r="O132" s="812">
        <f t="shared" si="34"/>
        <v>0</v>
      </c>
      <c r="P132" s="641">
        <f t="shared" si="35"/>
        <v>0</v>
      </c>
      <c r="Q132" s="514">
        <f t="shared" si="36"/>
        <v>0</v>
      </c>
      <c r="R132" s="640">
        <f t="shared" si="29"/>
        <v>0</v>
      </c>
      <c r="S132" s="652"/>
      <c r="T132" s="521">
        <v>183.4</v>
      </c>
      <c r="U132" s="521">
        <f t="shared" si="37"/>
        <v>0</v>
      </c>
      <c r="V132" s="521">
        <v>291.33</v>
      </c>
      <c r="W132" s="521">
        <f t="shared" si="45"/>
        <v>0</v>
      </c>
      <c r="X132" s="673">
        <f t="shared" si="38"/>
        <v>0</v>
      </c>
      <c r="Y132" s="652"/>
      <c r="Z132" s="521">
        <v>183.4</v>
      </c>
      <c r="AA132" s="521">
        <f t="shared" si="39"/>
        <v>0</v>
      </c>
      <c r="AB132" s="521">
        <v>291.33</v>
      </c>
      <c r="AC132" s="521">
        <f t="shared" si="46"/>
        <v>0</v>
      </c>
      <c r="AD132" s="673">
        <f t="shared" si="40"/>
        <v>0</v>
      </c>
      <c r="AE132" s="744">
        <f t="shared" si="30"/>
        <v>300</v>
      </c>
      <c r="AF132" s="751">
        <v>183.4</v>
      </c>
      <c r="AG132" s="751">
        <f t="shared" si="41"/>
        <v>55020</v>
      </c>
      <c r="AH132" s="751">
        <v>291.33</v>
      </c>
      <c r="AI132" s="751">
        <f t="shared" si="47"/>
        <v>87399</v>
      </c>
      <c r="AJ132" s="752">
        <f t="shared" si="42"/>
        <v>142419</v>
      </c>
    </row>
    <row r="133" spans="1:36" s="403" customFormat="1" ht="17.45" hidden="1" customHeight="1" x14ac:dyDescent="0.25">
      <c r="A133" s="437" t="s">
        <v>706</v>
      </c>
      <c r="B133" s="438" t="s">
        <v>256</v>
      </c>
      <c r="C133" s="573" t="s">
        <v>31</v>
      </c>
      <c r="D133" s="598">
        <v>60</v>
      </c>
      <c r="E133" s="467">
        <v>117.9</v>
      </c>
      <c r="F133" s="467">
        <f t="shared" si="31"/>
        <v>7074</v>
      </c>
      <c r="G133" s="467">
        <v>98.8</v>
      </c>
      <c r="H133" s="467">
        <f t="shared" si="43"/>
        <v>5928</v>
      </c>
      <c r="I133" s="589">
        <f t="shared" si="32"/>
        <v>13002</v>
      </c>
      <c r="J133" s="836"/>
      <c r="K133" s="807">
        <v>117.9</v>
      </c>
      <c r="L133" s="808">
        <f t="shared" si="33"/>
        <v>0</v>
      </c>
      <c r="M133" s="807">
        <v>98.8</v>
      </c>
      <c r="N133" s="808">
        <f t="shared" si="44"/>
        <v>0</v>
      </c>
      <c r="O133" s="812">
        <f t="shared" si="34"/>
        <v>0</v>
      </c>
      <c r="P133" s="641">
        <f t="shared" si="35"/>
        <v>0</v>
      </c>
      <c r="Q133" s="514">
        <f t="shared" si="36"/>
        <v>0</v>
      </c>
      <c r="R133" s="640">
        <f t="shared" si="29"/>
        <v>0</v>
      </c>
      <c r="S133" s="652"/>
      <c r="T133" s="521">
        <v>117.9</v>
      </c>
      <c r="U133" s="521">
        <f t="shared" si="37"/>
        <v>0</v>
      </c>
      <c r="V133" s="521">
        <v>98.8</v>
      </c>
      <c r="W133" s="521">
        <f t="shared" si="45"/>
        <v>0</v>
      </c>
      <c r="X133" s="673">
        <f t="shared" si="38"/>
        <v>0</v>
      </c>
      <c r="Y133" s="652"/>
      <c r="Z133" s="521">
        <v>117.9</v>
      </c>
      <c r="AA133" s="521">
        <f t="shared" si="39"/>
        <v>0</v>
      </c>
      <c r="AB133" s="521">
        <v>98.8</v>
      </c>
      <c r="AC133" s="521">
        <f t="shared" si="46"/>
        <v>0</v>
      </c>
      <c r="AD133" s="673">
        <f t="shared" si="40"/>
        <v>0</v>
      </c>
      <c r="AE133" s="744">
        <f t="shared" si="30"/>
        <v>60</v>
      </c>
      <c r="AF133" s="751">
        <v>117.9</v>
      </c>
      <c r="AG133" s="751">
        <f t="shared" si="41"/>
        <v>7074</v>
      </c>
      <c r="AH133" s="751">
        <v>98.8</v>
      </c>
      <c r="AI133" s="751">
        <f t="shared" si="47"/>
        <v>5928</v>
      </c>
      <c r="AJ133" s="752">
        <f t="shared" si="42"/>
        <v>13002</v>
      </c>
    </row>
    <row r="134" spans="1:36" s="403" customFormat="1" ht="17.45" hidden="1" customHeight="1" x14ac:dyDescent="0.25">
      <c r="A134" s="437" t="s">
        <v>707</v>
      </c>
      <c r="B134" s="438" t="s">
        <v>257</v>
      </c>
      <c r="C134" s="573" t="s">
        <v>31</v>
      </c>
      <c r="D134" s="598">
        <v>60</v>
      </c>
      <c r="E134" s="467">
        <v>117.9</v>
      </c>
      <c r="F134" s="467">
        <f t="shared" si="31"/>
        <v>7074</v>
      </c>
      <c r="G134" s="467">
        <v>120.9</v>
      </c>
      <c r="H134" s="467">
        <f t="shared" si="43"/>
        <v>7254</v>
      </c>
      <c r="I134" s="589">
        <f t="shared" si="32"/>
        <v>14328</v>
      </c>
      <c r="J134" s="836"/>
      <c r="K134" s="807">
        <v>117.9</v>
      </c>
      <c r="L134" s="808">
        <f t="shared" si="33"/>
        <v>0</v>
      </c>
      <c r="M134" s="807">
        <v>120.9</v>
      </c>
      <c r="N134" s="808">
        <f t="shared" si="44"/>
        <v>0</v>
      </c>
      <c r="O134" s="812">
        <f t="shared" si="34"/>
        <v>0</v>
      </c>
      <c r="P134" s="641">
        <f t="shared" si="35"/>
        <v>0</v>
      </c>
      <c r="Q134" s="514">
        <f t="shared" si="36"/>
        <v>0</v>
      </c>
      <c r="R134" s="640">
        <f t="shared" si="29"/>
        <v>0</v>
      </c>
      <c r="S134" s="652"/>
      <c r="T134" s="521">
        <v>117.9</v>
      </c>
      <c r="U134" s="521">
        <f t="shared" si="37"/>
        <v>0</v>
      </c>
      <c r="V134" s="521">
        <v>120.9</v>
      </c>
      <c r="W134" s="521">
        <f t="shared" si="45"/>
        <v>0</v>
      </c>
      <c r="X134" s="673">
        <f t="shared" si="38"/>
        <v>0</v>
      </c>
      <c r="Y134" s="652"/>
      <c r="Z134" s="521">
        <v>117.9</v>
      </c>
      <c r="AA134" s="521">
        <f t="shared" si="39"/>
        <v>0</v>
      </c>
      <c r="AB134" s="521">
        <v>120.9</v>
      </c>
      <c r="AC134" s="521">
        <f t="shared" si="46"/>
        <v>0</v>
      </c>
      <c r="AD134" s="673">
        <f t="shared" si="40"/>
        <v>0</v>
      </c>
      <c r="AE134" s="744">
        <f t="shared" si="30"/>
        <v>60</v>
      </c>
      <c r="AF134" s="751">
        <v>117.9</v>
      </c>
      <c r="AG134" s="751">
        <f t="shared" si="41"/>
        <v>7074</v>
      </c>
      <c r="AH134" s="751">
        <v>120.9</v>
      </c>
      <c r="AI134" s="751">
        <f t="shared" si="47"/>
        <v>7254</v>
      </c>
      <c r="AJ134" s="752">
        <f t="shared" si="42"/>
        <v>14328</v>
      </c>
    </row>
    <row r="135" spans="1:36" s="403" customFormat="1" ht="17.45" hidden="1" customHeight="1" x14ac:dyDescent="0.25">
      <c r="A135" s="437" t="s">
        <v>708</v>
      </c>
      <c r="B135" s="438" t="s">
        <v>258</v>
      </c>
      <c r="C135" s="573" t="s">
        <v>31</v>
      </c>
      <c r="D135" s="598">
        <v>400</v>
      </c>
      <c r="E135" s="467">
        <v>32.75</v>
      </c>
      <c r="F135" s="467">
        <f t="shared" si="31"/>
        <v>13100</v>
      </c>
      <c r="G135" s="467">
        <v>107.926</v>
      </c>
      <c r="H135" s="467">
        <f t="shared" si="43"/>
        <v>43170.400000000001</v>
      </c>
      <c r="I135" s="589">
        <f t="shared" si="32"/>
        <v>56270.400000000001</v>
      </c>
      <c r="J135" s="836"/>
      <c r="K135" s="807">
        <v>32.75</v>
      </c>
      <c r="L135" s="808">
        <f t="shared" si="33"/>
        <v>0</v>
      </c>
      <c r="M135" s="807">
        <v>107.926</v>
      </c>
      <c r="N135" s="808">
        <f t="shared" si="44"/>
        <v>0</v>
      </c>
      <c r="O135" s="812">
        <f t="shared" si="34"/>
        <v>0</v>
      </c>
      <c r="P135" s="641">
        <f t="shared" si="35"/>
        <v>0</v>
      </c>
      <c r="Q135" s="514">
        <f t="shared" si="36"/>
        <v>0</v>
      </c>
      <c r="R135" s="640">
        <f t="shared" si="29"/>
        <v>0</v>
      </c>
      <c r="S135" s="652"/>
      <c r="T135" s="521">
        <v>32.75</v>
      </c>
      <c r="U135" s="521">
        <f t="shared" si="37"/>
        <v>0</v>
      </c>
      <c r="V135" s="521">
        <v>107.926</v>
      </c>
      <c r="W135" s="521">
        <f t="shared" si="45"/>
        <v>0</v>
      </c>
      <c r="X135" s="673">
        <f t="shared" si="38"/>
        <v>0</v>
      </c>
      <c r="Y135" s="652"/>
      <c r="Z135" s="521">
        <v>32.75</v>
      </c>
      <c r="AA135" s="521">
        <f t="shared" si="39"/>
        <v>0</v>
      </c>
      <c r="AB135" s="521">
        <v>107.926</v>
      </c>
      <c r="AC135" s="521">
        <f t="shared" si="46"/>
        <v>0</v>
      </c>
      <c r="AD135" s="673">
        <f t="shared" si="40"/>
        <v>0</v>
      </c>
      <c r="AE135" s="744">
        <f t="shared" si="30"/>
        <v>400</v>
      </c>
      <c r="AF135" s="751">
        <v>32.75</v>
      </c>
      <c r="AG135" s="751">
        <f t="shared" si="41"/>
        <v>13100</v>
      </c>
      <c r="AH135" s="751">
        <v>107.926</v>
      </c>
      <c r="AI135" s="751">
        <f t="shared" si="47"/>
        <v>43170.400000000001</v>
      </c>
      <c r="AJ135" s="752">
        <f t="shared" si="42"/>
        <v>56270.400000000001</v>
      </c>
    </row>
    <row r="136" spans="1:36" s="403" customFormat="1" ht="17.45" hidden="1" customHeight="1" x14ac:dyDescent="0.25">
      <c r="A136" s="437" t="s">
        <v>709</v>
      </c>
      <c r="B136" s="438" t="s">
        <v>259</v>
      </c>
      <c r="C136" s="573" t="s">
        <v>31</v>
      </c>
      <c r="D136" s="598">
        <v>100</v>
      </c>
      <c r="E136" s="467">
        <v>19.650000000000002</v>
      </c>
      <c r="F136" s="467">
        <f t="shared" si="31"/>
        <v>1965.0000000000002</v>
      </c>
      <c r="G136" s="467">
        <v>8.84</v>
      </c>
      <c r="H136" s="467">
        <f t="shared" si="43"/>
        <v>884</v>
      </c>
      <c r="I136" s="589">
        <f t="shared" si="32"/>
        <v>2849</v>
      </c>
      <c r="J136" s="836"/>
      <c r="K136" s="807">
        <v>19.650000000000002</v>
      </c>
      <c r="L136" s="808">
        <f t="shared" si="33"/>
        <v>0</v>
      </c>
      <c r="M136" s="807">
        <v>8.84</v>
      </c>
      <c r="N136" s="808">
        <f t="shared" si="44"/>
        <v>0</v>
      </c>
      <c r="O136" s="812">
        <f t="shared" si="34"/>
        <v>0</v>
      </c>
      <c r="P136" s="641">
        <f t="shared" si="35"/>
        <v>0</v>
      </c>
      <c r="Q136" s="514">
        <f t="shared" si="36"/>
        <v>0</v>
      </c>
      <c r="R136" s="640">
        <f t="shared" si="29"/>
        <v>0</v>
      </c>
      <c r="S136" s="652"/>
      <c r="T136" s="521">
        <v>19.650000000000002</v>
      </c>
      <c r="U136" s="521">
        <f t="shared" si="37"/>
        <v>0</v>
      </c>
      <c r="V136" s="521">
        <v>8.84</v>
      </c>
      <c r="W136" s="521">
        <f t="shared" si="45"/>
        <v>0</v>
      </c>
      <c r="X136" s="673">
        <f t="shared" si="38"/>
        <v>0</v>
      </c>
      <c r="Y136" s="652"/>
      <c r="Z136" s="521">
        <v>19.650000000000002</v>
      </c>
      <c r="AA136" s="521">
        <f t="shared" si="39"/>
        <v>0</v>
      </c>
      <c r="AB136" s="521">
        <v>8.84</v>
      </c>
      <c r="AC136" s="521">
        <f t="shared" si="46"/>
        <v>0</v>
      </c>
      <c r="AD136" s="673">
        <f t="shared" si="40"/>
        <v>0</v>
      </c>
      <c r="AE136" s="744">
        <f t="shared" si="30"/>
        <v>100</v>
      </c>
      <c r="AF136" s="751">
        <v>19.650000000000002</v>
      </c>
      <c r="AG136" s="751">
        <f t="shared" si="41"/>
        <v>1965.0000000000002</v>
      </c>
      <c r="AH136" s="751">
        <v>8.84</v>
      </c>
      <c r="AI136" s="751">
        <f t="shared" si="47"/>
        <v>884</v>
      </c>
      <c r="AJ136" s="752">
        <f t="shared" si="42"/>
        <v>2849</v>
      </c>
    </row>
    <row r="137" spans="1:36" s="403" customFormat="1" ht="17.45" hidden="1" customHeight="1" x14ac:dyDescent="0.25">
      <c r="A137" s="437" t="s">
        <v>710</v>
      </c>
      <c r="B137" s="438" t="s">
        <v>260</v>
      </c>
      <c r="C137" s="573" t="s">
        <v>32</v>
      </c>
      <c r="D137" s="598">
        <v>200</v>
      </c>
      <c r="E137" s="467">
        <v>393</v>
      </c>
      <c r="F137" s="467">
        <f t="shared" si="31"/>
        <v>78600</v>
      </c>
      <c r="G137" s="467">
        <v>127.4</v>
      </c>
      <c r="H137" s="467">
        <f t="shared" si="43"/>
        <v>25480</v>
      </c>
      <c r="I137" s="589">
        <f t="shared" si="32"/>
        <v>104080</v>
      </c>
      <c r="J137" s="836"/>
      <c r="K137" s="807">
        <v>393</v>
      </c>
      <c r="L137" s="808">
        <f t="shared" si="33"/>
        <v>0</v>
      </c>
      <c r="M137" s="807">
        <v>127.4</v>
      </c>
      <c r="N137" s="808">
        <f t="shared" si="44"/>
        <v>0</v>
      </c>
      <c r="O137" s="812">
        <f t="shared" si="34"/>
        <v>0</v>
      </c>
      <c r="P137" s="641">
        <f t="shared" si="35"/>
        <v>0</v>
      </c>
      <c r="Q137" s="514">
        <f t="shared" si="36"/>
        <v>0</v>
      </c>
      <c r="R137" s="640">
        <f t="shared" si="29"/>
        <v>0</v>
      </c>
      <c r="S137" s="652"/>
      <c r="T137" s="521">
        <v>393</v>
      </c>
      <c r="U137" s="521">
        <f t="shared" si="37"/>
        <v>0</v>
      </c>
      <c r="V137" s="521">
        <v>127.4</v>
      </c>
      <c r="W137" s="521">
        <f t="shared" si="45"/>
        <v>0</v>
      </c>
      <c r="X137" s="673">
        <f t="shared" si="38"/>
        <v>0</v>
      </c>
      <c r="Y137" s="652"/>
      <c r="Z137" s="521">
        <v>393</v>
      </c>
      <c r="AA137" s="521">
        <f t="shared" si="39"/>
        <v>0</v>
      </c>
      <c r="AB137" s="521">
        <v>127.4</v>
      </c>
      <c r="AC137" s="521">
        <f t="shared" si="46"/>
        <v>0</v>
      </c>
      <c r="AD137" s="673">
        <f t="shared" si="40"/>
        <v>0</v>
      </c>
      <c r="AE137" s="744">
        <f t="shared" si="30"/>
        <v>200</v>
      </c>
      <c r="AF137" s="751">
        <v>393</v>
      </c>
      <c r="AG137" s="751">
        <f t="shared" si="41"/>
        <v>78600</v>
      </c>
      <c r="AH137" s="751">
        <v>127.4</v>
      </c>
      <c r="AI137" s="751">
        <f t="shared" si="47"/>
        <v>25480</v>
      </c>
      <c r="AJ137" s="752">
        <f t="shared" si="42"/>
        <v>104080</v>
      </c>
    </row>
    <row r="138" spans="1:36" s="403" customFormat="1" ht="17.45" hidden="1" customHeight="1" x14ac:dyDescent="0.25">
      <c r="A138" s="437" t="s">
        <v>711</v>
      </c>
      <c r="B138" s="438" t="s">
        <v>261</v>
      </c>
      <c r="C138" s="573" t="s">
        <v>32</v>
      </c>
      <c r="D138" s="598">
        <v>2960</v>
      </c>
      <c r="E138" s="467">
        <v>162.44</v>
      </c>
      <c r="F138" s="467">
        <f t="shared" si="31"/>
        <v>480822.39999999997</v>
      </c>
      <c r="G138" s="467">
        <v>188.31800000000001</v>
      </c>
      <c r="H138" s="467">
        <f t="shared" si="43"/>
        <v>557421.28</v>
      </c>
      <c r="I138" s="589">
        <f t="shared" si="32"/>
        <v>1038243.6799999999</v>
      </c>
      <c r="J138" s="836"/>
      <c r="K138" s="807">
        <v>162.44</v>
      </c>
      <c r="L138" s="808">
        <f t="shared" si="33"/>
        <v>0</v>
      </c>
      <c r="M138" s="807">
        <v>188.31800000000001</v>
      </c>
      <c r="N138" s="808">
        <f t="shared" si="44"/>
        <v>0</v>
      </c>
      <c r="O138" s="812">
        <f t="shared" si="34"/>
        <v>0</v>
      </c>
      <c r="P138" s="641">
        <f t="shared" si="35"/>
        <v>0</v>
      </c>
      <c r="Q138" s="514">
        <f t="shared" si="36"/>
        <v>0</v>
      </c>
      <c r="R138" s="640">
        <f t="shared" ref="R138:R149" si="48">(D138*K138)-(D138*T138)</f>
        <v>0</v>
      </c>
      <c r="S138" s="652"/>
      <c r="T138" s="521">
        <v>162.44</v>
      </c>
      <c r="U138" s="521">
        <f t="shared" si="37"/>
        <v>0</v>
      </c>
      <c r="V138" s="521">
        <v>188.31800000000001</v>
      </c>
      <c r="W138" s="521">
        <f t="shared" si="45"/>
        <v>0</v>
      </c>
      <c r="X138" s="673">
        <f t="shared" si="38"/>
        <v>0</v>
      </c>
      <c r="Y138" s="652"/>
      <c r="Z138" s="521">
        <v>162.44</v>
      </c>
      <c r="AA138" s="521">
        <f t="shared" si="39"/>
        <v>0</v>
      </c>
      <c r="AB138" s="521">
        <v>188.31800000000001</v>
      </c>
      <c r="AC138" s="521">
        <f t="shared" si="46"/>
        <v>0</v>
      </c>
      <c r="AD138" s="673">
        <f t="shared" si="40"/>
        <v>0</v>
      </c>
      <c r="AE138" s="744">
        <f t="shared" si="30"/>
        <v>2960</v>
      </c>
      <c r="AF138" s="751">
        <v>162.44</v>
      </c>
      <c r="AG138" s="751">
        <f t="shared" si="41"/>
        <v>480822.39999999997</v>
      </c>
      <c r="AH138" s="751">
        <v>188.31800000000001</v>
      </c>
      <c r="AI138" s="751">
        <f t="shared" si="47"/>
        <v>557421.28</v>
      </c>
      <c r="AJ138" s="752">
        <f t="shared" si="42"/>
        <v>1038243.6799999999</v>
      </c>
    </row>
    <row r="139" spans="1:36" s="403" customFormat="1" ht="17.45" hidden="1" customHeight="1" x14ac:dyDescent="0.25">
      <c r="A139" s="437" t="s">
        <v>712</v>
      </c>
      <c r="B139" s="438" t="s">
        <v>261</v>
      </c>
      <c r="C139" s="573" t="s">
        <v>32</v>
      </c>
      <c r="D139" s="598">
        <v>930</v>
      </c>
      <c r="E139" s="467">
        <v>162.44</v>
      </c>
      <c r="F139" s="467">
        <f t="shared" si="31"/>
        <v>151069.20000000001</v>
      </c>
      <c r="G139" s="467">
        <v>107.822</v>
      </c>
      <c r="H139" s="467">
        <f t="shared" si="43"/>
        <v>100274.46</v>
      </c>
      <c r="I139" s="589">
        <f t="shared" si="32"/>
        <v>251343.66000000003</v>
      </c>
      <c r="J139" s="836"/>
      <c r="K139" s="807">
        <v>162.44</v>
      </c>
      <c r="L139" s="808">
        <f t="shared" si="33"/>
        <v>0</v>
      </c>
      <c r="M139" s="807">
        <v>107.822</v>
      </c>
      <c r="N139" s="808">
        <f t="shared" si="44"/>
        <v>0</v>
      </c>
      <c r="O139" s="812">
        <f t="shared" si="34"/>
        <v>0</v>
      </c>
      <c r="P139" s="641">
        <f t="shared" si="35"/>
        <v>0</v>
      </c>
      <c r="Q139" s="514">
        <f t="shared" si="36"/>
        <v>0</v>
      </c>
      <c r="R139" s="640">
        <f t="shared" si="48"/>
        <v>0</v>
      </c>
      <c r="S139" s="652"/>
      <c r="T139" s="521">
        <v>162.44</v>
      </c>
      <c r="U139" s="521">
        <f t="shared" si="37"/>
        <v>0</v>
      </c>
      <c r="V139" s="521">
        <v>107.822</v>
      </c>
      <c r="W139" s="521">
        <f t="shared" si="45"/>
        <v>0</v>
      </c>
      <c r="X139" s="673">
        <f t="shared" si="38"/>
        <v>0</v>
      </c>
      <c r="Y139" s="652"/>
      <c r="Z139" s="521">
        <v>162.44</v>
      </c>
      <c r="AA139" s="521">
        <f t="shared" si="39"/>
        <v>0</v>
      </c>
      <c r="AB139" s="521">
        <v>107.822</v>
      </c>
      <c r="AC139" s="521">
        <f t="shared" si="46"/>
        <v>0</v>
      </c>
      <c r="AD139" s="673">
        <f t="shared" si="40"/>
        <v>0</v>
      </c>
      <c r="AE139" s="744">
        <f t="shared" si="30"/>
        <v>930</v>
      </c>
      <c r="AF139" s="751">
        <v>162.44</v>
      </c>
      <c r="AG139" s="751">
        <f t="shared" si="41"/>
        <v>151069.20000000001</v>
      </c>
      <c r="AH139" s="751">
        <v>107.822</v>
      </c>
      <c r="AI139" s="751">
        <f t="shared" si="47"/>
        <v>100274.46</v>
      </c>
      <c r="AJ139" s="752">
        <f t="shared" si="42"/>
        <v>251343.66000000003</v>
      </c>
    </row>
    <row r="140" spans="1:36" s="403" customFormat="1" ht="17.45" hidden="1" customHeight="1" x14ac:dyDescent="0.25">
      <c r="A140" s="437" t="s">
        <v>713</v>
      </c>
      <c r="B140" s="438" t="s">
        <v>261</v>
      </c>
      <c r="C140" s="573" t="s">
        <v>32</v>
      </c>
      <c r="D140" s="598">
        <v>510</v>
      </c>
      <c r="E140" s="467">
        <v>162.44</v>
      </c>
      <c r="F140" s="467">
        <f t="shared" si="31"/>
        <v>82844.399999999994</v>
      </c>
      <c r="G140" s="467">
        <v>182.80600000000001</v>
      </c>
      <c r="H140" s="467">
        <f t="shared" si="43"/>
        <v>93231.060000000012</v>
      </c>
      <c r="I140" s="589">
        <f t="shared" si="32"/>
        <v>176075.46000000002</v>
      </c>
      <c r="J140" s="836"/>
      <c r="K140" s="807">
        <v>162.44</v>
      </c>
      <c r="L140" s="808">
        <f t="shared" si="33"/>
        <v>0</v>
      </c>
      <c r="M140" s="807">
        <v>182.80600000000001</v>
      </c>
      <c r="N140" s="808">
        <f t="shared" si="44"/>
        <v>0</v>
      </c>
      <c r="O140" s="812">
        <f t="shared" si="34"/>
        <v>0</v>
      </c>
      <c r="P140" s="641">
        <f t="shared" si="35"/>
        <v>0</v>
      </c>
      <c r="Q140" s="514">
        <f t="shared" si="36"/>
        <v>0</v>
      </c>
      <c r="R140" s="640">
        <f t="shared" si="48"/>
        <v>0</v>
      </c>
      <c r="S140" s="652"/>
      <c r="T140" s="521">
        <v>162.44</v>
      </c>
      <c r="U140" s="521">
        <f t="shared" si="37"/>
        <v>0</v>
      </c>
      <c r="V140" s="521">
        <v>182.80600000000001</v>
      </c>
      <c r="W140" s="521">
        <f t="shared" si="45"/>
        <v>0</v>
      </c>
      <c r="X140" s="673">
        <f t="shared" si="38"/>
        <v>0</v>
      </c>
      <c r="Y140" s="652"/>
      <c r="Z140" s="521">
        <v>162.44</v>
      </c>
      <c r="AA140" s="521">
        <f t="shared" si="39"/>
        <v>0</v>
      </c>
      <c r="AB140" s="521">
        <v>182.80600000000001</v>
      </c>
      <c r="AC140" s="521">
        <f t="shared" si="46"/>
        <v>0</v>
      </c>
      <c r="AD140" s="673">
        <f t="shared" si="40"/>
        <v>0</v>
      </c>
      <c r="AE140" s="744">
        <f t="shared" si="30"/>
        <v>510</v>
      </c>
      <c r="AF140" s="751">
        <v>162.44</v>
      </c>
      <c r="AG140" s="751">
        <f t="shared" si="41"/>
        <v>82844.399999999994</v>
      </c>
      <c r="AH140" s="751">
        <v>182.80600000000001</v>
      </c>
      <c r="AI140" s="751">
        <f t="shared" si="47"/>
        <v>93231.060000000012</v>
      </c>
      <c r="AJ140" s="752">
        <f t="shared" si="42"/>
        <v>176075.46000000002</v>
      </c>
    </row>
    <row r="141" spans="1:36" s="403" customFormat="1" ht="17.45" hidden="1" customHeight="1" x14ac:dyDescent="0.25">
      <c r="A141" s="437" t="s">
        <v>714</v>
      </c>
      <c r="B141" s="438" t="s">
        <v>261</v>
      </c>
      <c r="C141" s="573" t="s">
        <v>32</v>
      </c>
      <c r="D141" s="598">
        <v>600</v>
      </c>
      <c r="E141" s="467">
        <v>162.44</v>
      </c>
      <c r="F141" s="467">
        <f t="shared" si="31"/>
        <v>97464</v>
      </c>
      <c r="G141" s="467">
        <v>111.72199999999999</v>
      </c>
      <c r="H141" s="467">
        <f t="shared" si="43"/>
        <v>67033.2</v>
      </c>
      <c r="I141" s="589">
        <f t="shared" si="32"/>
        <v>164497.20000000001</v>
      </c>
      <c r="J141" s="836"/>
      <c r="K141" s="807">
        <v>162.44</v>
      </c>
      <c r="L141" s="808">
        <f t="shared" si="33"/>
        <v>0</v>
      </c>
      <c r="M141" s="807">
        <v>111.72199999999999</v>
      </c>
      <c r="N141" s="808">
        <f t="shared" si="44"/>
        <v>0</v>
      </c>
      <c r="O141" s="812">
        <f t="shared" si="34"/>
        <v>0</v>
      </c>
      <c r="P141" s="641">
        <f t="shared" si="35"/>
        <v>0</v>
      </c>
      <c r="Q141" s="514">
        <f t="shared" si="36"/>
        <v>0</v>
      </c>
      <c r="R141" s="640">
        <f t="shared" si="48"/>
        <v>0</v>
      </c>
      <c r="S141" s="652"/>
      <c r="T141" s="521">
        <v>162.44</v>
      </c>
      <c r="U141" s="521">
        <f t="shared" si="37"/>
        <v>0</v>
      </c>
      <c r="V141" s="521">
        <v>111.72199999999999</v>
      </c>
      <c r="W141" s="521">
        <f t="shared" si="45"/>
        <v>0</v>
      </c>
      <c r="X141" s="673">
        <f t="shared" si="38"/>
        <v>0</v>
      </c>
      <c r="Y141" s="652"/>
      <c r="Z141" s="521">
        <v>162.44</v>
      </c>
      <c r="AA141" s="521">
        <f t="shared" si="39"/>
        <v>0</v>
      </c>
      <c r="AB141" s="521">
        <v>111.72199999999999</v>
      </c>
      <c r="AC141" s="521">
        <f t="shared" si="46"/>
        <v>0</v>
      </c>
      <c r="AD141" s="673">
        <f t="shared" si="40"/>
        <v>0</v>
      </c>
      <c r="AE141" s="744">
        <f t="shared" si="30"/>
        <v>600</v>
      </c>
      <c r="AF141" s="751">
        <v>162.44</v>
      </c>
      <c r="AG141" s="751">
        <f t="shared" si="41"/>
        <v>97464</v>
      </c>
      <c r="AH141" s="751">
        <v>111.72199999999999</v>
      </c>
      <c r="AI141" s="751">
        <f t="shared" si="47"/>
        <v>67033.2</v>
      </c>
      <c r="AJ141" s="752">
        <f t="shared" si="42"/>
        <v>164497.20000000001</v>
      </c>
    </row>
    <row r="142" spans="1:36" s="403" customFormat="1" ht="17.45" hidden="1" customHeight="1" x14ac:dyDescent="0.25">
      <c r="A142" s="437" t="s">
        <v>715</v>
      </c>
      <c r="B142" s="438" t="s">
        <v>262</v>
      </c>
      <c r="C142" s="573" t="s">
        <v>32</v>
      </c>
      <c r="D142" s="598">
        <v>1410</v>
      </c>
      <c r="E142" s="467">
        <v>78.600000000000009</v>
      </c>
      <c r="F142" s="467">
        <f t="shared" si="31"/>
        <v>110826.00000000001</v>
      </c>
      <c r="G142" s="467">
        <v>116.012</v>
      </c>
      <c r="H142" s="467">
        <f t="shared" si="43"/>
        <v>163576.92000000001</v>
      </c>
      <c r="I142" s="589">
        <f t="shared" si="32"/>
        <v>274402.92000000004</v>
      </c>
      <c r="J142" s="836"/>
      <c r="K142" s="807">
        <v>78.600000000000009</v>
      </c>
      <c r="L142" s="808">
        <f t="shared" si="33"/>
        <v>0</v>
      </c>
      <c r="M142" s="807">
        <v>116.012</v>
      </c>
      <c r="N142" s="808">
        <f t="shared" si="44"/>
        <v>0</v>
      </c>
      <c r="O142" s="812">
        <f t="shared" si="34"/>
        <v>0</v>
      </c>
      <c r="P142" s="641">
        <f t="shared" si="35"/>
        <v>0</v>
      </c>
      <c r="Q142" s="514">
        <f t="shared" si="36"/>
        <v>0</v>
      </c>
      <c r="R142" s="640">
        <f t="shared" si="48"/>
        <v>0</v>
      </c>
      <c r="S142" s="652"/>
      <c r="T142" s="521">
        <v>78.600000000000009</v>
      </c>
      <c r="U142" s="521">
        <f t="shared" si="37"/>
        <v>0</v>
      </c>
      <c r="V142" s="521">
        <v>116.012</v>
      </c>
      <c r="W142" s="521">
        <f t="shared" si="45"/>
        <v>0</v>
      </c>
      <c r="X142" s="673">
        <f t="shared" si="38"/>
        <v>0</v>
      </c>
      <c r="Y142" s="652"/>
      <c r="Z142" s="521">
        <v>78.600000000000009</v>
      </c>
      <c r="AA142" s="521">
        <f t="shared" si="39"/>
        <v>0</v>
      </c>
      <c r="AB142" s="521">
        <v>116.012</v>
      </c>
      <c r="AC142" s="521">
        <f t="shared" si="46"/>
        <v>0</v>
      </c>
      <c r="AD142" s="673">
        <f t="shared" si="40"/>
        <v>0</v>
      </c>
      <c r="AE142" s="744">
        <f t="shared" si="30"/>
        <v>1410</v>
      </c>
      <c r="AF142" s="751">
        <v>78.600000000000009</v>
      </c>
      <c r="AG142" s="751">
        <f t="shared" si="41"/>
        <v>110826.00000000001</v>
      </c>
      <c r="AH142" s="751">
        <v>116.012</v>
      </c>
      <c r="AI142" s="751">
        <f t="shared" si="47"/>
        <v>163576.92000000001</v>
      </c>
      <c r="AJ142" s="752">
        <f t="shared" si="42"/>
        <v>274402.92000000004</v>
      </c>
    </row>
    <row r="143" spans="1:36" s="403" customFormat="1" ht="17.45" hidden="1" customHeight="1" x14ac:dyDescent="0.25">
      <c r="A143" s="437" t="s">
        <v>716</v>
      </c>
      <c r="B143" s="438" t="s">
        <v>263</v>
      </c>
      <c r="C143" s="573" t="s">
        <v>32</v>
      </c>
      <c r="D143" s="598">
        <v>600</v>
      </c>
      <c r="E143" s="467">
        <v>45.85</v>
      </c>
      <c r="F143" s="467">
        <f t="shared" si="31"/>
        <v>27510</v>
      </c>
      <c r="G143" s="467">
        <v>28.080000000000002</v>
      </c>
      <c r="H143" s="467">
        <f t="shared" si="43"/>
        <v>16848</v>
      </c>
      <c r="I143" s="589">
        <f t="shared" si="32"/>
        <v>44358</v>
      </c>
      <c r="J143" s="836"/>
      <c r="K143" s="807">
        <v>45.85</v>
      </c>
      <c r="L143" s="808">
        <f t="shared" si="33"/>
        <v>0</v>
      </c>
      <c r="M143" s="807">
        <v>28.080000000000002</v>
      </c>
      <c r="N143" s="808">
        <f t="shared" si="44"/>
        <v>0</v>
      </c>
      <c r="O143" s="812">
        <f t="shared" si="34"/>
        <v>0</v>
      </c>
      <c r="P143" s="641">
        <f t="shared" si="35"/>
        <v>0</v>
      </c>
      <c r="Q143" s="514">
        <f t="shared" si="36"/>
        <v>0</v>
      </c>
      <c r="R143" s="640">
        <f t="shared" si="48"/>
        <v>0</v>
      </c>
      <c r="S143" s="652"/>
      <c r="T143" s="521">
        <v>45.85</v>
      </c>
      <c r="U143" s="521">
        <f t="shared" si="37"/>
        <v>0</v>
      </c>
      <c r="V143" s="521">
        <v>28.080000000000002</v>
      </c>
      <c r="W143" s="521">
        <f t="shared" si="45"/>
        <v>0</v>
      </c>
      <c r="X143" s="673">
        <f t="shared" si="38"/>
        <v>0</v>
      </c>
      <c r="Y143" s="652"/>
      <c r="Z143" s="521">
        <v>45.85</v>
      </c>
      <c r="AA143" s="521">
        <f t="shared" si="39"/>
        <v>0</v>
      </c>
      <c r="AB143" s="521">
        <v>28.080000000000002</v>
      </c>
      <c r="AC143" s="521">
        <f t="shared" si="46"/>
        <v>0</v>
      </c>
      <c r="AD143" s="673">
        <f t="shared" si="40"/>
        <v>0</v>
      </c>
      <c r="AE143" s="744">
        <f t="shared" si="30"/>
        <v>600</v>
      </c>
      <c r="AF143" s="751">
        <v>45.85</v>
      </c>
      <c r="AG143" s="751">
        <f t="shared" si="41"/>
        <v>27510</v>
      </c>
      <c r="AH143" s="751">
        <v>28.080000000000002</v>
      </c>
      <c r="AI143" s="751">
        <f t="shared" si="47"/>
        <v>16848</v>
      </c>
      <c r="AJ143" s="752">
        <f t="shared" si="42"/>
        <v>44358</v>
      </c>
    </row>
    <row r="144" spans="1:36" s="403" customFormat="1" ht="17.45" hidden="1" customHeight="1" x14ac:dyDescent="0.25">
      <c r="A144" s="437" t="s">
        <v>717</v>
      </c>
      <c r="B144" s="438" t="s">
        <v>264</v>
      </c>
      <c r="C144" s="573" t="s">
        <v>31</v>
      </c>
      <c r="D144" s="598">
        <v>1200</v>
      </c>
      <c r="E144" s="467">
        <v>6.5500000000000007</v>
      </c>
      <c r="F144" s="467">
        <f t="shared" si="31"/>
        <v>7860.0000000000009</v>
      </c>
      <c r="G144" s="467">
        <v>3.3800000000000003</v>
      </c>
      <c r="H144" s="467">
        <f t="shared" si="43"/>
        <v>4056.0000000000005</v>
      </c>
      <c r="I144" s="589">
        <f t="shared" si="32"/>
        <v>11916.000000000002</v>
      </c>
      <c r="J144" s="836"/>
      <c r="K144" s="807">
        <v>6.5500000000000007</v>
      </c>
      <c r="L144" s="808">
        <f t="shared" si="33"/>
        <v>0</v>
      </c>
      <c r="M144" s="807">
        <v>3.3800000000000003</v>
      </c>
      <c r="N144" s="808">
        <f t="shared" si="44"/>
        <v>0</v>
      </c>
      <c r="O144" s="812">
        <f t="shared" si="34"/>
        <v>0</v>
      </c>
      <c r="P144" s="641">
        <f t="shared" si="35"/>
        <v>0</v>
      </c>
      <c r="Q144" s="514">
        <f t="shared" si="36"/>
        <v>0</v>
      </c>
      <c r="R144" s="640">
        <f t="shared" si="48"/>
        <v>0</v>
      </c>
      <c r="S144" s="652"/>
      <c r="T144" s="521">
        <v>6.5500000000000007</v>
      </c>
      <c r="U144" s="521">
        <f t="shared" si="37"/>
        <v>0</v>
      </c>
      <c r="V144" s="521">
        <v>3.3800000000000003</v>
      </c>
      <c r="W144" s="521">
        <f t="shared" si="45"/>
        <v>0</v>
      </c>
      <c r="X144" s="673">
        <f t="shared" si="38"/>
        <v>0</v>
      </c>
      <c r="Y144" s="652"/>
      <c r="Z144" s="521">
        <v>6.5500000000000007</v>
      </c>
      <c r="AA144" s="521">
        <f t="shared" si="39"/>
        <v>0</v>
      </c>
      <c r="AB144" s="521">
        <v>3.3800000000000003</v>
      </c>
      <c r="AC144" s="521">
        <f t="shared" si="46"/>
        <v>0</v>
      </c>
      <c r="AD144" s="673">
        <f t="shared" si="40"/>
        <v>0</v>
      </c>
      <c r="AE144" s="744">
        <f t="shared" si="30"/>
        <v>1200</v>
      </c>
      <c r="AF144" s="751">
        <v>6.5500000000000007</v>
      </c>
      <c r="AG144" s="751">
        <f t="shared" si="41"/>
        <v>7860.0000000000009</v>
      </c>
      <c r="AH144" s="751">
        <v>3.3800000000000003</v>
      </c>
      <c r="AI144" s="751">
        <f t="shared" si="47"/>
        <v>4056.0000000000005</v>
      </c>
      <c r="AJ144" s="752">
        <f t="shared" si="42"/>
        <v>11916.000000000002</v>
      </c>
    </row>
    <row r="145" spans="1:36" s="403" customFormat="1" ht="17.45" hidden="1" customHeight="1" x14ac:dyDescent="0.25">
      <c r="A145" s="437" t="s">
        <v>718</v>
      </c>
      <c r="B145" s="438" t="s">
        <v>265</v>
      </c>
      <c r="C145" s="573" t="s">
        <v>31</v>
      </c>
      <c r="D145" s="598">
        <v>400</v>
      </c>
      <c r="E145" s="467">
        <v>6.5500000000000007</v>
      </c>
      <c r="F145" s="467">
        <f t="shared" si="31"/>
        <v>2620.0000000000005</v>
      </c>
      <c r="G145" s="467">
        <v>4.6800000000000006</v>
      </c>
      <c r="H145" s="467">
        <f t="shared" si="43"/>
        <v>1872.0000000000002</v>
      </c>
      <c r="I145" s="589">
        <f t="shared" si="32"/>
        <v>4492.0000000000009</v>
      </c>
      <c r="J145" s="836"/>
      <c r="K145" s="807">
        <v>6.5500000000000007</v>
      </c>
      <c r="L145" s="808">
        <f t="shared" si="33"/>
        <v>0</v>
      </c>
      <c r="M145" s="807">
        <v>4.6800000000000006</v>
      </c>
      <c r="N145" s="808">
        <f t="shared" si="44"/>
        <v>0</v>
      </c>
      <c r="O145" s="812">
        <f t="shared" si="34"/>
        <v>0</v>
      </c>
      <c r="P145" s="641">
        <f t="shared" si="35"/>
        <v>0</v>
      </c>
      <c r="Q145" s="514">
        <f t="shared" si="36"/>
        <v>0</v>
      </c>
      <c r="R145" s="640">
        <f t="shared" si="48"/>
        <v>0</v>
      </c>
      <c r="S145" s="652"/>
      <c r="T145" s="521">
        <v>6.5500000000000007</v>
      </c>
      <c r="U145" s="521">
        <f t="shared" si="37"/>
        <v>0</v>
      </c>
      <c r="V145" s="521">
        <v>4.6800000000000006</v>
      </c>
      <c r="W145" s="521">
        <f t="shared" si="45"/>
        <v>0</v>
      </c>
      <c r="X145" s="673">
        <f t="shared" si="38"/>
        <v>0</v>
      </c>
      <c r="Y145" s="652"/>
      <c r="Z145" s="521">
        <v>6.5500000000000007</v>
      </c>
      <c r="AA145" s="521">
        <f t="shared" si="39"/>
        <v>0</v>
      </c>
      <c r="AB145" s="521">
        <v>4.6800000000000006</v>
      </c>
      <c r="AC145" s="521">
        <f t="shared" si="46"/>
        <v>0</v>
      </c>
      <c r="AD145" s="673">
        <f t="shared" si="40"/>
        <v>0</v>
      </c>
      <c r="AE145" s="744">
        <f t="shared" si="30"/>
        <v>400</v>
      </c>
      <c r="AF145" s="751">
        <v>6.5500000000000007</v>
      </c>
      <c r="AG145" s="751">
        <f t="shared" si="41"/>
        <v>2620.0000000000005</v>
      </c>
      <c r="AH145" s="751">
        <v>4.6800000000000006</v>
      </c>
      <c r="AI145" s="751">
        <f t="shared" si="47"/>
        <v>1872.0000000000002</v>
      </c>
      <c r="AJ145" s="752">
        <f t="shared" si="42"/>
        <v>4492.0000000000009</v>
      </c>
    </row>
    <row r="146" spans="1:36" s="403" customFormat="1" ht="17.45" hidden="1" customHeight="1" x14ac:dyDescent="0.25">
      <c r="A146" s="437" t="s">
        <v>719</v>
      </c>
      <c r="B146" s="438" t="s">
        <v>266</v>
      </c>
      <c r="C146" s="573" t="s">
        <v>31</v>
      </c>
      <c r="D146" s="598">
        <v>1600</v>
      </c>
      <c r="E146" s="467">
        <v>6.5500000000000007</v>
      </c>
      <c r="F146" s="467">
        <f t="shared" si="31"/>
        <v>10480.000000000002</v>
      </c>
      <c r="G146" s="467">
        <v>18.46</v>
      </c>
      <c r="H146" s="467">
        <f t="shared" si="43"/>
        <v>29536</v>
      </c>
      <c r="I146" s="589">
        <f t="shared" si="32"/>
        <v>40016</v>
      </c>
      <c r="J146" s="836"/>
      <c r="K146" s="807">
        <v>6.5500000000000007</v>
      </c>
      <c r="L146" s="808">
        <f t="shared" si="33"/>
        <v>0</v>
      </c>
      <c r="M146" s="807">
        <v>18.46</v>
      </c>
      <c r="N146" s="808">
        <f t="shared" si="44"/>
        <v>0</v>
      </c>
      <c r="O146" s="812">
        <f t="shared" si="34"/>
        <v>0</v>
      </c>
      <c r="P146" s="641">
        <f t="shared" si="35"/>
        <v>0</v>
      </c>
      <c r="Q146" s="514">
        <f t="shared" si="36"/>
        <v>0</v>
      </c>
      <c r="R146" s="640">
        <f t="shared" si="48"/>
        <v>0</v>
      </c>
      <c r="S146" s="652"/>
      <c r="T146" s="521">
        <v>6.5500000000000007</v>
      </c>
      <c r="U146" s="521">
        <f t="shared" si="37"/>
        <v>0</v>
      </c>
      <c r="V146" s="521">
        <v>18.46</v>
      </c>
      <c r="W146" s="521">
        <f t="shared" si="45"/>
        <v>0</v>
      </c>
      <c r="X146" s="673">
        <f t="shared" si="38"/>
        <v>0</v>
      </c>
      <c r="Y146" s="652"/>
      <c r="Z146" s="521">
        <v>6.5500000000000007</v>
      </c>
      <c r="AA146" s="521">
        <f t="shared" si="39"/>
        <v>0</v>
      </c>
      <c r="AB146" s="521">
        <v>18.46</v>
      </c>
      <c r="AC146" s="521">
        <f t="shared" si="46"/>
        <v>0</v>
      </c>
      <c r="AD146" s="673">
        <f t="shared" si="40"/>
        <v>0</v>
      </c>
      <c r="AE146" s="744">
        <f t="shared" si="30"/>
        <v>1600</v>
      </c>
      <c r="AF146" s="751">
        <v>6.5500000000000007</v>
      </c>
      <c r="AG146" s="751">
        <f t="shared" si="41"/>
        <v>10480.000000000002</v>
      </c>
      <c r="AH146" s="751">
        <v>18.46</v>
      </c>
      <c r="AI146" s="751">
        <f t="shared" si="47"/>
        <v>29536</v>
      </c>
      <c r="AJ146" s="752">
        <f t="shared" si="42"/>
        <v>40016</v>
      </c>
    </row>
    <row r="147" spans="1:36" s="403" customFormat="1" ht="17.45" hidden="1" customHeight="1" x14ac:dyDescent="0.25">
      <c r="A147" s="437" t="s">
        <v>720</v>
      </c>
      <c r="B147" s="438" t="s">
        <v>267</v>
      </c>
      <c r="C147" s="573" t="s">
        <v>31</v>
      </c>
      <c r="D147" s="598">
        <v>1600</v>
      </c>
      <c r="E147" s="467">
        <v>6.5500000000000007</v>
      </c>
      <c r="F147" s="467">
        <f t="shared" si="31"/>
        <v>10480.000000000002</v>
      </c>
      <c r="G147" s="467">
        <v>2.3660000000000001</v>
      </c>
      <c r="H147" s="467">
        <f t="shared" si="43"/>
        <v>3785.6000000000004</v>
      </c>
      <c r="I147" s="589">
        <f t="shared" si="32"/>
        <v>14265.600000000002</v>
      </c>
      <c r="J147" s="836"/>
      <c r="K147" s="807">
        <v>6.5500000000000007</v>
      </c>
      <c r="L147" s="808">
        <f t="shared" si="33"/>
        <v>0</v>
      </c>
      <c r="M147" s="807">
        <v>2.3660000000000001</v>
      </c>
      <c r="N147" s="808">
        <f t="shared" si="44"/>
        <v>0</v>
      </c>
      <c r="O147" s="812">
        <f t="shared" si="34"/>
        <v>0</v>
      </c>
      <c r="P147" s="641">
        <f t="shared" si="35"/>
        <v>0</v>
      </c>
      <c r="Q147" s="514">
        <f t="shared" si="36"/>
        <v>0</v>
      </c>
      <c r="R147" s="640">
        <f t="shared" si="48"/>
        <v>0</v>
      </c>
      <c r="S147" s="652"/>
      <c r="T147" s="521">
        <v>6.5500000000000007</v>
      </c>
      <c r="U147" s="521">
        <f t="shared" si="37"/>
        <v>0</v>
      </c>
      <c r="V147" s="521">
        <v>2.3660000000000001</v>
      </c>
      <c r="W147" s="521">
        <f t="shared" si="45"/>
        <v>0</v>
      </c>
      <c r="X147" s="673">
        <f t="shared" si="38"/>
        <v>0</v>
      </c>
      <c r="Y147" s="652"/>
      <c r="Z147" s="521">
        <v>6.5500000000000007</v>
      </c>
      <c r="AA147" s="521">
        <f t="shared" si="39"/>
        <v>0</v>
      </c>
      <c r="AB147" s="521">
        <v>2.3660000000000001</v>
      </c>
      <c r="AC147" s="521">
        <f t="shared" si="46"/>
        <v>0</v>
      </c>
      <c r="AD147" s="673">
        <f t="shared" si="40"/>
        <v>0</v>
      </c>
      <c r="AE147" s="744">
        <f t="shared" si="30"/>
        <v>1600</v>
      </c>
      <c r="AF147" s="751">
        <v>6.5500000000000007</v>
      </c>
      <c r="AG147" s="751">
        <f t="shared" si="41"/>
        <v>10480.000000000002</v>
      </c>
      <c r="AH147" s="751">
        <v>2.3660000000000001</v>
      </c>
      <c r="AI147" s="751">
        <f t="shared" si="47"/>
        <v>3785.6000000000004</v>
      </c>
      <c r="AJ147" s="752">
        <f t="shared" si="42"/>
        <v>14265.600000000002</v>
      </c>
    </row>
    <row r="148" spans="1:36" s="403" customFormat="1" ht="17.45" hidden="1" customHeight="1" x14ac:dyDescent="0.25">
      <c r="A148" s="437" t="s">
        <v>721</v>
      </c>
      <c r="B148" s="438" t="s">
        <v>268</v>
      </c>
      <c r="C148" s="573" t="s">
        <v>224</v>
      </c>
      <c r="D148" s="598">
        <v>1</v>
      </c>
      <c r="E148" s="467"/>
      <c r="F148" s="467"/>
      <c r="G148" s="467">
        <v>28080</v>
      </c>
      <c r="H148" s="467">
        <f t="shared" si="43"/>
        <v>28080</v>
      </c>
      <c r="I148" s="589">
        <f t="shared" si="32"/>
        <v>28080</v>
      </c>
      <c r="J148" s="836"/>
      <c r="K148" s="807"/>
      <c r="L148" s="808"/>
      <c r="M148" s="807">
        <v>28080</v>
      </c>
      <c r="N148" s="808">
        <f t="shared" si="44"/>
        <v>0</v>
      </c>
      <c r="O148" s="812">
        <f t="shared" si="34"/>
        <v>0</v>
      </c>
      <c r="P148" s="641">
        <f t="shared" si="35"/>
        <v>0</v>
      </c>
      <c r="Q148" s="514">
        <f t="shared" si="36"/>
        <v>0</v>
      </c>
      <c r="R148" s="640">
        <f t="shared" si="48"/>
        <v>0</v>
      </c>
      <c r="S148" s="652"/>
      <c r="T148" s="521"/>
      <c r="U148" s="521"/>
      <c r="V148" s="521">
        <v>28080</v>
      </c>
      <c r="W148" s="521">
        <f t="shared" si="45"/>
        <v>0</v>
      </c>
      <c r="X148" s="673">
        <f t="shared" si="38"/>
        <v>0</v>
      </c>
      <c r="Y148" s="652"/>
      <c r="Z148" s="521"/>
      <c r="AA148" s="521"/>
      <c r="AB148" s="521">
        <v>28080</v>
      </c>
      <c r="AC148" s="521">
        <f t="shared" si="46"/>
        <v>0</v>
      </c>
      <c r="AD148" s="673">
        <f t="shared" si="40"/>
        <v>0</v>
      </c>
      <c r="AE148" s="744">
        <f t="shared" si="30"/>
        <v>1</v>
      </c>
      <c r="AF148" s="751"/>
      <c r="AG148" s="751"/>
      <c r="AH148" s="751">
        <v>28080</v>
      </c>
      <c r="AI148" s="751">
        <f t="shared" si="47"/>
        <v>28080</v>
      </c>
      <c r="AJ148" s="752">
        <f t="shared" si="42"/>
        <v>28080</v>
      </c>
    </row>
    <row r="149" spans="1:36" s="403" customFormat="1" ht="17.45" hidden="1" customHeight="1" x14ac:dyDescent="0.25">
      <c r="A149" s="437" t="s">
        <v>722</v>
      </c>
      <c r="B149" s="438" t="s">
        <v>269</v>
      </c>
      <c r="C149" s="573" t="s">
        <v>224</v>
      </c>
      <c r="D149" s="598">
        <v>1</v>
      </c>
      <c r="E149" s="467">
        <v>166632</v>
      </c>
      <c r="F149" s="467">
        <f>E149*D149</f>
        <v>166632</v>
      </c>
      <c r="G149" s="467"/>
      <c r="H149" s="467"/>
      <c r="I149" s="589">
        <f t="shared" si="32"/>
        <v>166632</v>
      </c>
      <c r="J149" s="836"/>
      <c r="K149" s="807">
        <v>166632</v>
      </c>
      <c r="L149" s="808">
        <f>K149*J149</f>
        <v>0</v>
      </c>
      <c r="M149" s="807"/>
      <c r="N149" s="808"/>
      <c r="O149" s="812">
        <f t="shared" si="34"/>
        <v>0</v>
      </c>
      <c r="P149" s="641">
        <f t="shared" si="35"/>
        <v>0</v>
      </c>
      <c r="Q149" s="514">
        <f t="shared" si="36"/>
        <v>0</v>
      </c>
      <c r="R149" s="640">
        <f t="shared" si="48"/>
        <v>0</v>
      </c>
      <c r="S149" s="652"/>
      <c r="T149" s="521">
        <v>166632</v>
      </c>
      <c r="U149" s="521">
        <f>T149*S149</f>
        <v>0</v>
      </c>
      <c r="V149" s="521"/>
      <c r="W149" s="521"/>
      <c r="X149" s="673">
        <f t="shared" si="38"/>
        <v>0</v>
      </c>
      <c r="Y149" s="652"/>
      <c r="Z149" s="521">
        <v>166632</v>
      </c>
      <c r="AA149" s="521">
        <f>Z149*Y149</f>
        <v>0</v>
      </c>
      <c r="AB149" s="521"/>
      <c r="AC149" s="521"/>
      <c r="AD149" s="673">
        <f t="shared" si="40"/>
        <v>0</v>
      </c>
      <c r="AE149" s="744">
        <f t="shared" si="30"/>
        <v>1</v>
      </c>
      <c r="AF149" s="751">
        <v>166632</v>
      </c>
      <c r="AG149" s="751">
        <f>AF149*AE149</f>
        <v>166632</v>
      </c>
      <c r="AH149" s="751"/>
      <c r="AI149" s="751"/>
      <c r="AJ149" s="752">
        <f t="shared" si="42"/>
        <v>166632</v>
      </c>
    </row>
    <row r="150" spans="1:36" ht="17.45" hidden="1" customHeight="1" x14ac:dyDescent="0.25">
      <c r="A150" s="697" t="s">
        <v>270</v>
      </c>
      <c r="B150" s="698" t="s">
        <v>271</v>
      </c>
      <c r="C150" s="699"/>
      <c r="D150" s="637"/>
      <c r="E150" s="555"/>
      <c r="F150" s="555">
        <f>F151+F152+F153+F154+F155+F156+F157+F158+F159+F160+F163+F164+F165</f>
        <v>24068943.394999996</v>
      </c>
      <c r="G150" s="555"/>
      <c r="H150" s="555">
        <f>SUM(H151:H165)</f>
        <v>62756587.3596</v>
      </c>
      <c r="I150" s="638">
        <f>SUM(I151:I165)</f>
        <v>87564706.114600003</v>
      </c>
      <c r="J150" s="833"/>
      <c r="K150" s="802"/>
      <c r="L150" s="811">
        <f>L151+L152+L153+L154+L155+L156+L157+L158+L159+L160+L163+L164+L165</f>
        <v>11110198.632095326</v>
      </c>
      <c r="M150" s="802"/>
      <c r="N150" s="811">
        <f>SUM(N151:N165)</f>
        <v>35090649</v>
      </c>
      <c r="O150" s="804">
        <f>SUM(O151:O165)</f>
        <v>46200847.632095329</v>
      </c>
      <c r="P150" s="642"/>
      <c r="Q150" s="456"/>
      <c r="R150" s="609"/>
      <c r="S150" s="636"/>
      <c r="T150" s="515"/>
      <c r="U150" s="515">
        <f>U151+U152+U153+U154+U155+U156+U157+U158+U159+U160+U163+U164+U165</f>
        <v>11107535.710000001</v>
      </c>
      <c r="V150" s="515"/>
      <c r="W150" s="515">
        <f>SUM(W151:W165)</f>
        <v>35088691</v>
      </c>
      <c r="X150" s="670">
        <f>SUM(X151:X165)</f>
        <v>46196226.710000001</v>
      </c>
      <c r="Y150" s="636"/>
      <c r="Z150" s="515"/>
      <c r="AA150" s="515">
        <f>AA151+AA152+AA153+AA154+AA155+AA156+AA157+AA158+AA159+AA160+AA163+AA164+AA165</f>
        <v>0</v>
      </c>
      <c r="AB150" s="515"/>
      <c r="AC150" s="515">
        <f>SUM(AC151:AC165)</f>
        <v>0</v>
      </c>
      <c r="AD150" s="670">
        <f>SUM(AD151:AD165)</f>
        <v>0</v>
      </c>
      <c r="AE150" s="744">
        <f t="shared" si="30"/>
        <v>0</v>
      </c>
      <c r="AF150" s="745"/>
      <c r="AG150" s="745">
        <f>AG151+AG152+AG153+AG154+AG155+AG156+AG157+AG158+AG159+AG160+AG163+AG164+AG165</f>
        <v>12961393.470999999</v>
      </c>
      <c r="AH150" s="745"/>
      <c r="AI150" s="745">
        <f>SUM(AI151:AI165)</f>
        <v>27667896.3596</v>
      </c>
      <c r="AJ150" s="746">
        <f>SUM(AJ151:AJ165)</f>
        <v>41368465.1906</v>
      </c>
    </row>
    <row r="151" spans="1:36" s="498" customFormat="1" ht="17.45" customHeight="1" x14ac:dyDescent="0.25">
      <c r="A151" s="437" t="s">
        <v>723</v>
      </c>
      <c r="B151" s="510" t="s">
        <v>272</v>
      </c>
      <c r="C151" s="574" t="s">
        <v>224</v>
      </c>
      <c r="D151" s="599">
        <v>6</v>
      </c>
      <c r="E151" s="484">
        <v>125450</v>
      </c>
      <c r="F151" s="484">
        <f t="shared" ref="F151:F165" si="49">E151*D151</f>
        <v>752700</v>
      </c>
      <c r="G151" s="484">
        <v>982545</v>
      </c>
      <c r="H151" s="484">
        <f t="shared" ref="H151:H165" si="50">G151*D151</f>
        <v>5895270</v>
      </c>
      <c r="I151" s="589">
        <f t="shared" ref="I151:I165" si="51">H151+F151</f>
        <v>6647970</v>
      </c>
      <c r="J151" s="801">
        <v>6</v>
      </c>
      <c r="K151" s="837">
        <v>125450</v>
      </c>
      <c r="L151" s="838">
        <f t="shared" ref="L151:L165" si="52">K151*J151</f>
        <v>752700</v>
      </c>
      <c r="M151" s="837">
        <v>982545</v>
      </c>
      <c r="N151" s="838">
        <f t="shared" ref="N151:N165" si="53">M151*J151</f>
        <v>5895270</v>
      </c>
      <c r="O151" s="812">
        <f t="shared" ref="O151:O165" si="54">N151+L151</f>
        <v>6647970</v>
      </c>
      <c r="P151" s="641">
        <f t="shared" si="35"/>
        <v>0</v>
      </c>
      <c r="Q151" s="514">
        <f t="shared" si="36"/>
        <v>0</v>
      </c>
      <c r="R151" s="640">
        <f t="shared" ref="R151:R214" si="55">(D151*K151)-(D151*T151)</f>
        <v>0</v>
      </c>
      <c r="S151" s="853">
        <v>6</v>
      </c>
      <c r="T151" s="527">
        <v>125450</v>
      </c>
      <c r="U151" s="527">
        <f t="shared" ref="U151:U165" si="56">T151*S151</f>
        <v>752700</v>
      </c>
      <c r="V151" s="527">
        <v>982545</v>
      </c>
      <c r="W151" s="527">
        <f t="shared" ref="W151:W165" si="57">V151*S151</f>
        <v>5895270</v>
      </c>
      <c r="X151" s="671">
        <f t="shared" ref="X151:X165" si="58">W151+U151</f>
        <v>6647970</v>
      </c>
      <c r="Y151" s="641"/>
      <c r="Z151" s="527">
        <v>125450</v>
      </c>
      <c r="AA151" s="527">
        <f t="shared" ref="AA151:AA165" si="59">Z151*Y151</f>
        <v>0</v>
      </c>
      <c r="AB151" s="527">
        <v>982545</v>
      </c>
      <c r="AC151" s="527">
        <f t="shared" ref="AC151:AC165" si="60">AB151*Y151</f>
        <v>0</v>
      </c>
      <c r="AD151" s="671">
        <f t="shared" ref="AD151:AD165" si="61">AC151+AA151</f>
        <v>0</v>
      </c>
      <c r="AE151" s="744">
        <f t="shared" si="30"/>
        <v>0</v>
      </c>
      <c r="AF151" s="766">
        <v>125450</v>
      </c>
      <c r="AG151" s="766">
        <f t="shared" ref="AG151:AG165" si="62">AF151*AE151</f>
        <v>0</v>
      </c>
      <c r="AH151" s="766">
        <v>982545</v>
      </c>
      <c r="AI151" s="766">
        <f t="shared" ref="AI151:AI165" si="63">AH151*AE151</f>
        <v>0</v>
      </c>
      <c r="AJ151" s="748">
        <f t="shared" ref="AJ151:AJ165" si="64">AI151+AG151</f>
        <v>0</v>
      </c>
    </row>
    <row r="152" spans="1:36" s="496" customFormat="1" ht="17.45" hidden="1" customHeight="1" x14ac:dyDescent="0.25">
      <c r="A152" s="437" t="s">
        <v>725</v>
      </c>
      <c r="B152" s="510" t="s">
        <v>273</v>
      </c>
      <c r="C152" s="574" t="s">
        <v>224</v>
      </c>
      <c r="D152" s="599">
        <v>5</v>
      </c>
      <c r="E152" s="484">
        <v>29545</v>
      </c>
      <c r="F152" s="484">
        <f t="shared" si="49"/>
        <v>147725</v>
      </c>
      <c r="G152" s="484">
        <v>469586</v>
      </c>
      <c r="H152" s="484">
        <f t="shared" si="50"/>
        <v>2347930</v>
      </c>
      <c r="I152" s="589">
        <f t="shared" si="51"/>
        <v>2495655</v>
      </c>
      <c r="J152" s="801"/>
      <c r="K152" s="837">
        <v>29545</v>
      </c>
      <c r="L152" s="838">
        <f t="shared" si="52"/>
        <v>0</v>
      </c>
      <c r="M152" s="837">
        <v>469586</v>
      </c>
      <c r="N152" s="838">
        <f t="shared" si="53"/>
        <v>0</v>
      </c>
      <c r="O152" s="812">
        <f t="shared" si="54"/>
        <v>0</v>
      </c>
      <c r="P152" s="641">
        <f t="shared" si="35"/>
        <v>0</v>
      </c>
      <c r="Q152" s="514">
        <f t="shared" si="36"/>
        <v>0</v>
      </c>
      <c r="R152" s="640">
        <f t="shared" si="55"/>
        <v>0</v>
      </c>
      <c r="S152" s="641"/>
      <c r="T152" s="528">
        <v>29545</v>
      </c>
      <c r="U152" s="528">
        <f t="shared" si="56"/>
        <v>0</v>
      </c>
      <c r="V152" s="528">
        <v>469586</v>
      </c>
      <c r="W152" s="528">
        <f t="shared" si="57"/>
        <v>0</v>
      </c>
      <c r="X152" s="673">
        <f t="shared" si="58"/>
        <v>0</v>
      </c>
      <c r="Y152" s="641"/>
      <c r="Z152" s="528">
        <v>29545</v>
      </c>
      <c r="AA152" s="528">
        <f t="shared" si="59"/>
        <v>0</v>
      </c>
      <c r="AB152" s="528">
        <v>469586</v>
      </c>
      <c r="AC152" s="528">
        <f t="shared" si="60"/>
        <v>0</v>
      </c>
      <c r="AD152" s="673">
        <f t="shared" si="61"/>
        <v>0</v>
      </c>
      <c r="AE152" s="744">
        <f t="shared" si="30"/>
        <v>5</v>
      </c>
      <c r="AF152" s="767">
        <v>29545</v>
      </c>
      <c r="AG152" s="767">
        <f t="shared" si="62"/>
        <v>147725</v>
      </c>
      <c r="AH152" s="767">
        <v>469586</v>
      </c>
      <c r="AI152" s="767">
        <f t="shared" si="63"/>
        <v>2347930</v>
      </c>
      <c r="AJ152" s="752">
        <f t="shared" si="64"/>
        <v>2495655</v>
      </c>
    </row>
    <row r="153" spans="1:36" s="496" customFormat="1" ht="17.45" hidden="1" customHeight="1" x14ac:dyDescent="0.25">
      <c r="A153" s="437" t="s">
        <v>726</v>
      </c>
      <c r="B153" s="510" t="s">
        <v>274</v>
      </c>
      <c r="C153" s="574" t="s">
        <v>224</v>
      </c>
      <c r="D153" s="599">
        <v>11</v>
      </c>
      <c r="E153" s="484">
        <v>102635.07494545454</v>
      </c>
      <c r="F153" s="484">
        <f t="shared" si="49"/>
        <v>1128985.8244</v>
      </c>
      <c r="G153" s="484">
        <v>309219.33883636363</v>
      </c>
      <c r="H153" s="484">
        <f t="shared" si="50"/>
        <v>3401412.7272000001</v>
      </c>
      <c r="I153" s="589">
        <f t="shared" si="51"/>
        <v>4530398.5515999999</v>
      </c>
      <c r="J153" s="801"/>
      <c r="K153" s="837">
        <v>102635.07494545454</v>
      </c>
      <c r="L153" s="838">
        <f t="shared" si="52"/>
        <v>0</v>
      </c>
      <c r="M153" s="837">
        <v>309219.33883636363</v>
      </c>
      <c r="N153" s="838">
        <f t="shared" si="53"/>
        <v>0</v>
      </c>
      <c r="O153" s="812">
        <f t="shared" si="54"/>
        <v>0</v>
      </c>
      <c r="P153" s="641">
        <f t="shared" si="35"/>
        <v>0</v>
      </c>
      <c r="Q153" s="514">
        <f t="shared" si="36"/>
        <v>0</v>
      </c>
      <c r="R153" s="640">
        <f t="shared" si="55"/>
        <v>0</v>
      </c>
      <c r="S153" s="641"/>
      <c r="T153" s="528">
        <v>102635.07494545454</v>
      </c>
      <c r="U153" s="528">
        <f t="shared" si="56"/>
        <v>0</v>
      </c>
      <c r="V153" s="528">
        <v>309219.33883636363</v>
      </c>
      <c r="W153" s="528">
        <f t="shared" si="57"/>
        <v>0</v>
      </c>
      <c r="X153" s="673">
        <f t="shared" si="58"/>
        <v>0</v>
      </c>
      <c r="Y153" s="641"/>
      <c r="Z153" s="528">
        <v>102635.07494545454</v>
      </c>
      <c r="AA153" s="528">
        <f t="shared" si="59"/>
        <v>0</v>
      </c>
      <c r="AB153" s="528">
        <v>309219.33883636363</v>
      </c>
      <c r="AC153" s="528">
        <f t="shared" si="60"/>
        <v>0</v>
      </c>
      <c r="AD153" s="673">
        <f t="shared" si="61"/>
        <v>0</v>
      </c>
      <c r="AE153" s="744">
        <f t="shared" si="30"/>
        <v>11</v>
      </c>
      <c r="AF153" s="767">
        <v>102635.07494545454</v>
      </c>
      <c r="AG153" s="767">
        <f t="shared" si="62"/>
        <v>1128985.8244</v>
      </c>
      <c r="AH153" s="767">
        <v>309219.33883636363</v>
      </c>
      <c r="AI153" s="767">
        <f t="shared" si="63"/>
        <v>3401412.7272000001</v>
      </c>
      <c r="AJ153" s="752">
        <f t="shared" si="64"/>
        <v>4530398.5515999999</v>
      </c>
    </row>
    <row r="154" spans="1:36" s="496" customFormat="1" ht="17.45" hidden="1" customHeight="1" x14ac:dyDescent="0.25">
      <c r="A154" s="437" t="s">
        <v>727</v>
      </c>
      <c r="B154" s="510" t="s">
        <v>275</v>
      </c>
      <c r="C154" s="574" t="s">
        <v>31</v>
      </c>
      <c r="D154" s="599">
        <v>86</v>
      </c>
      <c r="E154" s="484">
        <v>4332.5980348837211</v>
      </c>
      <c r="F154" s="484">
        <f t="shared" si="49"/>
        <v>372603.43100000004</v>
      </c>
      <c r="G154" s="484">
        <v>10463.972093023256</v>
      </c>
      <c r="H154" s="484">
        <f t="shared" si="50"/>
        <v>899901.6</v>
      </c>
      <c r="I154" s="589">
        <f t="shared" si="51"/>
        <v>1272505.031</v>
      </c>
      <c r="J154" s="801"/>
      <c r="K154" s="837">
        <v>4332.5980348837211</v>
      </c>
      <c r="L154" s="838">
        <f t="shared" si="52"/>
        <v>0</v>
      </c>
      <c r="M154" s="837">
        <v>10463.972093023256</v>
      </c>
      <c r="N154" s="838">
        <f t="shared" si="53"/>
        <v>0</v>
      </c>
      <c r="O154" s="812">
        <f t="shared" si="54"/>
        <v>0</v>
      </c>
      <c r="P154" s="641">
        <f t="shared" si="35"/>
        <v>0</v>
      </c>
      <c r="Q154" s="514">
        <f t="shared" si="36"/>
        <v>0</v>
      </c>
      <c r="R154" s="640">
        <f t="shared" si="55"/>
        <v>0</v>
      </c>
      <c r="S154" s="641"/>
      <c r="T154" s="528">
        <v>4332.5980348837211</v>
      </c>
      <c r="U154" s="528">
        <f t="shared" si="56"/>
        <v>0</v>
      </c>
      <c r="V154" s="528">
        <v>10463.972093023256</v>
      </c>
      <c r="W154" s="528">
        <f t="shared" si="57"/>
        <v>0</v>
      </c>
      <c r="X154" s="673">
        <f t="shared" si="58"/>
        <v>0</v>
      </c>
      <c r="Y154" s="641"/>
      <c r="Z154" s="528">
        <v>4332.5980348837211</v>
      </c>
      <c r="AA154" s="528">
        <f t="shared" si="59"/>
        <v>0</v>
      </c>
      <c r="AB154" s="528">
        <v>10463.972093023256</v>
      </c>
      <c r="AC154" s="528">
        <f t="shared" si="60"/>
        <v>0</v>
      </c>
      <c r="AD154" s="673">
        <f t="shared" si="61"/>
        <v>0</v>
      </c>
      <c r="AE154" s="744">
        <f t="shared" si="30"/>
        <v>86</v>
      </c>
      <c r="AF154" s="767">
        <v>4332.5980348837211</v>
      </c>
      <c r="AG154" s="767">
        <f t="shared" si="62"/>
        <v>372603.43100000004</v>
      </c>
      <c r="AH154" s="767">
        <v>10463.972093023256</v>
      </c>
      <c r="AI154" s="767">
        <f t="shared" si="63"/>
        <v>899901.6</v>
      </c>
      <c r="AJ154" s="752">
        <f t="shared" si="64"/>
        <v>1272505.031</v>
      </c>
    </row>
    <row r="155" spans="1:36" s="498" customFormat="1" ht="17.45" customHeight="1" x14ac:dyDescent="0.25">
      <c r="A155" s="437" t="s">
        <v>728</v>
      </c>
      <c r="B155" s="510" t="s">
        <v>276</v>
      </c>
      <c r="C155" s="574" t="s">
        <v>153</v>
      </c>
      <c r="D155" s="599">
        <v>2907.8999999999996</v>
      </c>
      <c r="E155" s="484">
        <v>2655.5948880635515</v>
      </c>
      <c r="F155" s="484">
        <f t="shared" si="49"/>
        <v>7722204.375</v>
      </c>
      <c r="G155" s="484">
        <v>1958</v>
      </c>
      <c r="H155" s="484">
        <f t="shared" si="50"/>
        <v>5693668.1999999993</v>
      </c>
      <c r="I155" s="589">
        <f t="shared" si="51"/>
        <v>13415872.574999999</v>
      </c>
      <c r="J155" s="801">
        <v>1500</v>
      </c>
      <c r="K155" s="837">
        <v>2655.5948880635515</v>
      </c>
      <c r="L155" s="838">
        <f t="shared" si="52"/>
        <v>3983392.3320953273</v>
      </c>
      <c r="M155" s="837">
        <v>1958</v>
      </c>
      <c r="N155" s="838">
        <f t="shared" si="53"/>
        <v>2937000</v>
      </c>
      <c r="O155" s="812">
        <f t="shared" si="54"/>
        <v>6920392.3320953269</v>
      </c>
      <c r="P155" s="641">
        <f t="shared" si="35"/>
        <v>4.8880635513341986E-3</v>
      </c>
      <c r="Q155" s="514">
        <f t="shared" si="36"/>
        <v>0</v>
      </c>
      <c r="R155" s="640">
        <f t="shared" si="55"/>
        <v>14.214000000618398</v>
      </c>
      <c r="S155" s="853">
        <v>1499</v>
      </c>
      <c r="T155" s="527">
        <v>2655.59</v>
      </c>
      <c r="U155" s="527">
        <f t="shared" si="56"/>
        <v>3980729.41</v>
      </c>
      <c r="V155" s="527">
        <v>1958</v>
      </c>
      <c r="W155" s="527">
        <f t="shared" si="57"/>
        <v>2935042</v>
      </c>
      <c r="X155" s="671">
        <f t="shared" si="58"/>
        <v>6915771.4100000001</v>
      </c>
      <c r="Y155" s="641"/>
      <c r="Z155" s="527">
        <v>2655.59</v>
      </c>
      <c r="AA155" s="527">
        <f t="shared" si="59"/>
        <v>0</v>
      </c>
      <c r="AB155" s="527">
        <v>1958</v>
      </c>
      <c r="AC155" s="527">
        <f t="shared" si="60"/>
        <v>0</v>
      </c>
      <c r="AD155" s="671">
        <f t="shared" si="61"/>
        <v>0</v>
      </c>
      <c r="AE155" s="744">
        <f t="shared" si="30"/>
        <v>1408.8999999999996</v>
      </c>
      <c r="AF155" s="766">
        <v>2655.59</v>
      </c>
      <c r="AG155" s="766">
        <f t="shared" si="62"/>
        <v>3741460.7509999992</v>
      </c>
      <c r="AH155" s="766">
        <v>1958</v>
      </c>
      <c r="AI155" s="766">
        <f t="shared" si="63"/>
        <v>2758626.1999999993</v>
      </c>
      <c r="AJ155" s="748">
        <f t="shared" si="64"/>
        <v>6500086.9509999985</v>
      </c>
    </row>
    <row r="156" spans="1:36" s="496" customFormat="1" ht="17.45" hidden="1" customHeight="1" x14ac:dyDescent="0.25">
      <c r="A156" s="437" t="s">
        <v>729</v>
      </c>
      <c r="B156" s="510" t="s">
        <v>277</v>
      </c>
      <c r="C156" s="574" t="s">
        <v>31</v>
      </c>
      <c r="D156" s="599">
        <v>8</v>
      </c>
      <c r="E156" s="484">
        <v>11973.056124999999</v>
      </c>
      <c r="F156" s="484">
        <f t="shared" si="49"/>
        <v>95784.448999999993</v>
      </c>
      <c r="G156" s="484">
        <v>32008.274999999998</v>
      </c>
      <c r="H156" s="484">
        <f t="shared" si="50"/>
        <v>256066.19999999998</v>
      </c>
      <c r="I156" s="589">
        <f t="shared" si="51"/>
        <v>351850.64899999998</v>
      </c>
      <c r="J156" s="801"/>
      <c r="K156" s="837">
        <v>11973.056124999999</v>
      </c>
      <c r="L156" s="838">
        <f t="shared" si="52"/>
        <v>0</v>
      </c>
      <c r="M156" s="837">
        <v>32008.274999999998</v>
      </c>
      <c r="N156" s="838">
        <f t="shared" si="53"/>
        <v>0</v>
      </c>
      <c r="O156" s="812">
        <f t="shared" si="54"/>
        <v>0</v>
      </c>
      <c r="P156" s="641">
        <f t="shared" si="35"/>
        <v>0</v>
      </c>
      <c r="Q156" s="514">
        <f t="shared" si="36"/>
        <v>0</v>
      </c>
      <c r="R156" s="640">
        <f t="shared" si="55"/>
        <v>0</v>
      </c>
      <c r="S156" s="641"/>
      <c r="T156" s="528">
        <v>11973.056124999999</v>
      </c>
      <c r="U156" s="528">
        <f t="shared" si="56"/>
        <v>0</v>
      </c>
      <c r="V156" s="528">
        <v>32008.274999999998</v>
      </c>
      <c r="W156" s="528">
        <f t="shared" si="57"/>
        <v>0</v>
      </c>
      <c r="X156" s="673">
        <f t="shared" si="58"/>
        <v>0</v>
      </c>
      <c r="Y156" s="641"/>
      <c r="Z156" s="528">
        <v>11973.056124999999</v>
      </c>
      <c r="AA156" s="528">
        <f t="shared" si="59"/>
        <v>0</v>
      </c>
      <c r="AB156" s="528">
        <v>32008.274999999998</v>
      </c>
      <c r="AC156" s="528">
        <f t="shared" si="60"/>
        <v>0</v>
      </c>
      <c r="AD156" s="673">
        <f t="shared" si="61"/>
        <v>0</v>
      </c>
      <c r="AE156" s="744">
        <f t="shared" si="30"/>
        <v>8</v>
      </c>
      <c r="AF156" s="767">
        <v>11973.056124999999</v>
      </c>
      <c r="AG156" s="767">
        <f t="shared" si="62"/>
        <v>95784.448999999993</v>
      </c>
      <c r="AH156" s="767">
        <v>32008.274999999998</v>
      </c>
      <c r="AI156" s="767">
        <f t="shared" si="63"/>
        <v>256066.19999999998</v>
      </c>
      <c r="AJ156" s="752">
        <f t="shared" si="64"/>
        <v>351850.64899999998</v>
      </c>
    </row>
    <row r="157" spans="1:36" s="498" customFormat="1" ht="17.45" customHeight="1" x14ac:dyDescent="0.25">
      <c r="A157" s="437" t="s">
        <v>730</v>
      </c>
      <c r="B157" s="510" t="s">
        <v>278</v>
      </c>
      <c r="C157" s="574" t="s">
        <v>224</v>
      </c>
      <c r="D157" s="599">
        <v>12</v>
      </c>
      <c r="E157" s="484">
        <v>637410.63</v>
      </c>
      <c r="F157" s="484">
        <f t="shared" si="49"/>
        <v>7648927.5600000005</v>
      </c>
      <c r="G157" s="484">
        <v>2625837.9000000004</v>
      </c>
      <c r="H157" s="484">
        <f t="shared" si="50"/>
        <v>31510054.800000004</v>
      </c>
      <c r="I157" s="589">
        <f t="shared" si="51"/>
        <v>39158982.360000007</v>
      </c>
      <c r="J157" s="801">
        <v>10</v>
      </c>
      <c r="K157" s="837">
        <v>637410.63</v>
      </c>
      <c r="L157" s="838">
        <f t="shared" si="52"/>
        <v>6374106.2999999998</v>
      </c>
      <c r="M157" s="837">
        <v>2625837.9000000004</v>
      </c>
      <c r="N157" s="838">
        <f t="shared" si="53"/>
        <v>26258379.000000004</v>
      </c>
      <c r="O157" s="812">
        <f t="shared" si="54"/>
        <v>32632485.300000004</v>
      </c>
      <c r="P157" s="641">
        <f t="shared" si="35"/>
        <v>0</v>
      </c>
      <c r="Q157" s="514">
        <f t="shared" si="36"/>
        <v>0</v>
      </c>
      <c r="R157" s="640">
        <f t="shared" si="55"/>
        <v>0</v>
      </c>
      <c r="S157" s="853">
        <v>10</v>
      </c>
      <c r="T157" s="527">
        <v>637410.63</v>
      </c>
      <c r="U157" s="527">
        <f t="shared" si="56"/>
        <v>6374106.2999999998</v>
      </c>
      <c r="V157" s="527">
        <v>2625837.9</v>
      </c>
      <c r="W157" s="527">
        <f t="shared" si="57"/>
        <v>26258379</v>
      </c>
      <c r="X157" s="671">
        <f t="shared" si="58"/>
        <v>32632485.300000001</v>
      </c>
      <c r="Y157" s="641"/>
      <c r="Z157" s="527">
        <v>637410.63</v>
      </c>
      <c r="AA157" s="527">
        <f t="shared" si="59"/>
        <v>0</v>
      </c>
      <c r="AB157" s="527">
        <v>2625837.9</v>
      </c>
      <c r="AC157" s="527">
        <f t="shared" si="60"/>
        <v>0</v>
      </c>
      <c r="AD157" s="671">
        <f t="shared" si="61"/>
        <v>0</v>
      </c>
      <c r="AE157" s="744">
        <f t="shared" si="30"/>
        <v>2</v>
      </c>
      <c r="AF157" s="766">
        <v>637410.63</v>
      </c>
      <c r="AG157" s="766">
        <f t="shared" si="62"/>
        <v>1274821.26</v>
      </c>
      <c r="AH157" s="766">
        <v>2625837.9</v>
      </c>
      <c r="AI157" s="766">
        <f t="shared" si="63"/>
        <v>5251675.8</v>
      </c>
      <c r="AJ157" s="748">
        <f t="shared" si="64"/>
        <v>6526497.0599999996</v>
      </c>
    </row>
    <row r="158" spans="1:36" s="496" customFormat="1" ht="17.45" hidden="1" customHeight="1" x14ac:dyDescent="0.25">
      <c r="A158" s="437" t="s">
        <v>731</v>
      </c>
      <c r="B158" s="510" t="s">
        <v>279</v>
      </c>
      <c r="C158" s="574" t="s">
        <v>31</v>
      </c>
      <c r="D158" s="599">
        <v>24</v>
      </c>
      <c r="E158" s="484">
        <v>8305.7144000000008</v>
      </c>
      <c r="F158" s="484">
        <f t="shared" si="49"/>
        <v>199337.14560000002</v>
      </c>
      <c r="G158" s="484">
        <v>20103.2</v>
      </c>
      <c r="H158" s="484">
        <f t="shared" si="50"/>
        <v>482476.80000000005</v>
      </c>
      <c r="I158" s="589">
        <f t="shared" si="51"/>
        <v>681813.94560000009</v>
      </c>
      <c r="J158" s="801"/>
      <c r="K158" s="837">
        <v>8305.7144000000008</v>
      </c>
      <c r="L158" s="838">
        <f t="shared" si="52"/>
        <v>0</v>
      </c>
      <c r="M158" s="837">
        <v>20103.2</v>
      </c>
      <c r="N158" s="838">
        <f t="shared" si="53"/>
        <v>0</v>
      </c>
      <c r="O158" s="812">
        <f t="shared" si="54"/>
        <v>0</v>
      </c>
      <c r="P158" s="641">
        <f t="shared" si="35"/>
        <v>0</v>
      </c>
      <c r="Q158" s="514">
        <f t="shared" si="36"/>
        <v>0</v>
      </c>
      <c r="R158" s="640">
        <f t="shared" si="55"/>
        <v>0</v>
      </c>
      <c r="S158" s="641"/>
      <c r="T158" s="528">
        <v>8305.7144000000008</v>
      </c>
      <c r="U158" s="528">
        <f t="shared" si="56"/>
        <v>0</v>
      </c>
      <c r="V158" s="528">
        <v>20103.2</v>
      </c>
      <c r="W158" s="528">
        <f t="shared" si="57"/>
        <v>0</v>
      </c>
      <c r="X158" s="673">
        <f t="shared" si="58"/>
        <v>0</v>
      </c>
      <c r="Y158" s="641"/>
      <c r="Z158" s="528">
        <v>8305.7144000000008</v>
      </c>
      <c r="AA158" s="528">
        <f t="shared" si="59"/>
        <v>0</v>
      </c>
      <c r="AB158" s="528">
        <v>20103.2</v>
      </c>
      <c r="AC158" s="528">
        <f t="shared" si="60"/>
        <v>0</v>
      </c>
      <c r="AD158" s="673">
        <f t="shared" si="61"/>
        <v>0</v>
      </c>
      <c r="AE158" s="744">
        <f t="shared" si="30"/>
        <v>24</v>
      </c>
      <c r="AF158" s="767">
        <v>8305.7144000000008</v>
      </c>
      <c r="AG158" s="767">
        <f t="shared" si="62"/>
        <v>199337.14560000002</v>
      </c>
      <c r="AH158" s="767">
        <v>20103.2</v>
      </c>
      <c r="AI158" s="767">
        <f t="shared" si="63"/>
        <v>482476.80000000005</v>
      </c>
      <c r="AJ158" s="752">
        <f t="shared" si="64"/>
        <v>681813.94560000009</v>
      </c>
    </row>
    <row r="159" spans="1:36" s="496" customFormat="1" ht="17.45" hidden="1" customHeight="1" x14ac:dyDescent="0.25">
      <c r="A159" s="437" t="s">
        <v>732</v>
      </c>
      <c r="B159" s="510" t="s">
        <v>276</v>
      </c>
      <c r="C159" s="574" t="s">
        <v>153</v>
      </c>
      <c r="D159" s="599">
        <v>564.5</v>
      </c>
      <c r="E159" s="484">
        <v>3758</v>
      </c>
      <c r="F159" s="484">
        <f t="shared" si="49"/>
        <v>2121391</v>
      </c>
      <c r="G159" s="484">
        <v>1100</v>
      </c>
      <c r="H159" s="484">
        <f t="shared" si="50"/>
        <v>620950</v>
      </c>
      <c r="I159" s="589">
        <f t="shared" si="51"/>
        <v>2742341</v>
      </c>
      <c r="J159" s="801"/>
      <c r="K159" s="837">
        <v>3758</v>
      </c>
      <c r="L159" s="838">
        <f t="shared" si="52"/>
        <v>0</v>
      </c>
      <c r="M159" s="837">
        <v>1100</v>
      </c>
      <c r="N159" s="838">
        <f t="shared" si="53"/>
        <v>0</v>
      </c>
      <c r="O159" s="812">
        <f t="shared" si="54"/>
        <v>0</v>
      </c>
      <c r="P159" s="641">
        <f t="shared" si="35"/>
        <v>0</v>
      </c>
      <c r="Q159" s="514">
        <f t="shared" si="36"/>
        <v>0</v>
      </c>
      <c r="R159" s="640">
        <f t="shared" si="55"/>
        <v>0</v>
      </c>
      <c r="S159" s="641"/>
      <c r="T159" s="528">
        <v>3758</v>
      </c>
      <c r="U159" s="528">
        <f t="shared" si="56"/>
        <v>0</v>
      </c>
      <c r="V159" s="528">
        <v>1100</v>
      </c>
      <c r="W159" s="528">
        <f t="shared" si="57"/>
        <v>0</v>
      </c>
      <c r="X159" s="673">
        <f t="shared" si="58"/>
        <v>0</v>
      </c>
      <c r="Y159" s="641"/>
      <c r="Z159" s="528">
        <v>3758</v>
      </c>
      <c r="AA159" s="528">
        <f t="shared" si="59"/>
        <v>0</v>
      </c>
      <c r="AB159" s="528">
        <v>1100</v>
      </c>
      <c r="AC159" s="528">
        <f t="shared" si="60"/>
        <v>0</v>
      </c>
      <c r="AD159" s="673">
        <f t="shared" si="61"/>
        <v>0</v>
      </c>
      <c r="AE159" s="744">
        <f t="shared" si="30"/>
        <v>564.5</v>
      </c>
      <c r="AF159" s="767">
        <v>3758</v>
      </c>
      <c r="AG159" s="767">
        <f t="shared" si="62"/>
        <v>2121391</v>
      </c>
      <c r="AH159" s="767">
        <v>1100</v>
      </c>
      <c r="AI159" s="767">
        <f t="shared" si="63"/>
        <v>620950</v>
      </c>
      <c r="AJ159" s="752">
        <f t="shared" si="64"/>
        <v>2742341</v>
      </c>
    </row>
    <row r="160" spans="1:36" s="496" customFormat="1" ht="17.45" hidden="1" customHeight="1" x14ac:dyDescent="0.25">
      <c r="A160" s="437" t="s">
        <v>733</v>
      </c>
      <c r="B160" s="510" t="s">
        <v>280</v>
      </c>
      <c r="C160" s="574" t="s">
        <v>224</v>
      </c>
      <c r="D160" s="599">
        <v>16</v>
      </c>
      <c r="E160" s="484">
        <v>46198.46</v>
      </c>
      <c r="F160" s="484">
        <f t="shared" si="49"/>
        <v>739175.36</v>
      </c>
      <c r="G160" s="484">
        <v>372209.49577500008</v>
      </c>
      <c r="H160" s="484">
        <f t="shared" si="50"/>
        <v>5955351.9324000012</v>
      </c>
      <c r="I160" s="589">
        <f t="shared" si="51"/>
        <v>6694527.2924000015</v>
      </c>
      <c r="J160" s="801"/>
      <c r="K160" s="837">
        <v>46198.46</v>
      </c>
      <c r="L160" s="838">
        <f t="shared" si="52"/>
        <v>0</v>
      </c>
      <c r="M160" s="837">
        <v>372209.49577500008</v>
      </c>
      <c r="N160" s="838">
        <f t="shared" si="53"/>
        <v>0</v>
      </c>
      <c r="O160" s="812">
        <f t="shared" si="54"/>
        <v>0</v>
      </c>
      <c r="P160" s="641">
        <f t="shared" si="35"/>
        <v>0</v>
      </c>
      <c r="Q160" s="514">
        <f t="shared" si="36"/>
        <v>0</v>
      </c>
      <c r="R160" s="640">
        <f t="shared" si="55"/>
        <v>0</v>
      </c>
      <c r="S160" s="641"/>
      <c r="T160" s="528">
        <v>46198.46</v>
      </c>
      <c r="U160" s="528">
        <f t="shared" si="56"/>
        <v>0</v>
      </c>
      <c r="V160" s="528">
        <v>372209.49577500008</v>
      </c>
      <c r="W160" s="528">
        <f t="shared" si="57"/>
        <v>0</v>
      </c>
      <c r="X160" s="673">
        <f t="shared" si="58"/>
        <v>0</v>
      </c>
      <c r="Y160" s="641"/>
      <c r="Z160" s="528">
        <v>46198.46</v>
      </c>
      <c r="AA160" s="528">
        <f t="shared" si="59"/>
        <v>0</v>
      </c>
      <c r="AB160" s="528">
        <v>372209.49577500008</v>
      </c>
      <c r="AC160" s="528">
        <f t="shared" si="60"/>
        <v>0</v>
      </c>
      <c r="AD160" s="673">
        <f t="shared" si="61"/>
        <v>0</v>
      </c>
      <c r="AE160" s="744">
        <f t="shared" si="30"/>
        <v>16</v>
      </c>
      <c r="AF160" s="767">
        <v>46198.46</v>
      </c>
      <c r="AG160" s="767">
        <f t="shared" si="62"/>
        <v>739175.36</v>
      </c>
      <c r="AH160" s="767">
        <v>372209.49577500008</v>
      </c>
      <c r="AI160" s="767">
        <f t="shared" si="63"/>
        <v>5955351.9324000012</v>
      </c>
      <c r="AJ160" s="752">
        <f t="shared" si="64"/>
        <v>6694527.2924000015</v>
      </c>
    </row>
    <row r="161" spans="1:36" s="496" customFormat="1" ht="17.45" hidden="1" customHeight="1" x14ac:dyDescent="0.25">
      <c r="A161" s="508"/>
      <c r="B161" s="509" t="s">
        <v>282</v>
      </c>
      <c r="C161" s="575" t="s">
        <v>31</v>
      </c>
      <c r="D161" s="705">
        <v>4</v>
      </c>
      <c r="E161" s="467">
        <v>46198.46</v>
      </c>
      <c r="F161" s="467">
        <f t="shared" si="49"/>
        <v>184793.84</v>
      </c>
      <c r="G161" s="467">
        <v>191555</v>
      </c>
      <c r="H161" s="467">
        <f t="shared" si="50"/>
        <v>766220</v>
      </c>
      <c r="I161" s="589">
        <f t="shared" si="51"/>
        <v>951013.84</v>
      </c>
      <c r="J161" s="801"/>
      <c r="K161" s="807">
        <v>46198.46</v>
      </c>
      <c r="L161" s="808">
        <f t="shared" si="52"/>
        <v>0</v>
      </c>
      <c r="M161" s="807">
        <v>191555</v>
      </c>
      <c r="N161" s="808">
        <f t="shared" si="53"/>
        <v>0</v>
      </c>
      <c r="O161" s="812">
        <f t="shared" si="54"/>
        <v>0</v>
      </c>
      <c r="P161" s="641">
        <f t="shared" si="35"/>
        <v>0</v>
      </c>
      <c r="Q161" s="514">
        <f t="shared" si="36"/>
        <v>0</v>
      </c>
      <c r="R161" s="640">
        <f t="shared" si="55"/>
        <v>0</v>
      </c>
      <c r="S161" s="641"/>
      <c r="T161" s="521">
        <v>46198.46</v>
      </c>
      <c r="U161" s="521">
        <f t="shared" si="56"/>
        <v>0</v>
      </c>
      <c r="V161" s="521">
        <v>191555</v>
      </c>
      <c r="W161" s="521">
        <f t="shared" si="57"/>
        <v>0</v>
      </c>
      <c r="X161" s="673">
        <f t="shared" si="58"/>
        <v>0</v>
      </c>
      <c r="Y161" s="641"/>
      <c r="Z161" s="521">
        <v>46198.46</v>
      </c>
      <c r="AA161" s="521">
        <f t="shared" si="59"/>
        <v>0</v>
      </c>
      <c r="AB161" s="521">
        <v>191555</v>
      </c>
      <c r="AC161" s="521">
        <f t="shared" si="60"/>
        <v>0</v>
      </c>
      <c r="AD161" s="673">
        <f t="shared" si="61"/>
        <v>0</v>
      </c>
      <c r="AE161" s="744">
        <f t="shared" ref="AE161:AE224" si="65">D161-S161-Y161</f>
        <v>4</v>
      </c>
      <c r="AF161" s="751">
        <v>46198.46</v>
      </c>
      <c r="AG161" s="751">
        <f t="shared" si="62"/>
        <v>184793.84</v>
      </c>
      <c r="AH161" s="751">
        <v>191555</v>
      </c>
      <c r="AI161" s="751">
        <f t="shared" si="63"/>
        <v>766220</v>
      </c>
      <c r="AJ161" s="752">
        <f t="shared" si="64"/>
        <v>951013.84</v>
      </c>
    </row>
    <row r="162" spans="1:36" s="496" customFormat="1" ht="17.45" hidden="1" customHeight="1" x14ac:dyDescent="0.25">
      <c r="A162" s="508"/>
      <c r="B162" s="509" t="s">
        <v>283</v>
      </c>
      <c r="C162" s="575" t="s">
        <v>31</v>
      </c>
      <c r="D162" s="705">
        <v>12</v>
      </c>
      <c r="E162" s="467">
        <v>46198.46</v>
      </c>
      <c r="F162" s="467">
        <f t="shared" si="49"/>
        <v>554381.52</v>
      </c>
      <c r="G162" s="467">
        <v>229879</v>
      </c>
      <c r="H162" s="467">
        <f t="shared" si="50"/>
        <v>2758548</v>
      </c>
      <c r="I162" s="589">
        <f t="shared" si="51"/>
        <v>3312929.52</v>
      </c>
      <c r="J162" s="801"/>
      <c r="K162" s="807">
        <v>46198.46</v>
      </c>
      <c r="L162" s="808">
        <f t="shared" si="52"/>
        <v>0</v>
      </c>
      <c r="M162" s="807">
        <v>229879</v>
      </c>
      <c r="N162" s="808">
        <f t="shared" si="53"/>
        <v>0</v>
      </c>
      <c r="O162" s="812">
        <f t="shared" si="54"/>
        <v>0</v>
      </c>
      <c r="P162" s="641">
        <f t="shared" si="35"/>
        <v>0</v>
      </c>
      <c r="Q162" s="514">
        <f t="shared" si="36"/>
        <v>0</v>
      </c>
      <c r="R162" s="640">
        <f t="shared" si="55"/>
        <v>0</v>
      </c>
      <c r="S162" s="641"/>
      <c r="T162" s="521">
        <v>46198.46</v>
      </c>
      <c r="U162" s="521">
        <f t="shared" si="56"/>
        <v>0</v>
      </c>
      <c r="V162" s="521">
        <v>229879</v>
      </c>
      <c r="W162" s="521">
        <f t="shared" si="57"/>
        <v>0</v>
      </c>
      <c r="X162" s="673">
        <f t="shared" si="58"/>
        <v>0</v>
      </c>
      <c r="Y162" s="641"/>
      <c r="Z162" s="521">
        <v>46198.46</v>
      </c>
      <c r="AA162" s="521">
        <f t="shared" si="59"/>
        <v>0</v>
      </c>
      <c r="AB162" s="521">
        <v>229879</v>
      </c>
      <c r="AC162" s="521">
        <f t="shared" si="60"/>
        <v>0</v>
      </c>
      <c r="AD162" s="673">
        <f t="shared" si="61"/>
        <v>0</v>
      </c>
      <c r="AE162" s="744">
        <f t="shared" si="65"/>
        <v>12</v>
      </c>
      <c r="AF162" s="751">
        <v>46198.46</v>
      </c>
      <c r="AG162" s="751">
        <f t="shared" si="62"/>
        <v>554381.52</v>
      </c>
      <c r="AH162" s="751">
        <v>229879</v>
      </c>
      <c r="AI162" s="751">
        <f t="shared" si="63"/>
        <v>2758548</v>
      </c>
      <c r="AJ162" s="752">
        <f t="shared" si="64"/>
        <v>3312929.52</v>
      </c>
    </row>
    <row r="163" spans="1:36" s="496" customFormat="1" ht="17.45" hidden="1" customHeight="1" x14ac:dyDescent="0.25">
      <c r="A163" s="437" t="s">
        <v>734</v>
      </c>
      <c r="B163" s="431" t="s">
        <v>284</v>
      </c>
      <c r="C163" s="576" t="s">
        <v>213</v>
      </c>
      <c r="D163" s="599">
        <v>166</v>
      </c>
      <c r="E163" s="484">
        <v>2887.5240963855426</v>
      </c>
      <c r="F163" s="484">
        <f t="shared" si="49"/>
        <v>479329.00000000006</v>
      </c>
      <c r="G163" s="484">
        <v>4676.726506024097</v>
      </c>
      <c r="H163" s="484">
        <f t="shared" si="50"/>
        <v>776336.60000000009</v>
      </c>
      <c r="I163" s="589">
        <f t="shared" si="51"/>
        <v>1255665.6000000001</v>
      </c>
      <c r="J163" s="801"/>
      <c r="K163" s="837">
        <v>2887.5240963855426</v>
      </c>
      <c r="L163" s="838">
        <f t="shared" si="52"/>
        <v>0</v>
      </c>
      <c r="M163" s="837">
        <v>4676.726506024097</v>
      </c>
      <c r="N163" s="838">
        <f t="shared" si="53"/>
        <v>0</v>
      </c>
      <c r="O163" s="812">
        <f t="shared" si="54"/>
        <v>0</v>
      </c>
      <c r="P163" s="641">
        <f t="shared" ref="P163:P226" si="66">K163-T163</f>
        <v>0</v>
      </c>
      <c r="Q163" s="514">
        <f t="shared" ref="Q163:Q226" si="67">M163-V163</f>
        <v>0</v>
      </c>
      <c r="R163" s="640">
        <f t="shared" si="55"/>
        <v>0</v>
      </c>
      <c r="S163" s="641"/>
      <c r="T163" s="528">
        <v>2887.5240963855426</v>
      </c>
      <c r="U163" s="528">
        <f t="shared" si="56"/>
        <v>0</v>
      </c>
      <c r="V163" s="528">
        <v>4676.726506024097</v>
      </c>
      <c r="W163" s="528">
        <f t="shared" si="57"/>
        <v>0</v>
      </c>
      <c r="X163" s="673">
        <f t="shared" si="58"/>
        <v>0</v>
      </c>
      <c r="Y163" s="641"/>
      <c r="Z163" s="528">
        <v>2887.5240963855426</v>
      </c>
      <c r="AA163" s="528">
        <f t="shared" si="59"/>
        <v>0</v>
      </c>
      <c r="AB163" s="528">
        <v>4676.726506024097</v>
      </c>
      <c r="AC163" s="528">
        <f t="shared" si="60"/>
        <v>0</v>
      </c>
      <c r="AD163" s="673">
        <f t="shared" si="61"/>
        <v>0</v>
      </c>
      <c r="AE163" s="744">
        <f t="shared" si="65"/>
        <v>166</v>
      </c>
      <c r="AF163" s="767">
        <v>2887.5240963855426</v>
      </c>
      <c r="AG163" s="767">
        <f t="shared" si="62"/>
        <v>479329.00000000006</v>
      </c>
      <c r="AH163" s="767">
        <v>4676.726506024097</v>
      </c>
      <c r="AI163" s="767">
        <f t="shared" si="63"/>
        <v>776336.60000000009</v>
      </c>
      <c r="AJ163" s="752">
        <f t="shared" si="64"/>
        <v>1255665.6000000001</v>
      </c>
    </row>
    <row r="164" spans="1:36" s="496" customFormat="1" ht="17.45" hidden="1" customHeight="1" x14ac:dyDescent="0.25">
      <c r="A164" s="437" t="s">
        <v>735</v>
      </c>
      <c r="B164" s="431" t="s">
        <v>285</v>
      </c>
      <c r="C164" s="576" t="s">
        <v>224</v>
      </c>
      <c r="D164" s="599">
        <v>1</v>
      </c>
      <c r="E164" s="484">
        <v>1432280.25</v>
      </c>
      <c r="F164" s="484">
        <f t="shared" si="49"/>
        <v>1432280.25</v>
      </c>
      <c r="G164" s="484">
        <v>1392400.5</v>
      </c>
      <c r="H164" s="484">
        <f t="shared" si="50"/>
        <v>1392400.5</v>
      </c>
      <c r="I164" s="589">
        <f t="shared" si="51"/>
        <v>2824680.75</v>
      </c>
      <c r="J164" s="801"/>
      <c r="K164" s="837">
        <v>1432280.25</v>
      </c>
      <c r="L164" s="838">
        <f t="shared" si="52"/>
        <v>0</v>
      </c>
      <c r="M164" s="837">
        <v>1392400.5</v>
      </c>
      <c r="N164" s="838">
        <f t="shared" si="53"/>
        <v>0</v>
      </c>
      <c r="O164" s="812">
        <f t="shared" si="54"/>
        <v>0</v>
      </c>
      <c r="P164" s="641">
        <f t="shared" si="66"/>
        <v>0</v>
      </c>
      <c r="Q164" s="514">
        <f t="shared" si="67"/>
        <v>0</v>
      </c>
      <c r="R164" s="640">
        <f t="shared" si="55"/>
        <v>0</v>
      </c>
      <c r="S164" s="641"/>
      <c r="T164" s="528">
        <v>1432280.25</v>
      </c>
      <c r="U164" s="528">
        <f t="shared" si="56"/>
        <v>0</v>
      </c>
      <c r="V164" s="528">
        <v>1392400.5</v>
      </c>
      <c r="W164" s="528">
        <f t="shared" si="57"/>
        <v>0</v>
      </c>
      <c r="X164" s="673">
        <f t="shared" si="58"/>
        <v>0</v>
      </c>
      <c r="Y164" s="641"/>
      <c r="Z164" s="528">
        <v>1432280.25</v>
      </c>
      <c r="AA164" s="528">
        <f t="shared" si="59"/>
        <v>0</v>
      </c>
      <c r="AB164" s="528">
        <v>1392400.5</v>
      </c>
      <c r="AC164" s="528">
        <f t="shared" si="60"/>
        <v>0</v>
      </c>
      <c r="AD164" s="673">
        <f t="shared" si="61"/>
        <v>0</v>
      </c>
      <c r="AE164" s="744">
        <f t="shared" si="65"/>
        <v>1</v>
      </c>
      <c r="AF164" s="767">
        <v>1432280.25</v>
      </c>
      <c r="AG164" s="767">
        <f t="shared" si="62"/>
        <v>1432280.25</v>
      </c>
      <c r="AH164" s="767">
        <v>1392400.5</v>
      </c>
      <c r="AI164" s="767">
        <f t="shared" si="63"/>
        <v>1392400.5</v>
      </c>
      <c r="AJ164" s="752">
        <f t="shared" si="64"/>
        <v>2824680.75</v>
      </c>
    </row>
    <row r="165" spans="1:36" s="496" customFormat="1" ht="17.45" hidden="1" customHeight="1" x14ac:dyDescent="0.25">
      <c r="A165" s="437" t="s">
        <v>736</v>
      </c>
      <c r="B165" s="431" t="s">
        <v>286</v>
      </c>
      <c r="C165" s="576" t="s">
        <v>224</v>
      </c>
      <c r="D165" s="599">
        <v>1</v>
      </c>
      <c r="E165" s="484">
        <v>1228500</v>
      </c>
      <c r="F165" s="484">
        <f t="shared" si="49"/>
        <v>1228500</v>
      </c>
      <c r="G165" s="484">
        <v>0</v>
      </c>
      <c r="H165" s="484">
        <f t="shared" si="50"/>
        <v>0</v>
      </c>
      <c r="I165" s="589">
        <f t="shared" si="51"/>
        <v>1228500</v>
      </c>
      <c r="J165" s="801"/>
      <c r="K165" s="837">
        <v>1228500</v>
      </c>
      <c r="L165" s="838">
        <f t="shared" si="52"/>
        <v>0</v>
      </c>
      <c r="M165" s="837">
        <v>0</v>
      </c>
      <c r="N165" s="838">
        <f t="shared" si="53"/>
        <v>0</v>
      </c>
      <c r="O165" s="812">
        <f t="shared" si="54"/>
        <v>0</v>
      </c>
      <c r="P165" s="641">
        <f t="shared" si="66"/>
        <v>0</v>
      </c>
      <c r="Q165" s="514">
        <f t="shared" si="67"/>
        <v>0</v>
      </c>
      <c r="R165" s="640">
        <f t="shared" si="55"/>
        <v>0</v>
      </c>
      <c r="S165" s="641"/>
      <c r="T165" s="528">
        <v>1228500</v>
      </c>
      <c r="U165" s="528">
        <f t="shared" si="56"/>
        <v>0</v>
      </c>
      <c r="V165" s="528">
        <v>0</v>
      </c>
      <c r="W165" s="528">
        <f t="shared" si="57"/>
        <v>0</v>
      </c>
      <c r="X165" s="673">
        <f t="shared" si="58"/>
        <v>0</v>
      </c>
      <c r="Y165" s="641"/>
      <c r="Z165" s="528">
        <v>1228500</v>
      </c>
      <c r="AA165" s="528">
        <f t="shared" si="59"/>
        <v>0</v>
      </c>
      <c r="AB165" s="528">
        <v>0</v>
      </c>
      <c r="AC165" s="528">
        <f t="shared" si="60"/>
        <v>0</v>
      </c>
      <c r="AD165" s="673">
        <f t="shared" si="61"/>
        <v>0</v>
      </c>
      <c r="AE165" s="744">
        <f t="shared" si="65"/>
        <v>1</v>
      </c>
      <c r="AF165" s="767">
        <v>1228500</v>
      </c>
      <c r="AG165" s="767">
        <f t="shared" si="62"/>
        <v>1228500</v>
      </c>
      <c r="AH165" s="767">
        <v>0</v>
      </c>
      <c r="AI165" s="767">
        <f t="shared" si="63"/>
        <v>0</v>
      </c>
      <c r="AJ165" s="752">
        <f t="shared" si="64"/>
        <v>1228500</v>
      </c>
    </row>
    <row r="166" spans="1:36" s="403" customFormat="1" ht="17.45" hidden="1" customHeight="1" x14ac:dyDescent="0.25">
      <c r="A166" s="706" t="s">
        <v>287</v>
      </c>
      <c r="B166" s="698" t="s">
        <v>288</v>
      </c>
      <c r="C166" s="699"/>
      <c r="D166" s="703"/>
      <c r="E166" s="421"/>
      <c r="F166" s="421">
        <f>SUM(F167:F187)</f>
        <v>4413698.76</v>
      </c>
      <c r="G166" s="421"/>
      <c r="H166" s="421">
        <f>SUM(H167:H187)</f>
        <v>5088361.2729999991</v>
      </c>
      <c r="I166" s="586">
        <f>SUM(I167:I187)</f>
        <v>9502060.0330000017</v>
      </c>
      <c r="J166" s="801"/>
      <c r="K166" s="802"/>
      <c r="L166" s="811">
        <f>SUM(L167:L187)</f>
        <v>0</v>
      </c>
      <c r="M166" s="802"/>
      <c r="N166" s="811">
        <f>SUM(N167:N187)</f>
        <v>0</v>
      </c>
      <c r="O166" s="804">
        <f>SUM(O167:O187)</f>
        <v>0</v>
      </c>
      <c r="P166" s="641">
        <f t="shared" si="66"/>
        <v>0</v>
      </c>
      <c r="Q166" s="514">
        <f t="shared" si="67"/>
        <v>0</v>
      </c>
      <c r="R166" s="640">
        <f t="shared" si="55"/>
        <v>0</v>
      </c>
      <c r="S166" s="641"/>
      <c r="T166" s="520"/>
      <c r="U166" s="520">
        <f>SUM(U167:U187)</f>
        <v>0</v>
      </c>
      <c r="V166" s="520"/>
      <c r="W166" s="520">
        <f>SUM(W167:W187)</f>
        <v>0</v>
      </c>
      <c r="X166" s="672">
        <f>SUM(X167:X187)</f>
        <v>0</v>
      </c>
      <c r="Y166" s="641"/>
      <c r="Z166" s="520"/>
      <c r="AA166" s="520">
        <f>SUM(AA167:AA187)</f>
        <v>0</v>
      </c>
      <c r="AB166" s="520"/>
      <c r="AC166" s="520">
        <f>SUM(AC167:AC187)</f>
        <v>0</v>
      </c>
      <c r="AD166" s="672">
        <f>SUM(AD167:AD187)</f>
        <v>0</v>
      </c>
      <c r="AE166" s="744">
        <f t="shared" si="65"/>
        <v>0</v>
      </c>
      <c r="AF166" s="749"/>
      <c r="AG166" s="749">
        <f>SUM(AG167:AG187)</f>
        <v>4413698.76</v>
      </c>
      <c r="AH166" s="749"/>
      <c r="AI166" s="749">
        <f>SUM(AI167:AI187)</f>
        <v>5088361.2729999991</v>
      </c>
      <c r="AJ166" s="750">
        <f>SUM(AJ167:AJ187)</f>
        <v>9502060.0330000017</v>
      </c>
    </row>
    <row r="167" spans="1:36" s="403" customFormat="1" ht="26.45" hidden="1" customHeight="1" x14ac:dyDescent="0.25">
      <c r="A167" s="439" t="s">
        <v>737</v>
      </c>
      <c r="B167" s="433" t="s">
        <v>289</v>
      </c>
      <c r="C167" s="569" t="s">
        <v>31</v>
      </c>
      <c r="D167" s="593">
        <v>58</v>
      </c>
      <c r="E167" s="470">
        <v>7205</v>
      </c>
      <c r="F167" s="470">
        <f>E167*D167</f>
        <v>417890</v>
      </c>
      <c r="G167" s="470">
        <v>17301.587931034483</v>
      </c>
      <c r="H167" s="470">
        <f>G167*D167</f>
        <v>1003492.1</v>
      </c>
      <c r="I167" s="592">
        <f>F167+H167</f>
        <v>1421382.1</v>
      </c>
      <c r="J167" s="823"/>
      <c r="K167" s="824">
        <v>7205</v>
      </c>
      <c r="L167" s="825">
        <f>K167*J167</f>
        <v>0</v>
      </c>
      <c r="M167" s="824">
        <v>17301.587931034483</v>
      </c>
      <c r="N167" s="825">
        <f>M167*J167</f>
        <v>0</v>
      </c>
      <c r="O167" s="818">
        <f>L167+N167</f>
        <v>0</v>
      </c>
      <c r="P167" s="641">
        <f t="shared" si="66"/>
        <v>0</v>
      </c>
      <c r="Q167" s="514">
        <f t="shared" si="67"/>
        <v>0</v>
      </c>
      <c r="R167" s="640">
        <f t="shared" si="55"/>
        <v>0</v>
      </c>
      <c r="S167" s="650"/>
      <c r="T167" s="524">
        <v>7205</v>
      </c>
      <c r="U167" s="524">
        <f>T167*S167</f>
        <v>0</v>
      </c>
      <c r="V167" s="524">
        <v>17301.587931034483</v>
      </c>
      <c r="W167" s="524">
        <f>V167*S167</f>
        <v>0</v>
      </c>
      <c r="X167" s="674">
        <f>U167+W167</f>
        <v>0</v>
      </c>
      <c r="Y167" s="650"/>
      <c r="Z167" s="524">
        <v>7205</v>
      </c>
      <c r="AA167" s="524">
        <f>Z167*Y167</f>
        <v>0</v>
      </c>
      <c r="AB167" s="524">
        <v>17301.587931034483</v>
      </c>
      <c r="AC167" s="524">
        <f>AB167*Y167</f>
        <v>0</v>
      </c>
      <c r="AD167" s="674">
        <f>AA167+AC167</f>
        <v>0</v>
      </c>
      <c r="AE167" s="744">
        <f t="shared" si="65"/>
        <v>58</v>
      </c>
      <c r="AF167" s="757">
        <v>7205</v>
      </c>
      <c r="AG167" s="757">
        <f>AF167*AE167</f>
        <v>417890</v>
      </c>
      <c r="AH167" s="757">
        <v>17301.587931034483</v>
      </c>
      <c r="AI167" s="757">
        <f>AH167*AE167</f>
        <v>1003492.1</v>
      </c>
      <c r="AJ167" s="754">
        <f>AG167+AI167</f>
        <v>1421382.1</v>
      </c>
    </row>
    <row r="168" spans="1:36" s="403" customFormat="1" ht="17.45" hidden="1" customHeight="1" x14ac:dyDescent="0.25">
      <c r="A168" s="439" t="s">
        <v>738</v>
      </c>
      <c r="B168" s="433" t="s">
        <v>290</v>
      </c>
      <c r="C168" s="569" t="s">
        <v>213</v>
      </c>
      <c r="D168" s="593">
        <v>933</v>
      </c>
      <c r="E168" s="470">
        <v>1451.6653376205788</v>
      </c>
      <c r="F168" s="470">
        <f>E168*D168</f>
        <v>1354403.76</v>
      </c>
      <c r="G168" s="470">
        <v>811.65284030010719</v>
      </c>
      <c r="H168" s="470">
        <f>G168*D168</f>
        <v>757272.1</v>
      </c>
      <c r="I168" s="592">
        <f>F168+H168</f>
        <v>2111675.86</v>
      </c>
      <c r="J168" s="823"/>
      <c r="K168" s="824">
        <v>1451.6653376205788</v>
      </c>
      <c r="L168" s="825">
        <f>K168*J168</f>
        <v>0</v>
      </c>
      <c r="M168" s="824">
        <v>811.65284030010719</v>
      </c>
      <c r="N168" s="825">
        <f>M168*J168</f>
        <v>0</v>
      </c>
      <c r="O168" s="818">
        <f>L168+N168</f>
        <v>0</v>
      </c>
      <c r="P168" s="641">
        <f t="shared" si="66"/>
        <v>0</v>
      </c>
      <c r="Q168" s="514">
        <f t="shared" si="67"/>
        <v>0</v>
      </c>
      <c r="R168" s="640">
        <f t="shared" si="55"/>
        <v>0</v>
      </c>
      <c r="S168" s="650"/>
      <c r="T168" s="524">
        <v>1451.6653376205788</v>
      </c>
      <c r="U168" s="524">
        <f>T168*S168</f>
        <v>0</v>
      </c>
      <c r="V168" s="524">
        <v>811.65284030010719</v>
      </c>
      <c r="W168" s="524">
        <f>V168*S168</f>
        <v>0</v>
      </c>
      <c r="X168" s="674">
        <f>U168+W168</f>
        <v>0</v>
      </c>
      <c r="Y168" s="650"/>
      <c r="Z168" s="524">
        <v>1451.6653376205788</v>
      </c>
      <c r="AA168" s="524">
        <f>Z168*Y168</f>
        <v>0</v>
      </c>
      <c r="AB168" s="524">
        <v>811.65284030010719</v>
      </c>
      <c r="AC168" s="524">
        <f>AB168*Y168</f>
        <v>0</v>
      </c>
      <c r="AD168" s="674">
        <f>AA168+AC168</f>
        <v>0</v>
      </c>
      <c r="AE168" s="744">
        <f t="shared" si="65"/>
        <v>933</v>
      </c>
      <c r="AF168" s="757">
        <v>1451.6653376205788</v>
      </c>
      <c r="AG168" s="757">
        <f>AF168*AE168</f>
        <v>1354403.76</v>
      </c>
      <c r="AH168" s="757">
        <v>811.65284030010719</v>
      </c>
      <c r="AI168" s="757">
        <f>AH168*AE168</f>
        <v>757272.1</v>
      </c>
      <c r="AJ168" s="754">
        <f>AG168+AI168</f>
        <v>2111675.86</v>
      </c>
    </row>
    <row r="169" spans="1:36" s="403" customFormat="1" ht="17.25" hidden="1" customHeight="1" x14ac:dyDescent="0.25">
      <c r="A169" s="439" t="s">
        <v>741</v>
      </c>
      <c r="B169" s="433" t="s">
        <v>291</v>
      </c>
      <c r="C169" s="569" t="s">
        <v>31</v>
      </c>
      <c r="D169" s="593">
        <v>1</v>
      </c>
      <c r="E169" s="470">
        <v>39090</v>
      </c>
      <c r="F169" s="470">
        <f>E169*D169</f>
        <v>39090</v>
      </c>
      <c r="G169" s="470">
        <v>204170</v>
      </c>
      <c r="H169" s="470">
        <f>G169*D169</f>
        <v>204170</v>
      </c>
      <c r="I169" s="592">
        <f>F169+H169</f>
        <v>243260</v>
      </c>
      <c r="J169" s="823"/>
      <c r="K169" s="824">
        <v>39090</v>
      </c>
      <c r="L169" s="825">
        <f>K169*J169</f>
        <v>0</v>
      </c>
      <c r="M169" s="824">
        <v>204170</v>
      </c>
      <c r="N169" s="825">
        <f>M169*J169</f>
        <v>0</v>
      </c>
      <c r="O169" s="818">
        <f>L169+N169</f>
        <v>0</v>
      </c>
      <c r="P169" s="641">
        <f t="shared" si="66"/>
        <v>0</v>
      </c>
      <c r="Q169" s="514">
        <f t="shared" si="67"/>
        <v>0</v>
      </c>
      <c r="R169" s="640">
        <f t="shared" si="55"/>
        <v>0</v>
      </c>
      <c r="S169" s="650"/>
      <c r="T169" s="524">
        <v>39090</v>
      </c>
      <c r="U169" s="524">
        <f>T169*S169</f>
        <v>0</v>
      </c>
      <c r="V169" s="524">
        <v>204170</v>
      </c>
      <c r="W169" s="524">
        <f>V169*S169</f>
        <v>0</v>
      </c>
      <c r="X169" s="674">
        <f>U169+W169</f>
        <v>0</v>
      </c>
      <c r="Y169" s="650"/>
      <c r="Z169" s="524">
        <v>39090</v>
      </c>
      <c r="AA169" s="524">
        <f>Z169*Y169</f>
        <v>0</v>
      </c>
      <c r="AB169" s="524">
        <v>204170</v>
      </c>
      <c r="AC169" s="524">
        <f>AB169*Y169</f>
        <v>0</v>
      </c>
      <c r="AD169" s="674">
        <f>AA169+AC169</f>
        <v>0</v>
      </c>
      <c r="AE169" s="744">
        <f t="shared" si="65"/>
        <v>1</v>
      </c>
      <c r="AF169" s="757">
        <v>39090</v>
      </c>
      <c r="AG169" s="757">
        <f>AF169*AE169</f>
        <v>39090</v>
      </c>
      <c r="AH169" s="757">
        <v>204170</v>
      </c>
      <c r="AI169" s="757">
        <f>AH169*AE169</f>
        <v>204170</v>
      </c>
      <c r="AJ169" s="754">
        <f>AG169+AI169</f>
        <v>243260</v>
      </c>
    </row>
    <row r="170" spans="1:36" s="403" customFormat="1" ht="17.45" hidden="1" customHeight="1" x14ac:dyDescent="0.25">
      <c r="A170" s="439" t="s">
        <v>740</v>
      </c>
      <c r="B170" s="440" t="s">
        <v>292</v>
      </c>
      <c r="C170" s="577"/>
      <c r="D170" s="600"/>
      <c r="E170" s="467"/>
      <c r="F170" s="467"/>
      <c r="G170" s="467"/>
      <c r="H170" s="467"/>
      <c r="I170" s="589"/>
      <c r="J170" s="801"/>
      <c r="K170" s="807"/>
      <c r="L170" s="808"/>
      <c r="M170" s="807"/>
      <c r="N170" s="808"/>
      <c r="O170" s="812"/>
      <c r="P170" s="641">
        <f t="shared" si="66"/>
        <v>0</v>
      </c>
      <c r="Q170" s="514">
        <f t="shared" si="67"/>
        <v>0</v>
      </c>
      <c r="R170" s="640">
        <f t="shared" si="55"/>
        <v>0</v>
      </c>
      <c r="S170" s="641"/>
      <c r="T170" s="521"/>
      <c r="U170" s="521"/>
      <c r="V170" s="521"/>
      <c r="W170" s="521"/>
      <c r="X170" s="673"/>
      <c r="Y170" s="641"/>
      <c r="Z170" s="521"/>
      <c r="AA170" s="521"/>
      <c r="AB170" s="521"/>
      <c r="AC170" s="521"/>
      <c r="AD170" s="673"/>
      <c r="AE170" s="744">
        <f t="shared" si="65"/>
        <v>0</v>
      </c>
      <c r="AF170" s="751"/>
      <c r="AG170" s="751"/>
      <c r="AH170" s="751"/>
      <c r="AI170" s="751"/>
      <c r="AJ170" s="752"/>
    </row>
    <row r="171" spans="1:36" s="403" customFormat="1" ht="17.45" hidden="1" customHeight="1" x14ac:dyDescent="0.25">
      <c r="A171" s="439" t="s">
        <v>742</v>
      </c>
      <c r="B171" s="433" t="s">
        <v>293</v>
      </c>
      <c r="C171" s="569" t="s">
        <v>213</v>
      </c>
      <c r="D171" s="593">
        <v>390</v>
      </c>
      <c r="E171" s="470">
        <v>1239.4615384615386</v>
      </c>
      <c r="F171" s="470">
        <f>E171*D171</f>
        <v>483390.00000000006</v>
      </c>
      <c r="G171" s="470">
        <v>505.48</v>
      </c>
      <c r="H171" s="470">
        <f>G171*D171</f>
        <v>197137.2</v>
      </c>
      <c r="I171" s="592">
        <f>F171+H171</f>
        <v>680527.20000000007</v>
      </c>
      <c r="J171" s="823"/>
      <c r="K171" s="824">
        <v>1239.4615384615386</v>
      </c>
      <c r="L171" s="825">
        <f>K171*J171</f>
        <v>0</v>
      </c>
      <c r="M171" s="824">
        <v>505.48</v>
      </c>
      <c r="N171" s="825">
        <f>M171*J171</f>
        <v>0</v>
      </c>
      <c r="O171" s="818">
        <f>L171+N171</f>
        <v>0</v>
      </c>
      <c r="P171" s="641">
        <f t="shared" si="66"/>
        <v>0</v>
      </c>
      <c r="Q171" s="514">
        <f t="shared" si="67"/>
        <v>0</v>
      </c>
      <c r="R171" s="640">
        <f t="shared" si="55"/>
        <v>0</v>
      </c>
      <c r="S171" s="650"/>
      <c r="T171" s="524">
        <v>1239.4615384615386</v>
      </c>
      <c r="U171" s="524">
        <f>T171*S171</f>
        <v>0</v>
      </c>
      <c r="V171" s="524">
        <v>505.48</v>
      </c>
      <c r="W171" s="524">
        <f>V171*S171</f>
        <v>0</v>
      </c>
      <c r="X171" s="674">
        <f>U171+W171</f>
        <v>0</v>
      </c>
      <c r="Y171" s="650"/>
      <c r="Z171" s="524">
        <v>1239.4615384615386</v>
      </c>
      <c r="AA171" s="524">
        <f>Z171*Y171</f>
        <v>0</v>
      </c>
      <c r="AB171" s="524">
        <v>505.48</v>
      </c>
      <c r="AC171" s="524">
        <f>AB171*Y171</f>
        <v>0</v>
      </c>
      <c r="AD171" s="674">
        <f>AA171+AC171</f>
        <v>0</v>
      </c>
      <c r="AE171" s="744">
        <f t="shared" si="65"/>
        <v>390</v>
      </c>
      <c r="AF171" s="757">
        <v>1239.4615384615386</v>
      </c>
      <c r="AG171" s="757">
        <f>AF171*AE171</f>
        <v>483390.00000000006</v>
      </c>
      <c r="AH171" s="757">
        <v>505.48</v>
      </c>
      <c r="AI171" s="757">
        <f>AH171*AE171</f>
        <v>197137.2</v>
      </c>
      <c r="AJ171" s="754">
        <f>AG171+AI171</f>
        <v>680527.20000000007</v>
      </c>
    </row>
    <row r="172" spans="1:36" s="403" customFormat="1" ht="17.45" hidden="1" customHeight="1" x14ac:dyDescent="0.25">
      <c r="A172" s="439" t="s">
        <v>739</v>
      </c>
      <c r="B172" s="440" t="s">
        <v>294</v>
      </c>
      <c r="C172" s="577"/>
      <c r="D172" s="600"/>
      <c r="E172" s="467"/>
      <c r="F172" s="467"/>
      <c r="G172" s="467"/>
      <c r="H172" s="467"/>
      <c r="I172" s="589"/>
      <c r="J172" s="801"/>
      <c r="K172" s="807"/>
      <c r="L172" s="808"/>
      <c r="M172" s="807"/>
      <c r="N172" s="808"/>
      <c r="O172" s="812"/>
      <c r="P172" s="641">
        <f t="shared" si="66"/>
        <v>0</v>
      </c>
      <c r="Q172" s="514">
        <f t="shared" si="67"/>
        <v>0</v>
      </c>
      <c r="R172" s="640">
        <f t="shared" si="55"/>
        <v>0</v>
      </c>
      <c r="S172" s="641"/>
      <c r="T172" s="521"/>
      <c r="U172" s="521"/>
      <c r="V172" s="521"/>
      <c r="W172" s="521"/>
      <c r="X172" s="673"/>
      <c r="Y172" s="641"/>
      <c r="Z172" s="521"/>
      <c r="AA172" s="521"/>
      <c r="AB172" s="521"/>
      <c r="AC172" s="521"/>
      <c r="AD172" s="673"/>
      <c r="AE172" s="744">
        <f t="shared" si="65"/>
        <v>0</v>
      </c>
      <c r="AF172" s="751"/>
      <c r="AG172" s="751"/>
      <c r="AH172" s="751"/>
      <c r="AI172" s="751"/>
      <c r="AJ172" s="752"/>
    </row>
    <row r="173" spans="1:36" s="403" customFormat="1" ht="17.45" hidden="1" customHeight="1" x14ac:dyDescent="0.25">
      <c r="A173" s="439" t="s">
        <v>744</v>
      </c>
      <c r="B173" s="433" t="s">
        <v>272</v>
      </c>
      <c r="C173" s="569" t="s">
        <v>224</v>
      </c>
      <c r="D173" s="593">
        <v>1</v>
      </c>
      <c r="E173" s="470">
        <v>88935.900000000009</v>
      </c>
      <c r="F173" s="470">
        <f t="shared" ref="F173:F180" si="68">E173*D173</f>
        <v>88935.900000000009</v>
      </c>
      <c r="G173" s="470">
        <v>212371.0056</v>
      </c>
      <c r="H173" s="470">
        <f t="shared" ref="H173:H180" si="69">G173*D173</f>
        <v>212371.0056</v>
      </c>
      <c r="I173" s="592">
        <f t="shared" ref="I173:I180" si="70">F173+H173</f>
        <v>301306.9056</v>
      </c>
      <c r="J173" s="823"/>
      <c r="K173" s="824">
        <v>88935.900000000009</v>
      </c>
      <c r="L173" s="825">
        <f t="shared" ref="L173:L180" si="71">K173*J173</f>
        <v>0</v>
      </c>
      <c r="M173" s="824">
        <v>212371.0056</v>
      </c>
      <c r="N173" s="825">
        <f t="shared" ref="N173:N180" si="72">M173*J173</f>
        <v>0</v>
      </c>
      <c r="O173" s="818">
        <f t="shared" ref="O173:O180" si="73">L173+N173</f>
        <v>0</v>
      </c>
      <c r="P173" s="641">
        <f t="shared" si="66"/>
        <v>0</v>
      </c>
      <c r="Q173" s="514">
        <f t="shared" si="67"/>
        <v>0</v>
      </c>
      <c r="R173" s="640">
        <f t="shared" si="55"/>
        <v>0</v>
      </c>
      <c r="S173" s="650"/>
      <c r="T173" s="524">
        <v>88935.900000000009</v>
      </c>
      <c r="U173" s="524">
        <f t="shared" ref="U173:U180" si="74">T173*S173</f>
        <v>0</v>
      </c>
      <c r="V173" s="524">
        <v>212371.0056</v>
      </c>
      <c r="W173" s="524">
        <f t="shared" ref="W173:W180" si="75">V173*S173</f>
        <v>0</v>
      </c>
      <c r="X173" s="674">
        <f t="shared" ref="X173:X180" si="76">U173+W173</f>
        <v>0</v>
      </c>
      <c r="Y173" s="650"/>
      <c r="Z173" s="524">
        <v>88935.900000000009</v>
      </c>
      <c r="AA173" s="524">
        <f t="shared" ref="AA173:AA180" si="77">Z173*Y173</f>
        <v>0</v>
      </c>
      <c r="AB173" s="524">
        <v>212371.0056</v>
      </c>
      <c r="AC173" s="524">
        <f t="shared" ref="AC173:AC180" si="78">AB173*Y173</f>
        <v>0</v>
      </c>
      <c r="AD173" s="674">
        <f t="shared" ref="AD173:AD180" si="79">AA173+AC173</f>
        <v>0</v>
      </c>
      <c r="AE173" s="744">
        <f t="shared" si="65"/>
        <v>1</v>
      </c>
      <c r="AF173" s="757">
        <v>88935.900000000009</v>
      </c>
      <c r="AG173" s="757">
        <f t="shared" ref="AG173:AG180" si="80">AF173*AE173</f>
        <v>88935.900000000009</v>
      </c>
      <c r="AH173" s="757">
        <v>212371.0056</v>
      </c>
      <c r="AI173" s="757">
        <f t="shared" ref="AI173:AI180" si="81">AH173*AE173</f>
        <v>212371.0056</v>
      </c>
      <c r="AJ173" s="754">
        <f t="shared" ref="AJ173:AJ180" si="82">AG173+AI173</f>
        <v>301306.9056</v>
      </c>
    </row>
    <row r="174" spans="1:36" s="403" customFormat="1" ht="17.45" hidden="1" customHeight="1" x14ac:dyDescent="0.25">
      <c r="A174" s="439" t="s">
        <v>745</v>
      </c>
      <c r="B174" s="433" t="s">
        <v>295</v>
      </c>
      <c r="C174" s="569" t="s">
        <v>224</v>
      </c>
      <c r="D174" s="593">
        <v>1</v>
      </c>
      <c r="E174" s="470">
        <v>27333.15</v>
      </c>
      <c r="F174" s="470">
        <f t="shared" si="68"/>
        <v>27333.15</v>
      </c>
      <c r="G174" s="470">
        <v>92996.28</v>
      </c>
      <c r="H174" s="470">
        <f t="shared" si="69"/>
        <v>92996.28</v>
      </c>
      <c r="I174" s="592">
        <f t="shared" si="70"/>
        <v>120329.43</v>
      </c>
      <c r="J174" s="823"/>
      <c r="K174" s="824">
        <v>27333.15</v>
      </c>
      <c r="L174" s="825">
        <f t="shared" si="71"/>
        <v>0</v>
      </c>
      <c r="M174" s="824">
        <v>92996.28</v>
      </c>
      <c r="N174" s="825">
        <f t="shared" si="72"/>
        <v>0</v>
      </c>
      <c r="O174" s="818">
        <f t="shared" si="73"/>
        <v>0</v>
      </c>
      <c r="P174" s="641">
        <f t="shared" si="66"/>
        <v>0</v>
      </c>
      <c r="Q174" s="514">
        <f t="shared" si="67"/>
        <v>0</v>
      </c>
      <c r="R174" s="640">
        <f t="shared" si="55"/>
        <v>0</v>
      </c>
      <c r="S174" s="650"/>
      <c r="T174" s="524">
        <v>27333.15</v>
      </c>
      <c r="U174" s="524">
        <f t="shared" si="74"/>
        <v>0</v>
      </c>
      <c r="V174" s="524">
        <v>92996.28</v>
      </c>
      <c r="W174" s="524">
        <f t="shared" si="75"/>
        <v>0</v>
      </c>
      <c r="X174" s="674">
        <f t="shared" si="76"/>
        <v>0</v>
      </c>
      <c r="Y174" s="650"/>
      <c r="Z174" s="524">
        <v>27333.15</v>
      </c>
      <c r="AA174" s="524">
        <f t="shared" si="77"/>
        <v>0</v>
      </c>
      <c r="AB174" s="524">
        <v>92996.28</v>
      </c>
      <c r="AC174" s="524">
        <f t="shared" si="78"/>
        <v>0</v>
      </c>
      <c r="AD174" s="674">
        <f t="shared" si="79"/>
        <v>0</v>
      </c>
      <c r="AE174" s="744">
        <f t="shared" si="65"/>
        <v>1</v>
      </c>
      <c r="AF174" s="757">
        <v>27333.15</v>
      </c>
      <c r="AG174" s="757">
        <f t="shared" si="80"/>
        <v>27333.15</v>
      </c>
      <c r="AH174" s="757">
        <v>92996.28</v>
      </c>
      <c r="AI174" s="757">
        <f t="shared" si="81"/>
        <v>92996.28</v>
      </c>
      <c r="AJ174" s="754">
        <f t="shared" si="82"/>
        <v>120329.43</v>
      </c>
    </row>
    <row r="175" spans="1:36" s="403" customFormat="1" ht="17.45" hidden="1" customHeight="1" x14ac:dyDescent="0.25">
      <c r="A175" s="439" t="s">
        <v>746</v>
      </c>
      <c r="B175" s="433" t="s">
        <v>296</v>
      </c>
      <c r="C175" s="569" t="s">
        <v>224</v>
      </c>
      <c r="D175" s="593">
        <v>5</v>
      </c>
      <c r="E175" s="470">
        <v>8541.7240000000002</v>
      </c>
      <c r="F175" s="470">
        <f t="shared" si="68"/>
        <v>42708.62</v>
      </c>
      <c r="G175" s="470">
        <v>15825.326399999998</v>
      </c>
      <c r="H175" s="470">
        <f t="shared" si="69"/>
        <v>79126.631999999983</v>
      </c>
      <c r="I175" s="592">
        <f t="shared" si="70"/>
        <v>121835.25199999998</v>
      </c>
      <c r="J175" s="823"/>
      <c r="K175" s="824">
        <v>8541.7240000000002</v>
      </c>
      <c r="L175" s="825">
        <f t="shared" si="71"/>
        <v>0</v>
      </c>
      <c r="M175" s="824">
        <v>15825.326399999998</v>
      </c>
      <c r="N175" s="825">
        <f t="shared" si="72"/>
        <v>0</v>
      </c>
      <c r="O175" s="818">
        <f t="shared" si="73"/>
        <v>0</v>
      </c>
      <c r="P175" s="641">
        <f t="shared" si="66"/>
        <v>0</v>
      </c>
      <c r="Q175" s="514">
        <f t="shared" si="67"/>
        <v>0</v>
      </c>
      <c r="R175" s="640">
        <f t="shared" si="55"/>
        <v>0</v>
      </c>
      <c r="S175" s="650"/>
      <c r="T175" s="524">
        <v>8541.7240000000002</v>
      </c>
      <c r="U175" s="524">
        <f t="shared" si="74"/>
        <v>0</v>
      </c>
      <c r="V175" s="524">
        <v>15825.326399999998</v>
      </c>
      <c r="W175" s="524">
        <f t="shared" si="75"/>
        <v>0</v>
      </c>
      <c r="X175" s="674">
        <f t="shared" si="76"/>
        <v>0</v>
      </c>
      <c r="Y175" s="650"/>
      <c r="Z175" s="524">
        <v>8541.7240000000002</v>
      </c>
      <c r="AA175" s="524">
        <f t="shared" si="77"/>
        <v>0</v>
      </c>
      <c r="AB175" s="524">
        <v>15825.326399999998</v>
      </c>
      <c r="AC175" s="524">
        <f t="shared" si="78"/>
        <v>0</v>
      </c>
      <c r="AD175" s="674">
        <f t="shared" si="79"/>
        <v>0</v>
      </c>
      <c r="AE175" s="744">
        <f t="shared" si="65"/>
        <v>5</v>
      </c>
      <c r="AF175" s="757">
        <v>8541.7240000000002</v>
      </c>
      <c r="AG175" s="757">
        <f t="shared" si="80"/>
        <v>42708.62</v>
      </c>
      <c r="AH175" s="757">
        <v>15825.326399999998</v>
      </c>
      <c r="AI175" s="757">
        <f t="shared" si="81"/>
        <v>79126.631999999983</v>
      </c>
      <c r="AJ175" s="754">
        <f t="shared" si="82"/>
        <v>121835.25199999998</v>
      </c>
    </row>
    <row r="176" spans="1:36" s="403" customFormat="1" ht="15.6" hidden="1" customHeight="1" x14ac:dyDescent="0.25">
      <c r="A176" s="439" t="s">
        <v>747</v>
      </c>
      <c r="B176" s="433" t="s">
        <v>297</v>
      </c>
      <c r="C176" s="569" t="s">
        <v>31</v>
      </c>
      <c r="D176" s="593">
        <v>75</v>
      </c>
      <c r="E176" s="470">
        <v>896.04000000000008</v>
      </c>
      <c r="F176" s="470">
        <f t="shared" si="68"/>
        <v>67203</v>
      </c>
      <c r="G176" s="470">
        <v>784.68000000000006</v>
      </c>
      <c r="H176" s="470">
        <f t="shared" si="69"/>
        <v>58851.000000000007</v>
      </c>
      <c r="I176" s="592">
        <f t="shared" si="70"/>
        <v>126054</v>
      </c>
      <c r="J176" s="823"/>
      <c r="K176" s="824">
        <v>896.04000000000008</v>
      </c>
      <c r="L176" s="825">
        <f t="shared" si="71"/>
        <v>0</v>
      </c>
      <c r="M176" s="824">
        <v>784.68000000000006</v>
      </c>
      <c r="N176" s="825">
        <f t="shared" si="72"/>
        <v>0</v>
      </c>
      <c r="O176" s="818">
        <f t="shared" si="73"/>
        <v>0</v>
      </c>
      <c r="P176" s="641">
        <f t="shared" si="66"/>
        <v>0</v>
      </c>
      <c r="Q176" s="514">
        <f t="shared" si="67"/>
        <v>0</v>
      </c>
      <c r="R176" s="640">
        <f t="shared" si="55"/>
        <v>0</v>
      </c>
      <c r="S176" s="650"/>
      <c r="T176" s="524">
        <v>896.04000000000008</v>
      </c>
      <c r="U176" s="524">
        <f t="shared" si="74"/>
        <v>0</v>
      </c>
      <c r="V176" s="524">
        <v>784.68000000000006</v>
      </c>
      <c r="W176" s="524">
        <f t="shared" si="75"/>
        <v>0</v>
      </c>
      <c r="X176" s="674">
        <f t="shared" si="76"/>
        <v>0</v>
      </c>
      <c r="Y176" s="650"/>
      <c r="Z176" s="524">
        <v>896.04000000000008</v>
      </c>
      <c r="AA176" s="524">
        <f t="shared" si="77"/>
        <v>0</v>
      </c>
      <c r="AB176" s="524">
        <v>784.68000000000006</v>
      </c>
      <c r="AC176" s="524">
        <f t="shared" si="78"/>
        <v>0</v>
      </c>
      <c r="AD176" s="674">
        <f t="shared" si="79"/>
        <v>0</v>
      </c>
      <c r="AE176" s="744">
        <f t="shared" si="65"/>
        <v>75</v>
      </c>
      <c r="AF176" s="757">
        <v>896.04000000000008</v>
      </c>
      <c r="AG176" s="757">
        <f t="shared" si="80"/>
        <v>67203</v>
      </c>
      <c r="AH176" s="757">
        <v>784.68000000000006</v>
      </c>
      <c r="AI176" s="757">
        <f t="shared" si="81"/>
        <v>58851.000000000007</v>
      </c>
      <c r="AJ176" s="754">
        <f t="shared" si="82"/>
        <v>126054</v>
      </c>
    </row>
    <row r="177" spans="1:36" s="403" customFormat="1" ht="17.45" hidden="1" customHeight="1" x14ac:dyDescent="0.25">
      <c r="A177" s="439" t="s">
        <v>748</v>
      </c>
      <c r="B177" s="433" t="s">
        <v>276</v>
      </c>
      <c r="C177" s="569" t="s">
        <v>153</v>
      </c>
      <c r="D177" s="593">
        <v>289.2</v>
      </c>
      <c r="E177" s="470">
        <v>1375.5</v>
      </c>
      <c r="F177" s="470">
        <f t="shared" si="68"/>
        <v>397794.6</v>
      </c>
      <c r="G177" s="470">
        <v>1858.420124481328</v>
      </c>
      <c r="H177" s="470">
        <f t="shared" si="69"/>
        <v>537455.10000000009</v>
      </c>
      <c r="I177" s="592">
        <f t="shared" si="70"/>
        <v>935249.70000000007</v>
      </c>
      <c r="J177" s="823"/>
      <c r="K177" s="824">
        <v>1375.5</v>
      </c>
      <c r="L177" s="825">
        <f t="shared" si="71"/>
        <v>0</v>
      </c>
      <c r="M177" s="824">
        <v>1858.420124481328</v>
      </c>
      <c r="N177" s="825">
        <f t="shared" si="72"/>
        <v>0</v>
      </c>
      <c r="O177" s="818">
        <f t="shared" si="73"/>
        <v>0</v>
      </c>
      <c r="P177" s="641">
        <f t="shared" si="66"/>
        <v>0</v>
      </c>
      <c r="Q177" s="514">
        <f t="shared" si="67"/>
        <v>0</v>
      </c>
      <c r="R177" s="640">
        <f t="shared" si="55"/>
        <v>0</v>
      </c>
      <c r="S177" s="650"/>
      <c r="T177" s="524">
        <v>1375.5</v>
      </c>
      <c r="U177" s="524">
        <f t="shared" si="74"/>
        <v>0</v>
      </c>
      <c r="V177" s="524">
        <v>1858.420124481328</v>
      </c>
      <c r="W177" s="524">
        <f t="shared" si="75"/>
        <v>0</v>
      </c>
      <c r="X177" s="674">
        <f t="shared" si="76"/>
        <v>0</v>
      </c>
      <c r="Y177" s="650"/>
      <c r="Z177" s="524">
        <v>1375.5</v>
      </c>
      <c r="AA177" s="524">
        <f t="shared" si="77"/>
        <v>0</v>
      </c>
      <c r="AB177" s="524">
        <v>1858.420124481328</v>
      </c>
      <c r="AC177" s="524">
        <f t="shared" si="78"/>
        <v>0</v>
      </c>
      <c r="AD177" s="674">
        <f t="shared" si="79"/>
        <v>0</v>
      </c>
      <c r="AE177" s="744">
        <f t="shared" si="65"/>
        <v>289.2</v>
      </c>
      <c r="AF177" s="757">
        <v>1375.5</v>
      </c>
      <c r="AG177" s="757">
        <f t="shared" si="80"/>
        <v>397794.6</v>
      </c>
      <c r="AH177" s="757">
        <v>1858.420124481328</v>
      </c>
      <c r="AI177" s="757">
        <f t="shared" si="81"/>
        <v>537455.10000000009</v>
      </c>
      <c r="AJ177" s="754">
        <f t="shared" si="82"/>
        <v>935249.70000000007</v>
      </c>
    </row>
    <row r="178" spans="1:36" s="403" customFormat="1" ht="17.45" hidden="1" customHeight="1" x14ac:dyDescent="0.25">
      <c r="A178" s="439" t="s">
        <v>749</v>
      </c>
      <c r="B178" s="433" t="s">
        <v>298</v>
      </c>
      <c r="C178" s="569" t="s">
        <v>224</v>
      </c>
      <c r="D178" s="593">
        <v>2</v>
      </c>
      <c r="E178" s="470">
        <v>100586.38500000001</v>
      </c>
      <c r="F178" s="470">
        <f t="shared" si="68"/>
        <v>201172.77000000002</v>
      </c>
      <c r="G178" s="470">
        <v>266448.06760000001</v>
      </c>
      <c r="H178" s="470">
        <f t="shared" si="69"/>
        <v>532896.13520000002</v>
      </c>
      <c r="I178" s="592">
        <f t="shared" si="70"/>
        <v>734068.90520000004</v>
      </c>
      <c r="J178" s="823"/>
      <c r="K178" s="824">
        <v>100586.38500000001</v>
      </c>
      <c r="L178" s="825">
        <f t="shared" si="71"/>
        <v>0</v>
      </c>
      <c r="M178" s="824">
        <v>266448.06760000001</v>
      </c>
      <c r="N178" s="825">
        <f t="shared" si="72"/>
        <v>0</v>
      </c>
      <c r="O178" s="818">
        <f t="shared" si="73"/>
        <v>0</v>
      </c>
      <c r="P178" s="641">
        <f t="shared" si="66"/>
        <v>0</v>
      </c>
      <c r="Q178" s="514">
        <f t="shared" si="67"/>
        <v>0</v>
      </c>
      <c r="R178" s="640">
        <f t="shared" si="55"/>
        <v>0</v>
      </c>
      <c r="S178" s="650"/>
      <c r="T178" s="524">
        <v>100586.38500000001</v>
      </c>
      <c r="U178" s="524">
        <f t="shared" si="74"/>
        <v>0</v>
      </c>
      <c r="V178" s="524">
        <v>266448.06760000001</v>
      </c>
      <c r="W178" s="524">
        <f t="shared" si="75"/>
        <v>0</v>
      </c>
      <c r="X178" s="674">
        <f t="shared" si="76"/>
        <v>0</v>
      </c>
      <c r="Y178" s="650"/>
      <c r="Z178" s="524">
        <v>100586.38500000001</v>
      </c>
      <c r="AA178" s="524">
        <f t="shared" si="77"/>
        <v>0</v>
      </c>
      <c r="AB178" s="524">
        <v>266448.06760000001</v>
      </c>
      <c r="AC178" s="524">
        <f t="shared" si="78"/>
        <v>0</v>
      </c>
      <c r="AD178" s="674">
        <f t="shared" si="79"/>
        <v>0</v>
      </c>
      <c r="AE178" s="744">
        <f t="shared" si="65"/>
        <v>2</v>
      </c>
      <c r="AF178" s="757">
        <v>100586.38500000001</v>
      </c>
      <c r="AG178" s="757">
        <f t="shared" si="80"/>
        <v>201172.77000000002</v>
      </c>
      <c r="AH178" s="757">
        <v>266448.06760000001</v>
      </c>
      <c r="AI178" s="757">
        <f t="shared" si="81"/>
        <v>532896.13520000002</v>
      </c>
      <c r="AJ178" s="754">
        <f t="shared" si="82"/>
        <v>734068.90520000004</v>
      </c>
    </row>
    <row r="179" spans="1:36" s="403" customFormat="1" ht="17.45" hidden="1" customHeight="1" x14ac:dyDescent="0.25">
      <c r="A179" s="439" t="s">
        <v>750</v>
      </c>
      <c r="B179" s="433" t="s">
        <v>299</v>
      </c>
      <c r="C179" s="569" t="s">
        <v>31</v>
      </c>
      <c r="D179" s="593">
        <v>6</v>
      </c>
      <c r="E179" s="470">
        <v>8489.2366666666658</v>
      </c>
      <c r="F179" s="470">
        <f t="shared" si="68"/>
        <v>50935.42</v>
      </c>
      <c r="G179" s="470">
        <v>18251.225200000001</v>
      </c>
      <c r="H179" s="470">
        <f t="shared" si="69"/>
        <v>109507.3512</v>
      </c>
      <c r="I179" s="592">
        <f t="shared" si="70"/>
        <v>160442.77120000002</v>
      </c>
      <c r="J179" s="823"/>
      <c r="K179" s="824">
        <v>8489.2366666666658</v>
      </c>
      <c r="L179" s="825">
        <f t="shared" si="71"/>
        <v>0</v>
      </c>
      <c r="M179" s="824">
        <v>18251.225200000001</v>
      </c>
      <c r="N179" s="825">
        <f t="shared" si="72"/>
        <v>0</v>
      </c>
      <c r="O179" s="818">
        <f t="shared" si="73"/>
        <v>0</v>
      </c>
      <c r="P179" s="641">
        <f t="shared" si="66"/>
        <v>0</v>
      </c>
      <c r="Q179" s="514">
        <f t="shared" si="67"/>
        <v>0</v>
      </c>
      <c r="R179" s="640">
        <f t="shared" si="55"/>
        <v>0</v>
      </c>
      <c r="S179" s="650"/>
      <c r="T179" s="524">
        <v>8489.2366666666658</v>
      </c>
      <c r="U179" s="524">
        <f t="shared" si="74"/>
        <v>0</v>
      </c>
      <c r="V179" s="524">
        <v>18251.225200000001</v>
      </c>
      <c r="W179" s="524">
        <f t="shared" si="75"/>
        <v>0</v>
      </c>
      <c r="X179" s="674">
        <f t="shared" si="76"/>
        <v>0</v>
      </c>
      <c r="Y179" s="650"/>
      <c r="Z179" s="524">
        <v>8489.2366666666658</v>
      </c>
      <c r="AA179" s="524">
        <f t="shared" si="77"/>
        <v>0</v>
      </c>
      <c r="AB179" s="524">
        <v>18251.225200000001</v>
      </c>
      <c r="AC179" s="524">
        <f t="shared" si="78"/>
        <v>0</v>
      </c>
      <c r="AD179" s="674">
        <f t="shared" si="79"/>
        <v>0</v>
      </c>
      <c r="AE179" s="744">
        <f t="shared" si="65"/>
        <v>6</v>
      </c>
      <c r="AF179" s="757">
        <v>8489.2366666666658</v>
      </c>
      <c r="AG179" s="757">
        <f t="shared" si="80"/>
        <v>50935.42</v>
      </c>
      <c r="AH179" s="757">
        <v>18251.225200000001</v>
      </c>
      <c r="AI179" s="757">
        <f t="shared" si="81"/>
        <v>109507.3512</v>
      </c>
      <c r="AJ179" s="754">
        <f t="shared" si="82"/>
        <v>160442.77120000002</v>
      </c>
    </row>
    <row r="180" spans="1:36" s="403" customFormat="1" ht="17.45" hidden="1" customHeight="1" x14ac:dyDescent="0.25">
      <c r="A180" s="439" t="s">
        <v>751</v>
      </c>
      <c r="B180" s="433" t="s">
        <v>300</v>
      </c>
      <c r="C180" s="569" t="s">
        <v>153</v>
      </c>
      <c r="D180" s="593">
        <v>152</v>
      </c>
      <c r="E180" s="470">
        <v>2456.7671052631581</v>
      </c>
      <c r="F180" s="470">
        <f t="shared" si="68"/>
        <v>373428.60000000003</v>
      </c>
      <c r="G180" s="470">
        <v>4354.8717105263158</v>
      </c>
      <c r="H180" s="470">
        <f t="shared" si="69"/>
        <v>661940.5</v>
      </c>
      <c r="I180" s="592">
        <f t="shared" si="70"/>
        <v>1035369.1000000001</v>
      </c>
      <c r="J180" s="823"/>
      <c r="K180" s="824">
        <v>2456.7671052631581</v>
      </c>
      <c r="L180" s="825">
        <f t="shared" si="71"/>
        <v>0</v>
      </c>
      <c r="M180" s="824">
        <v>4354.8717105263158</v>
      </c>
      <c r="N180" s="825">
        <f t="shared" si="72"/>
        <v>0</v>
      </c>
      <c r="O180" s="818">
        <f t="shared" si="73"/>
        <v>0</v>
      </c>
      <c r="P180" s="641">
        <f t="shared" si="66"/>
        <v>0</v>
      </c>
      <c r="Q180" s="514">
        <f t="shared" si="67"/>
        <v>0</v>
      </c>
      <c r="R180" s="640">
        <f t="shared" si="55"/>
        <v>0</v>
      </c>
      <c r="S180" s="650"/>
      <c r="T180" s="524">
        <v>2456.7671052631581</v>
      </c>
      <c r="U180" s="524">
        <f t="shared" si="74"/>
        <v>0</v>
      </c>
      <c r="V180" s="524">
        <v>4354.8717105263158</v>
      </c>
      <c r="W180" s="524">
        <f t="shared" si="75"/>
        <v>0</v>
      </c>
      <c r="X180" s="674">
        <f t="shared" si="76"/>
        <v>0</v>
      </c>
      <c r="Y180" s="650"/>
      <c r="Z180" s="524">
        <v>2456.7671052631581</v>
      </c>
      <c r="AA180" s="524">
        <f t="shared" si="77"/>
        <v>0</v>
      </c>
      <c r="AB180" s="524">
        <v>4354.8717105263158</v>
      </c>
      <c r="AC180" s="524">
        <f t="shared" si="78"/>
        <v>0</v>
      </c>
      <c r="AD180" s="674">
        <f t="shared" si="79"/>
        <v>0</v>
      </c>
      <c r="AE180" s="744">
        <f t="shared" si="65"/>
        <v>152</v>
      </c>
      <c r="AF180" s="757">
        <v>2456.7671052631581</v>
      </c>
      <c r="AG180" s="757">
        <f t="shared" si="80"/>
        <v>373428.60000000003</v>
      </c>
      <c r="AH180" s="757">
        <v>4354.8717105263158</v>
      </c>
      <c r="AI180" s="757">
        <f t="shared" si="81"/>
        <v>661940.5</v>
      </c>
      <c r="AJ180" s="754">
        <f t="shared" si="82"/>
        <v>1035369.1000000001</v>
      </c>
    </row>
    <row r="181" spans="1:36" s="403" customFormat="1" ht="17.45" hidden="1" customHeight="1" x14ac:dyDescent="0.25">
      <c r="A181" s="439" t="s">
        <v>743</v>
      </c>
      <c r="B181" s="440" t="s">
        <v>301</v>
      </c>
      <c r="C181" s="577"/>
      <c r="D181" s="600"/>
      <c r="E181" s="467"/>
      <c r="F181" s="467"/>
      <c r="G181" s="467"/>
      <c r="H181" s="467"/>
      <c r="I181" s="589"/>
      <c r="J181" s="801"/>
      <c r="K181" s="807"/>
      <c r="L181" s="808"/>
      <c r="M181" s="807"/>
      <c r="N181" s="808"/>
      <c r="O181" s="812"/>
      <c r="P181" s="641">
        <f t="shared" si="66"/>
        <v>0</v>
      </c>
      <c r="Q181" s="514">
        <f t="shared" si="67"/>
        <v>0</v>
      </c>
      <c r="R181" s="640">
        <f t="shared" si="55"/>
        <v>0</v>
      </c>
      <c r="S181" s="641"/>
      <c r="T181" s="521"/>
      <c r="U181" s="521"/>
      <c r="V181" s="521"/>
      <c r="W181" s="521"/>
      <c r="X181" s="673"/>
      <c r="Y181" s="641"/>
      <c r="Z181" s="521"/>
      <c r="AA181" s="521"/>
      <c r="AB181" s="521"/>
      <c r="AC181" s="521"/>
      <c r="AD181" s="673"/>
      <c r="AE181" s="744">
        <f t="shared" si="65"/>
        <v>0</v>
      </c>
      <c r="AF181" s="751"/>
      <c r="AG181" s="751"/>
      <c r="AH181" s="751"/>
      <c r="AI181" s="751"/>
      <c r="AJ181" s="752"/>
    </row>
    <row r="182" spans="1:36" s="403" customFormat="1" ht="15.6" hidden="1" customHeight="1" x14ac:dyDescent="0.25">
      <c r="A182" s="439" t="s">
        <v>752</v>
      </c>
      <c r="B182" s="433" t="s">
        <v>302</v>
      </c>
      <c r="C182" s="569" t="s">
        <v>224</v>
      </c>
      <c r="D182" s="593">
        <v>1</v>
      </c>
      <c r="E182" s="470">
        <v>61132.46</v>
      </c>
      <c r="F182" s="470">
        <f t="shared" ref="F182:F187" si="83">E182*D182</f>
        <v>61132.46</v>
      </c>
      <c r="G182" s="470">
        <v>389269.56900000002</v>
      </c>
      <c r="H182" s="470">
        <f>G182*D182</f>
        <v>389269.56900000002</v>
      </c>
      <c r="I182" s="592">
        <f t="shared" ref="I182:I187" si="84">F182+H182</f>
        <v>450402.02900000004</v>
      </c>
      <c r="J182" s="823"/>
      <c r="K182" s="824">
        <v>61132.46</v>
      </c>
      <c r="L182" s="825">
        <f t="shared" ref="L182:L187" si="85">K182*J182</f>
        <v>0</v>
      </c>
      <c r="M182" s="824">
        <v>389269.56900000002</v>
      </c>
      <c r="N182" s="825">
        <f>M182*J182</f>
        <v>0</v>
      </c>
      <c r="O182" s="818">
        <f t="shared" ref="O182:O187" si="86">L182+N182</f>
        <v>0</v>
      </c>
      <c r="P182" s="641">
        <f t="shared" si="66"/>
        <v>0</v>
      </c>
      <c r="Q182" s="514">
        <f t="shared" si="67"/>
        <v>0</v>
      </c>
      <c r="R182" s="640">
        <f t="shared" si="55"/>
        <v>0</v>
      </c>
      <c r="S182" s="650"/>
      <c r="T182" s="524">
        <v>61132.46</v>
      </c>
      <c r="U182" s="524">
        <f t="shared" ref="U182:U187" si="87">T182*S182</f>
        <v>0</v>
      </c>
      <c r="V182" s="524">
        <v>389269.56900000002</v>
      </c>
      <c r="W182" s="524">
        <f>V182*S182</f>
        <v>0</v>
      </c>
      <c r="X182" s="674">
        <f t="shared" ref="X182:X187" si="88">U182+W182</f>
        <v>0</v>
      </c>
      <c r="Y182" s="650"/>
      <c r="Z182" s="524">
        <v>61132.46</v>
      </c>
      <c r="AA182" s="524">
        <f t="shared" ref="AA182:AA187" si="89">Z182*Y182</f>
        <v>0</v>
      </c>
      <c r="AB182" s="524">
        <v>389269.56900000002</v>
      </c>
      <c r="AC182" s="524">
        <f>AB182*Y182</f>
        <v>0</v>
      </c>
      <c r="AD182" s="674">
        <f t="shared" ref="AD182:AD187" si="90">AA182+AC182</f>
        <v>0</v>
      </c>
      <c r="AE182" s="744">
        <f t="shared" si="65"/>
        <v>1</v>
      </c>
      <c r="AF182" s="757">
        <v>61132.46</v>
      </c>
      <c r="AG182" s="757">
        <f t="shared" ref="AG182:AG187" si="91">AF182*AE182</f>
        <v>61132.46</v>
      </c>
      <c r="AH182" s="757">
        <v>389269.56900000002</v>
      </c>
      <c r="AI182" s="757">
        <f>AH182*AE182</f>
        <v>389269.56900000002</v>
      </c>
      <c r="AJ182" s="754">
        <f t="shared" ref="AJ182:AJ187" si="92">AG182+AI182</f>
        <v>450402.02900000004</v>
      </c>
    </row>
    <row r="183" spans="1:36" s="403" customFormat="1" ht="26.45" hidden="1" customHeight="1" x14ac:dyDescent="0.25">
      <c r="A183" s="439" t="s">
        <v>753</v>
      </c>
      <c r="B183" s="433" t="s">
        <v>303</v>
      </c>
      <c r="C183" s="569" t="s">
        <v>224</v>
      </c>
      <c r="D183" s="593">
        <v>3</v>
      </c>
      <c r="E183" s="470">
        <v>18340</v>
      </c>
      <c r="F183" s="470">
        <f t="shared" si="83"/>
        <v>55020</v>
      </c>
      <c r="G183" s="470">
        <v>52353.599999999999</v>
      </c>
      <c r="H183" s="470">
        <f>G183*D183</f>
        <v>157060.79999999999</v>
      </c>
      <c r="I183" s="592">
        <f t="shared" si="84"/>
        <v>212080.8</v>
      </c>
      <c r="J183" s="823"/>
      <c r="K183" s="824">
        <v>18340</v>
      </c>
      <c r="L183" s="825">
        <f t="shared" si="85"/>
        <v>0</v>
      </c>
      <c r="M183" s="824">
        <v>52353.599999999999</v>
      </c>
      <c r="N183" s="825">
        <f>M183*J183</f>
        <v>0</v>
      </c>
      <c r="O183" s="818">
        <f t="shared" si="86"/>
        <v>0</v>
      </c>
      <c r="P183" s="641">
        <f t="shared" si="66"/>
        <v>0</v>
      </c>
      <c r="Q183" s="514">
        <f t="shared" si="67"/>
        <v>0</v>
      </c>
      <c r="R183" s="640">
        <f t="shared" si="55"/>
        <v>0</v>
      </c>
      <c r="S183" s="650"/>
      <c r="T183" s="524">
        <v>18340</v>
      </c>
      <c r="U183" s="524">
        <f t="shared" si="87"/>
        <v>0</v>
      </c>
      <c r="V183" s="524">
        <v>52353.599999999999</v>
      </c>
      <c r="W183" s="524">
        <f>V183*S183</f>
        <v>0</v>
      </c>
      <c r="X183" s="674">
        <f t="shared" si="88"/>
        <v>0</v>
      </c>
      <c r="Y183" s="650"/>
      <c r="Z183" s="524">
        <v>18340</v>
      </c>
      <c r="AA183" s="524">
        <f t="shared" si="89"/>
        <v>0</v>
      </c>
      <c r="AB183" s="524">
        <v>52353.599999999999</v>
      </c>
      <c r="AC183" s="524">
        <f>AB183*Y183</f>
        <v>0</v>
      </c>
      <c r="AD183" s="674">
        <f t="shared" si="90"/>
        <v>0</v>
      </c>
      <c r="AE183" s="744">
        <f t="shared" si="65"/>
        <v>3</v>
      </c>
      <c r="AF183" s="757">
        <v>18340</v>
      </c>
      <c r="AG183" s="757">
        <f t="shared" si="91"/>
        <v>55020</v>
      </c>
      <c r="AH183" s="757">
        <v>52353.599999999999</v>
      </c>
      <c r="AI183" s="757">
        <f>AH183*AE183</f>
        <v>157060.79999999999</v>
      </c>
      <c r="AJ183" s="754">
        <f t="shared" si="92"/>
        <v>212080.8</v>
      </c>
    </row>
    <row r="184" spans="1:36" s="403" customFormat="1" ht="17.45" hidden="1" customHeight="1" x14ac:dyDescent="0.25">
      <c r="A184" s="439" t="s">
        <v>754</v>
      </c>
      <c r="B184" s="433" t="s">
        <v>304</v>
      </c>
      <c r="C184" s="569" t="s">
        <v>213</v>
      </c>
      <c r="D184" s="593">
        <v>74</v>
      </c>
      <c r="E184" s="470">
        <v>557.77675675675675</v>
      </c>
      <c r="F184" s="470">
        <f t="shared" si="83"/>
        <v>41275.480000000003</v>
      </c>
      <c r="G184" s="470">
        <v>815.66216216216219</v>
      </c>
      <c r="H184" s="470">
        <f>G184*D184</f>
        <v>60359</v>
      </c>
      <c r="I184" s="592">
        <f t="shared" si="84"/>
        <v>101634.48000000001</v>
      </c>
      <c r="J184" s="823"/>
      <c r="K184" s="824">
        <v>557.77675675675675</v>
      </c>
      <c r="L184" s="825">
        <f t="shared" si="85"/>
        <v>0</v>
      </c>
      <c r="M184" s="824">
        <v>815.66216216216219</v>
      </c>
      <c r="N184" s="825">
        <f>M184*J184</f>
        <v>0</v>
      </c>
      <c r="O184" s="818">
        <f t="shared" si="86"/>
        <v>0</v>
      </c>
      <c r="P184" s="641">
        <f t="shared" si="66"/>
        <v>0</v>
      </c>
      <c r="Q184" s="514">
        <f t="shared" si="67"/>
        <v>0</v>
      </c>
      <c r="R184" s="640">
        <f t="shared" si="55"/>
        <v>0</v>
      </c>
      <c r="S184" s="650"/>
      <c r="T184" s="524">
        <v>557.77675675675675</v>
      </c>
      <c r="U184" s="524">
        <f t="shared" si="87"/>
        <v>0</v>
      </c>
      <c r="V184" s="524">
        <v>815.66216216216219</v>
      </c>
      <c r="W184" s="524">
        <f>V184*S184</f>
        <v>0</v>
      </c>
      <c r="X184" s="674">
        <f t="shared" si="88"/>
        <v>0</v>
      </c>
      <c r="Y184" s="650"/>
      <c r="Z184" s="524">
        <v>557.77675675675675</v>
      </c>
      <c r="AA184" s="524">
        <f t="shared" si="89"/>
        <v>0</v>
      </c>
      <c r="AB184" s="524">
        <v>815.66216216216219</v>
      </c>
      <c r="AC184" s="524">
        <f>AB184*Y184</f>
        <v>0</v>
      </c>
      <c r="AD184" s="674">
        <f t="shared" si="90"/>
        <v>0</v>
      </c>
      <c r="AE184" s="744">
        <f t="shared" si="65"/>
        <v>74</v>
      </c>
      <c r="AF184" s="757">
        <v>557.77675675675675</v>
      </c>
      <c r="AG184" s="757">
        <f t="shared" si="91"/>
        <v>41275.480000000003</v>
      </c>
      <c r="AH184" s="757">
        <v>815.66216216216219</v>
      </c>
      <c r="AI184" s="757">
        <f>AH184*AE184</f>
        <v>60359</v>
      </c>
      <c r="AJ184" s="754">
        <f t="shared" si="92"/>
        <v>101634.48000000001</v>
      </c>
    </row>
    <row r="185" spans="1:36" s="403" customFormat="1" ht="17.45" hidden="1" customHeight="1" x14ac:dyDescent="0.25">
      <c r="A185" s="439" t="s">
        <v>755</v>
      </c>
      <c r="B185" s="433" t="s">
        <v>305</v>
      </c>
      <c r="C185" s="569" t="s">
        <v>213</v>
      </c>
      <c r="D185" s="593">
        <v>16</v>
      </c>
      <c r="E185" s="470">
        <v>655</v>
      </c>
      <c r="F185" s="470">
        <f t="shared" si="83"/>
        <v>10480</v>
      </c>
      <c r="G185" s="470">
        <v>152.1</v>
      </c>
      <c r="H185" s="470">
        <f>G185*D185</f>
        <v>2433.6</v>
      </c>
      <c r="I185" s="592">
        <f t="shared" si="84"/>
        <v>12913.6</v>
      </c>
      <c r="J185" s="823"/>
      <c r="K185" s="824">
        <v>655</v>
      </c>
      <c r="L185" s="825">
        <f t="shared" si="85"/>
        <v>0</v>
      </c>
      <c r="M185" s="824">
        <v>152.1</v>
      </c>
      <c r="N185" s="825">
        <f>M185*J185</f>
        <v>0</v>
      </c>
      <c r="O185" s="818">
        <f t="shared" si="86"/>
        <v>0</v>
      </c>
      <c r="P185" s="641">
        <f t="shared" si="66"/>
        <v>0</v>
      </c>
      <c r="Q185" s="514">
        <f t="shared" si="67"/>
        <v>0</v>
      </c>
      <c r="R185" s="640">
        <f t="shared" si="55"/>
        <v>0</v>
      </c>
      <c r="S185" s="650"/>
      <c r="T185" s="524">
        <v>655</v>
      </c>
      <c r="U185" s="524">
        <f t="shared" si="87"/>
        <v>0</v>
      </c>
      <c r="V185" s="524">
        <v>152.1</v>
      </c>
      <c r="W185" s="524">
        <f>V185*S185</f>
        <v>0</v>
      </c>
      <c r="X185" s="674">
        <f t="shared" si="88"/>
        <v>0</v>
      </c>
      <c r="Y185" s="650"/>
      <c r="Z185" s="524">
        <v>655</v>
      </c>
      <c r="AA185" s="524">
        <f t="shared" si="89"/>
        <v>0</v>
      </c>
      <c r="AB185" s="524">
        <v>152.1</v>
      </c>
      <c r="AC185" s="524">
        <f>AB185*Y185</f>
        <v>0</v>
      </c>
      <c r="AD185" s="674">
        <f t="shared" si="90"/>
        <v>0</v>
      </c>
      <c r="AE185" s="744">
        <f t="shared" si="65"/>
        <v>16</v>
      </c>
      <c r="AF185" s="757">
        <v>655</v>
      </c>
      <c r="AG185" s="757">
        <f t="shared" si="91"/>
        <v>10480</v>
      </c>
      <c r="AH185" s="757">
        <v>152.1</v>
      </c>
      <c r="AI185" s="757">
        <f>AH185*AE185</f>
        <v>2433.6</v>
      </c>
      <c r="AJ185" s="754">
        <f t="shared" si="92"/>
        <v>12913.6</v>
      </c>
    </row>
    <row r="186" spans="1:36" s="403" customFormat="1" ht="17.45" hidden="1" customHeight="1" x14ac:dyDescent="0.25">
      <c r="A186" s="439" t="s">
        <v>756</v>
      </c>
      <c r="B186" s="433" t="s">
        <v>306</v>
      </c>
      <c r="C186" s="569" t="s">
        <v>31</v>
      </c>
      <c r="D186" s="593">
        <v>3</v>
      </c>
      <c r="E186" s="470">
        <v>3275</v>
      </c>
      <c r="F186" s="470">
        <f t="shared" si="83"/>
        <v>9825</v>
      </c>
      <c r="G186" s="470">
        <v>10674.300000000001</v>
      </c>
      <c r="H186" s="470">
        <f>G186*D186</f>
        <v>32022.9</v>
      </c>
      <c r="I186" s="592">
        <f t="shared" si="84"/>
        <v>41847.9</v>
      </c>
      <c r="J186" s="823"/>
      <c r="K186" s="824">
        <v>3275</v>
      </c>
      <c r="L186" s="825">
        <f t="shared" si="85"/>
        <v>0</v>
      </c>
      <c r="M186" s="824">
        <v>10674.300000000001</v>
      </c>
      <c r="N186" s="825">
        <f>M186*J186</f>
        <v>0</v>
      </c>
      <c r="O186" s="818">
        <f t="shared" si="86"/>
        <v>0</v>
      </c>
      <c r="P186" s="641">
        <f t="shared" si="66"/>
        <v>0</v>
      </c>
      <c r="Q186" s="514">
        <f t="shared" si="67"/>
        <v>0</v>
      </c>
      <c r="R186" s="640">
        <f t="shared" si="55"/>
        <v>0</v>
      </c>
      <c r="S186" s="650"/>
      <c r="T186" s="524">
        <v>3275</v>
      </c>
      <c r="U186" s="524">
        <f t="shared" si="87"/>
        <v>0</v>
      </c>
      <c r="V186" s="524">
        <v>10674.300000000001</v>
      </c>
      <c r="W186" s="524">
        <f>V186*S186</f>
        <v>0</v>
      </c>
      <c r="X186" s="674">
        <f t="shared" si="88"/>
        <v>0</v>
      </c>
      <c r="Y186" s="650"/>
      <c r="Z186" s="524">
        <v>3275</v>
      </c>
      <c r="AA186" s="524">
        <f t="shared" si="89"/>
        <v>0</v>
      </c>
      <c r="AB186" s="524">
        <v>10674.300000000001</v>
      </c>
      <c r="AC186" s="524">
        <f>AB186*Y186</f>
        <v>0</v>
      </c>
      <c r="AD186" s="674">
        <f t="shared" si="90"/>
        <v>0</v>
      </c>
      <c r="AE186" s="744">
        <f t="shared" si="65"/>
        <v>3</v>
      </c>
      <c r="AF186" s="757">
        <v>3275</v>
      </c>
      <c r="AG186" s="757">
        <f t="shared" si="91"/>
        <v>9825</v>
      </c>
      <c r="AH186" s="757">
        <v>10674.300000000001</v>
      </c>
      <c r="AI186" s="757">
        <f>AH186*AE186</f>
        <v>32022.9</v>
      </c>
      <c r="AJ186" s="754">
        <f t="shared" si="92"/>
        <v>41847.9</v>
      </c>
    </row>
    <row r="187" spans="1:36" s="403" customFormat="1" ht="17.45" hidden="1" customHeight="1" x14ac:dyDescent="0.25">
      <c r="A187" s="439" t="s">
        <v>757</v>
      </c>
      <c r="B187" s="433" t="s">
        <v>286</v>
      </c>
      <c r="C187" s="569" t="s">
        <v>224</v>
      </c>
      <c r="D187" s="593">
        <v>1</v>
      </c>
      <c r="E187" s="470">
        <v>691680</v>
      </c>
      <c r="F187" s="470">
        <f t="shared" si="83"/>
        <v>691680</v>
      </c>
      <c r="G187" s="470"/>
      <c r="H187" s="470"/>
      <c r="I187" s="592">
        <f t="shared" si="84"/>
        <v>691680</v>
      </c>
      <c r="J187" s="823"/>
      <c r="K187" s="824">
        <v>691680</v>
      </c>
      <c r="L187" s="825">
        <f t="shared" si="85"/>
        <v>0</v>
      </c>
      <c r="M187" s="824"/>
      <c r="N187" s="825"/>
      <c r="O187" s="818">
        <f t="shared" si="86"/>
        <v>0</v>
      </c>
      <c r="P187" s="641">
        <f t="shared" si="66"/>
        <v>0</v>
      </c>
      <c r="Q187" s="514">
        <f t="shared" si="67"/>
        <v>0</v>
      </c>
      <c r="R187" s="640">
        <f t="shared" si="55"/>
        <v>0</v>
      </c>
      <c r="S187" s="650"/>
      <c r="T187" s="524">
        <v>691680</v>
      </c>
      <c r="U187" s="524">
        <f t="shared" si="87"/>
        <v>0</v>
      </c>
      <c r="V187" s="524"/>
      <c r="W187" s="524"/>
      <c r="X187" s="674">
        <f t="shared" si="88"/>
        <v>0</v>
      </c>
      <c r="Y187" s="650"/>
      <c r="Z187" s="524">
        <v>691680</v>
      </c>
      <c r="AA187" s="524">
        <f t="shared" si="89"/>
        <v>0</v>
      </c>
      <c r="AB187" s="524"/>
      <c r="AC187" s="524"/>
      <c r="AD187" s="674">
        <f t="shared" si="90"/>
        <v>0</v>
      </c>
      <c r="AE187" s="744">
        <f t="shared" si="65"/>
        <v>1</v>
      </c>
      <c r="AF187" s="757">
        <v>691680</v>
      </c>
      <c r="AG187" s="757">
        <f t="shared" si="91"/>
        <v>691680</v>
      </c>
      <c r="AH187" s="757"/>
      <c r="AI187" s="757"/>
      <c r="AJ187" s="754">
        <f t="shared" si="92"/>
        <v>691680</v>
      </c>
    </row>
    <row r="188" spans="1:36" s="404" customFormat="1" ht="17.45" hidden="1" customHeight="1" x14ac:dyDescent="0.25">
      <c r="A188" s="706" t="s">
        <v>307</v>
      </c>
      <c r="B188" s="698" t="s">
        <v>308</v>
      </c>
      <c r="C188" s="699"/>
      <c r="D188" s="703"/>
      <c r="E188" s="421"/>
      <c r="F188" s="421">
        <f>SUM(F189:F246)</f>
        <v>3561339.34</v>
      </c>
      <c r="G188" s="421"/>
      <c r="H188" s="421">
        <f>SUM(H189:H246)</f>
        <v>3312247.2719999999</v>
      </c>
      <c r="I188" s="586">
        <f>SUM(I189:I246)</f>
        <v>6873586.6119999997</v>
      </c>
      <c r="J188" s="833"/>
      <c r="K188" s="802"/>
      <c r="L188" s="811">
        <f>SUM(L189:L246)</f>
        <v>0</v>
      </c>
      <c r="M188" s="802"/>
      <c r="N188" s="811">
        <f>SUM(N189:N246)</f>
        <v>0</v>
      </c>
      <c r="O188" s="804">
        <f>SUM(O189:O246)</f>
        <v>0</v>
      </c>
      <c r="P188" s="641">
        <f t="shared" si="66"/>
        <v>0</v>
      </c>
      <c r="Q188" s="514">
        <f t="shared" si="67"/>
        <v>0</v>
      </c>
      <c r="R188" s="640">
        <f t="shared" si="55"/>
        <v>0</v>
      </c>
      <c r="S188" s="636"/>
      <c r="T188" s="520"/>
      <c r="U188" s="520">
        <f>SUM(U189:U246)</f>
        <v>0</v>
      </c>
      <c r="V188" s="520"/>
      <c r="W188" s="520">
        <f>SUM(W189:W246)</f>
        <v>0</v>
      </c>
      <c r="X188" s="672">
        <f>SUM(X189:X246)</f>
        <v>0</v>
      </c>
      <c r="Y188" s="636"/>
      <c r="Z188" s="520"/>
      <c r="AA188" s="520">
        <f>SUM(AA189:AA246)</f>
        <v>0</v>
      </c>
      <c r="AB188" s="520"/>
      <c r="AC188" s="520">
        <f>SUM(AC189:AC246)</f>
        <v>0</v>
      </c>
      <c r="AD188" s="672">
        <f>SUM(AD189:AD246)</f>
        <v>0</v>
      </c>
      <c r="AE188" s="744">
        <f t="shared" si="65"/>
        <v>0</v>
      </c>
      <c r="AF188" s="749"/>
      <c r="AG188" s="749">
        <f>SUM(AG189:AG246)</f>
        <v>3561339.34</v>
      </c>
      <c r="AH188" s="749"/>
      <c r="AI188" s="749">
        <f>SUM(AI189:AI246)</f>
        <v>3312247.2719999999</v>
      </c>
      <c r="AJ188" s="750">
        <f>SUM(AJ189:AJ246)</f>
        <v>6873586.6119999997</v>
      </c>
    </row>
    <row r="189" spans="1:36" s="403" customFormat="1" ht="26.45" hidden="1" customHeight="1" x14ac:dyDescent="0.25">
      <c r="A189" s="442" t="s">
        <v>758</v>
      </c>
      <c r="B189" s="438" t="s">
        <v>309</v>
      </c>
      <c r="C189" s="573" t="s">
        <v>224</v>
      </c>
      <c r="D189" s="601">
        <v>4</v>
      </c>
      <c r="E189" s="467">
        <v>5502</v>
      </c>
      <c r="F189" s="467">
        <f t="shared" ref="F189:F246" si="93">E189*D189</f>
        <v>22008</v>
      </c>
      <c r="G189" s="467">
        <v>42612.700000000004</v>
      </c>
      <c r="H189" s="467">
        <f>G189*D189</f>
        <v>170450.80000000002</v>
      </c>
      <c r="I189" s="589">
        <f t="shared" ref="I189:I246" si="94">F189+H189</f>
        <v>192458.80000000002</v>
      </c>
      <c r="J189" s="801"/>
      <c r="K189" s="807">
        <v>5502</v>
      </c>
      <c r="L189" s="808">
        <f t="shared" ref="L189:L246" si="95">K189*J189</f>
        <v>0</v>
      </c>
      <c r="M189" s="807">
        <v>42612.700000000004</v>
      </c>
      <c r="N189" s="808">
        <f>M189*J189</f>
        <v>0</v>
      </c>
      <c r="O189" s="812">
        <f t="shared" ref="O189:O246" si="96">L189+N189</f>
        <v>0</v>
      </c>
      <c r="P189" s="641">
        <f t="shared" si="66"/>
        <v>0</v>
      </c>
      <c r="Q189" s="514">
        <f t="shared" si="67"/>
        <v>0</v>
      </c>
      <c r="R189" s="640">
        <f t="shared" si="55"/>
        <v>0</v>
      </c>
      <c r="S189" s="641"/>
      <c r="T189" s="521">
        <v>5502</v>
      </c>
      <c r="U189" s="521">
        <f t="shared" ref="U189:U246" si="97">T189*S189</f>
        <v>0</v>
      </c>
      <c r="V189" s="521">
        <v>42612.700000000004</v>
      </c>
      <c r="W189" s="521">
        <f>V189*S189</f>
        <v>0</v>
      </c>
      <c r="X189" s="673">
        <f t="shared" ref="X189:X246" si="98">U189+W189</f>
        <v>0</v>
      </c>
      <c r="Y189" s="641"/>
      <c r="Z189" s="521">
        <v>5502</v>
      </c>
      <c r="AA189" s="521">
        <f t="shared" ref="AA189:AA246" si="99">Z189*Y189</f>
        <v>0</v>
      </c>
      <c r="AB189" s="521">
        <v>42612.700000000004</v>
      </c>
      <c r="AC189" s="521">
        <f>AB189*Y189</f>
        <v>0</v>
      </c>
      <c r="AD189" s="673">
        <f t="shared" ref="AD189:AD246" si="100">AA189+AC189</f>
        <v>0</v>
      </c>
      <c r="AE189" s="744">
        <f t="shared" si="65"/>
        <v>4</v>
      </c>
      <c r="AF189" s="751">
        <v>5502</v>
      </c>
      <c r="AG189" s="751">
        <f t="shared" ref="AG189:AG246" si="101">AF189*AE189</f>
        <v>22008</v>
      </c>
      <c r="AH189" s="751">
        <v>42612.700000000004</v>
      </c>
      <c r="AI189" s="751">
        <f>AH189*AE189</f>
        <v>170450.80000000002</v>
      </c>
      <c r="AJ189" s="752">
        <f t="shared" ref="AJ189:AJ246" si="102">AG189+AI189</f>
        <v>192458.80000000002</v>
      </c>
    </row>
    <row r="190" spans="1:36" s="403" customFormat="1" ht="26.45" hidden="1" customHeight="1" x14ac:dyDescent="0.25">
      <c r="A190" s="442" t="s">
        <v>759</v>
      </c>
      <c r="B190" s="438" t="s">
        <v>309</v>
      </c>
      <c r="C190" s="573" t="s">
        <v>224</v>
      </c>
      <c r="D190" s="601">
        <v>1</v>
      </c>
      <c r="E190" s="467">
        <v>5502</v>
      </c>
      <c r="F190" s="467">
        <f t="shared" si="93"/>
        <v>5502</v>
      </c>
      <c r="G190" s="467"/>
      <c r="H190" s="467"/>
      <c r="I190" s="589">
        <f t="shared" si="94"/>
        <v>5502</v>
      </c>
      <c r="J190" s="801"/>
      <c r="K190" s="807">
        <v>5502</v>
      </c>
      <c r="L190" s="808">
        <f t="shared" si="95"/>
        <v>0</v>
      </c>
      <c r="M190" s="807"/>
      <c r="N190" s="808"/>
      <c r="O190" s="812">
        <f t="shared" si="96"/>
        <v>0</v>
      </c>
      <c r="P190" s="641">
        <f t="shared" si="66"/>
        <v>0</v>
      </c>
      <c r="Q190" s="514">
        <f t="shared" si="67"/>
        <v>0</v>
      </c>
      <c r="R190" s="640">
        <f t="shared" si="55"/>
        <v>0</v>
      </c>
      <c r="S190" s="641"/>
      <c r="T190" s="521">
        <v>5502</v>
      </c>
      <c r="U190" s="521">
        <f t="shared" si="97"/>
        <v>0</v>
      </c>
      <c r="V190" s="521"/>
      <c r="W190" s="521"/>
      <c r="X190" s="673">
        <f t="shared" si="98"/>
        <v>0</v>
      </c>
      <c r="Y190" s="641"/>
      <c r="Z190" s="521">
        <v>5502</v>
      </c>
      <c r="AA190" s="521">
        <f t="shared" si="99"/>
        <v>0</v>
      </c>
      <c r="AB190" s="521"/>
      <c r="AC190" s="521"/>
      <c r="AD190" s="673">
        <f t="shared" si="100"/>
        <v>0</v>
      </c>
      <c r="AE190" s="744">
        <f t="shared" si="65"/>
        <v>1</v>
      </c>
      <c r="AF190" s="751">
        <v>5502</v>
      </c>
      <c r="AG190" s="751">
        <f t="shared" si="101"/>
        <v>5502</v>
      </c>
      <c r="AH190" s="751"/>
      <c r="AI190" s="751"/>
      <c r="AJ190" s="752">
        <f t="shared" si="102"/>
        <v>5502</v>
      </c>
    </row>
    <row r="191" spans="1:36" s="403" customFormat="1" ht="26.45" hidden="1" customHeight="1" x14ac:dyDescent="0.25">
      <c r="A191" s="442" t="s">
        <v>760</v>
      </c>
      <c r="B191" s="438" t="s">
        <v>310</v>
      </c>
      <c r="C191" s="573" t="s">
        <v>224</v>
      </c>
      <c r="D191" s="601">
        <v>1</v>
      </c>
      <c r="E191" s="467">
        <v>5502</v>
      </c>
      <c r="F191" s="467">
        <f t="shared" si="93"/>
        <v>5502</v>
      </c>
      <c r="G191" s="467"/>
      <c r="H191" s="467"/>
      <c r="I191" s="589">
        <f t="shared" si="94"/>
        <v>5502</v>
      </c>
      <c r="J191" s="801"/>
      <c r="K191" s="807">
        <v>5502</v>
      </c>
      <c r="L191" s="808">
        <f t="shared" si="95"/>
        <v>0</v>
      </c>
      <c r="M191" s="807"/>
      <c r="N191" s="808"/>
      <c r="O191" s="812">
        <f t="shared" si="96"/>
        <v>0</v>
      </c>
      <c r="P191" s="641">
        <f t="shared" si="66"/>
        <v>0</v>
      </c>
      <c r="Q191" s="514">
        <f t="shared" si="67"/>
        <v>0</v>
      </c>
      <c r="R191" s="640">
        <f t="shared" si="55"/>
        <v>0</v>
      </c>
      <c r="S191" s="641"/>
      <c r="T191" s="521">
        <v>5502</v>
      </c>
      <c r="U191" s="521">
        <f t="shared" si="97"/>
        <v>0</v>
      </c>
      <c r="V191" s="521"/>
      <c r="W191" s="521"/>
      <c r="X191" s="673">
        <f t="shared" si="98"/>
        <v>0</v>
      </c>
      <c r="Y191" s="641"/>
      <c r="Z191" s="521">
        <v>5502</v>
      </c>
      <c r="AA191" s="521">
        <f t="shared" si="99"/>
        <v>0</v>
      </c>
      <c r="AB191" s="521"/>
      <c r="AC191" s="521"/>
      <c r="AD191" s="673">
        <f t="shared" si="100"/>
        <v>0</v>
      </c>
      <c r="AE191" s="744">
        <f t="shared" si="65"/>
        <v>1</v>
      </c>
      <c r="AF191" s="751">
        <v>5502</v>
      </c>
      <c r="AG191" s="751">
        <f t="shared" si="101"/>
        <v>5502</v>
      </c>
      <c r="AH191" s="751"/>
      <c r="AI191" s="751"/>
      <c r="AJ191" s="752">
        <f t="shared" si="102"/>
        <v>5502</v>
      </c>
    </row>
    <row r="192" spans="1:36" s="403" customFormat="1" ht="26.45" hidden="1" customHeight="1" x14ac:dyDescent="0.25">
      <c r="A192" s="442" t="s">
        <v>761</v>
      </c>
      <c r="B192" s="438" t="s">
        <v>311</v>
      </c>
      <c r="C192" s="578" t="s">
        <v>31</v>
      </c>
      <c r="D192" s="601">
        <v>2</v>
      </c>
      <c r="E192" s="467">
        <v>1310</v>
      </c>
      <c r="F192" s="467">
        <f t="shared" si="93"/>
        <v>2620</v>
      </c>
      <c r="G192" s="467">
        <v>5053.1000000000004</v>
      </c>
      <c r="H192" s="467">
        <f>G192*D192</f>
        <v>10106.200000000001</v>
      </c>
      <c r="I192" s="589">
        <f t="shared" si="94"/>
        <v>12726.2</v>
      </c>
      <c r="J192" s="801"/>
      <c r="K192" s="807">
        <v>1310</v>
      </c>
      <c r="L192" s="808">
        <f t="shared" si="95"/>
        <v>0</v>
      </c>
      <c r="M192" s="807">
        <v>5053.1000000000004</v>
      </c>
      <c r="N192" s="808">
        <f>M192*J192</f>
        <v>0</v>
      </c>
      <c r="O192" s="812">
        <f t="shared" si="96"/>
        <v>0</v>
      </c>
      <c r="P192" s="641">
        <f t="shared" si="66"/>
        <v>0</v>
      </c>
      <c r="Q192" s="514">
        <f t="shared" si="67"/>
        <v>0</v>
      </c>
      <c r="R192" s="640">
        <f t="shared" si="55"/>
        <v>0</v>
      </c>
      <c r="S192" s="641"/>
      <c r="T192" s="521">
        <v>1310</v>
      </c>
      <c r="U192" s="521">
        <f t="shared" si="97"/>
        <v>0</v>
      </c>
      <c r="V192" s="521">
        <v>5053.1000000000004</v>
      </c>
      <c r="W192" s="521">
        <f>V192*S192</f>
        <v>0</v>
      </c>
      <c r="X192" s="673">
        <f t="shared" si="98"/>
        <v>0</v>
      </c>
      <c r="Y192" s="641"/>
      <c r="Z192" s="521">
        <v>1310</v>
      </c>
      <c r="AA192" s="521">
        <f t="shared" si="99"/>
        <v>0</v>
      </c>
      <c r="AB192" s="521">
        <v>5053.1000000000004</v>
      </c>
      <c r="AC192" s="521">
        <f>AB192*Y192</f>
        <v>0</v>
      </c>
      <c r="AD192" s="673">
        <f t="shared" si="100"/>
        <v>0</v>
      </c>
      <c r="AE192" s="744">
        <f t="shared" si="65"/>
        <v>2</v>
      </c>
      <c r="AF192" s="751">
        <v>1310</v>
      </c>
      <c r="AG192" s="751">
        <f t="shared" si="101"/>
        <v>2620</v>
      </c>
      <c r="AH192" s="751">
        <v>5053.1000000000004</v>
      </c>
      <c r="AI192" s="751">
        <f>AH192*AE192</f>
        <v>10106.200000000001</v>
      </c>
      <c r="AJ192" s="752">
        <f t="shared" si="102"/>
        <v>12726.2</v>
      </c>
    </row>
    <row r="193" spans="1:36" s="403" customFormat="1" ht="15.6" hidden="1" customHeight="1" x14ac:dyDescent="0.25">
      <c r="A193" s="442" t="s">
        <v>762</v>
      </c>
      <c r="B193" s="438" t="s">
        <v>312</v>
      </c>
      <c r="C193" s="578" t="s">
        <v>31</v>
      </c>
      <c r="D193" s="601">
        <v>1</v>
      </c>
      <c r="E193" s="467">
        <v>1310</v>
      </c>
      <c r="F193" s="467">
        <f t="shared" si="93"/>
        <v>1310</v>
      </c>
      <c r="G193" s="467">
        <v>11354.2</v>
      </c>
      <c r="H193" s="467">
        <f>G193*D193</f>
        <v>11354.2</v>
      </c>
      <c r="I193" s="589">
        <f t="shared" si="94"/>
        <v>12664.2</v>
      </c>
      <c r="J193" s="801"/>
      <c r="K193" s="807">
        <v>1310</v>
      </c>
      <c r="L193" s="808">
        <f t="shared" si="95"/>
        <v>0</v>
      </c>
      <c r="M193" s="807">
        <v>11354.2</v>
      </c>
      <c r="N193" s="808">
        <f>M193*J193</f>
        <v>0</v>
      </c>
      <c r="O193" s="812">
        <f t="shared" si="96"/>
        <v>0</v>
      </c>
      <c r="P193" s="641">
        <f t="shared" si="66"/>
        <v>0</v>
      </c>
      <c r="Q193" s="514">
        <f t="shared" si="67"/>
        <v>0</v>
      </c>
      <c r="R193" s="640">
        <f t="shared" si="55"/>
        <v>0</v>
      </c>
      <c r="S193" s="641"/>
      <c r="T193" s="521">
        <v>1310</v>
      </c>
      <c r="U193" s="521">
        <f t="shared" si="97"/>
        <v>0</v>
      </c>
      <c r="V193" s="521">
        <v>11354.2</v>
      </c>
      <c r="W193" s="521">
        <f>V193*S193</f>
        <v>0</v>
      </c>
      <c r="X193" s="673">
        <f t="shared" si="98"/>
        <v>0</v>
      </c>
      <c r="Y193" s="641"/>
      <c r="Z193" s="521">
        <v>1310</v>
      </c>
      <c r="AA193" s="521">
        <f t="shared" si="99"/>
        <v>0</v>
      </c>
      <c r="AB193" s="521">
        <v>11354.2</v>
      </c>
      <c r="AC193" s="521">
        <f>AB193*Y193</f>
        <v>0</v>
      </c>
      <c r="AD193" s="673">
        <f t="shared" si="100"/>
        <v>0</v>
      </c>
      <c r="AE193" s="744">
        <f t="shared" si="65"/>
        <v>1</v>
      </c>
      <c r="AF193" s="751">
        <v>1310</v>
      </c>
      <c r="AG193" s="751">
        <f t="shared" si="101"/>
        <v>1310</v>
      </c>
      <c r="AH193" s="751">
        <v>11354.2</v>
      </c>
      <c r="AI193" s="751">
        <f>AH193*AE193</f>
        <v>11354.2</v>
      </c>
      <c r="AJ193" s="752">
        <f t="shared" si="102"/>
        <v>12664.2</v>
      </c>
    </row>
    <row r="194" spans="1:36" s="403" customFormat="1" ht="26.45" hidden="1" customHeight="1" x14ac:dyDescent="0.25">
      <c r="A194" s="442" t="s">
        <v>763</v>
      </c>
      <c r="B194" s="438" t="s">
        <v>313</v>
      </c>
      <c r="C194" s="573" t="s">
        <v>224</v>
      </c>
      <c r="D194" s="601">
        <v>8</v>
      </c>
      <c r="E194" s="467">
        <v>3930</v>
      </c>
      <c r="F194" s="467">
        <f t="shared" si="93"/>
        <v>31440</v>
      </c>
      <c r="G194" s="467">
        <v>4232.8</v>
      </c>
      <c r="H194" s="467">
        <f>G194*D194</f>
        <v>33862.400000000001</v>
      </c>
      <c r="I194" s="589">
        <f t="shared" si="94"/>
        <v>65302.400000000001</v>
      </c>
      <c r="J194" s="801"/>
      <c r="K194" s="807">
        <v>3930</v>
      </c>
      <c r="L194" s="808">
        <f t="shared" si="95"/>
        <v>0</v>
      </c>
      <c r="M194" s="807">
        <v>4232.8</v>
      </c>
      <c r="N194" s="808">
        <f>M194*J194</f>
        <v>0</v>
      </c>
      <c r="O194" s="812">
        <f t="shared" si="96"/>
        <v>0</v>
      </c>
      <c r="P194" s="641">
        <f t="shared" si="66"/>
        <v>0</v>
      </c>
      <c r="Q194" s="514">
        <f t="shared" si="67"/>
        <v>0</v>
      </c>
      <c r="R194" s="640">
        <f t="shared" si="55"/>
        <v>0</v>
      </c>
      <c r="S194" s="641"/>
      <c r="T194" s="521">
        <v>3930</v>
      </c>
      <c r="U194" s="521">
        <f t="shared" si="97"/>
        <v>0</v>
      </c>
      <c r="V194" s="521">
        <v>4232.8</v>
      </c>
      <c r="W194" s="521">
        <f>V194*S194</f>
        <v>0</v>
      </c>
      <c r="X194" s="673">
        <f t="shared" si="98"/>
        <v>0</v>
      </c>
      <c r="Y194" s="641"/>
      <c r="Z194" s="521">
        <v>3930</v>
      </c>
      <c r="AA194" s="521">
        <f t="shared" si="99"/>
        <v>0</v>
      </c>
      <c r="AB194" s="521">
        <v>4232.8</v>
      </c>
      <c r="AC194" s="521">
        <f>AB194*Y194</f>
        <v>0</v>
      </c>
      <c r="AD194" s="673">
        <f t="shared" si="100"/>
        <v>0</v>
      </c>
      <c r="AE194" s="744">
        <f t="shared" si="65"/>
        <v>8</v>
      </c>
      <c r="AF194" s="751">
        <v>3930</v>
      </c>
      <c r="AG194" s="751">
        <f t="shared" si="101"/>
        <v>31440</v>
      </c>
      <c r="AH194" s="751">
        <v>4232.8</v>
      </c>
      <c r="AI194" s="751">
        <f>AH194*AE194</f>
        <v>33862.400000000001</v>
      </c>
      <c r="AJ194" s="752">
        <f t="shared" si="102"/>
        <v>65302.400000000001</v>
      </c>
    </row>
    <row r="195" spans="1:36" s="403" customFormat="1" ht="26.45" hidden="1" customHeight="1" x14ac:dyDescent="0.25">
      <c r="A195" s="442" t="s">
        <v>764</v>
      </c>
      <c r="B195" s="438" t="s">
        <v>313</v>
      </c>
      <c r="C195" s="573" t="s">
        <v>224</v>
      </c>
      <c r="D195" s="601">
        <v>1</v>
      </c>
      <c r="E195" s="467">
        <v>3930</v>
      </c>
      <c r="F195" s="467">
        <f t="shared" si="93"/>
        <v>3930</v>
      </c>
      <c r="G195" s="467"/>
      <c r="H195" s="467"/>
      <c r="I195" s="589">
        <f t="shared" si="94"/>
        <v>3930</v>
      </c>
      <c r="J195" s="801"/>
      <c r="K195" s="807">
        <v>3930</v>
      </c>
      <c r="L195" s="808">
        <f t="shared" si="95"/>
        <v>0</v>
      </c>
      <c r="M195" s="807"/>
      <c r="N195" s="808"/>
      <c r="O195" s="812">
        <f t="shared" si="96"/>
        <v>0</v>
      </c>
      <c r="P195" s="641">
        <f t="shared" si="66"/>
        <v>0</v>
      </c>
      <c r="Q195" s="514">
        <f t="shared" si="67"/>
        <v>0</v>
      </c>
      <c r="R195" s="640">
        <f t="shared" si="55"/>
        <v>0</v>
      </c>
      <c r="S195" s="641"/>
      <c r="T195" s="521">
        <v>3930</v>
      </c>
      <c r="U195" s="521">
        <f t="shared" si="97"/>
        <v>0</v>
      </c>
      <c r="V195" s="521"/>
      <c r="W195" s="521"/>
      <c r="X195" s="673">
        <f t="shared" si="98"/>
        <v>0</v>
      </c>
      <c r="Y195" s="641"/>
      <c r="Z195" s="521">
        <v>3930</v>
      </c>
      <c r="AA195" s="521">
        <f t="shared" si="99"/>
        <v>0</v>
      </c>
      <c r="AB195" s="521"/>
      <c r="AC195" s="521"/>
      <c r="AD195" s="673">
        <f t="shared" si="100"/>
        <v>0</v>
      </c>
      <c r="AE195" s="744">
        <f t="shared" si="65"/>
        <v>1</v>
      </c>
      <c r="AF195" s="751">
        <v>3930</v>
      </c>
      <c r="AG195" s="751">
        <f t="shared" si="101"/>
        <v>3930</v>
      </c>
      <c r="AH195" s="751"/>
      <c r="AI195" s="751"/>
      <c r="AJ195" s="752">
        <f t="shared" si="102"/>
        <v>3930</v>
      </c>
    </row>
    <row r="196" spans="1:36" s="403" customFormat="1" ht="15.6" hidden="1" customHeight="1" x14ac:dyDescent="0.25">
      <c r="A196" s="442" t="s">
        <v>765</v>
      </c>
      <c r="B196" s="438" t="s">
        <v>314</v>
      </c>
      <c r="C196" s="578" t="s">
        <v>31</v>
      </c>
      <c r="D196" s="601">
        <v>192</v>
      </c>
      <c r="E196" s="467">
        <v>32.75</v>
      </c>
      <c r="F196" s="467">
        <f t="shared" si="93"/>
        <v>6288</v>
      </c>
      <c r="G196" s="467">
        <v>128.70000000000002</v>
      </c>
      <c r="H196" s="467">
        <f>G196*D196</f>
        <v>24710.400000000001</v>
      </c>
      <c r="I196" s="589">
        <f t="shared" si="94"/>
        <v>30998.400000000001</v>
      </c>
      <c r="J196" s="801"/>
      <c r="K196" s="807">
        <v>32.75</v>
      </c>
      <c r="L196" s="808">
        <f t="shared" si="95"/>
        <v>0</v>
      </c>
      <c r="M196" s="807">
        <v>128.70000000000002</v>
      </c>
      <c r="N196" s="808">
        <f>M196*J196</f>
        <v>0</v>
      </c>
      <c r="O196" s="812">
        <f t="shared" si="96"/>
        <v>0</v>
      </c>
      <c r="P196" s="641">
        <f t="shared" si="66"/>
        <v>0</v>
      </c>
      <c r="Q196" s="514">
        <f t="shared" si="67"/>
        <v>0</v>
      </c>
      <c r="R196" s="640">
        <f t="shared" si="55"/>
        <v>0</v>
      </c>
      <c r="S196" s="641"/>
      <c r="T196" s="521">
        <v>32.75</v>
      </c>
      <c r="U196" s="521">
        <f t="shared" si="97"/>
        <v>0</v>
      </c>
      <c r="V196" s="521">
        <v>128.70000000000002</v>
      </c>
      <c r="W196" s="521">
        <f>V196*S196</f>
        <v>0</v>
      </c>
      <c r="X196" s="673">
        <f t="shared" si="98"/>
        <v>0</v>
      </c>
      <c r="Y196" s="641"/>
      <c r="Z196" s="521">
        <v>32.75</v>
      </c>
      <c r="AA196" s="521">
        <f t="shared" si="99"/>
        <v>0</v>
      </c>
      <c r="AB196" s="521">
        <v>128.70000000000002</v>
      </c>
      <c r="AC196" s="521">
        <f>AB196*Y196</f>
        <v>0</v>
      </c>
      <c r="AD196" s="673">
        <f t="shared" si="100"/>
        <v>0</v>
      </c>
      <c r="AE196" s="744">
        <f t="shared" si="65"/>
        <v>192</v>
      </c>
      <c r="AF196" s="751">
        <v>32.75</v>
      </c>
      <c r="AG196" s="751">
        <f t="shared" si="101"/>
        <v>6288</v>
      </c>
      <c r="AH196" s="751">
        <v>128.70000000000002</v>
      </c>
      <c r="AI196" s="751">
        <f>AH196*AE196</f>
        <v>24710.400000000001</v>
      </c>
      <c r="AJ196" s="752">
        <f t="shared" si="102"/>
        <v>30998.400000000001</v>
      </c>
    </row>
    <row r="197" spans="1:36" s="403" customFormat="1" ht="15.6" hidden="1" customHeight="1" x14ac:dyDescent="0.25">
      <c r="A197" s="442" t="s">
        <v>766</v>
      </c>
      <c r="B197" s="438" t="s">
        <v>315</v>
      </c>
      <c r="C197" s="578" t="s">
        <v>31</v>
      </c>
      <c r="D197" s="601">
        <v>96</v>
      </c>
      <c r="E197" s="467">
        <v>32.75</v>
      </c>
      <c r="F197" s="467">
        <f t="shared" si="93"/>
        <v>3144</v>
      </c>
      <c r="G197" s="467">
        <v>93.600000000000009</v>
      </c>
      <c r="H197" s="467">
        <f>G197*D197</f>
        <v>8985.6</v>
      </c>
      <c r="I197" s="589">
        <f t="shared" si="94"/>
        <v>12129.6</v>
      </c>
      <c r="J197" s="801"/>
      <c r="K197" s="807">
        <v>32.75</v>
      </c>
      <c r="L197" s="808">
        <f t="shared" si="95"/>
        <v>0</v>
      </c>
      <c r="M197" s="807">
        <v>93.600000000000009</v>
      </c>
      <c r="N197" s="808">
        <f>M197*J197</f>
        <v>0</v>
      </c>
      <c r="O197" s="812">
        <f t="shared" si="96"/>
        <v>0</v>
      </c>
      <c r="P197" s="641">
        <f t="shared" si="66"/>
        <v>0</v>
      </c>
      <c r="Q197" s="514">
        <f t="shared" si="67"/>
        <v>0</v>
      </c>
      <c r="R197" s="640">
        <f t="shared" si="55"/>
        <v>0</v>
      </c>
      <c r="S197" s="641"/>
      <c r="T197" s="521">
        <v>32.75</v>
      </c>
      <c r="U197" s="521">
        <f t="shared" si="97"/>
        <v>0</v>
      </c>
      <c r="V197" s="521">
        <v>93.600000000000009</v>
      </c>
      <c r="W197" s="521">
        <f>V197*S197</f>
        <v>0</v>
      </c>
      <c r="X197" s="673">
        <f t="shared" si="98"/>
        <v>0</v>
      </c>
      <c r="Y197" s="641"/>
      <c r="Z197" s="521">
        <v>32.75</v>
      </c>
      <c r="AA197" s="521">
        <f t="shared" si="99"/>
        <v>0</v>
      </c>
      <c r="AB197" s="521">
        <v>93.600000000000009</v>
      </c>
      <c r="AC197" s="521">
        <f>AB197*Y197</f>
        <v>0</v>
      </c>
      <c r="AD197" s="673">
        <f t="shared" si="100"/>
        <v>0</v>
      </c>
      <c r="AE197" s="744">
        <f t="shared" si="65"/>
        <v>96</v>
      </c>
      <c r="AF197" s="751">
        <v>32.75</v>
      </c>
      <c r="AG197" s="751">
        <f t="shared" si="101"/>
        <v>3144</v>
      </c>
      <c r="AH197" s="751">
        <v>93.600000000000009</v>
      </c>
      <c r="AI197" s="751">
        <f>AH197*AE197</f>
        <v>8985.6</v>
      </c>
      <c r="AJ197" s="752">
        <f t="shared" si="102"/>
        <v>12129.6</v>
      </c>
    </row>
    <row r="198" spans="1:36" s="403" customFormat="1" ht="26.45" hidden="1" customHeight="1" x14ac:dyDescent="0.25">
      <c r="A198" s="442" t="s">
        <v>767</v>
      </c>
      <c r="B198" s="438" t="s">
        <v>316</v>
      </c>
      <c r="C198" s="578" t="s">
        <v>31</v>
      </c>
      <c r="D198" s="601">
        <v>4</v>
      </c>
      <c r="E198" s="467">
        <v>4716</v>
      </c>
      <c r="F198" s="467">
        <f t="shared" si="93"/>
        <v>18864</v>
      </c>
      <c r="G198" s="467">
        <v>7410</v>
      </c>
      <c r="H198" s="467">
        <f>G198*D198</f>
        <v>29640</v>
      </c>
      <c r="I198" s="589">
        <f t="shared" si="94"/>
        <v>48504</v>
      </c>
      <c r="J198" s="801"/>
      <c r="K198" s="807">
        <v>4716</v>
      </c>
      <c r="L198" s="808">
        <f t="shared" si="95"/>
        <v>0</v>
      </c>
      <c r="M198" s="807">
        <v>7410</v>
      </c>
      <c r="N198" s="808">
        <f>M198*J198</f>
        <v>0</v>
      </c>
      <c r="O198" s="812">
        <f t="shared" si="96"/>
        <v>0</v>
      </c>
      <c r="P198" s="641">
        <f t="shared" si="66"/>
        <v>0</v>
      </c>
      <c r="Q198" s="514">
        <f t="shared" si="67"/>
        <v>0</v>
      </c>
      <c r="R198" s="640">
        <f t="shared" si="55"/>
        <v>0</v>
      </c>
      <c r="S198" s="641"/>
      <c r="T198" s="521">
        <v>4716</v>
      </c>
      <c r="U198" s="521">
        <f t="shared" si="97"/>
        <v>0</v>
      </c>
      <c r="V198" s="521">
        <v>7410</v>
      </c>
      <c r="W198" s="521">
        <f>V198*S198</f>
        <v>0</v>
      </c>
      <c r="X198" s="673">
        <f t="shared" si="98"/>
        <v>0</v>
      </c>
      <c r="Y198" s="641"/>
      <c r="Z198" s="521">
        <v>4716</v>
      </c>
      <c r="AA198" s="521">
        <f t="shared" si="99"/>
        <v>0</v>
      </c>
      <c r="AB198" s="521">
        <v>7410</v>
      </c>
      <c r="AC198" s="521">
        <f>AB198*Y198</f>
        <v>0</v>
      </c>
      <c r="AD198" s="673">
        <f t="shared" si="100"/>
        <v>0</v>
      </c>
      <c r="AE198" s="744">
        <f t="shared" si="65"/>
        <v>4</v>
      </c>
      <c r="AF198" s="751">
        <v>4716</v>
      </c>
      <c r="AG198" s="751">
        <f t="shared" si="101"/>
        <v>18864</v>
      </c>
      <c r="AH198" s="751">
        <v>7410</v>
      </c>
      <c r="AI198" s="751">
        <f>AH198*AE198</f>
        <v>29640</v>
      </c>
      <c r="AJ198" s="752">
        <f t="shared" si="102"/>
        <v>48504</v>
      </c>
    </row>
    <row r="199" spans="1:36" s="403" customFormat="1" ht="26.45" hidden="1" customHeight="1" x14ac:dyDescent="0.25">
      <c r="A199" s="442" t="s">
        <v>768</v>
      </c>
      <c r="B199" s="438" t="s">
        <v>316</v>
      </c>
      <c r="C199" s="578" t="s">
        <v>31</v>
      </c>
      <c r="D199" s="601">
        <v>10</v>
      </c>
      <c r="E199" s="467">
        <v>4716</v>
      </c>
      <c r="F199" s="467">
        <f t="shared" si="93"/>
        <v>47160</v>
      </c>
      <c r="G199" s="467"/>
      <c r="H199" s="467"/>
      <c r="I199" s="589">
        <f t="shared" si="94"/>
        <v>47160</v>
      </c>
      <c r="J199" s="801"/>
      <c r="K199" s="807">
        <v>4716</v>
      </c>
      <c r="L199" s="808">
        <f t="shared" si="95"/>
        <v>0</v>
      </c>
      <c r="M199" s="807"/>
      <c r="N199" s="808"/>
      <c r="O199" s="812">
        <f t="shared" si="96"/>
        <v>0</v>
      </c>
      <c r="P199" s="641">
        <f t="shared" si="66"/>
        <v>0</v>
      </c>
      <c r="Q199" s="514">
        <f t="shared" si="67"/>
        <v>0</v>
      </c>
      <c r="R199" s="640">
        <f t="shared" si="55"/>
        <v>0</v>
      </c>
      <c r="S199" s="641"/>
      <c r="T199" s="521">
        <v>4716</v>
      </c>
      <c r="U199" s="521">
        <f t="shared" si="97"/>
        <v>0</v>
      </c>
      <c r="V199" s="521"/>
      <c r="W199" s="521"/>
      <c r="X199" s="673">
        <f t="shared" si="98"/>
        <v>0</v>
      </c>
      <c r="Y199" s="641"/>
      <c r="Z199" s="521">
        <v>4716</v>
      </c>
      <c r="AA199" s="521">
        <f t="shared" si="99"/>
        <v>0</v>
      </c>
      <c r="AB199" s="521"/>
      <c r="AC199" s="521"/>
      <c r="AD199" s="673">
        <f t="shared" si="100"/>
        <v>0</v>
      </c>
      <c r="AE199" s="744">
        <f t="shared" si="65"/>
        <v>10</v>
      </c>
      <c r="AF199" s="751">
        <v>4716</v>
      </c>
      <c r="AG199" s="751">
        <f t="shared" si="101"/>
        <v>47160</v>
      </c>
      <c r="AH199" s="751"/>
      <c r="AI199" s="751"/>
      <c r="AJ199" s="752">
        <f t="shared" si="102"/>
        <v>47160</v>
      </c>
    </row>
    <row r="200" spans="1:36" s="403" customFormat="1" ht="26.45" hidden="1" customHeight="1" x14ac:dyDescent="0.25">
      <c r="A200" s="442" t="s">
        <v>769</v>
      </c>
      <c r="B200" s="438" t="s">
        <v>317</v>
      </c>
      <c r="C200" s="578" t="s">
        <v>31</v>
      </c>
      <c r="D200" s="601">
        <v>4</v>
      </c>
      <c r="E200" s="467">
        <v>3275</v>
      </c>
      <c r="F200" s="467">
        <f t="shared" si="93"/>
        <v>13100</v>
      </c>
      <c r="G200" s="467"/>
      <c r="H200" s="467"/>
      <c r="I200" s="589">
        <f t="shared" si="94"/>
        <v>13100</v>
      </c>
      <c r="J200" s="801"/>
      <c r="K200" s="807">
        <v>3275</v>
      </c>
      <c r="L200" s="808">
        <f t="shared" si="95"/>
        <v>0</v>
      </c>
      <c r="M200" s="807"/>
      <c r="N200" s="808"/>
      <c r="O200" s="812">
        <f t="shared" si="96"/>
        <v>0</v>
      </c>
      <c r="P200" s="641">
        <f t="shared" si="66"/>
        <v>0</v>
      </c>
      <c r="Q200" s="514">
        <f t="shared" si="67"/>
        <v>0</v>
      </c>
      <c r="R200" s="640">
        <f t="shared" si="55"/>
        <v>0</v>
      </c>
      <c r="S200" s="641"/>
      <c r="T200" s="521">
        <v>3275</v>
      </c>
      <c r="U200" s="521">
        <f t="shared" si="97"/>
        <v>0</v>
      </c>
      <c r="V200" s="521"/>
      <c r="W200" s="521"/>
      <c r="X200" s="673">
        <f t="shared" si="98"/>
        <v>0</v>
      </c>
      <c r="Y200" s="641"/>
      <c r="Z200" s="521">
        <v>3275</v>
      </c>
      <c r="AA200" s="521">
        <f t="shared" si="99"/>
        <v>0</v>
      </c>
      <c r="AB200" s="521"/>
      <c r="AC200" s="521"/>
      <c r="AD200" s="673">
        <f t="shared" si="100"/>
        <v>0</v>
      </c>
      <c r="AE200" s="744">
        <f t="shared" si="65"/>
        <v>4</v>
      </c>
      <c r="AF200" s="751">
        <v>3275</v>
      </c>
      <c r="AG200" s="751">
        <f t="shared" si="101"/>
        <v>13100</v>
      </c>
      <c r="AH200" s="751"/>
      <c r="AI200" s="751"/>
      <c r="AJ200" s="752">
        <f t="shared" si="102"/>
        <v>13100</v>
      </c>
    </row>
    <row r="201" spans="1:36" s="403" customFormat="1" ht="26.45" hidden="1" customHeight="1" x14ac:dyDescent="0.25">
      <c r="A201" s="442" t="s">
        <v>770</v>
      </c>
      <c r="B201" s="438" t="s">
        <v>318</v>
      </c>
      <c r="C201" s="578" t="s">
        <v>31</v>
      </c>
      <c r="D201" s="601">
        <v>1</v>
      </c>
      <c r="E201" s="467">
        <v>3930</v>
      </c>
      <c r="F201" s="467">
        <f t="shared" si="93"/>
        <v>3930</v>
      </c>
      <c r="G201" s="467"/>
      <c r="H201" s="467"/>
      <c r="I201" s="589">
        <f t="shared" si="94"/>
        <v>3930</v>
      </c>
      <c r="J201" s="801"/>
      <c r="K201" s="807">
        <v>3930</v>
      </c>
      <c r="L201" s="808">
        <f t="shared" si="95"/>
        <v>0</v>
      </c>
      <c r="M201" s="807"/>
      <c r="N201" s="808"/>
      <c r="O201" s="812">
        <f t="shared" si="96"/>
        <v>0</v>
      </c>
      <c r="P201" s="641">
        <f t="shared" si="66"/>
        <v>0</v>
      </c>
      <c r="Q201" s="514">
        <f t="shared" si="67"/>
        <v>0</v>
      </c>
      <c r="R201" s="640">
        <f t="shared" si="55"/>
        <v>0</v>
      </c>
      <c r="S201" s="641"/>
      <c r="T201" s="521">
        <v>3930</v>
      </c>
      <c r="U201" s="521">
        <f t="shared" si="97"/>
        <v>0</v>
      </c>
      <c r="V201" s="521"/>
      <c r="W201" s="521"/>
      <c r="X201" s="673">
        <f t="shared" si="98"/>
        <v>0</v>
      </c>
      <c r="Y201" s="641"/>
      <c r="Z201" s="521">
        <v>3930</v>
      </c>
      <c r="AA201" s="521">
        <f t="shared" si="99"/>
        <v>0</v>
      </c>
      <c r="AB201" s="521"/>
      <c r="AC201" s="521"/>
      <c r="AD201" s="673">
        <f t="shared" si="100"/>
        <v>0</v>
      </c>
      <c r="AE201" s="744">
        <f t="shared" si="65"/>
        <v>1</v>
      </c>
      <c r="AF201" s="751">
        <v>3930</v>
      </c>
      <c r="AG201" s="751">
        <f t="shared" si="101"/>
        <v>3930</v>
      </c>
      <c r="AH201" s="751"/>
      <c r="AI201" s="751"/>
      <c r="AJ201" s="752">
        <f t="shared" si="102"/>
        <v>3930</v>
      </c>
    </row>
    <row r="202" spans="1:36" s="403" customFormat="1" ht="26.45" hidden="1" customHeight="1" x14ac:dyDescent="0.25">
      <c r="A202" s="442" t="s">
        <v>771</v>
      </c>
      <c r="B202" s="438" t="s">
        <v>319</v>
      </c>
      <c r="C202" s="578" t="s">
        <v>31</v>
      </c>
      <c r="D202" s="601">
        <v>5</v>
      </c>
      <c r="E202" s="467">
        <v>3930</v>
      </c>
      <c r="F202" s="467">
        <f t="shared" si="93"/>
        <v>19650</v>
      </c>
      <c r="G202" s="467">
        <v>38230.400000000001</v>
      </c>
      <c r="H202" s="467">
        <f>G202*D202</f>
        <v>191152</v>
      </c>
      <c r="I202" s="589">
        <f t="shared" si="94"/>
        <v>210802</v>
      </c>
      <c r="J202" s="801"/>
      <c r="K202" s="807">
        <v>3930</v>
      </c>
      <c r="L202" s="808">
        <f t="shared" si="95"/>
        <v>0</v>
      </c>
      <c r="M202" s="807">
        <v>38230.400000000001</v>
      </c>
      <c r="N202" s="808">
        <f>M202*J202</f>
        <v>0</v>
      </c>
      <c r="O202" s="812">
        <f t="shared" si="96"/>
        <v>0</v>
      </c>
      <c r="P202" s="641">
        <f t="shared" si="66"/>
        <v>0</v>
      </c>
      <c r="Q202" s="514">
        <f t="shared" si="67"/>
        <v>0</v>
      </c>
      <c r="R202" s="640">
        <f t="shared" si="55"/>
        <v>0</v>
      </c>
      <c r="S202" s="641"/>
      <c r="T202" s="521">
        <v>3930</v>
      </c>
      <c r="U202" s="521">
        <f t="shared" si="97"/>
        <v>0</v>
      </c>
      <c r="V202" s="521">
        <v>38230.400000000001</v>
      </c>
      <c r="W202" s="521">
        <f>V202*S202</f>
        <v>0</v>
      </c>
      <c r="X202" s="673">
        <f t="shared" si="98"/>
        <v>0</v>
      </c>
      <c r="Y202" s="641"/>
      <c r="Z202" s="521">
        <v>3930</v>
      </c>
      <c r="AA202" s="521">
        <f t="shared" si="99"/>
        <v>0</v>
      </c>
      <c r="AB202" s="521">
        <v>38230.400000000001</v>
      </c>
      <c r="AC202" s="521">
        <f>AB202*Y202</f>
        <v>0</v>
      </c>
      <c r="AD202" s="673">
        <f t="shared" si="100"/>
        <v>0</v>
      </c>
      <c r="AE202" s="744">
        <f t="shared" si="65"/>
        <v>5</v>
      </c>
      <c r="AF202" s="751">
        <v>3930</v>
      </c>
      <c r="AG202" s="751">
        <f t="shared" si="101"/>
        <v>19650</v>
      </c>
      <c r="AH202" s="751">
        <v>38230.400000000001</v>
      </c>
      <c r="AI202" s="751">
        <f>AH202*AE202</f>
        <v>191152</v>
      </c>
      <c r="AJ202" s="752">
        <f t="shared" si="102"/>
        <v>210802</v>
      </c>
    </row>
    <row r="203" spans="1:36" s="403" customFormat="1" ht="15.6" hidden="1" customHeight="1" x14ac:dyDescent="0.25">
      <c r="A203" s="442" t="s">
        <v>772</v>
      </c>
      <c r="B203" s="438" t="s">
        <v>320</v>
      </c>
      <c r="C203" s="578" t="s">
        <v>31</v>
      </c>
      <c r="D203" s="601">
        <v>2</v>
      </c>
      <c r="E203" s="467">
        <v>1965</v>
      </c>
      <c r="F203" s="467">
        <f t="shared" si="93"/>
        <v>3930</v>
      </c>
      <c r="G203" s="467"/>
      <c r="H203" s="467"/>
      <c r="I203" s="589">
        <f t="shared" si="94"/>
        <v>3930</v>
      </c>
      <c r="J203" s="801"/>
      <c r="K203" s="807">
        <v>1965</v>
      </c>
      <c r="L203" s="808">
        <f t="shared" si="95"/>
        <v>0</v>
      </c>
      <c r="M203" s="807"/>
      <c r="N203" s="808"/>
      <c r="O203" s="812">
        <f t="shared" si="96"/>
        <v>0</v>
      </c>
      <c r="P203" s="641">
        <f t="shared" si="66"/>
        <v>0</v>
      </c>
      <c r="Q203" s="514">
        <f t="shared" si="67"/>
        <v>0</v>
      </c>
      <c r="R203" s="640">
        <f t="shared" si="55"/>
        <v>0</v>
      </c>
      <c r="S203" s="641"/>
      <c r="T203" s="521">
        <v>1965</v>
      </c>
      <c r="U203" s="521">
        <f t="shared" si="97"/>
        <v>0</v>
      </c>
      <c r="V203" s="521"/>
      <c r="W203" s="521"/>
      <c r="X203" s="673">
        <f t="shared" si="98"/>
        <v>0</v>
      </c>
      <c r="Y203" s="641"/>
      <c r="Z203" s="521">
        <v>1965</v>
      </c>
      <c r="AA203" s="521">
        <f t="shared" si="99"/>
        <v>0</v>
      </c>
      <c r="AB203" s="521"/>
      <c r="AC203" s="521"/>
      <c r="AD203" s="673">
        <f t="shared" si="100"/>
        <v>0</v>
      </c>
      <c r="AE203" s="744">
        <f t="shared" si="65"/>
        <v>2</v>
      </c>
      <c r="AF203" s="751">
        <v>1965</v>
      </c>
      <c r="AG203" s="751">
        <f t="shared" si="101"/>
        <v>3930</v>
      </c>
      <c r="AH203" s="751"/>
      <c r="AI203" s="751"/>
      <c r="AJ203" s="752">
        <f t="shared" si="102"/>
        <v>3930</v>
      </c>
    </row>
    <row r="204" spans="1:36" s="403" customFormat="1" ht="15.6" hidden="1" customHeight="1" x14ac:dyDescent="0.25">
      <c r="A204" s="442" t="s">
        <v>773</v>
      </c>
      <c r="B204" s="438" t="s">
        <v>321</v>
      </c>
      <c r="C204" s="578" t="s">
        <v>31</v>
      </c>
      <c r="D204" s="601">
        <v>11</v>
      </c>
      <c r="E204" s="467">
        <v>1965</v>
      </c>
      <c r="F204" s="467">
        <f t="shared" si="93"/>
        <v>21615</v>
      </c>
      <c r="G204" s="467">
        <v>902.2</v>
      </c>
      <c r="H204" s="467">
        <f>G204*D204</f>
        <v>9924.2000000000007</v>
      </c>
      <c r="I204" s="589">
        <f t="shared" si="94"/>
        <v>31539.200000000001</v>
      </c>
      <c r="J204" s="801"/>
      <c r="K204" s="807">
        <v>1965</v>
      </c>
      <c r="L204" s="808">
        <f t="shared" si="95"/>
        <v>0</v>
      </c>
      <c r="M204" s="807">
        <v>902.2</v>
      </c>
      <c r="N204" s="808">
        <f>M204*J204</f>
        <v>0</v>
      </c>
      <c r="O204" s="812">
        <f t="shared" si="96"/>
        <v>0</v>
      </c>
      <c r="P204" s="641">
        <f t="shared" si="66"/>
        <v>0</v>
      </c>
      <c r="Q204" s="514">
        <f t="shared" si="67"/>
        <v>0</v>
      </c>
      <c r="R204" s="640">
        <f t="shared" si="55"/>
        <v>0</v>
      </c>
      <c r="S204" s="641"/>
      <c r="T204" s="521">
        <v>1965</v>
      </c>
      <c r="U204" s="521">
        <f t="shared" si="97"/>
        <v>0</v>
      </c>
      <c r="V204" s="521">
        <v>902.2</v>
      </c>
      <c r="W204" s="521">
        <f>V204*S204</f>
        <v>0</v>
      </c>
      <c r="X204" s="673">
        <f t="shared" si="98"/>
        <v>0</v>
      </c>
      <c r="Y204" s="641"/>
      <c r="Z204" s="521">
        <v>1965</v>
      </c>
      <c r="AA204" s="521">
        <f t="shared" si="99"/>
        <v>0</v>
      </c>
      <c r="AB204" s="521">
        <v>902.2</v>
      </c>
      <c r="AC204" s="521">
        <f>AB204*Y204</f>
        <v>0</v>
      </c>
      <c r="AD204" s="673">
        <f t="shared" si="100"/>
        <v>0</v>
      </c>
      <c r="AE204" s="744">
        <f t="shared" si="65"/>
        <v>11</v>
      </c>
      <c r="AF204" s="751">
        <v>1965</v>
      </c>
      <c r="AG204" s="751">
        <f t="shared" si="101"/>
        <v>21615</v>
      </c>
      <c r="AH204" s="751">
        <v>902.2</v>
      </c>
      <c r="AI204" s="751">
        <f>AH204*AE204</f>
        <v>9924.2000000000007</v>
      </c>
      <c r="AJ204" s="752">
        <f t="shared" si="102"/>
        <v>31539.200000000001</v>
      </c>
    </row>
    <row r="205" spans="1:36" s="403" customFormat="1" ht="15.6" hidden="1" customHeight="1" x14ac:dyDescent="0.25">
      <c r="A205" s="442" t="s">
        <v>774</v>
      </c>
      <c r="B205" s="438" t="s">
        <v>321</v>
      </c>
      <c r="C205" s="578" t="s">
        <v>31</v>
      </c>
      <c r="D205" s="601">
        <v>16</v>
      </c>
      <c r="E205" s="467">
        <v>1965</v>
      </c>
      <c r="F205" s="467">
        <f t="shared" si="93"/>
        <v>31440</v>
      </c>
      <c r="G205" s="467"/>
      <c r="H205" s="467"/>
      <c r="I205" s="589">
        <f t="shared" si="94"/>
        <v>31440</v>
      </c>
      <c r="J205" s="801"/>
      <c r="K205" s="807">
        <v>1965</v>
      </c>
      <c r="L205" s="808">
        <f t="shared" si="95"/>
        <v>0</v>
      </c>
      <c r="M205" s="807"/>
      <c r="N205" s="808"/>
      <c r="O205" s="812">
        <f t="shared" si="96"/>
        <v>0</v>
      </c>
      <c r="P205" s="641">
        <f t="shared" si="66"/>
        <v>0</v>
      </c>
      <c r="Q205" s="514">
        <f t="shared" si="67"/>
        <v>0</v>
      </c>
      <c r="R205" s="640">
        <f t="shared" si="55"/>
        <v>0</v>
      </c>
      <c r="S205" s="641"/>
      <c r="T205" s="521">
        <v>1965</v>
      </c>
      <c r="U205" s="521">
        <f t="shared" si="97"/>
        <v>0</v>
      </c>
      <c r="V205" s="521"/>
      <c r="W205" s="521"/>
      <c r="X205" s="673">
        <f t="shared" si="98"/>
        <v>0</v>
      </c>
      <c r="Y205" s="641"/>
      <c r="Z205" s="521">
        <v>1965</v>
      </c>
      <c r="AA205" s="521">
        <f t="shared" si="99"/>
        <v>0</v>
      </c>
      <c r="AB205" s="521"/>
      <c r="AC205" s="521"/>
      <c r="AD205" s="673">
        <f t="shared" si="100"/>
        <v>0</v>
      </c>
      <c r="AE205" s="744">
        <f t="shared" si="65"/>
        <v>16</v>
      </c>
      <c r="AF205" s="751">
        <v>1965</v>
      </c>
      <c r="AG205" s="751">
        <f t="shared" si="101"/>
        <v>31440</v>
      </c>
      <c r="AH205" s="751"/>
      <c r="AI205" s="751"/>
      <c r="AJ205" s="752">
        <f t="shared" si="102"/>
        <v>31440</v>
      </c>
    </row>
    <row r="206" spans="1:36" s="403" customFormat="1" ht="26.45" hidden="1" customHeight="1" x14ac:dyDescent="0.25">
      <c r="A206" s="442" t="s">
        <v>775</v>
      </c>
      <c r="B206" s="438" t="s">
        <v>322</v>
      </c>
      <c r="C206" s="578" t="s">
        <v>31</v>
      </c>
      <c r="D206" s="601">
        <v>4</v>
      </c>
      <c r="E206" s="467">
        <v>3275</v>
      </c>
      <c r="F206" s="467">
        <f t="shared" si="93"/>
        <v>13100</v>
      </c>
      <c r="G206" s="467">
        <v>3539.1460000000002</v>
      </c>
      <c r="H206" s="467">
        <f>G206*D206</f>
        <v>14156.584000000001</v>
      </c>
      <c r="I206" s="589">
        <f t="shared" si="94"/>
        <v>27256.584000000003</v>
      </c>
      <c r="J206" s="801"/>
      <c r="K206" s="807">
        <v>3275</v>
      </c>
      <c r="L206" s="808">
        <f t="shared" si="95"/>
        <v>0</v>
      </c>
      <c r="M206" s="807">
        <v>3539.1460000000002</v>
      </c>
      <c r="N206" s="808">
        <f>M206*J206</f>
        <v>0</v>
      </c>
      <c r="O206" s="812">
        <f t="shared" si="96"/>
        <v>0</v>
      </c>
      <c r="P206" s="641">
        <f t="shared" si="66"/>
        <v>0</v>
      </c>
      <c r="Q206" s="514">
        <f t="shared" si="67"/>
        <v>0</v>
      </c>
      <c r="R206" s="640">
        <f t="shared" si="55"/>
        <v>0</v>
      </c>
      <c r="S206" s="641"/>
      <c r="T206" s="521">
        <v>3275</v>
      </c>
      <c r="U206" s="521">
        <f t="shared" si="97"/>
        <v>0</v>
      </c>
      <c r="V206" s="521">
        <v>3539.1460000000002</v>
      </c>
      <c r="W206" s="521">
        <f>V206*S206</f>
        <v>0</v>
      </c>
      <c r="X206" s="673">
        <f t="shared" si="98"/>
        <v>0</v>
      </c>
      <c r="Y206" s="641"/>
      <c r="Z206" s="521">
        <v>3275</v>
      </c>
      <c r="AA206" s="521">
        <f t="shared" si="99"/>
        <v>0</v>
      </c>
      <c r="AB206" s="521">
        <v>3539.1460000000002</v>
      </c>
      <c r="AC206" s="521">
        <f>AB206*Y206</f>
        <v>0</v>
      </c>
      <c r="AD206" s="673">
        <f t="shared" si="100"/>
        <v>0</v>
      </c>
      <c r="AE206" s="744">
        <f t="shared" si="65"/>
        <v>4</v>
      </c>
      <c r="AF206" s="751">
        <v>3275</v>
      </c>
      <c r="AG206" s="751">
        <f t="shared" si="101"/>
        <v>13100</v>
      </c>
      <c r="AH206" s="751">
        <v>3539.1460000000002</v>
      </c>
      <c r="AI206" s="751">
        <f>AH206*AE206</f>
        <v>14156.584000000001</v>
      </c>
      <c r="AJ206" s="752">
        <f t="shared" si="102"/>
        <v>27256.584000000003</v>
      </c>
    </row>
    <row r="207" spans="1:36" s="403" customFormat="1" ht="26.45" hidden="1" customHeight="1" x14ac:dyDescent="0.25">
      <c r="A207" s="442" t="s">
        <v>776</v>
      </c>
      <c r="B207" s="438" t="s">
        <v>322</v>
      </c>
      <c r="C207" s="578" t="s">
        <v>31</v>
      </c>
      <c r="D207" s="601">
        <v>2</v>
      </c>
      <c r="E207" s="467">
        <v>3275</v>
      </c>
      <c r="F207" s="467">
        <f t="shared" si="93"/>
        <v>6550</v>
      </c>
      <c r="G207" s="467"/>
      <c r="H207" s="467"/>
      <c r="I207" s="589">
        <f t="shared" si="94"/>
        <v>6550</v>
      </c>
      <c r="J207" s="801"/>
      <c r="K207" s="807">
        <v>3275</v>
      </c>
      <c r="L207" s="808">
        <f t="shared" si="95"/>
        <v>0</v>
      </c>
      <c r="M207" s="807"/>
      <c r="N207" s="808"/>
      <c r="O207" s="812">
        <f t="shared" si="96"/>
        <v>0</v>
      </c>
      <c r="P207" s="641">
        <f t="shared" si="66"/>
        <v>0</v>
      </c>
      <c r="Q207" s="514">
        <f t="shared" si="67"/>
        <v>0</v>
      </c>
      <c r="R207" s="640">
        <f t="shared" si="55"/>
        <v>0</v>
      </c>
      <c r="S207" s="641"/>
      <c r="T207" s="521">
        <v>3275</v>
      </c>
      <c r="U207" s="521">
        <f t="shared" si="97"/>
        <v>0</v>
      </c>
      <c r="V207" s="521"/>
      <c r="W207" s="521"/>
      <c r="X207" s="673">
        <f t="shared" si="98"/>
        <v>0</v>
      </c>
      <c r="Y207" s="641"/>
      <c r="Z207" s="521">
        <v>3275</v>
      </c>
      <c r="AA207" s="521">
        <f t="shared" si="99"/>
        <v>0</v>
      </c>
      <c r="AB207" s="521"/>
      <c r="AC207" s="521"/>
      <c r="AD207" s="673">
        <f t="shared" si="100"/>
        <v>0</v>
      </c>
      <c r="AE207" s="744">
        <f t="shared" si="65"/>
        <v>2</v>
      </c>
      <c r="AF207" s="751">
        <v>3275</v>
      </c>
      <c r="AG207" s="751">
        <f t="shared" si="101"/>
        <v>6550</v>
      </c>
      <c r="AH207" s="751"/>
      <c r="AI207" s="751"/>
      <c r="AJ207" s="752">
        <f t="shared" si="102"/>
        <v>6550</v>
      </c>
    </row>
    <row r="208" spans="1:36" s="403" customFormat="1" ht="15.6" hidden="1" customHeight="1" x14ac:dyDescent="0.25">
      <c r="A208" s="442" t="s">
        <v>777</v>
      </c>
      <c r="B208" s="438" t="s">
        <v>323</v>
      </c>
      <c r="C208" s="578" t="s">
        <v>31</v>
      </c>
      <c r="D208" s="601">
        <v>5</v>
      </c>
      <c r="E208" s="467">
        <v>393</v>
      </c>
      <c r="F208" s="467">
        <f t="shared" si="93"/>
        <v>1965</v>
      </c>
      <c r="G208" s="467">
        <v>2462.2000000000003</v>
      </c>
      <c r="H208" s="467">
        <f t="shared" ref="H208:H214" si="103">G208*D208</f>
        <v>12311.000000000002</v>
      </c>
      <c r="I208" s="589">
        <f t="shared" si="94"/>
        <v>14276.000000000002</v>
      </c>
      <c r="J208" s="801"/>
      <c r="K208" s="807">
        <v>393</v>
      </c>
      <c r="L208" s="808">
        <f t="shared" si="95"/>
        <v>0</v>
      </c>
      <c r="M208" s="807">
        <v>2462.2000000000003</v>
      </c>
      <c r="N208" s="808">
        <f t="shared" ref="N208:N214" si="104">M208*J208</f>
        <v>0</v>
      </c>
      <c r="O208" s="812">
        <f t="shared" si="96"/>
        <v>0</v>
      </c>
      <c r="P208" s="641">
        <f t="shared" si="66"/>
        <v>0</v>
      </c>
      <c r="Q208" s="514">
        <f t="shared" si="67"/>
        <v>0</v>
      </c>
      <c r="R208" s="640">
        <f t="shared" si="55"/>
        <v>0</v>
      </c>
      <c r="S208" s="641"/>
      <c r="T208" s="521">
        <v>393</v>
      </c>
      <c r="U208" s="521">
        <f t="shared" si="97"/>
        <v>0</v>
      </c>
      <c r="V208" s="521">
        <v>2462.2000000000003</v>
      </c>
      <c r="W208" s="521">
        <f t="shared" ref="W208:W214" si="105">V208*S208</f>
        <v>0</v>
      </c>
      <c r="X208" s="673">
        <f t="shared" si="98"/>
        <v>0</v>
      </c>
      <c r="Y208" s="641"/>
      <c r="Z208" s="521">
        <v>393</v>
      </c>
      <c r="AA208" s="521">
        <f t="shared" si="99"/>
        <v>0</v>
      </c>
      <c r="AB208" s="521">
        <v>2462.2000000000003</v>
      </c>
      <c r="AC208" s="521">
        <f t="shared" ref="AC208:AC214" si="106">AB208*Y208</f>
        <v>0</v>
      </c>
      <c r="AD208" s="673">
        <f t="shared" si="100"/>
        <v>0</v>
      </c>
      <c r="AE208" s="744">
        <f t="shared" si="65"/>
        <v>5</v>
      </c>
      <c r="AF208" s="751">
        <v>393</v>
      </c>
      <c r="AG208" s="751">
        <f t="shared" si="101"/>
        <v>1965</v>
      </c>
      <c r="AH208" s="751">
        <v>2462.2000000000003</v>
      </c>
      <c r="AI208" s="751">
        <f t="shared" ref="AI208:AI214" si="107">AH208*AE208</f>
        <v>12311.000000000002</v>
      </c>
      <c r="AJ208" s="752">
        <f t="shared" si="102"/>
        <v>14276.000000000002</v>
      </c>
    </row>
    <row r="209" spans="1:36" s="403" customFormat="1" ht="15.6" hidden="1" customHeight="1" x14ac:dyDescent="0.25">
      <c r="A209" s="442" t="s">
        <v>778</v>
      </c>
      <c r="B209" s="438" t="s">
        <v>324</v>
      </c>
      <c r="C209" s="578" t="s">
        <v>31</v>
      </c>
      <c r="D209" s="601">
        <v>1</v>
      </c>
      <c r="E209" s="467">
        <v>393</v>
      </c>
      <c r="F209" s="467">
        <f t="shared" si="93"/>
        <v>393</v>
      </c>
      <c r="G209" s="467">
        <v>2433.6</v>
      </c>
      <c r="H209" s="467">
        <f t="shared" si="103"/>
        <v>2433.6</v>
      </c>
      <c r="I209" s="589">
        <f t="shared" si="94"/>
        <v>2826.6</v>
      </c>
      <c r="J209" s="801"/>
      <c r="K209" s="807">
        <v>393</v>
      </c>
      <c r="L209" s="808">
        <f t="shared" si="95"/>
        <v>0</v>
      </c>
      <c r="M209" s="807">
        <v>2433.6</v>
      </c>
      <c r="N209" s="808">
        <f t="shared" si="104"/>
        <v>0</v>
      </c>
      <c r="O209" s="812">
        <f t="shared" si="96"/>
        <v>0</v>
      </c>
      <c r="P209" s="641">
        <f t="shared" si="66"/>
        <v>0</v>
      </c>
      <c r="Q209" s="514">
        <f t="shared" si="67"/>
        <v>0</v>
      </c>
      <c r="R209" s="640">
        <f t="shared" si="55"/>
        <v>0</v>
      </c>
      <c r="S209" s="641"/>
      <c r="T209" s="521">
        <v>393</v>
      </c>
      <c r="U209" s="521">
        <f t="shared" si="97"/>
        <v>0</v>
      </c>
      <c r="V209" s="521">
        <v>2433.6</v>
      </c>
      <c r="W209" s="521">
        <f t="shared" si="105"/>
        <v>0</v>
      </c>
      <c r="X209" s="673">
        <f t="shared" si="98"/>
        <v>0</v>
      </c>
      <c r="Y209" s="641"/>
      <c r="Z209" s="521">
        <v>393</v>
      </c>
      <c r="AA209" s="521">
        <f t="shared" si="99"/>
        <v>0</v>
      </c>
      <c r="AB209" s="521">
        <v>2433.6</v>
      </c>
      <c r="AC209" s="521">
        <f t="shared" si="106"/>
        <v>0</v>
      </c>
      <c r="AD209" s="673">
        <f t="shared" si="100"/>
        <v>0</v>
      </c>
      <c r="AE209" s="744">
        <f t="shared" si="65"/>
        <v>1</v>
      </c>
      <c r="AF209" s="751">
        <v>393</v>
      </c>
      <c r="AG209" s="751">
        <f t="shared" si="101"/>
        <v>393</v>
      </c>
      <c r="AH209" s="751">
        <v>2433.6</v>
      </c>
      <c r="AI209" s="751">
        <f t="shared" si="107"/>
        <v>2433.6</v>
      </c>
      <c r="AJ209" s="752">
        <f t="shared" si="102"/>
        <v>2826.6</v>
      </c>
    </row>
    <row r="210" spans="1:36" s="403" customFormat="1" ht="26.45" hidden="1" customHeight="1" x14ac:dyDescent="0.25">
      <c r="A210" s="442" t="s">
        <v>779</v>
      </c>
      <c r="B210" s="438" t="s">
        <v>325</v>
      </c>
      <c r="C210" s="578" t="s">
        <v>31</v>
      </c>
      <c r="D210" s="601">
        <v>202</v>
      </c>
      <c r="E210" s="467">
        <v>623</v>
      </c>
      <c r="F210" s="467">
        <f t="shared" si="93"/>
        <v>125846</v>
      </c>
      <c r="G210" s="467">
        <v>281</v>
      </c>
      <c r="H210" s="467">
        <f t="shared" si="103"/>
        <v>56762</v>
      </c>
      <c r="I210" s="589">
        <f t="shared" si="94"/>
        <v>182608</v>
      </c>
      <c r="J210" s="801"/>
      <c r="K210" s="807">
        <v>623</v>
      </c>
      <c r="L210" s="808">
        <f t="shared" si="95"/>
        <v>0</v>
      </c>
      <c r="M210" s="807">
        <v>281</v>
      </c>
      <c r="N210" s="808">
        <f t="shared" si="104"/>
        <v>0</v>
      </c>
      <c r="O210" s="812">
        <f t="shared" si="96"/>
        <v>0</v>
      </c>
      <c r="P210" s="641">
        <f t="shared" si="66"/>
        <v>0</v>
      </c>
      <c r="Q210" s="514">
        <f t="shared" si="67"/>
        <v>0</v>
      </c>
      <c r="R210" s="640">
        <f t="shared" si="55"/>
        <v>0</v>
      </c>
      <c r="S210" s="641"/>
      <c r="T210" s="521">
        <v>623</v>
      </c>
      <c r="U210" s="521">
        <f t="shared" si="97"/>
        <v>0</v>
      </c>
      <c r="V210" s="521">
        <v>281</v>
      </c>
      <c r="W210" s="521">
        <f t="shared" si="105"/>
        <v>0</v>
      </c>
      <c r="X210" s="673">
        <f t="shared" si="98"/>
        <v>0</v>
      </c>
      <c r="Y210" s="641"/>
      <c r="Z210" s="521">
        <v>623</v>
      </c>
      <c r="AA210" s="521">
        <f t="shared" si="99"/>
        <v>0</v>
      </c>
      <c r="AB210" s="521">
        <v>281</v>
      </c>
      <c r="AC210" s="521">
        <f t="shared" si="106"/>
        <v>0</v>
      </c>
      <c r="AD210" s="673">
        <f t="shared" si="100"/>
        <v>0</v>
      </c>
      <c r="AE210" s="744">
        <f t="shared" si="65"/>
        <v>202</v>
      </c>
      <c r="AF210" s="751">
        <v>623</v>
      </c>
      <c r="AG210" s="751">
        <f t="shared" si="101"/>
        <v>125846</v>
      </c>
      <c r="AH210" s="751">
        <v>281</v>
      </c>
      <c r="AI210" s="751">
        <f t="shared" si="107"/>
        <v>56762</v>
      </c>
      <c r="AJ210" s="752">
        <f t="shared" si="102"/>
        <v>182608</v>
      </c>
    </row>
    <row r="211" spans="1:36" s="403" customFormat="1" ht="15.6" hidden="1" customHeight="1" x14ac:dyDescent="0.25">
      <c r="A211" s="442" t="s">
        <v>780</v>
      </c>
      <c r="B211" s="438" t="s">
        <v>326</v>
      </c>
      <c r="C211" s="578" t="s">
        <v>31</v>
      </c>
      <c r="D211" s="601">
        <v>3</v>
      </c>
      <c r="E211" s="467">
        <v>393</v>
      </c>
      <c r="F211" s="467">
        <f t="shared" si="93"/>
        <v>1179</v>
      </c>
      <c r="G211" s="467">
        <v>7013.5</v>
      </c>
      <c r="H211" s="467">
        <f t="shared" si="103"/>
        <v>21040.5</v>
      </c>
      <c r="I211" s="589">
        <f t="shared" si="94"/>
        <v>22219.5</v>
      </c>
      <c r="J211" s="801"/>
      <c r="K211" s="807">
        <v>393</v>
      </c>
      <c r="L211" s="808">
        <f t="shared" si="95"/>
        <v>0</v>
      </c>
      <c r="M211" s="807">
        <v>7013.5</v>
      </c>
      <c r="N211" s="808">
        <f t="shared" si="104"/>
        <v>0</v>
      </c>
      <c r="O211" s="812">
        <f t="shared" si="96"/>
        <v>0</v>
      </c>
      <c r="P211" s="641">
        <f t="shared" si="66"/>
        <v>0</v>
      </c>
      <c r="Q211" s="514">
        <f t="shared" si="67"/>
        <v>0</v>
      </c>
      <c r="R211" s="640">
        <f t="shared" si="55"/>
        <v>0</v>
      </c>
      <c r="S211" s="641"/>
      <c r="T211" s="521">
        <v>393</v>
      </c>
      <c r="U211" s="521">
        <f t="shared" si="97"/>
        <v>0</v>
      </c>
      <c r="V211" s="521">
        <v>7013.5</v>
      </c>
      <c r="W211" s="521">
        <f t="shared" si="105"/>
        <v>0</v>
      </c>
      <c r="X211" s="673">
        <f t="shared" si="98"/>
        <v>0</v>
      </c>
      <c r="Y211" s="641"/>
      <c r="Z211" s="521">
        <v>393</v>
      </c>
      <c r="AA211" s="521">
        <f t="shared" si="99"/>
        <v>0</v>
      </c>
      <c r="AB211" s="521">
        <v>7013.5</v>
      </c>
      <c r="AC211" s="521">
        <f t="shared" si="106"/>
        <v>0</v>
      </c>
      <c r="AD211" s="673">
        <f t="shared" si="100"/>
        <v>0</v>
      </c>
      <c r="AE211" s="744">
        <f t="shared" si="65"/>
        <v>3</v>
      </c>
      <c r="AF211" s="751">
        <v>393</v>
      </c>
      <c r="AG211" s="751">
        <f t="shared" si="101"/>
        <v>1179</v>
      </c>
      <c r="AH211" s="751">
        <v>7013.5</v>
      </c>
      <c r="AI211" s="751">
        <f t="shared" si="107"/>
        <v>21040.5</v>
      </c>
      <c r="AJ211" s="752">
        <f t="shared" si="102"/>
        <v>22219.5</v>
      </c>
    </row>
    <row r="212" spans="1:36" s="403" customFormat="1" ht="15.6" hidden="1" customHeight="1" x14ac:dyDescent="0.25">
      <c r="A212" s="442" t="s">
        <v>781</v>
      </c>
      <c r="B212" s="438" t="s">
        <v>327</v>
      </c>
      <c r="C212" s="578" t="s">
        <v>31</v>
      </c>
      <c r="D212" s="601">
        <v>5</v>
      </c>
      <c r="E212" s="467">
        <v>262</v>
      </c>
      <c r="F212" s="467">
        <f t="shared" si="93"/>
        <v>1310</v>
      </c>
      <c r="G212" s="467">
        <v>153.4</v>
      </c>
      <c r="H212" s="467">
        <f t="shared" si="103"/>
        <v>767</v>
      </c>
      <c r="I212" s="589">
        <f t="shared" si="94"/>
        <v>2077</v>
      </c>
      <c r="J212" s="801"/>
      <c r="K212" s="807">
        <v>262</v>
      </c>
      <c r="L212" s="808">
        <f t="shared" si="95"/>
        <v>0</v>
      </c>
      <c r="M212" s="807">
        <v>153.4</v>
      </c>
      <c r="N212" s="808">
        <f t="shared" si="104"/>
        <v>0</v>
      </c>
      <c r="O212" s="812">
        <f t="shared" si="96"/>
        <v>0</v>
      </c>
      <c r="P212" s="641">
        <f t="shared" si="66"/>
        <v>0</v>
      </c>
      <c r="Q212" s="514">
        <f t="shared" si="67"/>
        <v>0</v>
      </c>
      <c r="R212" s="640">
        <f t="shared" si="55"/>
        <v>0</v>
      </c>
      <c r="S212" s="641"/>
      <c r="T212" s="521">
        <v>262</v>
      </c>
      <c r="U212" s="521">
        <f t="shared" si="97"/>
        <v>0</v>
      </c>
      <c r="V212" s="521">
        <v>153.4</v>
      </c>
      <c r="W212" s="521">
        <f t="shared" si="105"/>
        <v>0</v>
      </c>
      <c r="X212" s="673">
        <f t="shared" si="98"/>
        <v>0</v>
      </c>
      <c r="Y212" s="641"/>
      <c r="Z212" s="521">
        <v>262</v>
      </c>
      <c r="AA212" s="521">
        <f t="shared" si="99"/>
        <v>0</v>
      </c>
      <c r="AB212" s="521">
        <v>153.4</v>
      </c>
      <c r="AC212" s="521">
        <f t="shared" si="106"/>
        <v>0</v>
      </c>
      <c r="AD212" s="673">
        <f t="shared" si="100"/>
        <v>0</v>
      </c>
      <c r="AE212" s="744">
        <f t="shared" si="65"/>
        <v>5</v>
      </c>
      <c r="AF212" s="751">
        <v>262</v>
      </c>
      <c r="AG212" s="751">
        <f t="shared" si="101"/>
        <v>1310</v>
      </c>
      <c r="AH212" s="751">
        <v>153.4</v>
      </c>
      <c r="AI212" s="751">
        <f t="shared" si="107"/>
        <v>767</v>
      </c>
      <c r="AJ212" s="752">
        <f t="shared" si="102"/>
        <v>2077</v>
      </c>
    </row>
    <row r="213" spans="1:36" s="403" customFormat="1" ht="26.45" hidden="1" customHeight="1" x14ac:dyDescent="0.25">
      <c r="A213" s="442" t="s">
        <v>782</v>
      </c>
      <c r="B213" s="438" t="s">
        <v>328</v>
      </c>
      <c r="C213" s="578" t="s">
        <v>31</v>
      </c>
      <c r="D213" s="601">
        <v>5</v>
      </c>
      <c r="E213" s="467">
        <v>131</v>
      </c>
      <c r="F213" s="467">
        <f t="shared" si="93"/>
        <v>655</v>
      </c>
      <c r="G213" s="467">
        <v>273</v>
      </c>
      <c r="H213" s="467">
        <f t="shared" si="103"/>
        <v>1365</v>
      </c>
      <c r="I213" s="589">
        <f t="shared" si="94"/>
        <v>2020</v>
      </c>
      <c r="J213" s="801"/>
      <c r="K213" s="807">
        <v>131</v>
      </c>
      <c r="L213" s="808">
        <f t="shared" si="95"/>
        <v>0</v>
      </c>
      <c r="M213" s="807">
        <v>273</v>
      </c>
      <c r="N213" s="808">
        <f t="shared" si="104"/>
        <v>0</v>
      </c>
      <c r="O213" s="812">
        <f t="shared" si="96"/>
        <v>0</v>
      </c>
      <c r="P213" s="641">
        <f t="shared" si="66"/>
        <v>0</v>
      </c>
      <c r="Q213" s="514">
        <f t="shared" si="67"/>
        <v>0</v>
      </c>
      <c r="R213" s="640">
        <f t="shared" si="55"/>
        <v>0</v>
      </c>
      <c r="S213" s="641"/>
      <c r="T213" s="521">
        <v>131</v>
      </c>
      <c r="U213" s="521">
        <f t="shared" si="97"/>
        <v>0</v>
      </c>
      <c r="V213" s="521">
        <v>273</v>
      </c>
      <c r="W213" s="521">
        <f t="shared" si="105"/>
        <v>0</v>
      </c>
      <c r="X213" s="673">
        <f t="shared" si="98"/>
        <v>0</v>
      </c>
      <c r="Y213" s="641"/>
      <c r="Z213" s="521">
        <v>131</v>
      </c>
      <c r="AA213" s="521">
        <f t="shared" si="99"/>
        <v>0</v>
      </c>
      <c r="AB213" s="521">
        <v>273</v>
      </c>
      <c r="AC213" s="521">
        <f t="shared" si="106"/>
        <v>0</v>
      </c>
      <c r="AD213" s="673">
        <f t="shared" si="100"/>
        <v>0</v>
      </c>
      <c r="AE213" s="744">
        <f t="shared" si="65"/>
        <v>5</v>
      </c>
      <c r="AF213" s="751">
        <v>131</v>
      </c>
      <c r="AG213" s="751">
        <f t="shared" si="101"/>
        <v>655</v>
      </c>
      <c r="AH213" s="751">
        <v>273</v>
      </c>
      <c r="AI213" s="751">
        <f t="shared" si="107"/>
        <v>1365</v>
      </c>
      <c r="AJ213" s="752">
        <f t="shared" si="102"/>
        <v>2020</v>
      </c>
    </row>
    <row r="214" spans="1:36" s="403" customFormat="1" ht="15.6" hidden="1" customHeight="1" x14ac:dyDescent="0.25">
      <c r="A214" s="442" t="s">
        <v>783</v>
      </c>
      <c r="B214" s="438" t="s">
        <v>329</v>
      </c>
      <c r="C214" s="578" t="s">
        <v>31</v>
      </c>
      <c r="D214" s="601">
        <v>6</v>
      </c>
      <c r="E214" s="467">
        <v>393</v>
      </c>
      <c r="F214" s="467">
        <f t="shared" si="93"/>
        <v>2358</v>
      </c>
      <c r="G214" s="467">
        <v>365.11800000000005</v>
      </c>
      <c r="H214" s="467">
        <f t="shared" si="103"/>
        <v>2190.7080000000005</v>
      </c>
      <c r="I214" s="589">
        <f t="shared" si="94"/>
        <v>4548.7080000000005</v>
      </c>
      <c r="J214" s="801"/>
      <c r="K214" s="807">
        <v>393</v>
      </c>
      <c r="L214" s="808">
        <f t="shared" si="95"/>
        <v>0</v>
      </c>
      <c r="M214" s="807">
        <v>365.11800000000005</v>
      </c>
      <c r="N214" s="808">
        <f t="shared" si="104"/>
        <v>0</v>
      </c>
      <c r="O214" s="812">
        <f t="shared" si="96"/>
        <v>0</v>
      </c>
      <c r="P214" s="641">
        <f t="shared" si="66"/>
        <v>0</v>
      </c>
      <c r="Q214" s="514">
        <f t="shared" si="67"/>
        <v>0</v>
      </c>
      <c r="R214" s="640">
        <f t="shared" si="55"/>
        <v>0</v>
      </c>
      <c r="S214" s="641"/>
      <c r="T214" s="521">
        <v>393</v>
      </c>
      <c r="U214" s="521">
        <f t="shared" si="97"/>
        <v>0</v>
      </c>
      <c r="V214" s="521">
        <v>365.11800000000005</v>
      </c>
      <c r="W214" s="521">
        <f t="shared" si="105"/>
        <v>0</v>
      </c>
      <c r="X214" s="673">
        <f t="shared" si="98"/>
        <v>0</v>
      </c>
      <c r="Y214" s="641"/>
      <c r="Z214" s="521">
        <v>393</v>
      </c>
      <c r="AA214" s="521">
        <f t="shared" si="99"/>
        <v>0</v>
      </c>
      <c r="AB214" s="521">
        <v>365.11800000000005</v>
      </c>
      <c r="AC214" s="521">
        <f t="shared" si="106"/>
        <v>0</v>
      </c>
      <c r="AD214" s="673">
        <f t="shared" si="100"/>
        <v>0</v>
      </c>
      <c r="AE214" s="744">
        <f t="shared" si="65"/>
        <v>6</v>
      </c>
      <c r="AF214" s="751">
        <v>393</v>
      </c>
      <c r="AG214" s="751">
        <f t="shared" si="101"/>
        <v>2358</v>
      </c>
      <c r="AH214" s="751">
        <v>365.11800000000005</v>
      </c>
      <c r="AI214" s="751">
        <f t="shared" si="107"/>
        <v>2190.7080000000005</v>
      </c>
      <c r="AJ214" s="752">
        <f t="shared" si="102"/>
        <v>4548.7080000000005</v>
      </c>
    </row>
    <row r="215" spans="1:36" s="403" customFormat="1" ht="26.45" hidden="1" customHeight="1" x14ac:dyDescent="0.25">
      <c r="A215" s="442" t="s">
        <v>784</v>
      </c>
      <c r="B215" s="438" t="s">
        <v>330</v>
      </c>
      <c r="C215" s="578" t="s">
        <v>31</v>
      </c>
      <c r="D215" s="601">
        <v>5</v>
      </c>
      <c r="E215" s="467">
        <v>1572</v>
      </c>
      <c r="F215" s="467">
        <f t="shared" si="93"/>
        <v>7860</v>
      </c>
      <c r="G215" s="467"/>
      <c r="H215" s="467"/>
      <c r="I215" s="589">
        <f t="shared" si="94"/>
        <v>7860</v>
      </c>
      <c r="J215" s="801"/>
      <c r="K215" s="807">
        <v>1572</v>
      </c>
      <c r="L215" s="808">
        <f t="shared" si="95"/>
        <v>0</v>
      </c>
      <c r="M215" s="807"/>
      <c r="N215" s="808"/>
      <c r="O215" s="812">
        <f t="shared" si="96"/>
        <v>0</v>
      </c>
      <c r="P215" s="641">
        <f t="shared" si="66"/>
        <v>0</v>
      </c>
      <c r="Q215" s="514">
        <f t="shared" si="67"/>
        <v>0</v>
      </c>
      <c r="R215" s="640">
        <f t="shared" ref="R215:R278" si="108">(D215*K215)-(D215*T215)</f>
        <v>0</v>
      </c>
      <c r="S215" s="641"/>
      <c r="T215" s="521">
        <v>1572</v>
      </c>
      <c r="U215" s="521">
        <f t="shared" si="97"/>
        <v>0</v>
      </c>
      <c r="V215" s="521"/>
      <c r="W215" s="521"/>
      <c r="X215" s="673">
        <f t="shared" si="98"/>
        <v>0</v>
      </c>
      <c r="Y215" s="641"/>
      <c r="Z215" s="521">
        <v>1572</v>
      </c>
      <c r="AA215" s="521">
        <f t="shared" si="99"/>
        <v>0</v>
      </c>
      <c r="AB215" s="521"/>
      <c r="AC215" s="521"/>
      <c r="AD215" s="673">
        <f t="shared" si="100"/>
        <v>0</v>
      </c>
      <c r="AE215" s="744">
        <f t="shared" si="65"/>
        <v>5</v>
      </c>
      <c r="AF215" s="751">
        <v>1572</v>
      </c>
      <c r="AG215" s="751">
        <f t="shared" si="101"/>
        <v>7860</v>
      </c>
      <c r="AH215" s="751"/>
      <c r="AI215" s="751"/>
      <c r="AJ215" s="752">
        <f t="shared" si="102"/>
        <v>7860</v>
      </c>
    </row>
    <row r="216" spans="1:36" s="403" customFormat="1" ht="15.6" hidden="1" customHeight="1" x14ac:dyDescent="0.25">
      <c r="A216" s="442" t="s">
        <v>785</v>
      </c>
      <c r="B216" s="438" t="s">
        <v>331</v>
      </c>
      <c r="C216" s="578" t="s">
        <v>31</v>
      </c>
      <c r="D216" s="600">
        <v>8</v>
      </c>
      <c r="E216" s="467">
        <v>65.5</v>
      </c>
      <c r="F216" s="467">
        <f t="shared" si="93"/>
        <v>524</v>
      </c>
      <c r="G216" s="467">
        <v>557.70000000000005</v>
      </c>
      <c r="H216" s="467">
        <f t="shared" ref="H216:H246" si="109">G216*D216</f>
        <v>4461.6000000000004</v>
      </c>
      <c r="I216" s="589">
        <f t="shared" si="94"/>
        <v>4985.6000000000004</v>
      </c>
      <c r="J216" s="801"/>
      <c r="K216" s="807">
        <v>65.5</v>
      </c>
      <c r="L216" s="808">
        <f t="shared" si="95"/>
        <v>0</v>
      </c>
      <c r="M216" s="807">
        <v>557.70000000000005</v>
      </c>
      <c r="N216" s="808">
        <f t="shared" ref="N216:N246" si="110">M216*J216</f>
        <v>0</v>
      </c>
      <c r="O216" s="812">
        <f t="shared" si="96"/>
        <v>0</v>
      </c>
      <c r="P216" s="641">
        <f t="shared" si="66"/>
        <v>0</v>
      </c>
      <c r="Q216" s="514">
        <f t="shared" si="67"/>
        <v>0</v>
      </c>
      <c r="R216" s="640">
        <f t="shared" si="108"/>
        <v>0</v>
      </c>
      <c r="S216" s="641"/>
      <c r="T216" s="521">
        <v>65.5</v>
      </c>
      <c r="U216" s="521">
        <f t="shared" si="97"/>
        <v>0</v>
      </c>
      <c r="V216" s="521">
        <v>557.70000000000005</v>
      </c>
      <c r="W216" s="521">
        <f t="shared" ref="W216:W246" si="111">V216*S216</f>
        <v>0</v>
      </c>
      <c r="X216" s="673">
        <f t="shared" si="98"/>
        <v>0</v>
      </c>
      <c r="Y216" s="641"/>
      <c r="Z216" s="521">
        <v>65.5</v>
      </c>
      <c r="AA216" s="521">
        <f t="shared" si="99"/>
        <v>0</v>
      </c>
      <c r="AB216" s="521">
        <v>557.70000000000005</v>
      </c>
      <c r="AC216" s="521">
        <f t="shared" ref="AC216:AC246" si="112">AB216*Y216</f>
        <v>0</v>
      </c>
      <c r="AD216" s="673">
        <f t="shared" si="100"/>
        <v>0</v>
      </c>
      <c r="AE216" s="744">
        <f t="shared" si="65"/>
        <v>8</v>
      </c>
      <c r="AF216" s="751">
        <v>65.5</v>
      </c>
      <c r="AG216" s="751">
        <f t="shared" si="101"/>
        <v>524</v>
      </c>
      <c r="AH216" s="751">
        <v>557.70000000000005</v>
      </c>
      <c r="AI216" s="751">
        <f t="shared" ref="AI216:AI246" si="113">AH216*AE216</f>
        <v>4461.6000000000004</v>
      </c>
      <c r="AJ216" s="752">
        <f t="shared" si="102"/>
        <v>4985.6000000000004</v>
      </c>
    </row>
    <row r="217" spans="1:36" s="403" customFormat="1" ht="26.45" hidden="1" customHeight="1" x14ac:dyDescent="0.25">
      <c r="A217" s="442" t="s">
        <v>786</v>
      </c>
      <c r="B217" s="438" t="s">
        <v>332</v>
      </c>
      <c r="C217" s="578" t="s">
        <v>31</v>
      </c>
      <c r="D217" s="601">
        <v>57</v>
      </c>
      <c r="E217" s="467">
        <v>65.5</v>
      </c>
      <c r="F217" s="467">
        <f t="shared" si="93"/>
        <v>3733.5</v>
      </c>
      <c r="G217" s="467">
        <v>370.5</v>
      </c>
      <c r="H217" s="467">
        <f t="shared" si="109"/>
        <v>21118.5</v>
      </c>
      <c r="I217" s="589">
        <f t="shared" si="94"/>
        <v>24852</v>
      </c>
      <c r="J217" s="801"/>
      <c r="K217" s="807">
        <v>65.5</v>
      </c>
      <c r="L217" s="808">
        <f t="shared" si="95"/>
        <v>0</v>
      </c>
      <c r="M217" s="807">
        <v>370.5</v>
      </c>
      <c r="N217" s="808">
        <f t="shared" si="110"/>
        <v>0</v>
      </c>
      <c r="O217" s="812">
        <f t="shared" si="96"/>
        <v>0</v>
      </c>
      <c r="P217" s="641">
        <f t="shared" si="66"/>
        <v>0</v>
      </c>
      <c r="Q217" s="514">
        <f t="shared" si="67"/>
        <v>0</v>
      </c>
      <c r="R217" s="640">
        <f t="shared" si="108"/>
        <v>0</v>
      </c>
      <c r="S217" s="641"/>
      <c r="T217" s="521">
        <v>65.5</v>
      </c>
      <c r="U217" s="521">
        <f t="shared" si="97"/>
        <v>0</v>
      </c>
      <c r="V217" s="521">
        <v>370.5</v>
      </c>
      <c r="W217" s="521">
        <f t="shared" si="111"/>
        <v>0</v>
      </c>
      <c r="X217" s="673">
        <f t="shared" si="98"/>
        <v>0</v>
      </c>
      <c r="Y217" s="641"/>
      <c r="Z217" s="521">
        <v>65.5</v>
      </c>
      <c r="AA217" s="521">
        <f t="shared" si="99"/>
        <v>0</v>
      </c>
      <c r="AB217" s="521">
        <v>370.5</v>
      </c>
      <c r="AC217" s="521">
        <f t="shared" si="112"/>
        <v>0</v>
      </c>
      <c r="AD217" s="673">
        <f t="shared" si="100"/>
        <v>0</v>
      </c>
      <c r="AE217" s="744">
        <f t="shared" si="65"/>
        <v>57</v>
      </c>
      <c r="AF217" s="751">
        <v>65.5</v>
      </c>
      <c r="AG217" s="751">
        <f t="shared" si="101"/>
        <v>3733.5</v>
      </c>
      <c r="AH217" s="751">
        <v>370.5</v>
      </c>
      <c r="AI217" s="751">
        <f t="shared" si="113"/>
        <v>21118.5</v>
      </c>
      <c r="AJ217" s="752">
        <f t="shared" si="102"/>
        <v>24852</v>
      </c>
    </row>
    <row r="218" spans="1:36" s="403" customFormat="1" ht="26.45" hidden="1" customHeight="1" x14ac:dyDescent="0.25">
      <c r="A218" s="442" t="s">
        <v>787</v>
      </c>
      <c r="B218" s="438" t="s">
        <v>333</v>
      </c>
      <c r="C218" s="578" t="s">
        <v>31</v>
      </c>
      <c r="D218" s="601">
        <v>163</v>
      </c>
      <c r="E218" s="467">
        <v>65.5</v>
      </c>
      <c r="F218" s="467">
        <f t="shared" si="93"/>
        <v>10676.5</v>
      </c>
      <c r="G218" s="467">
        <v>767</v>
      </c>
      <c r="H218" s="467">
        <f t="shared" si="109"/>
        <v>125021</v>
      </c>
      <c r="I218" s="589">
        <f t="shared" si="94"/>
        <v>135697.5</v>
      </c>
      <c r="J218" s="801"/>
      <c r="K218" s="807">
        <v>65.5</v>
      </c>
      <c r="L218" s="808">
        <f t="shared" si="95"/>
        <v>0</v>
      </c>
      <c r="M218" s="807">
        <v>767</v>
      </c>
      <c r="N218" s="808">
        <f t="shared" si="110"/>
        <v>0</v>
      </c>
      <c r="O218" s="812">
        <f t="shared" si="96"/>
        <v>0</v>
      </c>
      <c r="P218" s="641">
        <f t="shared" si="66"/>
        <v>0</v>
      </c>
      <c r="Q218" s="514">
        <f t="shared" si="67"/>
        <v>0</v>
      </c>
      <c r="R218" s="640">
        <f t="shared" si="108"/>
        <v>0</v>
      </c>
      <c r="S218" s="641"/>
      <c r="T218" s="521">
        <v>65.5</v>
      </c>
      <c r="U218" s="521">
        <f t="shared" si="97"/>
        <v>0</v>
      </c>
      <c r="V218" s="521">
        <v>767</v>
      </c>
      <c r="W218" s="521">
        <f t="shared" si="111"/>
        <v>0</v>
      </c>
      <c r="X218" s="673">
        <f t="shared" si="98"/>
        <v>0</v>
      </c>
      <c r="Y218" s="641"/>
      <c r="Z218" s="521">
        <v>65.5</v>
      </c>
      <c r="AA218" s="521">
        <f t="shared" si="99"/>
        <v>0</v>
      </c>
      <c r="AB218" s="521">
        <v>767</v>
      </c>
      <c r="AC218" s="521">
        <f t="shared" si="112"/>
        <v>0</v>
      </c>
      <c r="AD218" s="673">
        <f t="shared" si="100"/>
        <v>0</v>
      </c>
      <c r="AE218" s="744">
        <f t="shared" si="65"/>
        <v>163</v>
      </c>
      <c r="AF218" s="751">
        <v>65.5</v>
      </c>
      <c r="AG218" s="751">
        <f t="shared" si="101"/>
        <v>10676.5</v>
      </c>
      <c r="AH218" s="751">
        <v>767</v>
      </c>
      <c r="AI218" s="751">
        <f t="shared" si="113"/>
        <v>125021</v>
      </c>
      <c r="AJ218" s="752">
        <f t="shared" si="102"/>
        <v>135697.5</v>
      </c>
    </row>
    <row r="219" spans="1:36" s="403" customFormat="1" ht="15.6" hidden="1" customHeight="1" x14ac:dyDescent="0.25">
      <c r="A219" s="442" t="s">
        <v>788</v>
      </c>
      <c r="B219" s="438" t="s">
        <v>334</v>
      </c>
      <c r="C219" s="578" t="s">
        <v>31</v>
      </c>
      <c r="D219" s="601">
        <v>2</v>
      </c>
      <c r="E219" s="467">
        <v>65.5</v>
      </c>
      <c r="F219" s="467">
        <f t="shared" si="93"/>
        <v>131</v>
      </c>
      <c r="G219" s="467">
        <v>557.70000000000005</v>
      </c>
      <c r="H219" s="467">
        <f t="shared" si="109"/>
        <v>1115.4000000000001</v>
      </c>
      <c r="I219" s="589">
        <f t="shared" si="94"/>
        <v>1246.4000000000001</v>
      </c>
      <c r="J219" s="801"/>
      <c r="K219" s="807">
        <v>65.5</v>
      </c>
      <c r="L219" s="808">
        <f t="shared" si="95"/>
        <v>0</v>
      </c>
      <c r="M219" s="807">
        <v>557.70000000000005</v>
      </c>
      <c r="N219" s="808">
        <f t="shared" si="110"/>
        <v>0</v>
      </c>
      <c r="O219" s="812">
        <f t="shared" si="96"/>
        <v>0</v>
      </c>
      <c r="P219" s="641">
        <f t="shared" si="66"/>
        <v>0</v>
      </c>
      <c r="Q219" s="514">
        <f t="shared" si="67"/>
        <v>0</v>
      </c>
      <c r="R219" s="640">
        <f t="shared" si="108"/>
        <v>0</v>
      </c>
      <c r="S219" s="641"/>
      <c r="T219" s="521">
        <v>65.5</v>
      </c>
      <c r="U219" s="521">
        <f t="shared" si="97"/>
        <v>0</v>
      </c>
      <c r="V219" s="521">
        <v>557.70000000000005</v>
      </c>
      <c r="W219" s="521">
        <f t="shared" si="111"/>
        <v>0</v>
      </c>
      <c r="X219" s="673">
        <f t="shared" si="98"/>
        <v>0</v>
      </c>
      <c r="Y219" s="641"/>
      <c r="Z219" s="521">
        <v>65.5</v>
      </c>
      <c r="AA219" s="521">
        <f t="shared" si="99"/>
        <v>0</v>
      </c>
      <c r="AB219" s="521">
        <v>557.70000000000005</v>
      </c>
      <c r="AC219" s="521">
        <f t="shared" si="112"/>
        <v>0</v>
      </c>
      <c r="AD219" s="673">
        <f t="shared" si="100"/>
        <v>0</v>
      </c>
      <c r="AE219" s="744">
        <f t="shared" si="65"/>
        <v>2</v>
      </c>
      <c r="AF219" s="751">
        <v>65.5</v>
      </c>
      <c r="AG219" s="751">
        <f t="shared" si="101"/>
        <v>131</v>
      </c>
      <c r="AH219" s="751">
        <v>557.70000000000005</v>
      </c>
      <c r="AI219" s="751">
        <f t="shared" si="113"/>
        <v>1115.4000000000001</v>
      </c>
      <c r="AJ219" s="752">
        <f t="shared" si="102"/>
        <v>1246.4000000000001</v>
      </c>
    </row>
    <row r="220" spans="1:36" s="403" customFormat="1" ht="15.6" hidden="1" customHeight="1" x14ac:dyDescent="0.25">
      <c r="A220" s="442" t="s">
        <v>789</v>
      </c>
      <c r="B220" s="438" t="s">
        <v>335</v>
      </c>
      <c r="C220" s="578" t="s">
        <v>32</v>
      </c>
      <c r="D220" s="601">
        <v>96</v>
      </c>
      <c r="E220" s="467">
        <v>393</v>
      </c>
      <c r="F220" s="467">
        <f t="shared" si="93"/>
        <v>37728</v>
      </c>
      <c r="G220" s="467">
        <v>600.6</v>
      </c>
      <c r="H220" s="467">
        <f t="shared" si="109"/>
        <v>57657.600000000006</v>
      </c>
      <c r="I220" s="589">
        <f t="shared" si="94"/>
        <v>95385.600000000006</v>
      </c>
      <c r="J220" s="801"/>
      <c r="K220" s="807">
        <v>393</v>
      </c>
      <c r="L220" s="808">
        <f t="shared" si="95"/>
        <v>0</v>
      </c>
      <c r="M220" s="807">
        <v>600.6</v>
      </c>
      <c r="N220" s="808">
        <f t="shared" si="110"/>
        <v>0</v>
      </c>
      <c r="O220" s="812">
        <f t="shared" si="96"/>
        <v>0</v>
      </c>
      <c r="P220" s="641">
        <f t="shared" si="66"/>
        <v>0</v>
      </c>
      <c r="Q220" s="514">
        <f t="shared" si="67"/>
        <v>0</v>
      </c>
      <c r="R220" s="640">
        <f t="shared" si="108"/>
        <v>0</v>
      </c>
      <c r="S220" s="641"/>
      <c r="T220" s="521">
        <v>393</v>
      </c>
      <c r="U220" s="521">
        <f t="shared" si="97"/>
        <v>0</v>
      </c>
      <c r="V220" s="521">
        <v>600.6</v>
      </c>
      <c r="W220" s="521">
        <f t="shared" si="111"/>
        <v>0</v>
      </c>
      <c r="X220" s="673">
        <f t="shared" si="98"/>
        <v>0</v>
      </c>
      <c r="Y220" s="641"/>
      <c r="Z220" s="521">
        <v>393</v>
      </c>
      <c r="AA220" s="521">
        <f t="shared" si="99"/>
        <v>0</v>
      </c>
      <c r="AB220" s="521">
        <v>600.6</v>
      </c>
      <c r="AC220" s="521">
        <f t="shared" si="112"/>
        <v>0</v>
      </c>
      <c r="AD220" s="673">
        <f t="shared" si="100"/>
        <v>0</v>
      </c>
      <c r="AE220" s="744">
        <f t="shared" si="65"/>
        <v>96</v>
      </c>
      <c r="AF220" s="751">
        <v>393</v>
      </c>
      <c r="AG220" s="751">
        <f t="shared" si="101"/>
        <v>37728</v>
      </c>
      <c r="AH220" s="751">
        <v>600.6</v>
      </c>
      <c r="AI220" s="751">
        <f t="shared" si="113"/>
        <v>57657.600000000006</v>
      </c>
      <c r="AJ220" s="752">
        <f t="shared" si="102"/>
        <v>95385.600000000006</v>
      </c>
    </row>
    <row r="221" spans="1:36" s="403" customFormat="1" ht="15.6" hidden="1" customHeight="1" x14ac:dyDescent="0.25">
      <c r="A221" s="442" t="s">
        <v>790</v>
      </c>
      <c r="B221" s="438" t="s">
        <v>336</v>
      </c>
      <c r="C221" s="578" t="s">
        <v>32</v>
      </c>
      <c r="D221" s="598">
        <v>96</v>
      </c>
      <c r="E221" s="467">
        <v>262</v>
      </c>
      <c r="F221" s="467">
        <f t="shared" si="93"/>
        <v>25152</v>
      </c>
      <c r="G221" s="467">
        <v>143</v>
      </c>
      <c r="H221" s="467">
        <f t="shared" si="109"/>
        <v>13728</v>
      </c>
      <c r="I221" s="589">
        <f t="shared" si="94"/>
        <v>38880</v>
      </c>
      <c r="J221" s="836"/>
      <c r="K221" s="807">
        <v>262</v>
      </c>
      <c r="L221" s="808">
        <f t="shared" si="95"/>
        <v>0</v>
      </c>
      <c r="M221" s="807">
        <v>143</v>
      </c>
      <c r="N221" s="808">
        <f t="shared" si="110"/>
        <v>0</v>
      </c>
      <c r="O221" s="812">
        <f t="shared" si="96"/>
        <v>0</v>
      </c>
      <c r="P221" s="641">
        <f t="shared" si="66"/>
        <v>0</v>
      </c>
      <c r="Q221" s="514">
        <f t="shared" si="67"/>
        <v>0</v>
      </c>
      <c r="R221" s="640">
        <f t="shared" si="108"/>
        <v>0</v>
      </c>
      <c r="S221" s="652"/>
      <c r="T221" s="521">
        <v>262</v>
      </c>
      <c r="U221" s="521">
        <f t="shared" si="97"/>
        <v>0</v>
      </c>
      <c r="V221" s="521">
        <v>143</v>
      </c>
      <c r="W221" s="521">
        <f t="shared" si="111"/>
        <v>0</v>
      </c>
      <c r="X221" s="673">
        <f t="shared" si="98"/>
        <v>0</v>
      </c>
      <c r="Y221" s="652"/>
      <c r="Z221" s="521">
        <v>262</v>
      </c>
      <c r="AA221" s="521">
        <f t="shared" si="99"/>
        <v>0</v>
      </c>
      <c r="AB221" s="521">
        <v>143</v>
      </c>
      <c r="AC221" s="521">
        <f t="shared" si="112"/>
        <v>0</v>
      </c>
      <c r="AD221" s="673">
        <f t="shared" si="100"/>
        <v>0</v>
      </c>
      <c r="AE221" s="744">
        <f t="shared" si="65"/>
        <v>96</v>
      </c>
      <c r="AF221" s="751">
        <v>262</v>
      </c>
      <c r="AG221" s="751">
        <f t="shared" si="101"/>
        <v>25152</v>
      </c>
      <c r="AH221" s="751">
        <v>143</v>
      </c>
      <c r="AI221" s="751">
        <f t="shared" si="113"/>
        <v>13728</v>
      </c>
      <c r="AJ221" s="752">
        <f t="shared" si="102"/>
        <v>38880</v>
      </c>
    </row>
    <row r="222" spans="1:36" s="403" customFormat="1" ht="26.45" hidden="1" customHeight="1" x14ac:dyDescent="0.25">
      <c r="A222" s="442" t="s">
        <v>791</v>
      </c>
      <c r="B222" s="438" t="s">
        <v>337</v>
      </c>
      <c r="C222" s="578" t="s">
        <v>31</v>
      </c>
      <c r="D222" s="601">
        <v>12</v>
      </c>
      <c r="E222" s="467">
        <v>65.5</v>
      </c>
      <c r="F222" s="467">
        <f t="shared" si="93"/>
        <v>786</v>
      </c>
      <c r="G222" s="467">
        <v>806</v>
      </c>
      <c r="H222" s="467">
        <f t="shared" si="109"/>
        <v>9672</v>
      </c>
      <c r="I222" s="589">
        <f t="shared" si="94"/>
        <v>10458</v>
      </c>
      <c r="J222" s="801"/>
      <c r="K222" s="807">
        <v>65.5</v>
      </c>
      <c r="L222" s="808">
        <f t="shared" si="95"/>
        <v>0</v>
      </c>
      <c r="M222" s="807">
        <v>806</v>
      </c>
      <c r="N222" s="808">
        <f t="shared" si="110"/>
        <v>0</v>
      </c>
      <c r="O222" s="812">
        <f t="shared" si="96"/>
        <v>0</v>
      </c>
      <c r="P222" s="641">
        <f t="shared" si="66"/>
        <v>0</v>
      </c>
      <c r="Q222" s="514">
        <f t="shared" si="67"/>
        <v>0</v>
      </c>
      <c r="R222" s="640">
        <f t="shared" si="108"/>
        <v>0</v>
      </c>
      <c r="S222" s="641"/>
      <c r="T222" s="521">
        <v>65.5</v>
      </c>
      <c r="U222" s="521">
        <f t="shared" si="97"/>
        <v>0</v>
      </c>
      <c r="V222" s="521">
        <v>806</v>
      </c>
      <c r="W222" s="521">
        <f t="shared" si="111"/>
        <v>0</v>
      </c>
      <c r="X222" s="673">
        <f t="shared" si="98"/>
        <v>0</v>
      </c>
      <c r="Y222" s="641"/>
      <c r="Z222" s="521">
        <v>65.5</v>
      </c>
      <c r="AA222" s="521">
        <f t="shared" si="99"/>
        <v>0</v>
      </c>
      <c r="AB222" s="521">
        <v>806</v>
      </c>
      <c r="AC222" s="521">
        <f t="shared" si="112"/>
        <v>0</v>
      </c>
      <c r="AD222" s="673">
        <f t="shared" si="100"/>
        <v>0</v>
      </c>
      <c r="AE222" s="744">
        <f t="shared" si="65"/>
        <v>12</v>
      </c>
      <c r="AF222" s="751">
        <v>65.5</v>
      </c>
      <c r="AG222" s="751">
        <f t="shared" si="101"/>
        <v>786</v>
      </c>
      <c r="AH222" s="751">
        <v>806</v>
      </c>
      <c r="AI222" s="751">
        <f t="shared" si="113"/>
        <v>9672</v>
      </c>
      <c r="AJ222" s="752">
        <f t="shared" si="102"/>
        <v>10458</v>
      </c>
    </row>
    <row r="223" spans="1:36" s="403" customFormat="1" ht="16.5" hidden="1" customHeight="1" x14ac:dyDescent="0.25">
      <c r="A223" s="442" t="s">
        <v>792</v>
      </c>
      <c r="B223" s="438" t="s">
        <v>338</v>
      </c>
      <c r="C223" s="578" t="s">
        <v>31</v>
      </c>
      <c r="D223" s="601">
        <v>5</v>
      </c>
      <c r="E223" s="467">
        <v>65.5</v>
      </c>
      <c r="F223" s="467">
        <f t="shared" si="93"/>
        <v>327.5</v>
      </c>
      <c r="G223" s="467">
        <v>860.6</v>
      </c>
      <c r="H223" s="467">
        <f t="shared" si="109"/>
        <v>4303</v>
      </c>
      <c r="I223" s="589">
        <f t="shared" si="94"/>
        <v>4630.5</v>
      </c>
      <c r="J223" s="801"/>
      <c r="K223" s="807">
        <v>65.5</v>
      </c>
      <c r="L223" s="808">
        <f t="shared" si="95"/>
        <v>0</v>
      </c>
      <c r="M223" s="807">
        <v>860.6</v>
      </c>
      <c r="N223" s="808">
        <f t="shared" si="110"/>
        <v>0</v>
      </c>
      <c r="O223" s="812">
        <f t="shared" si="96"/>
        <v>0</v>
      </c>
      <c r="P223" s="641">
        <f t="shared" si="66"/>
        <v>0</v>
      </c>
      <c r="Q223" s="514">
        <f t="shared" si="67"/>
        <v>0</v>
      </c>
      <c r="R223" s="640">
        <f t="shared" si="108"/>
        <v>0</v>
      </c>
      <c r="S223" s="641"/>
      <c r="T223" s="521">
        <v>65.5</v>
      </c>
      <c r="U223" s="521">
        <f t="shared" si="97"/>
        <v>0</v>
      </c>
      <c r="V223" s="521">
        <v>860.6</v>
      </c>
      <c r="W223" s="521">
        <f t="shared" si="111"/>
        <v>0</v>
      </c>
      <c r="X223" s="673">
        <f t="shared" si="98"/>
        <v>0</v>
      </c>
      <c r="Y223" s="641"/>
      <c r="Z223" s="521">
        <v>65.5</v>
      </c>
      <c r="AA223" s="521">
        <f t="shared" si="99"/>
        <v>0</v>
      </c>
      <c r="AB223" s="521">
        <v>860.6</v>
      </c>
      <c r="AC223" s="521">
        <f t="shared" si="112"/>
        <v>0</v>
      </c>
      <c r="AD223" s="673">
        <f t="shared" si="100"/>
        <v>0</v>
      </c>
      <c r="AE223" s="744">
        <f t="shared" si="65"/>
        <v>5</v>
      </c>
      <c r="AF223" s="751">
        <v>65.5</v>
      </c>
      <c r="AG223" s="751">
        <f t="shared" si="101"/>
        <v>327.5</v>
      </c>
      <c r="AH223" s="751">
        <v>860.6</v>
      </c>
      <c r="AI223" s="751">
        <f t="shared" si="113"/>
        <v>4303</v>
      </c>
      <c r="AJ223" s="752">
        <f t="shared" si="102"/>
        <v>4630.5</v>
      </c>
    </row>
    <row r="224" spans="1:36" s="403" customFormat="1" ht="15.6" hidden="1" customHeight="1" x14ac:dyDescent="0.25">
      <c r="A224" s="442" t="s">
        <v>793</v>
      </c>
      <c r="B224" s="438" t="s">
        <v>339</v>
      </c>
      <c r="C224" s="578" t="s">
        <v>31</v>
      </c>
      <c r="D224" s="601">
        <v>120</v>
      </c>
      <c r="E224" s="467">
        <v>131</v>
      </c>
      <c r="F224" s="467">
        <f t="shared" si="93"/>
        <v>15720</v>
      </c>
      <c r="G224" s="467">
        <v>140.4</v>
      </c>
      <c r="H224" s="467">
        <f t="shared" si="109"/>
        <v>16848</v>
      </c>
      <c r="I224" s="589">
        <f t="shared" si="94"/>
        <v>32568</v>
      </c>
      <c r="J224" s="801"/>
      <c r="K224" s="807">
        <v>131</v>
      </c>
      <c r="L224" s="808">
        <f t="shared" si="95"/>
        <v>0</v>
      </c>
      <c r="M224" s="807">
        <v>140.4</v>
      </c>
      <c r="N224" s="808">
        <f t="shared" si="110"/>
        <v>0</v>
      </c>
      <c r="O224" s="812">
        <f t="shared" si="96"/>
        <v>0</v>
      </c>
      <c r="P224" s="641">
        <f t="shared" si="66"/>
        <v>0</v>
      </c>
      <c r="Q224" s="514">
        <f t="shared" si="67"/>
        <v>0</v>
      </c>
      <c r="R224" s="640">
        <f t="shared" si="108"/>
        <v>0</v>
      </c>
      <c r="S224" s="641"/>
      <c r="T224" s="521">
        <v>131</v>
      </c>
      <c r="U224" s="521">
        <f t="shared" si="97"/>
        <v>0</v>
      </c>
      <c r="V224" s="521">
        <v>140.4</v>
      </c>
      <c r="W224" s="521">
        <f t="shared" si="111"/>
        <v>0</v>
      </c>
      <c r="X224" s="673">
        <f t="shared" si="98"/>
        <v>0</v>
      </c>
      <c r="Y224" s="641"/>
      <c r="Z224" s="521">
        <v>131</v>
      </c>
      <c r="AA224" s="521">
        <f t="shared" si="99"/>
        <v>0</v>
      </c>
      <c r="AB224" s="521">
        <v>140.4</v>
      </c>
      <c r="AC224" s="521">
        <f t="shared" si="112"/>
        <v>0</v>
      </c>
      <c r="AD224" s="673">
        <f t="shared" si="100"/>
        <v>0</v>
      </c>
      <c r="AE224" s="744">
        <f t="shared" si="65"/>
        <v>120</v>
      </c>
      <c r="AF224" s="751">
        <v>131</v>
      </c>
      <c r="AG224" s="751">
        <f t="shared" si="101"/>
        <v>15720</v>
      </c>
      <c r="AH224" s="751">
        <v>140.4</v>
      </c>
      <c r="AI224" s="751">
        <f t="shared" si="113"/>
        <v>16848</v>
      </c>
      <c r="AJ224" s="752">
        <f t="shared" si="102"/>
        <v>32568</v>
      </c>
    </row>
    <row r="225" spans="1:36" s="403" customFormat="1" ht="15.6" hidden="1" customHeight="1" x14ac:dyDescent="0.25">
      <c r="A225" s="442" t="s">
        <v>794</v>
      </c>
      <c r="B225" s="438" t="s">
        <v>340</v>
      </c>
      <c r="C225" s="578" t="s">
        <v>31</v>
      </c>
      <c r="D225" s="601">
        <v>20</v>
      </c>
      <c r="E225" s="467">
        <v>32.75</v>
      </c>
      <c r="F225" s="467">
        <f t="shared" si="93"/>
        <v>655</v>
      </c>
      <c r="G225" s="467">
        <v>59.800000000000004</v>
      </c>
      <c r="H225" s="467">
        <f t="shared" si="109"/>
        <v>1196</v>
      </c>
      <c r="I225" s="589">
        <f t="shared" si="94"/>
        <v>1851</v>
      </c>
      <c r="J225" s="801"/>
      <c r="K225" s="807">
        <v>32.75</v>
      </c>
      <c r="L225" s="808">
        <f t="shared" si="95"/>
        <v>0</v>
      </c>
      <c r="M225" s="807">
        <v>59.800000000000004</v>
      </c>
      <c r="N225" s="808">
        <f t="shared" si="110"/>
        <v>0</v>
      </c>
      <c r="O225" s="812">
        <f t="shared" si="96"/>
        <v>0</v>
      </c>
      <c r="P225" s="641">
        <f t="shared" si="66"/>
        <v>0</v>
      </c>
      <c r="Q225" s="514">
        <f t="shared" si="67"/>
        <v>0</v>
      </c>
      <c r="R225" s="640">
        <f t="shared" si="108"/>
        <v>0</v>
      </c>
      <c r="S225" s="641"/>
      <c r="T225" s="521">
        <v>32.75</v>
      </c>
      <c r="U225" s="521">
        <f t="shared" si="97"/>
        <v>0</v>
      </c>
      <c r="V225" s="521">
        <v>59.800000000000004</v>
      </c>
      <c r="W225" s="521">
        <f t="shared" si="111"/>
        <v>0</v>
      </c>
      <c r="X225" s="673">
        <f t="shared" si="98"/>
        <v>0</v>
      </c>
      <c r="Y225" s="641"/>
      <c r="Z225" s="521">
        <v>32.75</v>
      </c>
      <c r="AA225" s="521">
        <f t="shared" si="99"/>
        <v>0</v>
      </c>
      <c r="AB225" s="521">
        <v>59.800000000000004</v>
      </c>
      <c r="AC225" s="521">
        <f t="shared" si="112"/>
        <v>0</v>
      </c>
      <c r="AD225" s="673">
        <f t="shared" si="100"/>
        <v>0</v>
      </c>
      <c r="AE225" s="744">
        <f t="shared" ref="AE225:AE288" si="114">D225-S225-Y225</f>
        <v>20</v>
      </c>
      <c r="AF225" s="751">
        <v>32.75</v>
      </c>
      <c r="AG225" s="751">
        <f t="shared" si="101"/>
        <v>655</v>
      </c>
      <c r="AH225" s="751">
        <v>59.800000000000004</v>
      </c>
      <c r="AI225" s="751">
        <f t="shared" si="113"/>
        <v>1196</v>
      </c>
      <c r="AJ225" s="752">
        <f t="shared" si="102"/>
        <v>1851</v>
      </c>
    </row>
    <row r="226" spans="1:36" s="403" customFormat="1" ht="15.6" hidden="1" customHeight="1" x14ac:dyDescent="0.25">
      <c r="A226" s="442" t="s">
        <v>795</v>
      </c>
      <c r="B226" s="438" t="s">
        <v>341</v>
      </c>
      <c r="C226" s="578" t="s">
        <v>31</v>
      </c>
      <c r="D226" s="601">
        <v>20</v>
      </c>
      <c r="E226" s="467">
        <v>32.75</v>
      </c>
      <c r="F226" s="467">
        <f t="shared" si="93"/>
        <v>655</v>
      </c>
      <c r="G226" s="467">
        <v>122.2</v>
      </c>
      <c r="H226" s="467">
        <f t="shared" si="109"/>
        <v>2444</v>
      </c>
      <c r="I226" s="589">
        <f t="shared" si="94"/>
        <v>3099</v>
      </c>
      <c r="J226" s="801"/>
      <c r="K226" s="807">
        <v>32.75</v>
      </c>
      <c r="L226" s="808">
        <f t="shared" si="95"/>
        <v>0</v>
      </c>
      <c r="M226" s="807">
        <v>122.2</v>
      </c>
      <c r="N226" s="808">
        <f t="shared" si="110"/>
        <v>0</v>
      </c>
      <c r="O226" s="812">
        <f t="shared" si="96"/>
        <v>0</v>
      </c>
      <c r="P226" s="641">
        <f t="shared" si="66"/>
        <v>0</v>
      </c>
      <c r="Q226" s="514">
        <f t="shared" si="67"/>
        <v>0</v>
      </c>
      <c r="R226" s="640">
        <f t="shared" si="108"/>
        <v>0</v>
      </c>
      <c r="S226" s="641"/>
      <c r="T226" s="521">
        <v>32.75</v>
      </c>
      <c r="U226" s="521">
        <f t="shared" si="97"/>
        <v>0</v>
      </c>
      <c r="V226" s="521">
        <v>122.2</v>
      </c>
      <c r="W226" s="521">
        <f t="shared" si="111"/>
        <v>0</v>
      </c>
      <c r="X226" s="673">
        <f t="shared" si="98"/>
        <v>0</v>
      </c>
      <c r="Y226" s="641"/>
      <c r="Z226" s="521">
        <v>32.75</v>
      </c>
      <c r="AA226" s="521">
        <f t="shared" si="99"/>
        <v>0</v>
      </c>
      <c r="AB226" s="521">
        <v>122.2</v>
      </c>
      <c r="AC226" s="521">
        <f t="shared" si="112"/>
        <v>0</v>
      </c>
      <c r="AD226" s="673">
        <f t="shared" si="100"/>
        <v>0</v>
      </c>
      <c r="AE226" s="744">
        <f t="shared" si="114"/>
        <v>20</v>
      </c>
      <c r="AF226" s="751">
        <v>32.75</v>
      </c>
      <c r="AG226" s="751">
        <f t="shared" si="101"/>
        <v>655</v>
      </c>
      <c r="AH226" s="751">
        <v>122.2</v>
      </c>
      <c r="AI226" s="751">
        <f t="shared" si="113"/>
        <v>2444</v>
      </c>
      <c r="AJ226" s="752">
        <f t="shared" si="102"/>
        <v>3099</v>
      </c>
    </row>
    <row r="227" spans="1:36" s="403" customFormat="1" ht="15.6" hidden="1" customHeight="1" x14ac:dyDescent="0.25">
      <c r="A227" s="442" t="s">
        <v>796</v>
      </c>
      <c r="B227" s="438" t="s">
        <v>342</v>
      </c>
      <c r="C227" s="578" t="s">
        <v>31</v>
      </c>
      <c r="D227" s="601">
        <v>4</v>
      </c>
      <c r="E227" s="467">
        <v>65.5</v>
      </c>
      <c r="F227" s="467">
        <f t="shared" si="93"/>
        <v>262</v>
      </c>
      <c r="G227" s="467">
        <v>440.7</v>
      </c>
      <c r="H227" s="467">
        <f t="shared" si="109"/>
        <v>1762.8</v>
      </c>
      <c r="I227" s="589">
        <f t="shared" si="94"/>
        <v>2024.8</v>
      </c>
      <c r="J227" s="801"/>
      <c r="K227" s="807">
        <v>65.5</v>
      </c>
      <c r="L227" s="808">
        <f t="shared" si="95"/>
        <v>0</v>
      </c>
      <c r="M227" s="807">
        <v>440.7</v>
      </c>
      <c r="N227" s="808">
        <f t="shared" si="110"/>
        <v>0</v>
      </c>
      <c r="O227" s="812">
        <f t="shared" si="96"/>
        <v>0</v>
      </c>
      <c r="P227" s="641">
        <f t="shared" ref="P227:P290" si="115">K227-T227</f>
        <v>0</v>
      </c>
      <c r="Q227" s="514">
        <f t="shared" ref="Q227:Q290" si="116">M227-V227</f>
        <v>0</v>
      </c>
      <c r="R227" s="640">
        <f t="shared" si="108"/>
        <v>0</v>
      </c>
      <c r="S227" s="641"/>
      <c r="T227" s="521">
        <v>65.5</v>
      </c>
      <c r="U227" s="521">
        <f t="shared" si="97"/>
        <v>0</v>
      </c>
      <c r="V227" s="521">
        <v>440.7</v>
      </c>
      <c r="W227" s="521">
        <f t="shared" si="111"/>
        <v>0</v>
      </c>
      <c r="X227" s="673">
        <f t="shared" si="98"/>
        <v>0</v>
      </c>
      <c r="Y227" s="641"/>
      <c r="Z227" s="521">
        <v>65.5</v>
      </c>
      <c r="AA227" s="521">
        <f t="shared" si="99"/>
        <v>0</v>
      </c>
      <c r="AB227" s="521">
        <v>440.7</v>
      </c>
      <c r="AC227" s="521">
        <f t="shared" si="112"/>
        <v>0</v>
      </c>
      <c r="AD227" s="673">
        <f t="shared" si="100"/>
        <v>0</v>
      </c>
      <c r="AE227" s="744">
        <f t="shared" si="114"/>
        <v>4</v>
      </c>
      <c r="AF227" s="751">
        <v>65.5</v>
      </c>
      <c r="AG227" s="751">
        <f t="shared" si="101"/>
        <v>262</v>
      </c>
      <c r="AH227" s="751">
        <v>440.7</v>
      </c>
      <c r="AI227" s="751">
        <f t="shared" si="113"/>
        <v>1762.8</v>
      </c>
      <c r="AJ227" s="752">
        <f t="shared" si="102"/>
        <v>2024.8</v>
      </c>
    </row>
    <row r="228" spans="1:36" s="403" customFormat="1" ht="15.6" hidden="1" customHeight="1" x14ac:dyDescent="0.25">
      <c r="A228" s="442" t="s">
        <v>797</v>
      </c>
      <c r="B228" s="438" t="s">
        <v>343</v>
      </c>
      <c r="C228" s="578" t="s">
        <v>31</v>
      </c>
      <c r="D228" s="601">
        <v>8</v>
      </c>
      <c r="E228" s="467">
        <v>32.75</v>
      </c>
      <c r="F228" s="467">
        <f t="shared" si="93"/>
        <v>262</v>
      </c>
      <c r="G228" s="467">
        <v>205.4</v>
      </c>
      <c r="H228" s="467">
        <f t="shared" si="109"/>
        <v>1643.2</v>
      </c>
      <c r="I228" s="589">
        <f t="shared" si="94"/>
        <v>1905.2</v>
      </c>
      <c r="J228" s="801"/>
      <c r="K228" s="807">
        <v>32.75</v>
      </c>
      <c r="L228" s="808">
        <f t="shared" si="95"/>
        <v>0</v>
      </c>
      <c r="M228" s="807">
        <v>205.4</v>
      </c>
      <c r="N228" s="808">
        <f t="shared" si="110"/>
        <v>0</v>
      </c>
      <c r="O228" s="812">
        <f t="shared" si="96"/>
        <v>0</v>
      </c>
      <c r="P228" s="641">
        <f t="shared" si="115"/>
        <v>0</v>
      </c>
      <c r="Q228" s="514">
        <f t="shared" si="116"/>
        <v>0</v>
      </c>
      <c r="R228" s="640">
        <f t="shared" si="108"/>
        <v>0</v>
      </c>
      <c r="S228" s="641"/>
      <c r="T228" s="521">
        <v>32.75</v>
      </c>
      <c r="U228" s="521">
        <f t="shared" si="97"/>
        <v>0</v>
      </c>
      <c r="V228" s="521">
        <v>205.4</v>
      </c>
      <c r="W228" s="521">
        <f t="shared" si="111"/>
        <v>0</v>
      </c>
      <c r="X228" s="673">
        <f t="shared" si="98"/>
        <v>0</v>
      </c>
      <c r="Y228" s="641"/>
      <c r="Z228" s="521">
        <v>32.75</v>
      </c>
      <c r="AA228" s="521">
        <f t="shared" si="99"/>
        <v>0</v>
      </c>
      <c r="AB228" s="521">
        <v>205.4</v>
      </c>
      <c r="AC228" s="521">
        <f t="shared" si="112"/>
        <v>0</v>
      </c>
      <c r="AD228" s="673">
        <f t="shared" si="100"/>
        <v>0</v>
      </c>
      <c r="AE228" s="744">
        <f t="shared" si="114"/>
        <v>8</v>
      </c>
      <c r="AF228" s="751">
        <v>32.75</v>
      </c>
      <c r="AG228" s="751">
        <f t="shared" si="101"/>
        <v>262</v>
      </c>
      <c r="AH228" s="751">
        <v>205.4</v>
      </c>
      <c r="AI228" s="751">
        <f t="shared" si="113"/>
        <v>1643.2</v>
      </c>
      <c r="AJ228" s="752">
        <f t="shared" si="102"/>
        <v>1905.2</v>
      </c>
    </row>
    <row r="229" spans="1:36" s="403" customFormat="1" ht="15.6" hidden="1" customHeight="1" x14ac:dyDescent="0.25">
      <c r="A229" s="442" t="s">
        <v>798</v>
      </c>
      <c r="B229" s="438" t="s">
        <v>344</v>
      </c>
      <c r="C229" s="578" t="s">
        <v>31</v>
      </c>
      <c r="D229" s="601">
        <v>100</v>
      </c>
      <c r="E229" s="467">
        <v>13.100000000000001</v>
      </c>
      <c r="F229" s="467">
        <f t="shared" si="93"/>
        <v>1310.0000000000002</v>
      </c>
      <c r="G229" s="467">
        <v>17.940000000000001</v>
      </c>
      <c r="H229" s="467">
        <f t="shared" si="109"/>
        <v>1794.0000000000002</v>
      </c>
      <c r="I229" s="589">
        <f t="shared" si="94"/>
        <v>3104.0000000000005</v>
      </c>
      <c r="J229" s="801"/>
      <c r="K229" s="807">
        <v>13.100000000000001</v>
      </c>
      <c r="L229" s="808">
        <f t="shared" si="95"/>
        <v>0</v>
      </c>
      <c r="M229" s="807">
        <v>17.940000000000001</v>
      </c>
      <c r="N229" s="808">
        <f t="shared" si="110"/>
        <v>0</v>
      </c>
      <c r="O229" s="812">
        <f t="shared" si="96"/>
        <v>0</v>
      </c>
      <c r="P229" s="641">
        <f t="shared" si="115"/>
        <v>0</v>
      </c>
      <c r="Q229" s="514">
        <f t="shared" si="116"/>
        <v>0</v>
      </c>
      <c r="R229" s="640">
        <f t="shared" si="108"/>
        <v>0</v>
      </c>
      <c r="S229" s="641"/>
      <c r="T229" s="521">
        <v>13.100000000000001</v>
      </c>
      <c r="U229" s="521">
        <f t="shared" si="97"/>
        <v>0</v>
      </c>
      <c r="V229" s="521">
        <v>17.940000000000001</v>
      </c>
      <c r="W229" s="521">
        <f t="shared" si="111"/>
        <v>0</v>
      </c>
      <c r="X229" s="673">
        <f t="shared" si="98"/>
        <v>0</v>
      </c>
      <c r="Y229" s="641"/>
      <c r="Z229" s="521">
        <v>13.100000000000001</v>
      </c>
      <c r="AA229" s="521">
        <f t="shared" si="99"/>
        <v>0</v>
      </c>
      <c r="AB229" s="521">
        <v>17.940000000000001</v>
      </c>
      <c r="AC229" s="521">
        <f t="shared" si="112"/>
        <v>0</v>
      </c>
      <c r="AD229" s="673">
        <f t="shared" si="100"/>
        <v>0</v>
      </c>
      <c r="AE229" s="744">
        <f t="shared" si="114"/>
        <v>100</v>
      </c>
      <c r="AF229" s="751">
        <v>13.100000000000001</v>
      </c>
      <c r="AG229" s="751">
        <f t="shared" si="101"/>
        <v>1310.0000000000002</v>
      </c>
      <c r="AH229" s="751">
        <v>17.940000000000001</v>
      </c>
      <c r="AI229" s="751">
        <f t="shared" si="113"/>
        <v>1794.0000000000002</v>
      </c>
      <c r="AJ229" s="752">
        <f t="shared" si="102"/>
        <v>3104.0000000000005</v>
      </c>
    </row>
    <row r="230" spans="1:36" s="403" customFormat="1" ht="15.6" hidden="1" customHeight="1" x14ac:dyDescent="0.25">
      <c r="A230" s="442" t="s">
        <v>799</v>
      </c>
      <c r="B230" s="438" t="s">
        <v>345</v>
      </c>
      <c r="C230" s="578" t="s">
        <v>32</v>
      </c>
      <c r="D230" s="601">
        <v>324</v>
      </c>
      <c r="E230" s="467">
        <v>497.8</v>
      </c>
      <c r="F230" s="467">
        <f t="shared" si="93"/>
        <v>161287.20000000001</v>
      </c>
      <c r="G230" s="467">
        <v>1094.6000000000001</v>
      </c>
      <c r="H230" s="467">
        <f t="shared" si="109"/>
        <v>354650.4</v>
      </c>
      <c r="I230" s="589">
        <f t="shared" si="94"/>
        <v>515937.60000000003</v>
      </c>
      <c r="J230" s="801"/>
      <c r="K230" s="807">
        <v>497.8</v>
      </c>
      <c r="L230" s="808">
        <f t="shared" si="95"/>
        <v>0</v>
      </c>
      <c r="M230" s="807">
        <v>1094.6000000000001</v>
      </c>
      <c r="N230" s="808">
        <f t="shared" si="110"/>
        <v>0</v>
      </c>
      <c r="O230" s="812">
        <f t="shared" si="96"/>
        <v>0</v>
      </c>
      <c r="P230" s="641">
        <f t="shared" si="115"/>
        <v>0</v>
      </c>
      <c r="Q230" s="514">
        <f t="shared" si="116"/>
        <v>0</v>
      </c>
      <c r="R230" s="640">
        <f t="shared" si="108"/>
        <v>0</v>
      </c>
      <c r="S230" s="641"/>
      <c r="T230" s="521">
        <v>497.8</v>
      </c>
      <c r="U230" s="521">
        <f t="shared" si="97"/>
        <v>0</v>
      </c>
      <c r="V230" s="521">
        <v>1094.6000000000001</v>
      </c>
      <c r="W230" s="521">
        <f t="shared" si="111"/>
        <v>0</v>
      </c>
      <c r="X230" s="673">
        <f t="shared" si="98"/>
        <v>0</v>
      </c>
      <c r="Y230" s="641"/>
      <c r="Z230" s="521">
        <v>497.8</v>
      </c>
      <c r="AA230" s="521">
        <f t="shared" si="99"/>
        <v>0</v>
      </c>
      <c r="AB230" s="521">
        <v>1094.6000000000001</v>
      </c>
      <c r="AC230" s="521">
        <f t="shared" si="112"/>
        <v>0</v>
      </c>
      <c r="AD230" s="673">
        <f t="shared" si="100"/>
        <v>0</v>
      </c>
      <c r="AE230" s="744">
        <f t="shared" si="114"/>
        <v>324</v>
      </c>
      <c r="AF230" s="751">
        <v>497.8</v>
      </c>
      <c r="AG230" s="751">
        <f t="shared" si="101"/>
        <v>161287.20000000001</v>
      </c>
      <c r="AH230" s="751">
        <v>1094.6000000000001</v>
      </c>
      <c r="AI230" s="751">
        <f t="shared" si="113"/>
        <v>354650.4</v>
      </c>
      <c r="AJ230" s="752">
        <f t="shared" si="102"/>
        <v>515937.60000000003</v>
      </c>
    </row>
    <row r="231" spans="1:36" s="403" customFormat="1" ht="15.6" hidden="1" customHeight="1" x14ac:dyDescent="0.25">
      <c r="A231" s="442" t="s">
        <v>800</v>
      </c>
      <c r="B231" s="438" t="s">
        <v>249</v>
      </c>
      <c r="C231" s="578" t="s">
        <v>32</v>
      </c>
      <c r="D231" s="601">
        <v>648</v>
      </c>
      <c r="E231" s="467">
        <v>497.8</v>
      </c>
      <c r="F231" s="467">
        <f t="shared" si="93"/>
        <v>322574.40000000002</v>
      </c>
      <c r="G231" s="467">
        <v>587.75599999999997</v>
      </c>
      <c r="H231" s="467">
        <f t="shared" si="109"/>
        <v>380865.88799999998</v>
      </c>
      <c r="I231" s="589">
        <f t="shared" si="94"/>
        <v>703440.28799999994</v>
      </c>
      <c r="J231" s="801"/>
      <c r="K231" s="807">
        <v>497.8</v>
      </c>
      <c r="L231" s="808">
        <f t="shared" si="95"/>
        <v>0</v>
      </c>
      <c r="M231" s="807">
        <v>587.75599999999997</v>
      </c>
      <c r="N231" s="808">
        <f t="shared" si="110"/>
        <v>0</v>
      </c>
      <c r="O231" s="812">
        <f t="shared" si="96"/>
        <v>0</v>
      </c>
      <c r="P231" s="641">
        <f t="shared" si="115"/>
        <v>0</v>
      </c>
      <c r="Q231" s="514">
        <f t="shared" si="116"/>
        <v>0</v>
      </c>
      <c r="R231" s="640">
        <f t="shared" si="108"/>
        <v>0</v>
      </c>
      <c r="S231" s="641"/>
      <c r="T231" s="521">
        <v>497.8</v>
      </c>
      <c r="U231" s="521">
        <f t="shared" si="97"/>
        <v>0</v>
      </c>
      <c r="V231" s="521">
        <v>587.75599999999997</v>
      </c>
      <c r="W231" s="521">
        <f t="shared" si="111"/>
        <v>0</v>
      </c>
      <c r="X231" s="673">
        <f t="shared" si="98"/>
        <v>0</v>
      </c>
      <c r="Y231" s="641"/>
      <c r="Z231" s="521">
        <v>497.8</v>
      </c>
      <c r="AA231" s="521">
        <f t="shared" si="99"/>
        <v>0</v>
      </c>
      <c r="AB231" s="521">
        <v>587.75599999999997</v>
      </c>
      <c r="AC231" s="521">
        <f t="shared" si="112"/>
        <v>0</v>
      </c>
      <c r="AD231" s="673">
        <f t="shared" si="100"/>
        <v>0</v>
      </c>
      <c r="AE231" s="744">
        <f t="shared" si="114"/>
        <v>648</v>
      </c>
      <c r="AF231" s="751">
        <v>497.8</v>
      </c>
      <c r="AG231" s="751">
        <f t="shared" si="101"/>
        <v>322574.40000000002</v>
      </c>
      <c r="AH231" s="751">
        <v>587.75599999999997</v>
      </c>
      <c r="AI231" s="751">
        <f t="shared" si="113"/>
        <v>380865.88799999998</v>
      </c>
      <c r="AJ231" s="752">
        <f t="shared" si="102"/>
        <v>703440.28799999994</v>
      </c>
    </row>
    <row r="232" spans="1:36" s="403" customFormat="1" ht="15.6" hidden="1" customHeight="1" x14ac:dyDescent="0.25">
      <c r="A232" s="442" t="s">
        <v>801</v>
      </c>
      <c r="B232" s="438" t="s">
        <v>346</v>
      </c>
      <c r="C232" s="578" t="s">
        <v>32</v>
      </c>
      <c r="D232" s="601">
        <v>24</v>
      </c>
      <c r="E232" s="467">
        <v>131</v>
      </c>
      <c r="F232" s="467">
        <f t="shared" si="93"/>
        <v>3144</v>
      </c>
      <c r="G232" s="467">
        <v>367.64000000000004</v>
      </c>
      <c r="H232" s="467">
        <f t="shared" si="109"/>
        <v>8823.36</v>
      </c>
      <c r="I232" s="589">
        <f t="shared" si="94"/>
        <v>11967.36</v>
      </c>
      <c r="J232" s="801"/>
      <c r="K232" s="807">
        <v>131</v>
      </c>
      <c r="L232" s="808">
        <f t="shared" si="95"/>
        <v>0</v>
      </c>
      <c r="M232" s="807">
        <v>367.64000000000004</v>
      </c>
      <c r="N232" s="808">
        <f t="shared" si="110"/>
        <v>0</v>
      </c>
      <c r="O232" s="812">
        <f t="shared" si="96"/>
        <v>0</v>
      </c>
      <c r="P232" s="641">
        <f t="shared" si="115"/>
        <v>0</v>
      </c>
      <c r="Q232" s="514">
        <f t="shared" si="116"/>
        <v>0</v>
      </c>
      <c r="R232" s="640">
        <f t="shared" si="108"/>
        <v>0</v>
      </c>
      <c r="S232" s="641"/>
      <c r="T232" s="521">
        <v>131</v>
      </c>
      <c r="U232" s="521">
        <f t="shared" si="97"/>
        <v>0</v>
      </c>
      <c r="V232" s="521">
        <v>367.64000000000004</v>
      </c>
      <c r="W232" s="521">
        <f t="shared" si="111"/>
        <v>0</v>
      </c>
      <c r="X232" s="673">
        <f t="shared" si="98"/>
        <v>0</v>
      </c>
      <c r="Y232" s="641"/>
      <c r="Z232" s="521">
        <v>131</v>
      </c>
      <c r="AA232" s="521">
        <f t="shared" si="99"/>
        <v>0</v>
      </c>
      <c r="AB232" s="521">
        <v>367.64000000000004</v>
      </c>
      <c r="AC232" s="521">
        <f t="shared" si="112"/>
        <v>0</v>
      </c>
      <c r="AD232" s="673">
        <f t="shared" si="100"/>
        <v>0</v>
      </c>
      <c r="AE232" s="744">
        <f t="shared" si="114"/>
        <v>24</v>
      </c>
      <c r="AF232" s="751">
        <v>131</v>
      </c>
      <c r="AG232" s="751">
        <f t="shared" si="101"/>
        <v>3144</v>
      </c>
      <c r="AH232" s="751">
        <v>367.64000000000004</v>
      </c>
      <c r="AI232" s="751">
        <f t="shared" si="113"/>
        <v>8823.36</v>
      </c>
      <c r="AJ232" s="752">
        <f t="shared" si="102"/>
        <v>11967.36</v>
      </c>
    </row>
    <row r="233" spans="1:36" s="403" customFormat="1" ht="26.45" hidden="1" customHeight="1" x14ac:dyDescent="0.25">
      <c r="A233" s="442" t="s">
        <v>802</v>
      </c>
      <c r="B233" s="438" t="s">
        <v>347</v>
      </c>
      <c r="C233" s="578" t="s">
        <v>32</v>
      </c>
      <c r="D233" s="601">
        <v>32</v>
      </c>
      <c r="E233" s="467">
        <v>196.5</v>
      </c>
      <c r="F233" s="467">
        <f t="shared" si="93"/>
        <v>6288</v>
      </c>
      <c r="G233" s="467">
        <v>271.98599999999999</v>
      </c>
      <c r="H233" s="467">
        <f t="shared" si="109"/>
        <v>8703.5519999999997</v>
      </c>
      <c r="I233" s="589">
        <f t="shared" si="94"/>
        <v>14991.552</v>
      </c>
      <c r="J233" s="801"/>
      <c r="K233" s="807">
        <v>196.5</v>
      </c>
      <c r="L233" s="808">
        <f t="shared" si="95"/>
        <v>0</v>
      </c>
      <c r="M233" s="807">
        <v>271.98599999999999</v>
      </c>
      <c r="N233" s="808">
        <f t="shared" si="110"/>
        <v>0</v>
      </c>
      <c r="O233" s="812">
        <f t="shared" si="96"/>
        <v>0</v>
      </c>
      <c r="P233" s="641">
        <f t="shared" si="115"/>
        <v>0</v>
      </c>
      <c r="Q233" s="514">
        <f t="shared" si="116"/>
        <v>0</v>
      </c>
      <c r="R233" s="640">
        <f t="shared" si="108"/>
        <v>0</v>
      </c>
      <c r="S233" s="641"/>
      <c r="T233" s="521">
        <v>196.5</v>
      </c>
      <c r="U233" s="521">
        <f t="shared" si="97"/>
        <v>0</v>
      </c>
      <c r="V233" s="521">
        <v>271.98599999999999</v>
      </c>
      <c r="W233" s="521">
        <f t="shared" si="111"/>
        <v>0</v>
      </c>
      <c r="X233" s="673">
        <f t="shared" si="98"/>
        <v>0</v>
      </c>
      <c r="Y233" s="641"/>
      <c r="Z233" s="521">
        <v>196.5</v>
      </c>
      <c r="AA233" s="521">
        <f t="shared" si="99"/>
        <v>0</v>
      </c>
      <c r="AB233" s="521">
        <v>271.98599999999999</v>
      </c>
      <c r="AC233" s="521">
        <f t="shared" si="112"/>
        <v>0</v>
      </c>
      <c r="AD233" s="673">
        <f t="shared" si="100"/>
        <v>0</v>
      </c>
      <c r="AE233" s="744">
        <f t="shared" si="114"/>
        <v>32</v>
      </c>
      <c r="AF233" s="751">
        <v>196.5</v>
      </c>
      <c r="AG233" s="751">
        <f t="shared" si="101"/>
        <v>6288</v>
      </c>
      <c r="AH233" s="751">
        <v>271.98599999999999</v>
      </c>
      <c r="AI233" s="751">
        <f t="shared" si="113"/>
        <v>8703.5519999999997</v>
      </c>
      <c r="AJ233" s="752">
        <f t="shared" si="102"/>
        <v>14991.552</v>
      </c>
    </row>
    <row r="234" spans="1:36" s="403" customFormat="1" ht="15.6" hidden="1" customHeight="1" x14ac:dyDescent="0.25">
      <c r="A234" s="442" t="s">
        <v>803</v>
      </c>
      <c r="B234" s="438" t="s">
        <v>348</v>
      </c>
      <c r="C234" s="578" t="s">
        <v>31</v>
      </c>
      <c r="D234" s="601">
        <v>5</v>
      </c>
      <c r="E234" s="467">
        <v>1572</v>
      </c>
      <c r="F234" s="467">
        <f t="shared" si="93"/>
        <v>7860</v>
      </c>
      <c r="G234" s="467">
        <v>3572.4</v>
      </c>
      <c r="H234" s="467">
        <f t="shared" si="109"/>
        <v>17862</v>
      </c>
      <c r="I234" s="589">
        <f t="shared" si="94"/>
        <v>25722</v>
      </c>
      <c r="J234" s="801"/>
      <c r="K234" s="807">
        <v>1572</v>
      </c>
      <c r="L234" s="808">
        <f t="shared" si="95"/>
        <v>0</v>
      </c>
      <c r="M234" s="807">
        <v>3572.4</v>
      </c>
      <c r="N234" s="808">
        <f t="shared" si="110"/>
        <v>0</v>
      </c>
      <c r="O234" s="812">
        <f t="shared" si="96"/>
        <v>0</v>
      </c>
      <c r="P234" s="641">
        <f t="shared" si="115"/>
        <v>0</v>
      </c>
      <c r="Q234" s="514">
        <f t="shared" si="116"/>
        <v>0</v>
      </c>
      <c r="R234" s="640">
        <f t="shared" si="108"/>
        <v>0</v>
      </c>
      <c r="S234" s="641"/>
      <c r="T234" s="521">
        <v>1572</v>
      </c>
      <c r="U234" s="521">
        <f t="shared" si="97"/>
        <v>0</v>
      </c>
      <c r="V234" s="521">
        <v>3572.4</v>
      </c>
      <c r="W234" s="521">
        <f t="shared" si="111"/>
        <v>0</v>
      </c>
      <c r="X234" s="673">
        <f t="shared" si="98"/>
        <v>0</v>
      </c>
      <c r="Y234" s="641"/>
      <c r="Z234" s="521">
        <v>1572</v>
      </c>
      <c r="AA234" s="521">
        <f t="shared" si="99"/>
        <v>0</v>
      </c>
      <c r="AB234" s="521">
        <v>3572.4</v>
      </c>
      <c r="AC234" s="521">
        <f t="shared" si="112"/>
        <v>0</v>
      </c>
      <c r="AD234" s="673">
        <f t="shared" si="100"/>
        <v>0</v>
      </c>
      <c r="AE234" s="744">
        <f t="shared" si="114"/>
        <v>5</v>
      </c>
      <c r="AF234" s="751">
        <v>1572</v>
      </c>
      <c r="AG234" s="751">
        <f t="shared" si="101"/>
        <v>7860</v>
      </c>
      <c r="AH234" s="751">
        <v>3572.4</v>
      </c>
      <c r="AI234" s="751">
        <f t="shared" si="113"/>
        <v>17862</v>
      </c>
      <c r="AJ234" s="752">
        <f t="shared" si="102"/>
        <v>25722</v>
      </c>
    </row>
    <row r="235" spans="1:36" s="403" customFormat="1" ht="26.45" hidden="1" customHeight="1" x14ac:dyDescent="0.25">
      <c r="A235" s="442" t="s">
        <v>804</v>
      </c>
      <c r="B235" s="438" t="s">
        <v>349</v>
      </c>
      <c r="C235" s="578" t="s">
        <v>31</v>
      </c>
      <c r="D235" s="601">
        <v>3</v>
      </c>
      <c r="E235" s="467">
        <v>1572</v>
      </c>
      <c r="F235" s="467">
        <f t="shared" si="93"/>
        <v>4716</v>
      </c>
      <c r="G235" s="467">
        <v>2107.04</v>
      </c>
      <c r="H235" s="467">
        <f t="shared" si="109"/>
        <v>6321.12</v>
      </c>
      <c r="I235" s="589">
        <f t="shared" si="94"/>
        <v>11037.119999999999</v>
      </c>
      <c r="J235" s="801"/>
      <c r="K235" s="807">
        <v>1572</v>
      </c>
      <c r="L235" s="808">
        <f t="shared" si="95"/>
        <v>0</v>
      </c>
      <c r="M235" s="807">
        <v>2107.04</v>
      </c>
      <c r="N235" s="808">
        <f t="shared" si="110"/>
        <v>0</v>
      </c>
      <c r="O235" s="812">
        <f t="shared" si="96"/>
        <v>0</v>
      </c>
      <c r="P235" s="641">
        <f t="shared" si="115"/>
        <v>0</v>
      </c>
      <c r="Q235" s="514">
        <f t="shared" si="116"/>
        <v>0</v>
      </c>
      <c r="R235" s="640">
        <f t="shared" si="108"/>
        <v>0</v>
      </c>
      <c r="S235" s="641"/>
      <c r="T235" s="521">
        <v>1572</v>
      </c>
      <c r="U235" s="521">
        <f t="shared" si="97"/>
        <v>0</v>
      </c>
      <c r="V235" s="521">
        <v>2107.04</v>
      </c>
      <c r="W235" s="521">
        <f t="shared" si="111"/>
        <v>0</v>
      </c>
      <c r="X235" s="673">
        <f t="shared" si="98"/>
        <v>0</v>
      </c>
      <c r="Y235" s="641"/>
      <c r="Z235" s="521">
        <v>1572</v>
      </c>
      <c r="AA235" s="521">
        <f t="shared" si="99"/>
        <v>0</v>
      </c>
      <c r="AB235" s="521">
        <v>2107.04</v>
      </c>
      <c r="AC235" s="521">
        <f t="shared" si="112"/>
        <v>0</v>
      </c>
      <c r="AD235" s="673">
        <f t="shared" si="100"/>
        <v>0</v>
      </c>
      <c r="AE235" s="744">
        <f t="shared" si="114"/>
        <v>3</v>
      </c>
      <c r="AF235" s="751">
        <v>1572</v>
      </c>
      <c r="AG235" s="751">
        <f t="shared" si="101"/>
        <v>4716</v>
      </c>
      <c r="AH235" s="751">
        <v>2107.04</v>
      </c>
      <c r="AI235" s="751">
        <f t="shared" si="113"/>
        <v>6321.12</v>
      </c>
      <c r="AJ235" s="752">
        <f t="shared" si="102"/>
        <v>11037.119999999999</v>
      </c>
    </row>
    <row r="236" spans="1:36" s="403" customFormat="1" ht="15.6" hidden="1" customHeight="1" x14ac:dyDescent="0.25">
      <c r="A236" s="442" t="s">
        <v>805</v>
      </c>
      <c r="B236" s="438" t="s">
        <v>350</v>
      </c>
      <c r="C236" s="578" t="s">
        <v>31</v>
      </c>
      <c r="D236" s="601">
        <v>7</v>
      </c>
      <c r="E236" s="467">
        <v>1572</v>
      </c>
      <c r="F236" s="467">
        <f t="shared" si="93"/>
        <v>11004</v>
      </c>
      <c r="G236" s="467">
        <v>4797</v>
      </c>
      <c r="H236" s="467">
        <f t="shared" si="109"/>
        <v>33579</v>
      </c>
      <c r="I236" s="589">
        <f t="shared" si="94"/>
        <v>44583</v>
      </c>
      <c r="J236" s="801"/>
      <c r="K236" s="807">
        <v>1572</v>
      </c>
      <c r="L236" s="808">
        <f t="shared" si="95"/>
        <v>0</v>
      </c>
      <c r="M236" s="807">
        <v>4797</v>
      </c>
      <c r="N236" s="808">
        <f t="shared" si="110"/>
        <v>0</v>
      </c>
      <c r="O236" s="812">
        <f t="shared" si="96"/>
        <v>0</v>
      </c>
      <c r="P236" s="641">
        <f t="shared" si="115"/>
        <v>0</v>
      </c>
      <c r="Q236" s="514">
        <f t="shared" si="116"/>
        <v>0</v>
      </c>
      <c r="R236" s="640">
        <f t="shared" si="108"/>
        <v>0</v>
      </c>
      <c r="S236" s="641"/>
      <c r="T236" s="521">
        <v>1572</v>
      </c>
      <c r="U236" s="521">
        <f t="shared" si="97"/>
        <v>0</v>
      </c>
      <c r="V236" s="521">
        <v>4797</v>
      </c>
      <c r="W236" s="521">
        <f t="shared" si="111"/>
        <v>0</v>
      </c>
      <c r="X236" s="673">
        <f t="shared" si="98"/>
        <v>0</v>
      </c>
      <c r="Y236" s="641"/>
      <c r="Z236" s="521">
        <v>1572</v>
      </c>
      <c r="AA236" s="521">
        <f t="shared" si="99"/>
        <v>0</v>
      </c>
      <c r="AB236" s="521">
        <v>4797</v>
      </c>
      <c r="AC236" s="521">
        <f t="shared" si="112"/>
        <v>0</v>
      </c>
      <c r="AD236" s="673">
        <f t="shared" si="100"/>
        <v>0</v>
      </c>
      <c r="AE236" s="744">
        <f t="shared" si="114"/>
        <v>7</v>
      </c>
      <c r="AF236" s="751">
        <v>1572</v>
      </c>
      <c r="AG236" s="751">
        <f t="shared" si="101"/>
        <v>11004</v>
      </c>
      <c r="AH236" s="751">
        <v>4797</v>
      </c>
      <c r="AI236" s="751">
        <f t="shared" si="113"/>
        <v>33579</v>
      </c>
      <c r="AJ236" s="752">
        <f t="shared" si="102"/>
        <v>44583</v>
      </c>
    </row>
    <row r="237" spans="1:36" s="403" customFormat="1" ht="15.6" hidden="1" customHeight="1" x14ac:dyDescent="0.25">
      <c r="A237" s="442" t="s">
        <v>806</v>
      </c>
      <c r="B237" s="438" t="s">
        <v>351</v>
      </c>
      <c r="C237" s="578" t="s">
        <v>31</v>
      </c>
      <c r="D237" s="601">
        <v>120</v>
      </c>
      <c r="E237" s="467">
        <v>393</v>
      </c>
      <c r="F237" s="467">
        <f t="shared" si="93"/>
        <v>47160</v>
      </c>
      <c r="G237" s="467">
        <v>1042.6000000000001</v>
      </c>
      <c r="H237" s="467">
        <f t="shared" si="109"/>
        <v>125112.00000000001</v>
      </c>
      <c r="I237" s="589">
        <f t="shared" si="94"/>
        <v>172272</v>
      </c>
      <c r="J237" s="801"/>
      <c r="K237" s="807">
        <v>393</v>
      </c>
      <c r="L237" s="808">
        <f t="shared" si="95"/>
        <v>0</v>
      </c>
      <c r="M237" s="807">
        <v>1042.6000000000001</v>
      </c>
      <c r="N237" s="808">
        <f t="shared" si="110"/>
        <v>0</v>
      </c>
      <c r="O237" s="812">
        <f t="shared" si="96"/>
        <v>0</v>
      </c>
      <c r="P237" s="641">
        <f t="shared" si="115"/>
        <v>0</v>
      </c>
      <c r="Q237" s="514">
        <f t="shared" si="116"/>
        <v>0</v>
      </c>
      <c r="R237" s="640">
        <f t="shared" si="108"/>
        <v>0</v>
      </c>
      <c r="S237" s="641"/>
      <c r="T237" s="521">
        <v>393</v>
      </c>
      <c r="U237" s="521">
        <f t="shared" si="97"/>
        <v>0</v>
      </c>
      <c r="V237" s="521">
        <v>1042.6000000000001</v>
      </c>
      <c r="W237" s="521">
        <f t="shared" si="111"/>
        <v>0</v>
      </c>
      <c r="X237" s="673">
        <f t="shared" si="98"/>
        <v>0</v>
      </c>
      <c r="Y237" s="641"/>
      <c r="Z237" s="521">
        <v>393</v>
      </c>
      <c r="AA237" s="521">
        <f t="shared" si="99"/>
        <v>0</v>
      </c>
      <c r="AB237" s="521">
        <v>1042.6000000000001</v>
      </c>
      <c r="AC237" s="521">
        <f t="shared" si="112"/>
        <v>0</v>
      </c>
      <c r="AD237" s="673">
        <f t="shared" si="100"/>
        <v>0</v>
      </c>
      <c r="AE237" s="744">
        <f t="shared" si="114"/>
        <v>120</v>
      </c>
      <c r="AF237" s="751">
        <v>393</v>
      </c>
      <c r="AG237" s="751">
        <f t="shared" si="101"/>
        <v>47160</v>
      </c>
      <c r="AH237" s="751">
        <v>1042.6000000000001</v>
      </c>
      <c r="AI237" s="751">
        <f t="shared" si="113"/>
        <v>125112.00000000001</v>
      </c>
      <c r="AJ237" s="752">
        <f t="shared" si="102"/>
        <v>172272</v>
      </c>
    </row>
    <row r="238" spans="1:36" s="403" customFormat="1" ht="15.6" hidden="1" customHeight="1" x14ac:dyDescent="0.25">
      <c r="A238" s="442" t="s">
        <v>807</v>
      </c>
      <c r="B238" s="438" t="s">
        <v>352</v>
      </c>
      <c r="C238" s="578" t="s">
        <v>31</v>
      </c>
      <c r="D238" s="601">
        <v>600</v>
      </c>
      <c r="E238" s="467">
        <v>393</v>
      </c>
      <c r="F238" s="467">
        <f t="shared" si="93"/>
        <v>235800</v>
      </c>
      <c r="G238" s="467">
        <v>161.20000000000002</v>
      </c>
      <c r="H238" s="467">
        <f t="shared" si="109"/>
        <v>96720.000000000015</v>
      </c>
      <c r="I238" s="589">
        <f t="shared" si="94"/>
        <v>332520</v>
      </c>
      <c r="J238" s="801"/>
      <c r="K238" s="807">
        <v>393</v>
      </c>
      <c r="L238" s="808">
        <f t="shared" si="95"/>
        <v>0</v>
      </c>
      <c r="M238" s="807">
        <v>161.20000000000002</v>
      </c>
      <c r="N238" s="808">
        <f t="shared" si="110"/>
        <v>0</v>
      </c>
      <c r="O238" s="812">
        <f t="shared" si="96"/>
        <v>0</v>
      </c>
      <c r="P238" s="641">
        <f t="shared" si="115"/>
        <v>0</v>
      </c>
      <c r="Q238" s="514">
        <f t="shared" si="116"/>
        <v>0</v>
      </c>
      <c r="R238" s="640">
        <f t="shared" si="108"/>
        <v>0</v>
      </c>
      <c r="S238" s="641"/>
      <c r="T238" s="521">
        <v>393</v>
      </c>
      <c r="U238" s="521">
        <f t="shared" si="97"/>
        <v>0</v>
      </c>
      <c r="V238" s="521">
        <v>161.20000000000002</v>
      </c>
      <c r="W238" s="521">
        <f t="shared" si="111"/>
        <v>0</v>
      </c>
      <c r="X238" s="673">
        <f t="shared" si="98"/>
        <v>0</v>
      </c>
      <c r="Y238" s="641"/>
      <c r="Z238" s="521">
        <v>393</v>
      </c>
      <c r="AA238" s="521">
        <f t="shared" si="99"/>
        <v>0</v>
      </c>
      <c r="AB238" s="521">
        <v>161.20000000000002</v>
      </c>
      <c r="AC238" s="521">
        <f t="shared" si="112"/>
        <v>0</v>
      </c>
      <c r="AD238" s="673">
        <f t="shared" si="100"/>
        <v>0</v>
      </c>
      <c r="AE238" s="744">
        <f t="shared" si="114"/>
        <v>600</v>
      </c>
      <c r="AF238" s="751">
        <v>393</v>
      </c>
      <c r="AG238" s="751">
        <f t="shared" si="101"/>
        <v>235800</v>
      </c>
      <c r="AH238" s="751">
        <v>161.20000000000002</v>
      </c>
      <c r="AI238" s="751">
        <f t="shared" si="113"/>
        <v>96720.000000000015</v>
      </c>
      <c r="AJ238" s="752">
        <f t="shared" si="102"/>
        <v>332520</v>
      </c>
    </row>
    <row r="239" spans="1:36" s="403" customFormat="1" ht="15.6" hidden="1" customHeight="1" x14ac:dyDescent="0.25">
      <c r="A239" s="442" t="s">
        <v>808</v>
      </c>
      <c r="B239" s="438" t="s">
        <v>258</v>
      </c>
      <c r="C239" s="578" t="s">
        <v>31</v>
      </c>
      <c r="D239" s="601">
        <v>600</v>
      </c>
      <c r="E239" s="467">
        <v>32.75</v>
      </c>
      <c r="F239" s="467">
        <f t="shared" si="93"/>
        <v>19650</v>
      </c>
      <c r="G239" s="467">
        <v>107.926</v>
      </c>
      <c r="H239" s="467">
        <f t="shared" si="109"/>
        <v>64755.6</v>
      </c>
      <c r="I239" s="589">
        <f t="shared" si="94"/>
        <v>84405.6</v>
      </c>
      <c r="J239" s="801"/>
      <c r="K239" s="807">
        <v>32.75</v>
      </c>
      <c r="L239" s="808">
        <f t="shared" si="95"/>
        <v>0</v>
      </c>
      <c r="M239" s="807">
        <v>107.926</v>
      </c>
      <c r="N239" s="808">
        <f t="shared" si="110"/>
        <v>0</v>
      </c>
      <c r="O239" s="812">
        <f t="shared" si="96"/>
        <v>0</v>
      </c>
      <c r="P239" s="641">
        <f t="shared" si="115"/>
        <v>0</v>
      </c>
      <c r="Q239" s="514">
        <f t="shared" si="116"/>
        <v>0</v>
      </c>
      <c r="R239" s="640">
        <f t="shared" si="108"/>
        <v>0</v>
      </c>
      <c r="S239" s="641"/>
      <c r="T239" s="521">
        <v>32.75</v>
      </c>
      <c r="U239" s="521">
        <f t="shared" si="97"/>
        <v>0</v>
      </c>
      <c r="V239" s="521">
        <v>107.926</v>
      </c>
      <c r="W239" s="521">
        <f t="shared" si="111"/>
        <v>0</v>
      </c>
      <c r="X239" s="673">
        <f t="shared" si="98"/>
        <v>0</v>
      </c>
      <c r="Y239" s="641"/>
      <c r="Z239" s="521">
        <v>32.75</v>
      </c>
      <c r="AA239" s="521">
        <f t="shared" si="99"/>
        <v>0</v>
      </c>
      <c r="AB239" s="521">
        <v>107.926</v>
      </c>
      <c r="AC239" s="521">
        <f t="shared" si="112"/>
        <v>0</v>
      </c>
      <c r="AD239" s="673">
        <f t="shared" si="100"/>
        <v>0</v>
      </c>
      <c r="AE239" s="744">
        <f t="shared" si="114"/>
        <v>600</v>
      </c>
      <c r="AF239" s="751">
        <v>32.75</v>
      </c>
      <c r="AG239" s="751">
        <f t="shared" si="101"/>
        <v>19650</v>
      </c>
      <c r="AH239" s="751">
        <v>107.926</v>
      </c>
      <c r="AI239" s="751">
        <f t="shared" si="113"/>
        <v>64755.6</v>
      </c>
      <c r="AJ239" s="752">
        <f t="shared" si="102"/>
        <v>84405.6</v>
      </c>
    </row>
    <row r="240" spans="1:36" s="403" customFormat="1" ht="15.6" hidden="1" customHeight="1" x14ac:dyDescent="0.25">
      <c r="A240" s="442" t="s">
        <v>809</v>
      </c>
      <c r="B240" s="438" t="s">
        <v>353</v>
      </c>
      <c r="C240" s="578" t="s">
        <v>31</v>
      </c>
      <c r="D240" s="601">
        <v>50</v>
      </c>
      <c r="E240" s="467">
        <v>19.650000000000002</v>
      </c>
      <c r="F240" s="467">
        <f t="shared" si="93"/>
        <v>982.50000000000011</v>
      </c>
      <c r="G240" s="467">
        <v>8.8660000000000014</v>
      </c>
      <c r="H240" s="467">
        <f t="shared" si="109"/>
        <v>443.30000000000007</v>
      </c>
      <c r="I240" s="589">
        <f t="shared" si="94"/>
        <v>1425.8000000000002</v>
      </c>
      <c r="J240" s="801"/>
      <c r="K240" s="807">
        <v>19.650000000000002</v>
      </c>
      <c r="L240" s="808">
        <f t="shared" si="95"/>
        <v>0</v>
      </c>
      <c r="M240" s="807">
        <v>8.8660000000000014</v>
      </c>
      <c r="N240" s="808">
        <f t="shared" si="110"/>
        <v>0</v>
      </c>
      <c r="O240" s="812">
        <f t="shared" si="96"/>
        <v>0</v>
      </c>
      <c r="P240" s="641">
        <f t="shared" si="115"/>
        <v>0</v>
      </c>
      <c r="Q240" s="514">
        <f t="shared" si="116"/>
        <v>0</v>
      </c>
      <c r="R240" s="640">
        <f t="shared" si="108"/>
        <v>0</v>
      </c>
      <c r="S240" s="641"/>
      <c r="T240" s="521">
        <v>19.650000000000002</v>
      </c>
      <c r="U240" s="521">
        <f t="shared" si="97"/>
        <v>0</v>
      </c>
      <c r="V240" s="521">
        <v>8.8660000000000014</v>
      </c>
      <c r="W240" s="521">
        <f t="shared" si="111"/>
        <v>0</v>
      </c>
      <c r="X240" s="673">
        <f t="shared" si="98"/>
        <v>0</v>
      </c>
      <c r="Y240" s="641"/>
      <c r="Z240" s="521">
        <v>19.650000000000002</v>
      </c>
      <c r="AA240" s="521">
        <f t="shared" si="99"/>
        <v>0</v>
      </c>
      <c r="AB240" s="521">
        <v>8.8660000000000014</v>
      </c>
      <c r="AC240" s="521">
        <f t="shared" si="112"/>
        <v>0</v>
      </c>
      <c r="AD240" s="673">
        <f t="shared" si="100"/>
        <v>0</v>
      </c>
      <c r="AE240" s="744">
        <f t="shared" si="114"/>
        <v>50</v>
      </c>
      <c r="AF240" s="751">
        <v>19.650000000000002</v>
      </c>
      <c r="AG240" s="751">
        <f t="shared" si="101"/>
        <v>982.50000000000011</v>
      </c>
      <c r="AH240" s="751">
        <v>8.8660000000000014</v>
      </c>
      <c r="AI240" s="751">
        <f t="shared" si="113"/>
        <v>443.30000000000007</v>
      </c>
      <c r="AJ240" s="752">
        <f t="shared" si="102"/>
        <v>1425.8000000000002</v>
      </c>
    </row>
    <row r="241" spans="1:36" s="403" customFormat="1" ht="15.6" hidden="1" customHeight="1" x14ac:dyDescent="0.25">
      <c r="A241" s="442" t="s">
        <v>810</v>
      </c>
      <c r="B241" s="438" t="s">
        <v>354</v>
      </c>
      <c r="C241" s="578" t="s">
        <v>32</v>
      </c>
      <c r="D241" s="601">
        <v>1660</v>
      </c>
      <c r="E241" s="467">
        <v>220.08</v>
      </c>
      <c r="F241" s="467">
        <f t="shared" si="93"/>
        <v>365332.80000000005</v>
      </c>
      <c r="G241" s="467">
        <v>106.60000000000001</v>
      </c>
      <c r="H241" s="467">
        <f t="shared" si="109"/>
        <v>176956</v>
      </c>
      <c r="I241" s="589">
        <f t="shared" si="94"/>
        <v>542288.80000000005</v>
      </c>
      <c r="J241" s="801"/>
      <c r="K241" s="807">
        <v>220.08</v>
      </c>
      <c r="L241" s="808">
        <f t="shared" si="95"/>
        <v>0</v>
      </c>
      <c r="M241" s="807">
        <v>106.60000000000001</v>
      </c>
      <c r="N241" s="808">
        <f t="shared" si="110"/>
        <v>0</v>
      </c>
      <c r="O241" s="812">
        <f t="shared" si="96"/>
        <v>0</v>
      </c>
      <c r="P241" s="641">
        <f t="shared" si="115"/>
        <v>0</v>
      </c>
      <c r="Q241" s="514">
        <f t="shared" si="116"/>
        <v>0</v>
      </c>
      <c r="R241" s="640">
        <f t="shared" si="108"/>
        <v>0</v>
      </c>
      <c r="S241" s="641"/>
      <c r="T241" s="521">
        <v>220.08</v>
      </c>
      <c r="U241" s="521">
        <f t="shared" si="97"/>
        <v>0</v>
      </c>
      <c r="V241" s="521">
        <v>106.60000000000001</v>
      </c>
      <c r="W241" s="521">
        <f t="shared" si="111"/>
        <v>0</v>
      </c>
      <c r="X241" s="673">
        <f t="shared" si="98"/>
        <v>0</v>
      </c>
      <c r="Y241" s="641"/>
      <c r="Z241" s="521">
        <v>220.08</v>
      </c>
      <c r="AA241" s="521">
        <f t="shared" si="99"/>
        <v>0</v>
      </c>
      <c r="AB241" s="521">
        <v>106.60000000000001</v>
      </c>
      <c r="AC241" s="521">
        <f t="shared" si="112"/>
        <v>0</v>
      </c>
      <c r="AD241" s="673">
        <f t="shared" si="100"/>
        <v>0</v>
      </c>
      <c r="AE241" s="744">
        <f t="shared" si="114"/>
        <v>1660</v>
      </c>
      <c r="AF241" s="751">
        <v>220.08</v>
      </c>
      <c r="AG241" s="751">
        <f t="shared" si="101"/>
        <v>365332.80000000005</v>
      </c>
      <c r="AH241" s="751">
        <v>106.60000000000001</v>
      </c>
      <c r="AI241" s="751">
        <f t="shared" si="113"/>
        <v>176956</v>
      </c>
      <c r="AJ241" s="752">
        <f t="shared" si="102"/>
        <v>542288.80000000005</v>
      </c>
    </row>
    <row r="242" spans="1:36" s="403" customFormat="1" ht="26.45" hidden="1" customHeight="1" x14ac:dyDescent="0.25">
      <c r="A242" s="442" t="s">
        <v>811</v>
      </c>
      <c r="B242" s="438" t="s">
        <v>355</v>
      </c>
      <c r="C242" s="578" t="s">
        <v>32</v>
      </c>
      <c r="D242" s="601">
        <v>11952</v>
      </c>
      <c r="E242" s="467">
        <v>146.72</v>
      </c>
      <c r="F242" s="467">
        <f t="shared" si="93"/>
        <v>1753597.44</v>
      </c>
      <c r="G242" s="467">
        <v>94.38</v>
      </c>
      <c r="H242" s="467">
        <f t="shared" si="109"/>
        <v>1128029.76</v>
      </c>
      <c r="I242" s="589">
        <f t="shared" si="94"/>
        <v>2881627.2</v>
      </c>
      <c r="J242" s="801"/>
      <c r="K242" s="807">
        <v>146.72</v>
      </c>
      <c r="L242" s="808">
        <f t="shared" si="95"/>
        <v>0</v>
      </c>
      <c r="M242" s="807">
        <v>94.38</v>
      </c>
      <c r="N242" s="808">
        <f t="shared" si="110"/>
        <v>0</v>
      </c>
      <c r="O242" s="812">
        <f t="shared" si="96"/>
        <v>0</v>
      </c>
      <c r="P242" s="641">
        <f t="shared" si="115"/>
        <v>0</v>
      </c>
      <c r="Q242" s="514">
        <f t="shared" si="116"/>
        <v>0</v>
      </c>
      <c r="R242" s="640">
        <f t="shared" si="108"/>
        <v>0</v>
      </c>
      <c r="S242" s="641"/>
      <c r="T242" s="521">
        <v>146.72</v>
      </c>
      <c r="U242" s="521">
        <f t="shared" si="97"/>
        <v>0</v>
      </c>
      <c r="V242" s="521">
        <v>94.38</v>
      </c>
      <c r="W242" s="521">
        <f t="shared" si="111"/>
        <v>0</v>
      </c>
      <c r="X242" s="673">
        <f t="shared" si="98"/>
        <v>0</v>
      </c>
      <c r="Y242" s="641"/>
      <c r="Z242" s="521">
        <v>146.72</v>
      </c>
      <c r="AA242" s="521">
        <f t="shared" si="99"/>
        <v>0</v>
      </c>
      <c r="AB242" s="521">
        <v>94.38</v>
      </c>
      <c r="AC242" s="521">
        <f t="shared" si="112"/>
        <v>0</v>
      </c>
      <c r="AD242" s="673">
        <f t="shared" si="100"/>
        <v>0</v>
      </c>
      <c r="AE242" s="744">
        <f t="shared" si="114"/>
        <v>11952</v>
      </c>
      <c r="AF242" s="751">
        <v>146.72</v>
      </c>
      <c r="AG242" s="751">
        <f t="shared" si="101"/>
        <v>1753597.44</v>
      </c>
      <c r="AH242" s="751">
        <v>94.38</v>
      </c>
      <c r="AI242" s="751">
        <f t="shared" si="113"/>
        <v>1128029.76</v>
      </c>
      <c r="AJ242" s="752">
        <f t="shared" si="102"/>
        <v>2881627.2</v>
      </c>
    </row>
    <row r="243" spans="1:36" s="403" customFormat="1" ht="26.45" hidden="1" customHeight="1" x14ac:dyDescent="0.25">
      <c r="A243" s="442" t="s">
        <v>812</v>
      </c>
      <c r="B243" s="438" t="s">
        <v>356</v>
      </c>
      <c r="C243" s="578" t="s">
        <v>32</v>
      </c>
      <c r="D243" s="601">
        <v>150</v>
      </c>
      <c r="E243" s="467">
        <v>45.85</v>
      </c>
      <c r="F243" s="467">
        <f t="shared" si="93"/>
        <v>6877.5</v>
      </c>
      <c r="G243" s="467">
        <v>125.84</v>
      </c>
      <c r="H243" s="467">
        <f t="shared" si="109"/>
        <v>18876</v>
      </c>
      <c r="I243" s="589">
        <f t="shared" si="94"/>
        <v>25753.5</v>
      </c>
      <c r="J243" s="801"/>
      <c r="K243" s="807">
        <v>45.85</v>
      </c>
      <c r="L243" s="808">
        <f t="shared" si="95"/>
        <v>0</v>
      </c>
      <c r="M243" s="807">
        <v>125.84</v>
      </c>
      <c r="N243" s="808">
        <f t="shared" si="110"/>
        <v>0</v>
      </c>
      <c r="O243" s="812">
        <f t="shared" si="96"/>
        <v>0</v>
      </c>
      <c r="P243" s="641">
        <f t="shared" si="115"/>
        <v>0</v>
      </c>
      <c r="Q243" s="514">
        <f t="shared" si="116"/>
        <v>0</v>
      </c>
      <c r="R243" s="640">
        <f t="shared" si="108"/>
        <v>0</v>
      </c>
      <c r="S243" s="641"/>
      <c r="T243" s="521">
        <v>45.85</v>
      </c>
      <c r="U243" s="521">
        <f t="shared" si="97"/>
        <v>0</v>
      </c>
      <c r="V243" s="521">
        <v>125.84</v>
      </c>
      <c r="W243" s="521">
        <f t="shared" si="111"/>
        <v>0</v>
      </c>
      <c r="X243" s="673">
        <f t="shared" si="98"/>
        <v>0</v>
      </c>
      <c r="Y243" s="641"/>
      <c r="Z243" s="521">
        <v>45.85</v>
      </c>
      <c r="AA243" s="521">
        <f t="shared" si="99"/>
        <v>0</v>
      </c>
      <c r="AB243" s="521">
        <v>125.84</v>
      </c>
      <c r="AC243" s="521">
        <f t="shared" si="112"/>
        <v>0</v>
      </c>
      <c r="AD243" s="673">
        <f t="shared" si="100"/>
        <v>0</v>
      </c>
      <c r="AE243" s="744">
        <f t="shared" si="114"/>
        <v>150</v>
      </c>
      <c r="AF243" s="751">
        <v>45.85</v>
      </c>
      <c r="AG243" s="751">
        <f t="shared" si="101"/>
        <v>6877.5</v>
      </c>
      <c r="AH243" s="751">
        <v>125.84</v>
      </c>
      <c r="AI243" s="751">
        <f t="shared" si="113"/>
        <v>18876</v>
      </c>
      <c r="AJ243" s="752">
        <f t="shared" si="102"/>
        <v>25753.5</v>
      </c>
    </row>
    <row r="244" spans="1:36" s="403" customFormat="1" ht="15.6" hidden="1" customHeight="1" x14ac:dyDescent="0.25">
      <c r="A244" s="442" t="s">
        <v>813</v>
      </c>
      <c r="B244" s="438" t="s">
        <v>357</v>
      </c>
      <c r="C244" s="578" t="s">
        <v>31</v>
      </c>
      <c r="D244" s="601">
        <v>100</v>
      </c>
      <c r="E244" s="467">
        <v>13.100000000000001</v>
      </c>
      <c r="F244" s="467">
        <f t="shared" si="93"/>
        <v>1310.0000000000002</v>
      </c>
      <c r="G244" s="467">
        <v>31.72</v>
      </c>
      <c r="H244" s="467">
        <f t="shared" si="109"/>
        <v>3172</v>
      </c>
      <c r="I244" s="589">
        <f t="shared" si="94"/>
        <v>4482</v>
      </c>
      <c r="J244" s="801"/>
      <c r="K244" s="807">
        <v>13.100000000000001</v>
      </c>
      <c r="L244" s="808">
        <f t="shared" si="95"/>
        <v>0</v>
      </c>
      <c r="M244" s="807">
        <v>31.72</v>
      </c>
      <c r="N244" s="808">
        <f t="shared" si="110"/>
        <v>0</v>
      </c>
      <c r="O244" s="812">
        <f t="shared" si="96"/>
        <v>0</v>
      </c>
      <c r="P244" s="641">
        <f t="shared" si="115"/>
        <v>0</v>
      </c>
      <c r="Q244" s="514">
        <f t="shared" si="116"/>
        <v>0</v>
      </c>
      <c r="R244" s="640">
        <f t="shared" si="108"/>
        <v>0</v>
      </c>
      <c r="S244" s="641"/>
      <c r="T244" s="521">
        <v>13.100000000000001</v>
      </c>
      <c r="U244" s="521">
        <f t="shared" si="97"/>
        <v>0</v>
      </c>
      <c r="V244" s="521">
        <v>31.72</v>
      </c>
      <c r="W244" s="521">
        <f t="shared" si="111"/>
        <v>0</v>
      </c>
      <c r="X244" s="673">
        <f t="shared" si="98"/>
        <v>0</v>
      </c>
      <c r="Y244" s="641"/>
      <c r="Z244" s="521">
        <v>13.100000000000001</v>
      </c>
      <c r="AA244" s="521">
        <f t="shared" si="99"/>
        <v>0</v>
      </c>
      <c r="AB244" s="521">
        <v>31.72</v>
      </c>
      <c r="AC244" s="521">
        <f t="shared" si="112"/>
        <v>0</v>
      </c>
      <c r="AD244" s="673">
        <f t="shared" si="100"/>
        <v>0</v>
      </c>
      <c r="AE244" s="744">
        <f t="shared" si="114"/>
        <v>100</v>
      </c>
      <c r="AF244" s="751">
        <v>13.100000000000001</v>
      </c>
      <c r="AG244" s="751">
        <f t="shared" si="101"/>
        <v>1310.0000000000002</v>
      </c>
      <c r="AH244" s="751">
        <v>31.72</v>
      </c>
      <c r="AI244" s="751">
        <f t="shared" si="113"/>
        <v>3172</v>
      </c>
      <c r="AJ244" s="752">
        <f t="shared" si="102"/>
        <v>4482</v>
      </c>
    </row>
    <row r="245" spans="1:36" s="403" customFormat="1" ht="15.6" hidden="1" customHeight="1" x14ac:dyDescent="0.25">
      <c r="A245" s="442" t="s">
        <v>814</v>
      </c>
      <c r="B245" s="438" t="s">
        <v>268</v>
      </c>
      <c r="C245" s="578" t="s">
        <v>224</v>
      </c>
      <c r="D245" s="601">
        <v>1</v>
      </c>
      <c r="E245" s="467">
        <v>0</v>
      </c>
      <c r="F245" s="467">
        <f t="shared" si="93"/>
        <v>0</v>
      </c>
      <c r="G245" s="467">
        <v>23400</v>
      </c>
      <c r="H245" s="467">
        <f t="shared" si="109"/>
        <v>23400</v>
      </c>
      <c r="I245" s="589">
        <f t="shared" si="94"/>
        <v>23400</v>
      </c>
      <c r="J245" s="801"/>
      <c r="K245" s="807">
        <v>0</v>
      </c>
      <c r="L245" s="808">
        <f t="shared" si="95"/>
        <v>0</v>
      </c>
      <c r="M245" s="807">
        <v>23400</v>
      </c>
      <c r="N245" s="808">
        <f t="shared" si="110"/>
        <v>0</v>
      </c>
      <c r="O245" s="812">
        <f t="shared" si="96"/>
        <v>0</v>
      </c>
      <c r="P245" s="641">
        <f t="shared" si="115"/>
        <v>0</v>
      </c>
      <c r="Q245" s="514">
        <f t="shared" si="116"/>
        <v>0</v>
      </c>
      <c r="R245" s="640">
        <f t="shared" si="108"/>
        <v>0</v>
      </c>
      <c r="S245" s="641"/>
      <c r="T245" s="521">
        <v>0</v>
      </c>
      <c r="U245" s="521">
        <f t="shared" si="97"/>
        <v>0</v>
      </c>
      <c r="V245" s="521">
        <v>23400</v>
      </c>
      <c r="W245" s="521">
        <f t="shared" si="111"/>
        <v>0</v>
      </c>
      <c r="X245" s="673">
        <f t="shared" si="98"/>
        <v>0</v>
      </c>
      <c r="Y245" s="641"/>
      <c r="Z245" s="521">
        <v>0</v>
      </c>
      <c r="AA245" s="521">
        <f t="shared" si="99"/>
        <v>0</v>
      </c>
      <c r="AB245" s="521">
        <v>23400</v>
      </c>
      <c r="AC245" s="521">
        <f t="shared" si="112"/>
        <v>0</v>
      </c>
      <c r="AD245" s="673">
        <f t="shared" si="100"/>
        <v>0</v>
      </c>
      <c r="AE245" s="744">
        <f t="shared" si="114"/>
        <v>1</v>
      </c>
      <c r="AF245" s="751">
        <v>0</v>
      </c>
      <c r="AG245" s="751">
        <f t="shared" si="101"/>
        <v>0</v>
      </c>
      <c r="AH245" s="751">
        <v>23400</v>
      </c>
      <c r="AI245" s="751">
        <f t="shared" si="113"/>
        <v>23400</v>
      </c>
      <c r="AJ245" s="752">
        <f t="shared" si="102"/>
        <v>23400</v>
      </c>
    </row>
    <row r="246" spans="1:36" s="403" customFormat="1" ht="15.6" hidden="1" customHeight="1" x14ac:dyDescent="0.25">
      <c r="A246" s="442" t="s">
        <v>815</v>
      </c>
      <c r="B246" s="438" t="s">
        <v>358</v>
      </c>
      <c r="C246" s="578" t="s">
        <v>224</v>
      </c>
      <c r="D246" s="601">
        <v>1</v>
      </c>
      <c r="E246" s="467">
        <v>113184</v>
      </c>
      <c r="F246" s="467">
        <f t="shared" si="93"/>
        <v>113184</v>
      </c>
      <c r="G246" s="467">
        <v>0</v>
      </c>
      <c r="H246" s="467">
        <f t="shared" si="109"/>
        <v>0</v>
      </c>
      <c r="I246" s="589">
        <f t="shared" si="94"/>
        <v>113184</v>
      </c>
      <c r="J246" s="801"/>
      <c r="K246" s="807">
        <v>113184</v>
      </c>
      <c r="L246" s="808">
        <f t="shared" si="95"/>
        <v>0</v>
      </c>
      <c r="M246" s="807">
        <v>0</v>
      </c>
      <c r="N246" s="808">
        <f t="shared" si="110"/>
        <v>0</v>
      </c>
      <c r="O246" s="812">
        <f t="shared" si="96"/>
        <v>0</v>
      </c>
      <c r="P246" s="641">
        <f t="shared" si="115"/>
        <v>0</v>
      </c>
      <c r="Q246" s="514">
        <f t="shared" si="116"/>
        <v>0</v>
      </c>
      <c r="R246" s="640">
        <f t="shared" si="108"/>
        <v>0</v>
      </c>
      <c r="S246" s="641"/>
      <c r="T246" s="521">
        <v>113184</v>
      </c>
      <c r="U246" s="521">
        <f t="shared" si="97"/>
        <v>0</v>
      </c>
      <c r="V246" s="521">
        <v>0</v>
      </c>
      <c r="W246" s="521">
        <f t="shared" si="111"/>
        <v>0</v>
      </c>
      <c r="X246" s="673">
        <f t="shared" si="98"/>
        <v>0</v>
      </c>
      <c r="Y246" s="641"/>
      <c r="Z246" s="521">
        <v>113184</v>
      </c>
      <c r="AA246" s="521">
        <f t="shared" si="99"/>
        <v>0</v>
      </c>
      <c r="AB246" s="521">
        <v>0</v>
      </c>
      <c r="AC246" s="521">
        <f t="shared" si="112"/>
        <v>0</v>
      </c>
      <c r="AD246" s="673">
        <f t="shared" si="100"/>
        <v>0</v>
      </c>
      <c r="AE246" s="744">
        <f t="shared" si="114"/>
        <v>1</v>
      </c>
      <c r="AF246" s="751">
        <v>113184</v>
      </c>
      <c r="AG246" s="751">
        <f t="shared" si="101"/>
        <v>113184</v>
      </c>
      <c r="AH246" s="751">
        <v>0</v>
      </c>
      <c r="AI246" s="751">
        <f t="shared" si="113"/>
        <v>0</v>
      </c>
      <c r="AJ246" s="752">
        <f t="shared" si="102"/>
        <v>113184</v>
      </c>
    </row>
    <row r="247" spans="1:36" s="403" customFormat="1" ht="17.45" hidden="1" customHeight="1" x14ac:dyDescent="0.25">
      <c r="A247" s="706" t="s">
        <v>359</v>
      </c>
      <c r="B247" s="698" t="s">
        <v>360</v>
      </c>
      <c r="C247" s="699"/>
      <c r="D247" s="703"/>
      <c r="E247" s="421"/>
      <c r="F247" s="421">
        <f>SUM(F248:F261)</f>
        <v>649932.9</v>
      </c>
      <c r="G247" s="421"/>
      <c r="H247" s="421">
        <f>SUM(H248:H261)</f>
        <v>2135422.9</v>
      </c>
      <c r="I247" s="586">
        <f>SUM(I248:I261)</f>
        <v>2785355.8000000003</v>
      </c>
      <c r="J247" s="801"/>
      <c r="K247" s="802"/>
      <c r="L247" s="811">
        <f>SUM(L248:L261)</f>
        <v>0</v>
      </c>
      <c r="M247" s="802"/>
      <c r="N247" s="811">
        <f>SUM(N248:N261)</f>
        <v>0</v>
      </c>
      <c r="O247" s="804">
        <f>SUM(O248:O261)</f>
        <v>0</v>
      </c>
      <c r="P247" s="641">
        <f t="shared" si="115"/>
        <v>0</v>
      </c>
      <c r="Q247" s="514">
        <f t="shared" si="116"/>
        <v>0</v>
      </c>
      <c r="R247" s="640">
        <f t="shared" si="108"/>
        <v>0</v>
      </c>
      <c r="S247" s="641"/>
      <c r="T247" s="520"/>
      <c r="U247" s="520">
        <f>SUM(U248:U261)</f>
        <v>0</v>
      </c>
      <c r="V247" s="520"/>
      <c r="W247" s="520">
        <f>SUM(W248:W261)</f>
        <v>0</v>
      </c>
      <c r="X247" s="672">
        <f>SUM(X248:X261)</f>
        <v>0</v>
      </c>
      <c r="Y247" s="641"/>
      <c r="Z247" s="520"/>
      <c r="AA247" s="520">
        <f>SUM(AA248:AA261)</f>
        <v>0</v>
      </c>
      <c r="AB247" s="520"/>
      <c r="AC247" s="520">
        <f>SUM(AC248:AC261)</f>
        <v>0</v>
      </c>
      <c r="AD247" s="672">
        <f>SUM(AD248:AD261)</f>
        <v>0</v>
      </c>
      <c r="AE247" s="744">
        <f t="shared" si="114"/>
        <v>0</v>
      </c>
      <c r="AF247" s="749"/>
      <c r="AG247" s="749">
        <f>SUM(AG248:AG261)</f>
        <v>649932.9</v>
      </c>
      <c r="AH247" s="749"/>
      <c r="AI247" s="749">
        <f>SUM(AI248:AI261)</f>
        <v>2135422.9</v>
      </c>
      <c r="AJ247" s="750">
        <f>SUM(AJ248:AJ261)</f>
        <v>2785355.8000000003</v>
      </c>
    </row>
    <row r="248" spans="1:36" s="403" customFormat="1" ht="26.45" hidden="1" customHeight="1" x14ac:dyDescent="0.25">
      <c r="A248" s="439" t="s">
        <v>816</v>
      </c>
      <c r="B248" s="438" t="s">
        <v>361</v>
      </c>
      <c r="C248" s="579" t="s">
        <v>31</v>
      </c>
      <c r="D248" s="598">
        <v>10</v>
      </c>
      <c r="E248" s="467">
        <v>6668</v>
      </c>
      <c r="F248" s="467">
        <f t="shared" ref="F248:F261" si="117">E248*D248</f>
        <v>66680</v>
      </c>
      <c r="G248" s="467">
        <v>39380</v>
      </c>
      <c r="H248" s="467">
        <f t="shared" ref="H248:H260" si="118">G248*D248</f>
        <v>393800</v>
      </c>
      <c r="I248" s="589">
        <f t="shared" ref="I248:I261" si="119">H248+F248</f>
        <v>460480</v>
      </c>
      <c r="J248" s="836"/>
      <c r="K248" s="807">
        <v>6668</v>
      </c>
      <c r="L248" s="808">
        <f t="shared" ref="L248:L261" si="120">K248*J248</f>
        <v>0</v>
      </c>
      <c r="M248" s="807">
        <v>39380</v>
      </c>
      <c r="N248" s="808">
        <f t="shared" ref="N248:N260" si="121">M248*J248</f>
        <v>0</v>
      </c>
      <c r="O248" s="812">
        <f t="shared" ref="O248:O261" si="122">N248+L248</f>
        <v>0</v>
      </c>
      <c r="P248" s="641">
        <f t="shared" si="115"/>
        <v>0</v>
      </c>
      <c r="Q248" s="514">
        <f t="shared" si="116"/>
        <v>0</v>
      </c>
      <c r="R248" s="640">
        <f t="shared" si="108"/>
        <v>0</v>
      </c>
      <c r="S248" s="652"/>
      <c r="T248" s="521">
        <v>6668</v>
      </c>
      <c r="U248" s="521">
        <f t="shared" ref="U248:U261" si="123">T248*S248</f>
        <v>0</v>
      </c>
      <c r="V248" s="521">
        <v>39380</v>
      </c>
      <c r="W248" s="521">
        <f t="shared" ref="W248:W260" si="124">V248*S248</f>
        <v>0</v>
      </c>
      <c r="X248" s="673">
        <f t="shared" ref="X248:X261" si="125">W248+U248</f>
        <v>0</v>
      </c>
      <c r="Y248" s="652"/>
      <c r="Z248" s="521">
        <v>6668</v>
      </c>
      <c r="AA248" s="521">
        <f t="shared" ref="AA248:AA261" si="126">Z248*Y248</f>
        <v>0</v>
      </c>
      <c r="AB248" s="521">
        <v>39380</v>
      </c>
      <c r="AC248" s="521">
        <f t="shared" ref="AC248:AC260" si="127">AB248*Y248</f>
        <v>0</v>
      </c>
      <c r="AD248" s="673">
        <f t="shared" ref="AD248:AD261" si="128">AC248+AA248</f>
        <v>0</v>
      </c>
      <c r="AE248" s="744">
        <f t="shared" si="114"/>
        <v>10</v>
      </c>
      <c r="AF248" s="751">
        <v>6668</v>
      </c>
      <c r="AG248" s="751">
        <f t="shared" ref="AG248:AG261" si="129">AF248*AE248</f>
        <v>66680</v>
      </c>
      <c r="AH248" s="751">
        <v>39380</v>
      </c>
      <c r="AI248" s="751">
        <f t="shared" ref="AI248:AI260" si="130">AH248*AE248</f>
        <v>393800</v>
      </c>
      <c r="AJ248" s="752">
        <f t="shared" ref="AJ248:AJ261" si="131">AI248+AG248</f>
        <v>460480</v>
      </c>
    </row>
    <row r="249" spans="1:36" s="403" customFormat="1" ht="26.45" hidden="1" customHeight="1" x14ac:dyDescent="0.25">
      <c r="A249" s="439" t="s">
        <v>817</v>
      </c>
      <c r="B249" s="438" t="s">
        <v>362</v>
      </c>
      <c r="C249" s="579" t="s">
        <v>31</v>
      </c>
      <c r="D249" s="598">
        <v>24</v>
      </c>
      <c r="E249" s="467">
        <v>5668</v>
      </c>
      <c r="F249" s="467">
        <f t="shared" si="117"/>
        <v>136032</v>
      </c>
      <c r="G249" s="467">
        <v>23220</v>
      </c>
      <c r="H249" s="467">
        <f t="shared" si="118"/>
        <v>557280</v>
      </c>
      <c r="I249" s="589">
        <f t="shared" si="119"/>
        <v>693312</v>
      </c>
      <c r="J249" s="836"/>
      <c r="K249" s="807">
        <v>5668</v>
      </c>
      <c r="L249" s="808">
        <f t="shared" si="120"/>
        <v>0</v>
      </c>
      <c r="M249" s="807">
        <v>23220</v>
      </c>
      <c r="N249" s="808">
        <f t="shared" si="121"/>
        <v>0</v>
      </c>
      <c r="O249" s="812">
        <f t="shared" si="122"/>
        <v>0</v>
      </c>
      <c r="P249" s="641">
        <f t="shared" si="115"/>
        <v>0</v>
      </c>
      <c r="Q249" s="514">
        <f t="shared" si="116"/>
        <v>0</v>
      </c>
      <c r="R249" s="640">
        <f t="shared" si="108"/>
        <v>0</v>
      </c>
      <c r="S249" s="652"/>
      <c r="T249" s="521">
        <v>5668</v>
      </c>
      <c r="U249" s="521">
        <f t="shared" si="123"/>
        <v>0</v>
      </c>
      <c r="V249" s="521">
        <v>23220</v>
      </c>
      <c r="W249" s="521">
        <f t="shared" si="124"/>
        <v>0</v>
      </c>
      <c r="X249" s="673">
        <f t="shared" si="125"/>
        <v>0</v>
      </c>
      <c r="Y249" s="652"/>
      <c r="Z249" s="521">
        <v>5668</v>
      </c>
      <c r="AA249" s="521">
        <f t="shared" si="126"/>
        <v>0</v>
      </c>
      <c r="AB249" s="521">
        <v>23220</v>
      </c>
      <c r="AC249" s="521">
        <f t="shared" si="127"/>
        <v>0</v>
      </c>
      <c r="AD249" s="673">
        <f t="shared" si="128"/>
        <v>0</v>
      </c>
      <c r="AE249" s="744">
        <f t="shared" si="114"/>
        <v>24</v>
      </c>
      <c r="AF249" s="751">
        <v>5668</v>
      </c>
      <c r="AG249" s="751">
        <f t="shared" si="129"/>
        <v>136032</v>
      </c>
      <c r="AH249" s="751">
        <v>23220</v>
      </c>
      <c r="AI249" s="751">
        <f t="shared" si="130"/>
        <v>557280</v>
      </c>
      <c r="AJ249" s="752">
        <f t="shared" si="131"/>
        <v>693312</v>
      </c>
    </row>
    <row r="250" spans="1:36" s="403" customFormat="1" ht="15.6" hidden="1" customHeight="1" x14ac:dyDescent="0.25">
      <c r="A250" s="439" t="s">
        <v>818</v>
      </c>
      <c r="B250" s="438" t="s">
        <v>363</v>
      </c>
      <c r="C250" s="579" t="s">
        <v>31</v>
      </c>
      <c r="D250" s="598">
        <v>1</v>
      </c>
      <c r="E250" s="467">
        <v>1965</v>
      </c>
      <c r="F250" s="467">
        <f t="shared" si="117"/>
        <v>1965</v>
      </c>
      <c r="G250" s="467">
        <v>7007</v>
      </c>
      <c r="H250" s="467">
        <f t="shared" si="118"/>
        <v>7007</v>
      </c>
      <c r="I250" s="589">
        <f t="shared" si="119"/>
        <v>8972</v>
      </c>
      <c r="J250" s="836"/>
      <c r="K250" s="807">
        <v>1965</v>
      </c>
      <c r="L250" s="808">
        <f t="shared" si="120"/>
        <v>0</v>
      </c>
      <c r="M250" s="807">
        <v>7007</v>
      </c>
      <c r="N250" s="808">
        <f t="shared" si="121"/>
        <v>0</v>
      </c>
      <c r="O250" s="812">
        <f t="shared" si="122"/>
        <v>0</v>
      </c>
      <c r="P250" s="641">
        <f t="shared" si="115"/>
        <v>0</v>
      </c>
      <c r="Q250" s="514">
        <f t="shared" si="116"/>
        <v>0</v>
      </c>
      <c r="R250" s="640">
        <f t="shared" si="108"/>
        <v>0</v>
      </c>
      <c r="S250" s="652"/>
      <c r="T250" s="521">
        <v>1965</v>
      </c>
      <c r="U250" s="521">
        <f t="shared" si="123"/>
        <v>0</v>
      </c>
      <c r="V250" s="521">
        <v>7007</v>
      </c>
      <c r="W250" s="521">
        <f t="shared" si="124"/>
        <v>0</v>
      </c>
      <c r="X250" s="673">
        <f t="shared" si="125"/>
        <v>0</v>
      </c>
      <c r="Y250" s="652"/>
      <c r="Z250" s="521">
        <v>1965</v>
      </c>
      <c r="AA250" s="521">
        <f t="shared" si="126"/>
        <v>0</v>
      </c>
      <c r="AB250" s="521">
        <v>7007</v>
      </c>
      <c r="AC250" s="521">
        <f t="shared" si="127"/>
        <v>0</v>
      </c>
      <c r="AD250" s="673">
        <f t="shared" si="128"/>
        <v>0</v>
      </c>
      <c r="AE250" s="744">
        <f t="shared" si="114"/>
        <v>1</v>
      </c>
      <c r="AF250" s="751">
        <v>1965</v>
      </c>
      <c r="AG250" s="751">
        <f t="shared" si="129"/>
        <v>1965</v>
      </c>
      <c r="AH250" s="751">
        <v>7007</v>
      </c>
      <c r="AI250" s="751">
        <f t="shared" si="130"/>
        <v>7007</v>
      </c>
      <c r="AJ250" s="752">
        <f t="shared" si="131"/>
        <v>8972</v>
      </c>
    </row>
    <row r="251" spans="1:36" s="403" customFormat="1" ht="15.6" hidden="1" customHeight="1" x14ac:dyDescent="0.25">
      <c r="A251" s="439" t="s">
        <v>819</v>
      </c>
      <c r="B251" s="438" t="s">
        <v>364</v>
      </c>
      <c r="C251" s="579" t="s">
        <v>31</v>
      </c>
      <c r="D251" s="598">
        <v>34</v>
      </c>
      <c r="E251" s="467">
        <v>655</v>
      </c>
      <c r="F251" s="467">
        <f t="shared" si="117"/>
        <v>22270</v>
      </c>
      <c r="G251" s="467">
        <v>2366</v>
      </c>
      <c r="H251" s="467">
        <f t="shared" si="118"/>
        <v>80444</v>
      </c>
      <c r="I251" s="589">
        <f t="shared" si="119"/>
        <v>102714</v>
      </c>
      <c r="J251" s="836"/>
      <c r="K251" s="807">
        <v>655</v>
      </c>
      <c r="L251" s="808">
        <f t="shared" si="120"/>
        <v>0</v>
      </c>
      <c r="M251" s="807">
        <v>2366</v>
      </c>
      <c r="N251" s="808">
        <f t="shared" si="121"/>
        <v>0</v>
      </c>
      <c r="O251" s="812">
        <f t="shared" si="122"/>
        <v>0</v>
      </c>
      <c r="P251" s="641">
        <f t="shared" si="115"/>
        <v>0</v>
      </c>
      <c r="Q251" s="514">
        <f t="shared" si="116"/>
        <v>0</v>
      </c>
      <c r="R251" s="640">
        <f t="shared" si="108"/>
        <v>0</v>
      </c>
      <c r="S251" s="652"/>
      <c r="T251" s="521">
        <v>655</v>
      </c>
      <c r="U251" s="521">
        <f t="shared" si="123"/>
        <v>0</v>
      </c>
      <c r="V251" s="521">
        <v>2366</v>
      </c>
      <c r="W251" s="521">
        <f t="shared" si="124"/>
        <v>0</v>
      </c>
      <c r="X251" s="673">
        <f t="shared" si="125"/>
        <v>0</v>
      </c>
      <c r="Y251" s="652"/>
      <c r="Z251" s="521">
        <v>655</v>
      </c>
      <c r="AA251" s="521">
        <f t="shared" si="126"/>
        <v>0</v>
      </c>
      <c r="AB251" s="521">
        <v>2366</v>
      </c>
      <c r="AC251" s="521">
        <f t="shared" si="127"/>
        <v>0</v>
      </c>
      <c r="AD251" s="673">
        <f t="shared" si="128"/>
        <v>0</v>
      </c>
      <c r="AE251" s="744">
        <f t="shared" si="114"/>
        <v>34</v>
      </c>
      <c r="AF251" s="751">
        <v>655</v>
      </c>
      <c r="AG251" s="751">
        <f t="shared" si="129"/>
        <v>22270</v>
      </c>
      <c r="AH251" s="751">
        <v>2366</v>
      </c>
      <c r="AI251" s="751">
        <f t="shared" si="130"/>
        <v>80444</v>
      </c>
      <c r="AJ251" s="752">
        <f t="shared" si="131"/>
        <v>102714</v>
      </c>
    </row>
    <row r="252" spans="1:36" s="403" customFormat="1" ht="15.6" hidden="1" customHeight="1" x14ac:dyDescent="0.25">
      <c r="A252" s="439" t="s">
        <v>820</v>
      </c>
      <c r="B252" s="438" t="s">
        <v>365</v>
      </c>
      <c r="C252" s="579" t="s">
        <v>31</v>
      </c>
      <c r="D252" s="598">
        <v>3</v>
      </c>
      <c r="E252" s="467">
        <v>3144</v>
      </c>
      <c r="F252" s="467">
        <f t="shared" si="117"/>
        <v>9432</v>
      </c>
      <c r="G252" s="467">
        <v>122036.2</v>
      </c>
      <c r="H252" s="467">
        <f t="shared" si="118"/>
        <v>366108.6</v>
      </c>
      <c r="I252" s="589">
        <f t="shared" si="119"/>
        <v>375540.6</v>
      </c>
      <c r="J252" s="836"/>
      <c r="K252" s="807">
        <v>3144</v>
      </c>
      <c r="L252" s="808">
        <f t="shared" si="120"/>
        <v>0</v>
      </c>
      <c r="M252" s="807">
        <v>122036.2</v>
      </c>
      <c r="N252" s="808">
        <f t="shared" si="121"/>
        <v>0</v>
      </c>
      <c r="O252" s="812">
        <f t="shared" si="122"/>
        <v>0</v>
      </c>
      <c r="P252" s="641">
        <f t="shared" si="115"/>
        <v>0</v>
      </c>
      <c r="Q252" s="514">
        <f t="shared" si="116"/>
        <v>0</v>
      </c>
      <c r="R252" s="640">
        <f t="shared" si="108"/>
        <v>0</v>
      </c>
      <c r="S252" s="652"/>
      <c r="T252" s="521">
        <v>3144</v>
      </c>
      <c r="U252" s="521">
        <f t="shared" si="123"/>
        <v>0</v>
      </c>
      <c r="V252" s="521">
        <v>122036.2</v>
      </c>
      <c r="W252" s="521">
        <f t="shared" si="124"/>
        <v>0</v>
      </c>
      <c r="X252" s="673">
        <f t="shared" si="125"/>
        <v>0</v>
      </c>
      <c r="Y252" s="652"/>
      <c r="Z252" s="521">
        <v>3144</v>
      </c>
      <c r="AA252" s="521">
        <f t="shared" si="126"/>
        <v>0</v>
      </c>
      <c r="AB252" s="521">
        <v>122036.2</v>
      </c>
      <c r="AC252" s="521">
        <f t="shared" si="127"/>
        <v>0</v>
      </c>
      <c r="AD252" s="673">
        <f t="shared" si="128"/>
        <v>0</v>
      </c>
      <c r="AE252" s="744">
        <f t="shared" si="114"/>
        <v>3</v>
      </c>
      <c r="AF252" s="751">
        <v>3144</v>
      </c>
      <c r="AG252" s="751">
        <f t="shared" si="129"/>
        <v>9432</v>
      </c>
      <c r="AH252" s="751">
        <v>122036.2</v>
      </c>
      <c r="AI252" s="751">
        <f t="shared" si="130"/>
        <v>366108.6</v>
      </c>
      <c r="AJ252" s="752">
        <f t="shared" si="131"/>
        <v>375540.6</v>
      </c>
    </row>
    <row r="253" spans="1:36" s="403" customFormat="1" ht="26.45" hidden="1" customHeight="1" x14ac:dyDescent="0.25">
      <c r="A253" s="439" t="s">
        <v>821</v>
      </c>
      <c r="B253" s="438" t="s">
        <v>366</v>
      </c>
      <c r="C253" s="579" t="s">
        <v>31</v>
      </c>
      <c r="D253" s="598">
        <v>34</v>
      </c>
      <c r="E253" s="467">
        <v>262</v>
      </c>
      <c r="F253" s="467">
        <f t="shared" si="117"/>
        <v>8908</v>
      </c>
      <c r="G253" s="467">
        <v>13780</v>
      </c>
      <c r="H253" s="467">
        <f t="shared" si="118"/>
        <v>468520</v>
      </c>
      <c r="I253" s="589">
        <f t="shared" si="119"/>
        <v>477428</v>
      </c>
      <c r="J253" s="836"/>
      <c r="K253" s="807">
        <v>262</v>
      </c>
      <c r="L253" s="808">
        <f t="shared" si="120"/>
        <v>0</v>
      </c>
      <c r="M253" s="807">
        <v>13780</v>
      </c>
      <c r="N253" s="808">
        <f t="shared" si="121"/>
        <v>0</v>
      </c>
      <c r="O253" s="812">
        <f t="shared" si="122"/>
        <v>0</v>
      </c>
      <c r="P253" s="641">
        <f t="shared" si="115"/>
        <v>0</v>
      </c>
      <c r="Q253" s="514">
        <f t="shared" si="116"/>
        <v>0</v>
      </c>
      <c r="R253" s="640">
        <f t="shared" si="108"/>
        <v>0</v>
      </c>
      <c r="S253" s="652"/>
      <c r="T253" s="521">
        <v>262</v>
      </c>
      <c r="U253" s="521">
        <f t="shared" si="123"/>
        <v>0</v>
      </c>
      <c r="V253" s="521">
        <v>13780</v>
      </c>
      <c r="W253" s="521">
        <f t="shared" si="124"/>
        <v>0</v>
      </c>
      <c r="X253" s="673">
        <f t="shared" si="125"/>
        <v>0</v>
      </c>
      <c r="Y253" s="652"/>
      <c r="Z253" s="521">
        <v>262</v>
      </c>
      <c r="AA253" s="521">
        <f t="shared" si="126"/>
        <v>0</v>
      </c>
      <c r="AB253" s="521">
        <v>13780</v>
      </c>
      <c r="AC253" s="521">
        <f t="shared" si="127"/>
        <v>0</v>
      </c>
      <c r="AD253" s="673">
        <f t="shared" si="128"/>
        <v>0</v>
      </c>
      <c r="AE253" s="744">
        <f t="shared" si="114"/>
        <v>34</v>
      </c>
      <c r="AF253" s="751">
        <v>262</v>
      </c>
      <c r="AG253" s="751">
        <f t="shared" si="129"/>
        <v>8908</v>
      </c>
      <c r="AH253" s="751">
        <v>13780</v>
      </c>
      <c r="AI253" s="751">
        <f t="shared" si="130"/>
        <v>468520</v>
      </c>
      <c r="AJ253" s="752">
        <f t="shared" si="131"/>
        <v>477428</v>
      </c>
    </row>
    <row r="254" spans="1:36" s="403" customFormat="1" ht="26.45" hidden="1" customHeight="1" x14ac:dyDescent="0.25">
      <c r="A254" s="439" t="s">
        <v>822</v>
      </c>
      <c r="B254" s="438" t="s">
        <v>367</v>
      </c>
      <c r="C254" s="579" t="s">
        <v>31</v>
      </c>
      <c r="D254" s="598">
        <v>2</v>
      </c>
      <c r="E254" s="467">
        <v>1310</v>
      </c>
      <c r="F254" s="467">
        <f t="shared" si="117"/>
        <v>2620</v>
      </c>
      <c r="G254" s="467">
        <v>4836</v>
      </c>
      <c r="H254" s="467">
        <f t="shared" si="118"/>
        <v>9672</v>
      </c>
      <c r="I254" s="589">
        <f t="shared" si="119"/>
        <v>12292</v>
      </c>
      <c r="J254" s="836"/>
      <c r="K254" s="807">
        <v>1310</v>
      </c>
      <c r="L254" s="808">
        <f t="shared" si="120"/>
        <v>0</v>
      </c>
      <c r="M254" s="807">
        <v>4836</v>
      </c>
      <c r="N254" s="808">
        <f t="shared" si="121"/>
        <v>0</v>
      </c>
      <c r="O254" s="812">
        <f t="shared" si="122"/>
        <v>0</v>
      </c>
      <c r="P254" s="641">
        <f t="shared" si="115"/>
        <v>0</v>
      </c>
      <c r="Q254" s="514">
        <f t="shared" si="116"/>
        <v>0</v>
      </c>
      <c r="R254" s="640">
        <f t="shared" si="108"/>
        <v>0</v>
      </c>
      <c r="S254" s="652"/>
      <c r="T254" s="521">
        <v>1310</v>
      </c>
      <c r="U254" s="521">
        <f t="shared" si="123"/>
        <v>0</v>
      </c>
      <c r="V254" s="521">
        <v>4836</v>
      </c>
      <c r="W254" s="521">
        <f t="shared" si="124"/>
        <v>0</v>
      </c>
      <c r="X254" s="673">
        <f t="shared" si="125"/>
        <v>0</v>
      </c>
      <c r="Y254" s="652"/>
      <c r="Z254" s="521">
        <v>1310</v>
      </c>
      <c r="AA254" s="521">
        <f t="shared" si="126"/>
        <v>0</v>
      </c>
      <c r="AB254" s="521">
        <v>4836</v>
      </c>
      <c r="AC254" s="521">
        <f t="shared" si="127"/>
        <v>0</v>
      </c>
      <c r="AD254" s="673">
        <f t="shared" si="128"/>
        <v>0</v>
      </c>
      <c r="AE254" s="744">
        <f t="shared" si="114"/>
        <v>2</v>
      </c>
      <c r="AF254" s="751">
        <v>1310</v>
      </c>
      <c r="AG254" s="751">
        <f t="shared" si="129"/>
        <v>2620</v>
      </c>
      <c r="AH254" s="751">
        <v>4836</v>
      </c>
      <c r="AI254" s="751">
        <f t="shared" si="130"/>
        <v>9672</v>
      </c>
      <c r="AJ254" s="752">
        <f t="shared" si="131"/>
        <v>12292</v>
      </c>
    </row>
    <row r="255" spans="1:36" s="403" customFormat="1" ht="15.6" hidden="1" customHeight="1" x14ac:dyDescent="0.25">
      <c r="A255" s="439" t="s">
        <v>823</v>
      </c>
      <c r="B255" s="438" t="s">
        <v>368</v>
      </c>
      <c r="C255" s="579" t="s">
        <v>31</v>
      </c>
      <c r="D255" s="598">
        <v>2</v>
      </c>
      <c r="E255" s="467">
        <v>65.5</v>
      </c>
      <c r="F255" s="467">
        <f t="shared" si="117"/>
        <v>131</v>
      </c>
      <c r="G255" s="467">
        <v>470.6</v>
      </c>
      <c r="H255" s="467">
        <f t="shared" si="118"/>
        <v>941.2</v>
      </c>
      <c r="I255" s="589">
        <f t="shared" si="119"/>
        <v>1072.2</v>
      </c>
      <c r="J255" s="836"/>
      <c r="K255" s="807">
        <v>65.5</v>
      </c>
      <c r="L255" s="808">
        <f t="shared" si="120"/>
        <v>0</v>
      </c>
      <c r="M255" s="807">
        <v>470.6</v>
      </c>
      <c r="N255" s="808">
        <f t="shared" si="121"/>
        <v>0</v>
      </c>
      <c r="O255" s="812">
        <f t="shared" si="122"/>
        <v>0</v>
      </c>
      <c r="P255" s="641">
        <f t="shared" si="115"/>
        <v>0</v>
      </c>
      <c r="Q255" s="514">
        <f t="shared" si="116"/>
        <v>0</v>
      </c>
      <c r="R255" s="640">
        <f t="shared" si="108"/>
        <v>0</v>
      </c>
      <c r="S255" s="652"/>
      <c r="T255" s="521">
        <v>65.5</v>
      </c>
      <c r="U255" s="521">
        <f t="shared" si="123"/>
        <v>0</v>
      </c>
      <c r="V255" s="521">
        <v>470.6</v>
      </c>
      <c r="W255" s="521">
        <f t="shared" si="124"/>
        <v>0</v>
      </c>
      <c r="X255" s="673">
        <f t="shared" si="125"/>
        <v>0</v>
      </c>
      <c r="Y255" s="652"/>
      <c r="Z255" s="521">
        <v>65.5</v>
      </c>
      <c r="AA255" s="521">
        <f t="shared" si="126"/>
        <v>0</v>
      </c>
      <c r="AB255" s="521">
        <v>470.6</v>
      </c>
      <c r="AC255" s="521">
        <f t="shared" si="127"/>
        <v>0</v>
      </c>
      <c r="AD255" s="673">
        <f t="shared" si="128"/>
        <v>0</v>
      </c>
      <c r="AE255" s="744">
        <f t="shared" si="114"/>
        <v>2</v>
      </c>
      <c r="AF255" s="751">
        <v>65.5</v>
      </c>
      <c r="AG255" s="751">
        <f t="shared" si="129"/>
        <v>131</v>
      </c>
      <c r="AH255" s="751">
        <v>470.6</v>
      </c>
      <c r="AI255" s="751">
        <f t="shared" si="130"/>
        <v>941.2</v>
      </c>
      <c r="AJ255" s="752">
        <f t="shared" si="131"/>
        <v>1072.2</v>
      </c>
    </row>
    <row r="256" spans="1:36" s="403" customFormat="1" ht="26.45" hidden="1" customHeight="1" x14ac:dyDescent="0.25">
      <c r="A256" s="439" t="s">
        <v>824</v>
      </c>
      <c r="B256" s="438" t="s">
        <v>369</v>
      </c>
      <c r="C256" s="579" t="s">
        <v>31</v>
      </c>
      <c r="D256" s="598">
        <v>34</v>
      </c>
      <c r="E256" s="467">
        <v>131</v>
      </c>
      <c r="F256" s="467">
        <f t="shared" si="117"/>
        <v>4454</v>
      </c>
      <c r="G256" s="467">
        <v>122.2</v>
      </c>
      <c r="H256" s="467">
        <f t="shared" si="118"/>
        <v>4154.8</v>
      </c>
      <c r="I256" s="589">
        <f t="shared" si="119"/>
        <v>8608.7999999999993</v>
      </c>
      <c r="J256" s="836"/>
      <c r="K256" s="807">
        <v>131</v>
      </c>
      <c r="L256" s="808">
        <f t="shared" si="120"/>
        <v>0</v>
      </c>
      <c r="M256" s="807">
        <v>122.2</v>
      </c>
      <c r="N256" s="808">
        <f t="shared" si="121"/>
        <v>0</v>
      </c>
      <c r="O256" s="812">
        <f t="shared" si="122"/>
        <v>0</v>
      </c>
      <c r="P256" s="641">
        <f t="shared" si="115"/>
        <v>0</v>
      </c>
      <c r="Q256" s="514">
        <f t="shared" si="116"/>
        <v>0</v>
      </c>
      <c r="R256" s="640">
        <f t="shared" si="108"/>
        <v>0</v>
      </c>
      <c r="S256" s="652"/>
      <c r="T256" s="521">
        <v>131</v>
      </c>
      <c r="U256" s="521">
        <f t="shared" si="123"/>
        <v>0</v>
      </c>
      <c r="V256" s="521">
        <v>122.2</v>
      </c>
      <c r="W256" s="521">
        <f t="shared" si="124"/>
        <v>0</v>
      </c>
      <c r="X256" s="673">
        <f t="shared" si="125"/>
        <v>0</v>
      </c>
      <c r="Y256" s="652"/>
      <c r="Z256" s="521">
        <v>131</v>
      </c>
      <c r="AA256" s="521">
        <f t="shared" si="126"/>
        <v>0</v>
      </c>
      <c r="AB256" s="521">
        <v>122.2</v>
      </c>
      <c r="AC256" s="521">
        <f t="shared" si="127"/>
        <v>0</v>
      </c>
      <c r="AD256" s="673">
        <f t="shared" si="128"/>
        <v>0</v>
      </c>
      <c r="AE256" s="744">
        <f t="shared" si="114"/>
        <v>34</v>
      </c>
      <c r="AF256" s="751">
        <v>131</v>
      </c>
      <c r="AG256" s="751">
        <f t="shared" si="129"/>
        <v>4454</v>
      </c>
      <c r="AH256" s="751">
        <v>122.2</v>
      </c>
      <c r="AI256" s="751">
        <f t="shared" si="130"/>
        <v>4154.8</v>
      </c>
      <c r="AJ256" s="752">
        <f t="shared" si="131"/>
        <v>8608.7999999999993</v>
      </c>
    </row>
    <row r="257" spans="1:36" s="403" customFormat="1" ht="15.6" hidden="1" customHeight="1" x14ac:dyDescent="0.25">
      <c r="A257" s="439" t="s">
        <v>825</v>
      </c>
      <c r="B257" s="438" t="s">
        <v>370</v>
      </c>
      <c r="C257" s="579" t="s">
        <v>31</v>
      </c>
      <c r="D257" s="598">
        <v>500</v>
      </c>
      <c r="E257" s="467">
        <v>32.75</v>
      </c>
      <c r="F257" s="467">
        <f t="shared" si="117"/>
        <v>16375</v>
      </c>
      <c r="G257" s="467">
        <v>41.6</v>
      </c>
      <c r="H257" s="467">
        <f t="shared" si="118"/>
        <v>20800</v>
      </c>
      <c r="I257" s="589">
        <f t="shared" si="119"/>
        <v>37175</v>
      </c>
      <c r="J257" s="836"/>
      <c r="K257" s="807">
        <v>32.75</v>
      </c>
      <c r="L257" s="808">
        <f t="shared" si="120"/>
        <v>0</v>
      </c>
      <c r="M257" s="807">
        <v>41.6</v>
      </c>
      <c r="N257" s="808">
        <f t="shared" si="121"/>
        <v>0</v>
      </c>
      <c r="O257" s="812">
        <f t="shared" si="122"/>
        <v>0</v>
      </c>
      <c r="P257" s="641">
        <f t="shared" si="115"/>
        <v>0</v>
      </c>
      <c r="Q257" s="514">
        <f t="shared" si="116"/>
        <v>0</v>
      </c>
      <c r="R257" s="640">
        <f t="shared" si="108"/>
        <v>0</v>
      </c>
      <c r="S257" s="652"/>
      <c r="T257" s="521">
        <v>32.75</v>
      </c>
      <c r="U257" s="521">
        <f t="shared" si="123"/>
        <v>0</v>
      </c>
      <c r="V257" s="521">
        <v>41.6</v>
      </c>
      <c r="W257" s="521">
        <f t="shared" si="124"/>
        <v>0</v>
      </c>
      <c r="X257" s="673">
        <f t="shared" si="125"/>
        <v>0</v>
      </c>
      <c r="Y257" s="652"/>
      <c r="Z257" s="521">
        <v>32.75</v>
      </c>
      <c r="AA257" s="521">
        <f t="shared" si="126"/>
        <v>0</v>
      </c>
      <c r="AB257" s="521">
        <v>41.6</v>
      </c>
      <c r="AC257" s="521">
        <f t="shared" si="127"/>
        <v>0</v>
      </c>
      <c r="AD257" s="673">
        <f t="shared" si="128"/>
        <v>0</v>
      </c>
      <c r="AE257" s="744">
        <f t="shared" si="114"/>
        <v>500</v>
      </c>
      <c r="AF257" s="751">
        <v>32.75</v>
      </c>
      <c r="AG257" s="751">
        <f t="shared" si="129"/>
        <v>16375</v>
      </c>
      <c r="AH257" s="751">
        <v>41.6</v>
      </c>
      <c r="AI257" s="751">
        <f t="shared" si="130"/>
        <v>20800</v>
      </c>
      <c r="AJ257" s="752">
        <f t="shared" si="131"/>
        <v>37175</v>
      </c>
    </row>
    <row r="258" spans="1:36" s="403" customFormat="1" ht="26.45" hidden="1" customHeight="1" x14ac:dyDescent="0.25">
      <c r="A258" s="439" t="s">
        <v>826</v>
      </c>
      <c r="B258" s="438" t="s">
        <v>371</v>
      </c>
      <c r="C258" s="579" t="s">
        <v>32</v>
      </c>
      <c r="D258" s="598">
        <v>2035</v>
      </c>
      <c r="E258" s="467">
        <v>162.44</v>
      </c>
      <c r="F258" s="467">
        <f t="shared" si="117"/>
        <v>330565.40000000002</v>
      </c>
      <c r="G258" s="467">
        <v>94.38</v>
      </c>
      <c r="H258" s="467">
        <f t="shared" si="118"/>
        <v>192063.3</v>
      </c>
      <c r="I258" s="589">
        <f t="shared" si="119"/>
        <v>522628.7</v>
      </c>
      <c r="J258" s="836"/>
      <c r="K258" s="807">
        <v>162.44</v>
      </c>
      <c r="L258" s="808">
        <f t="shared" si="120"/>
        <v>0</v>
      </c>
      <c r="M258" s="807">
        <v>94.38</v>
      </c>
      <c r="N258" s="808">
        <f t="shared" si="121"/>
        <v>0</v>
      </c>
      <c r="O258" s="812">
        <f t="shared" si="122"/>
        <v>0</v>
      </c>
      <c r="P258" s="641">
        <f t="shared" si="115"/>
        <v>0</v>
      </c>
      <c r="Q258" s="514">
        <f t="shared" si="116"/>
        <v>0</v>
      </c>
      <c r="R258" s="640">
        <f t="shared" si="108"/>
        <v>0</v>
      </c>
      <c r="S258" s="652"/>
      <c r="T258" s="521">
        <v>162.44</v>
      </c>
      <c r="U258" s="521">
        <f t="shared" si="123"/>
        <v>0</v>
      </c>
      <c r="V258" s="521">
        <v>94.38</v>
      </c>
      <c r="W258" s="521">
        <f t="shared" si="124"/>
        <v>0</v>
      </c>
      <c r="X258" s="673">
        <f t="shared" si="125"/>
        <v>0</v>
      </c>
      <c r="Y258" s="652"/>
      <c r="Z258" s="521">
        <v>162.44</v>
      </c>
      <c r="AA258" s="521">
        <f t="shared" si="126"/>
        <v>0</v>
      </c>
      <c r="AB258" s="521">
        <v>94.38</v>
      </c>
      <c r="AC258" s="521">
        <f t="shared" si="127"/>
        <v>0</v>
      </c>
      <c r="AD258" s="673">
        <f t="shared" si="128"/>
        <v>0</v>
      </c>
      <c r="AE258" s="744">
        <f t="shared" si="114"/>
        <v>2035</v>
      </c>
      <c r="AF258" s="751">
        <v>162.44</v>
      </c>
      <c r="AG258" s="751">
        <f t="shared" si="129"/>
        <v>330565.40000000002</v>
      </c>
      <c r="AH258" s="751">
        <v>94.38</v>
      </c>
      <c r="AI258" s="751">
        <f t="shared" si="130"/>
        <v>192063.3</v>
      </c>
      <c r="AJ258" s="752">
        <f t="shared" si="131"/>
        <v>522628.7</v>
      </c>
    </row>
    <row r="259" spans="1:36" s="403" customFormat="1" ht="26.45" hidden="1" customHeight="1" x14ac:dyDescent="0.25">
      <c r="A259" s="439" t="s">
        <v>827</v>
      </c>
      <c r="B259" s="438" t="s">
        <v>356</v>
      </c>
      <c r="C259" s="579" t="s">
        <v>32</v>
      </c>
      <c r="D259" s="598">
        <v>250</v>
      </c>
      <c r="E259" s="467">
        <v>45.85</v>
      </c>
      <c r="F259" s="467">
        <f t="shared" si="117"/>
        <v>11462.5</v>
      </c>
      <c r="G259" s="467">
        <v>125.84</v>
      </c>
      <c r="H259" s="467">
        <f t="shared" si="118"/>
        <v>31460</v>
      </c>
      <c r="I259" s="589">
        <f t="shared" si="119"/>
        <v>42922.5</v>
      </c>
      <c r="J259" s="836"/>
      <c r="K259" s="807">
        <v>45.85</v>
      </c>
      <c r="L259" s="808">
        <f t="shared" si="120"/>
        <v>0</v>
      </c>
      <c r="M259" s="807">
        <v>125.84</v>
      </c>
      <c r="N259" s="808">
        <f t="shared" si="121"/>
        <v>0</v>
      </c>
      <c r="O259" s="812">
        <f t="shared" si="122"/>
        <v>0</v>
      </c>
      <c r="P259" s="641">
        <f t="shared" si="115"/>
        <v>0</v>
      </c>
      <c r="Q259" s="514">
        <f t="shared" si="116"/>
        <v>0</v>
      </c>
      <c r="R259" s="640">
        <f t="shared" si="108"/>
        <v>0</v>
      </c>
      <c r="S259" s="652"/>
      <c r="T259" s="521">
        <v>45.85</v>
      </c>
      <c r="U259" s="521">
        <f t="shared" si="123"/>
        <v>0</v>
      </c>
      <c r="V259" s="521">
        <v>125.84</v>
      </c>
      <c r="W259" s="521">
        <f t="shared" si="124"/>
        <v>0</v>
      </c>
      <c r="X259" s="673">
        <f t="shared" si="125"/>
        <v>0</v>
      </c>
      <c r="Y259" s="652"/>
      <c r="Z259" s="521">
        <v>45.85</v>
      </c>
      <c r="AA259" s="521">
        <f t="shared" si="126"/>
        <v>0</v>
      </c>
      <c r="AB259" s="521">
        <v>125.84</v>
      </c>
      <c r="AC259" s="521">
        <f t="shared" si="127"/>
        <v>0</v>
      </c>
      <c r="AD259" s="673">
        <f t="shared" si="128"/>
        <v>0</v>
      </c>
      <c r="AE259" s="744">
        <f t="shared" si="114"/>
        <v>250</v>
      </c>
      <c r="AF259" s="751">
        <v>45.85</v>
      </c>
      <c r="AG259" s="751">
        <f t="shared" si="129"/>
        <v>11462.5</v>
      </c>
      <c r="AH259" s="751">
        <v>125.84</v>
      </c>
      <c r="AI259" s="751">
        <f t="shared" si="130"/>
        <v>31460</v>
      </c>
      <c r="AJ259" s="752">
        <f t="shared" si="131"/>
        <v>42922.5</v>
      </c>
    </row>
    <row r="260" spans="1:36" s="403" customFormat="1" ht="15.6" hidden="1" customHeight="1" x14ac:dyDescent="0.25">
      <c r="A260" s="439" t="s">
        <v>828</v>
      </c>
      <c r="B260" s="438" t="s">
        <v>357</v>
      </c>
      <c r="C260" s="579" t="s">
        <v>31</v>
      </c>
      <c r="D260" s="598">
        <v>100</v>
      </c>
      <c r="E260" s="467">
        <v>13.100000000000001</v>
      </c>
      <c r="F260" s="467">
        <f t="shared" si="117"/>
        <v>1310.0000000000002</v>
      </c>
      <c r="G260" s="467">
        <v>31.72</v>
      </c>
      <c r="H260" s="467">
        <f t="shared" si="118"/>
        <v>3172</v>
      </c>
      <c r="I260" s="589">
        <f t="shared" si="119"/>
        <v>4482</v>
      </c>
      <c r="J260" s="836"/>
      <c r="K260" s="807">
        <v>13.100000000000001</v>
      </c>
      <c r="L260" s="808">
        <f t="shared" si="120"/>
        <v>0</v>
      </c>
      <c r="M260" s="807">
        <v>31.72</v>
      </c>
      <c r="N260" s="808">
        <f t="shared" si="121"/>
        <v>0</v>
      </c>
      <c r="O260" s="812">
        <f t="shared" si="122"/>
        <v>0</v>
      </c>
      <c r="P260" s="641">
        <f t="shared" si="115"/>
        <v>0</v>
      </c>
      <c r="Q260" s="514">
        <f t="shared" si="116"/>
        <v>0</v>
      </c>
      <c r="R260" s="640">
        <f t="shared" si="108"/>
        <v>0</v>
      </c>
      <c r="S260" s="652"/>
      <c r="T260" s="521">
        <v>13.100000000000001</v>
      </c>
      <c r="U260" s="521">
        <f t="shared" si="123"/>
        <v>0</v>
      </c>
      <c r="V260" s="521">
        <v>31.72</v>
      </c>
      <c r="W260" s="521">
        <f t="shared" si="124"/>
        <v>0</v>
      </c>
      <c r="X260" s="673">
        <f t="shared" si="125"/>
        <v>0</v>
      </c>
      <c r="Y260" s="652"/>
      <c r="Z260" s="521">
        <v>13.100000000000001</v>
      </c>
      <c r="AA260" s="521">
        <f t="shared" si="126"/>
        <v>0</v>
      </c>
      <c r="AB260" s="521">
        <v>31.72</v>
      </c>
      <c r="AC260" s="521">
        <f t="shared" si="127"/>
        <v>0</v>
      </c>
      <c r="AD260" s="673">
        <f t="shared" si="128"/>
        <v>0</v>
      </c>
      <c r="AE260" s="744">
        <f t="shared" si="114"/>
        <v>100</v>
      </c>
      <c r="AF260" s="751">
        <v>13.100000000000001</v>
      </c>
      <c r="AG260" s="751">
        <f t="shared" si="129"/>
        <v>1310.0000000000002</v>
      </c>
      <c r="AH260" s="751">
        <v>31.72</v>
      </c>
      <c r="AI260" s="751">
        <f t="shared" si="130"/>
        <v>3172</v>
      </c>
      <c r="AJ260" s="752">
        <f t="shared" si="131"/>
        <v>4482</v>
      </c>
    </row>
    <row r="261" spans="1:36" s="403" customFormat="1" ht="15.6" hidden="1" customHeight="1" x14ac:dyDescent="0.25">
      <c r="A261" s="439" t="s">
        <v>829</v>
      </c>
      <c r="B261" s="438" t="s">
        <v>358</v>
      </c>
      <c r="C261" s="579" t="s">
        <v>224</v>
      </c>
      <c r="D261" s="602">
        <v>1</v>
      </c>
      <c r="E261" s="472">
        <v>37728</v>
      </c>
      <c r="F261" s="472">
        <f t="shared" si="117"/>
        <v>37728</v>
      </c>
      <c r="G261" s="472"/>
      <c r="H261" s="472"/>
      <c r="I261" s="595">
        <f t="shared" si="119"/>
        <v>37728</v>
      </c>
      <c r="J261" s="836"/>
      <c r="K261" s="839">
        <v>37728</v>
      </c>
      <c r="L261" s="840">
        <f t="shared" si="120"/>
        <v>0</v>
      </c>
      <c r="M261" s="839"/>
      <c r="N261" s="840"/>
      <c r="O261" s="831">
        <f t="shared" si="122"/>
        <v>0</v>
      </c>
      <c r="P261" s="641">
        <f t="shared" si="115"/>
        <v>0</v>
      </c>
      <c r="Q261" s="514">
        <f t="shared" si="116"/>
        <v>0</v>
      </c>
      <c r="R261" s="640">
        <f t="shared" si="108"/>
        <v>0</v>
      </c>
      <c r="S261" s="652"/>
      <c r="T261" s="526">
        <v>37728</v>
      </c>
      <c r="U261" s="526">
        <f t="shared" si="123"/>
        <v>0</v>
      </c>
      <c r="V261" s="526"/>
      <c r="W261" s="526"/>
      <c r="X261" s="680">
        <f t="shared" si="125"/>
        <v>0</v>
      </c>
      <c r="Y261" s="652"/>
      <c r="Z261" s="526">
        <v>37728</v>
      </c>
      <c r="AA261" s="526">
        <f t="shared" si="126"/>
        <v>0</v>
      </c>
      <c r="AB261" s="526"/>
      <c r="AC261" s="526"/>
      <c r="AD261" s="680">
        <f t="shared" si="128"/>
        <v>0</v>
      </c>
      <c r="AE261" s="744">
        <f t="shared" si="114"/>
        <v>1</v>
      </c>
      <c r="AF261" s="768">
        <v>37728</v>
      </c>
      <c r="AG261" s="768">
        <f t="shared" si="129"/>
        <v>37728</v>
      </c>
      <c r="AH261" s="768"/>
      <c r="AI261" s="768"/>
      <c r="AJ261" s="765">
        <f t="shared" si="131"/>
        <v>37728</v>
      </c>
    </row>
    <row r="262" spans="1:36" s="404" customFormat="1" ht="17.45" hidden="1" customHeight="1" x14ac:dyDescent="0.25">
      <c r="A262" s="706" t="s">
        <v>372</v>
      </c>
      <c r="B262" s="698" t="s">
        <v>373</v>
      </c>
      <c r="C262" s="699"/>
      <c r="D262" s="707"/>
      <c r="E262" s="708"/>
      <c r="F262" s="421">
        <f>SUM(F263:F264)</f>
        <v>1030142.866</v>
      </c>
      <c r="G262" s="708"/>
      <c r="H262" s="421">
        <f>SUM(H263:H264)</f>
        <v>1480862.5832</v>
      </c>
      <c r="I262" s="586">
        <f>SUM(I263:I264)</f>
        <v>2511005.4492000001</v>
      </c>
      <c r="J262" s="833"/>
      <c r="K262" s="841"/>
      <c r="L262" s="811">
        <f>SUM(L263:L264)</f>
        <v>0</v>
      </c>
      <c r="M262" s="841"/>
      <c r="N262" s="811">
        <f>SUM(N263:N264)</f>
        <v>0</v>
      </c>
      <c r="O262" s="804">
        <f>SUM(O263:O264)</f>
        <v>0</v>
      </c>
      <c r="P262" s="641">
        <f t="shared" si="115"/>
        <v>0</v>
      </c>
      <c r="Q262" s="514">
        <f t="shared" si="116"/>
        <v>0</v>
      </c>
      <c r="R262" s="640">
        <f t="shared" si="108"/>
        <v>0</v>
      </c>
      <c r="S262" s="636"/>
      <c r="T262" s="709"/>
      <c r="U262" s="520">
        <f>SUM(U263:U264)</f>
        <v>0</v>
      </c>
      <c r="V262" s="709"/>
      <c r="W262" s="520">
        <f>SUM(W263:W264)</f>
        <v>0</v>
      </c>
      <c r="X262" s="672">
        <f>SUM(X263:X264)</f>
        <v>0</v>
      </c>
      <c r="Y262" s="636"/>
      <c r="Z262" s="709"/>
      <c r="AA262" s="520">
        <f>SUM(AA263:AA264)</f>
        <v>0</v>
      </c>
      <c r="AB262" s="709"/>
      <c r="AC262" s="520">
        <f>SUM(AC263:AC264)</f>
        <v>0</v>
      </c>
      <c r="AD262" s="672">
        <f>SUM(AD263:AD264)</f>
        <v>0</v>
      </c>
      <c r="AE262" s="744">
        <f t="shared" si="114"/>
        <v>0</v>
      </c>
      <c r="AF262" s="769"/>
      <c r="AG262" s="749">
        <f>SUM(AG263:AG264)</f>
        <v>1030142.866</v>
      </c>
      <c r="AH262" s="769"/>
      <c r="AI262" s="749">
        <f>SUM(AI263:AI264)</f>
        <v>1480862.5832</v>
      </c>
      <c r="AJ262" s="750">
        <f>SUM(AJ263:AJ264)</f>
        <v>2511005.4492000001</v>
      </c>
    </row>
    <row r="263" spans="1:36" s="496" customFormat="1" ht="17.45" hidden="1" customHeight="1" x14ac:dyDescent="0.25">
      <c r="A263" s="437" t="s">
        <v>830</v>
      </c>
      <c r="B263" s="431" t="s">
        <v>274</v>
      </c>
      <c r="C263" s="576" t="s">
        <v>224</v>
      </c>
      <c r="D263" s="599">
        <v>1</v>
      </c>
      <c r="E263" s="484">
        <v>117977.29000000001</v>
      </c>
      <c r="F263" s="484">
        <f>E263*D263</f>
        <v>117977.29000000001</v>
      </c>
      <c r="G263" s="484">
        <v>197096.98319999999</v>
      </c>
      <c r="H263" s="484">
        <f>G263*D263</f>
        <v>197096.98319999999</v>
      </c>
      <c r="I263" s="589">
        <f>F263+H263</f>
        <v>315074.2732</v>
      </c>
      <c r="J263" s="801"/>
      <c r="K263" s="837">
        <v>117977.29000000001</v>
      </c>
      <c r="L263" s="838">
        <f>K263*J263</f>
        <v>0</v>
      </c>
      <c r="M263" s="837">
        <v>197096.98319999999</v>
      </c>
      <c r="N263" s="838">
        <f>M263*J263</f>
        <v>0</v>
      </c>
      <c r="O263" s="812">
        <f>L263+N263</f>
        <v>0</v>
      </c>
      <c r="P263" s="641">
        <f t="shared" si="115"/>
        <v>0</v>
      </c>
      <c r="Q263" s="514">
        <f t="shared" si="116"/>
        <v>0</v>
      </c>
      <c r="R263" s="640">
        <f t="shared" si="108"/>
        <v>0</v>
      </c>
      <c r="S263" s="641"/>
      <c r="T263" s="528">
        <v>117977.29000000001</v>
      </c>
      <c r="U263" s="528">
        <f>T263*S263</f>
        <v>0</v>
      </c>
      <c r="V263" s="528">
        <v>197096.98319999999</v>
      </c>
      <c r="W263" s="528">
        <f>V263*S263</f>
        <v>0</v>
      </c>
      <c r="X263" s="673">
        <f>U263+W263</f>
        <v>0</v>
      </c>
      <c r="Y263" s="641"/>
      <c r="Z263" s="528">
        <v>117977.29000000001</v>
      </c>
      <c r="AA263" s="528">
        <f>Z263*Y263</f>
        <v>0</v>
      </c>
      <c r="AB263" s="528">
        <v>197096.98319999999</v>
      </c>
      <c r="AC263" s="528">
        <f>AB263*Y263</f>
        <v>0</v>
      </c>
      <c r="AD263" s="673">
        <f>AA263+AC263</f>
        <v>0</v>
      </c>
      <c r="AE263" s="744">
        <f t="shared" si="114"/>
        <v>1</v>
      </c>
      <c r="AF263" s="767">
        <v>117977.29000000001</v>
      </c>
      <c r="AG263" s="767">
        <f>AF263*AE263</f>
        <v>117977.29000000001</v>
      </c>
      <c r="AH263" s="767">
        <v>197096.98319999999</v>
      </c>
      <c r="AI263" s="767">
        <f>AH263*AE263</f>
        <v>197096.98319999999</v>
      </c>
      <c r="AJ263" s="752">
        <f>AG263+AI263</f>
        <v>315074.2732</v>
      </c>
    </row>
    <row r="264" spans="1:36" s="496" customFormat="1" ht="17.45" hidden="1" customHeight="1" x14ac:dyDescent="0.25">
      <c r="A264" s="437" t="s">
        <v>831</v>
      </c>
      <c r="B264" s="431" t="s">
        <v>285</v>
      </c>
      <c r="C264" s="576" t="s">
        <v>213</v>
      </c>
      <c r="D264" s="599">
        <v>3820</v>
      </c>
      <c r="E264" s="484">
        <v>238.7868</v>
      </c>
      <c r="F264" s="484">
        <f>E264*D264</f>
        <v>912165.576</v>
      </c>
      <c r="G264" s="484">
        <v>336.06429319371728</v>
      </c>
      <c r="H264" s="484">
        <f>G264*D264</f>
        <v>1283765.6000000001</v>
      </c>
      <c r="I264" s="589">
        <f>F264+H264</f>
        <v>2195931.176</v>
      </c>
      <c r="J264" s="801"/>
      <c r="K264" s="837">
        <v>238.7868</v>
      </c>
      <c r="L264" s="838">
        <f>K264*J264</f>
        <v>0</v>
      </c>
      <c r="M264" s="837">
        <v>336.06429319371728</v>
      </c>
      <c r="N264" s="838">
        <f>M264*J264</f>
        <v>0</v>
      </c>
      <c r="O264" s="812">
        <f>L264+N264</f>
        <v>0</v>
      </c>
      <c r="P264" s="641">
        <f t="shared" si="115"/>
        <v>0</v>
      </c>
      <c r="Q264" s="514">
        <f t="shared" si="116"/>
        <v>0</v>
      </c>
      <c r="R264" s="640">
        <f t="shared" si="108"/>
        <v>0</v>
      </c>
      <c r="S264" s="641"/>
      <c r="T264" s="528">
        <v>238.7868</v>
      </c>
      <c r="U264" s="528">
        <f>T264*S264</f>
        <v>0</v>
      </c>
      <c r="V264" s="528">
        <v>336.06429319371728</v>
      </c>
      <c r="W264" s="528">
        <f>V264*S264</f>
        <v>0</v>
      </c>
      <c r="X264" s="673">
        <f>U264+W264</f>
        <v>0</v>
      </c>
      <c r="Y264" s="641"/>
      <c r="Z264" s="528">
        <v>238.7868</v>
      </c>
      <c r="AA264" s="528">
        <f>Z264*Y264</f>
        <v>0</v>
      </c>
      <c r="AB264" s="528">
        <v>336.06429319371728</v>
      </c>
      <c r="AC264" s="528">
        <f>AB264*Y264</f>
        <v>0</v>
      </c>
      <c r="AD264" s="673">
        <f>AA264+AC264</f>
        <v>0</v>
      </c>
      <c r="AE264" s="744">
        <f t="shared" si="114"/>
        <v>3820</v>
      </c>
      <c r="AF264" s="767">
        <v>238.7868</v>
      </c>
      <c r="AG264" s="767">
        <f>AF264*AE264</f>
        <v>912165.576</v>
      </c>
      <c r="AH264" s="767">
        <v>336.06429319371728</v>
      </c>
      <c r="AI264" s="767">
        <f>AH264*AE264</f>
        <v>1283765.6000000001</v>
      </c>
      <c r="AJ264" s="752">
        <f>AG264+AI264</f>
        <v>2195931.176</v>
      </c>
    </row>
    <row r="265" spans="1:36" s="403" customFormat="1" ht="24" hidden="1" customHeight="1" x14ac:dyDescent="0.25">
      <c r="A265" s="706" t="s">
        <v>374</v>
      </c>
      <c r="B265" s="698" t="s">
        <v>375</v>
      </c>
      <c r="C265" s="699"/>
      <c r="D265" s="703"/>
      <c r="E265" s="421"/>
      <c r="F265" s="421">
        <f>SUM(F266:F272)</f>
        <v>583593.1</v>
      </c>
      <c r="G265" s="421"/>
      <c r="H265" s="421">
        <f>SUM(H266:H272)</f>
        <v>7615331.5</v>
      </c>
      <c r="I265" s="586">
        <f>SUM(I266:I272)</f>
        <v>8198924.5999999996</v>
      </c>
      <c r="J265" s="833"/>
      <c r="K265" s="802"/>
      <c r="L265" s="811">
        <f>SUM(L266:L272)</f>
        <v>0</v>
      </c>
      <c r="M265" s="802"/>
      <c r="N265" s="811">
        <f>SUM(N266:N272)</f>
        <v>0</v>
      </c>
      <c r="O265" s="804">
        <f>SUM(O266:O272)</f>
        <v>0</v>
      </c>
      <c r="P265" s="641">
        <f t="shared" si="115"/>
        <v>0</v>
      </c>
      <c r="Q265" s="514">
        <f t="shared" si="116"/>
        <v>0</v>
      </c>
      <c r="R265" s="640">
        <f t="shared" si="108"/>
        <v>0</v>
      </c>
      <c r="S265" s="636"/>
      <c r="T265" s="515"/>
      <c r="U265" s="515">
        <f>SUM(U266:U272)</f>
        <v>0</v>
      </c>
      <c r="V265" s="515"/>
      <c r="W265" s="515">
        <f>SUM(W266:W272)</f>
        <v>0</v>
      </c>
      <c r="X265" s="670">
        <f>SUM(X266:X272)</f>
        <v>0</v>
      </c>
      <c r="Y265" s="636"/>
      <c r="Z265" s="515"/>
      <c r="AA265" s="515">
        <f>SUM(AA266:AA272)</f>
        <v>0</v>
      </c>
      <c r="AB265" s="515"/>
      <c r="AC265" s="515">
        <f>SUM(AC266:AC272)</f>
        <v>0</v>
      </c>
      <c r="AD265" s="670">
        <f>SUM(AD266:AD272)</f>
        <v>0</v>
      </c>
      <c r="AE265" s="744">
        <f t="shared" si="114"/>
        <v>0</v>
      </c>
      <c r="AF265" s="745"/>
      <c r="AG265" s="745">
        <f>SUM(AG266:AG272)</f>
        <v>236703.1</v>
      </c>
      <c r="AH265" s="745"/>
      <c r="AI265" s="745">
        <f>SUM(AI266:AI272)</f>
        <v>591971.5</v>
      </c>
      <c r="AJ265" s="746">
        <f>SUM(AJ266:AJ272)</f>
        <v>828674.6</v>
      </c>
    </row>
    <row r="266" spans="1:36" s="403" customFormat="1" ht="25.5" hidden="1" customHeight="1" x14ac:dyDescent="0.25">
      <c r="A266" s="439" t="s">
        <v>832</v>
      </c>
      <c r="B266" s="438" t="s">
        <v>376</v>
      </c>
      <c r="C266" s="573" t="s">
        <v>31</v>
      </c>
      <c r="D266" s="598">
        <v>1</v>
      </c>
      <c r="E266" s="467">
        <v>7074</v>
      </c>
      <c r="F266" s="467">
        <f t="shared" ref="F266:F272" si="132">E266*D266</f>
        <v>7074</v>
      </c>
      <c r="G266" s="467">
        <v>114039.90000000001</v>
      </c>
      <c r="H266" s="467">
        <f t="shared" ref="H266:H271" si="133">G266*D266</f>
        <v>114039.90000000001</v>
      </c>
      <c r="I266" s="589">
        <f t="shared" ref="I266:I272" si="134">H266+F266</f>
        <v>121113.90000000001</v>
      </c>
      <c r="J266" s="836"/>
      <c r="K266" s="807">
        <v>7074</v>
      </c>
      <c r="L266" s="808">
        <f t="shared" ref="L266:L272" si="135">K266*J266</f>
        <v>0</v>
      </c>
      <c r="M266" s="807">
        <v>114039.90000000001</v>
      </c>
      <c r="N266" s="808">
        <f t="shared" ref="N266:N271" si="136">M266*J266</f>
        <v>0</v>
      </c>
      <c r="O266" s="812">
        <f t="shared" ref="O266:O272" si="137">N266+L266</f>
        <v>0</v>
      </c>
      <c r="P266" s="641">
        <f t="shared" si="115"/>
        <v>0</v>
      </c>
      <c r="Q266" s="514">
        <f t="shared" si="116"/>
        <v>0</v>
      </c>
      <c r="R266" s="640">
        <f t="shared" si="108"/>
        <v>0</v>
      </c>
      <c r="S266" s="652"/>
      <c r="T266" s="521">
        <v>7074</v>
      </c>
      <c r="U266" s="521">
        <f t="shared" ref="U266:U268" si="138">T266*S266</f>
        <v>0</v>
      </c>
      <c r="V266" s="521">
        <v>114039.90000000001</v>
      </c>
      <c r="W266" s="521">
        <f t="shared" ref="W266:W268" si="139">V266*S266</f>
        <v>0</v>
      </c>
      <c r="X266" s="673">
        <f t="shared" ref="X266:X268" si="140">W266+U266</f>
        <v>0</v>
      </c>
      <c r="Y266" s="652"/>
      <c r="Z266" s="521">
        <v>7074</v>
      </c>
      <c r="AA266" s="521">
        <f t="shared" ref="AA266:AA268" si="141">Z266*Y266</f>
        <v>0</v>
      </c>
      <c r="AB266" s="521">
        <v>114039.90000000001</v>
      </c>
      <c r="AC266" s="521">
        <f t="shared" ref="AC266:AC268" si="142">AB266*Y266</f>
        <v>0</v>
      </c>
      <c r="AD266" s="673">
        <f t="shared" ref="AD266:AD268" si="143">AC266+AA266</f>
        <v>0</v>
      </c>
      <c r="AE266" s="744">
        <f t="shared" si="114"/>
        <v>1</v>
      </c>
      <c r="AF266" s="751">
        <v>7074</v>
      </c>
      <c r="AG266" s="751">
        <f t="shared" ref="AG266:AG268" si="144">AF266*AE266</f>
        <v>7074</v>
      </c>
      <c r="AH266" s="751">
        <v>114039.90000000001</v>
      </c>
      <c r="AI266" s="751">
        <f t="shared" ref="AI266:AI268" si="145">AH266*AE266</f>
        <v>114039.90000000001</v>
      </c>
      <c r="AJ266" s="752">
        <f t="shared" ref="AJ266:AJ268" si="146">AI266+AG266</f>
        <v>121113.90000000001</v>
      </c>
    </row>
    <row r="267" spans="1:36" s="403" customFormat="1" ht="27" hidden="1" customHeight="1" x14ac:dyDescent="0.25">
      <c r="A267" s="439" t="s">
        <v>833</v>
      </c>
      <c r="B267" s="438" t="s">
        <v>377</v>
      </c>
      <c r="C267" s="573" t="s">
        <v>378</v>
      </c>
      <c r="D267" s="598">
        <v>170</v>
      </c>
      <c r="E267" s="467">
        <v>232</v>
      </c>
      <c r="F267" s="467">
        <f t="shared" si="132"/>
        <v>39440</v>
      </c>
      <c r="G267" s="467">
        <v>754</v>
      </c>
      <c r="H267" s="467">
        <f t="shared" si="133"/>
        <v>128180</v>
      </c>
      <c r="I267" s="589">
        <f t="shared" si="134"/>
        <v>167620</v>
      </c>
      <c r="J267" s="836"/>
      <c r="K267" s="807">
        <v>232</v>
      </c>
      <c r="L267" s="808">
        <f t="shared" si="135"/>
        <v>0</v>
      </c>
      <c r="M267" s="807">
        <v>754</v>
      </c>
      <c r="N267" s="808">
        <f t="shared" si="136"/>
        <v>0</v>
      </c>
      <c r="O267" s="812">
        <f t="shared" si="137"/>
        <v>0</v>
      </c>
      <c r="P267" s="641">
        <f t="shared" si="115"/>
        <v>0</v>
      </c>
      <c r="Q267" s="514">
        <f t="shared" si="116"/>
        <v>0</v>
      </c>
      <c r="R267" s="640">
        <f t="shared" si="108"/>
        <v>0</v>
      </c>
      <c r="S267" s="652"/>
      <c r="T267" s="521">
        <v>232</v>
      </c>
      <c r="U267" s="521">
        <f t="shared" si="138"/>
        <v>0</v>
      </c>
      <c r="V267" s="521">
        <v>754</v>
      </c>
      <c r="W267" s="521">
        <f t="shared" si="139"/>
        <v>0</v>
      </c>
      <c r="X267" s="673">
        <f t="shared" si="140"/>
        <v>0</v>
      </c>
      <c r="Y267" s="652"/>
      <c r="Z267" s="521">
        <v>232</v>
      </c>
      <c r="AA267" s="521">
        <f t="shared" si="141"/>
        <v>0</v>
      </c>
      <c r="AB267" s="521">
        <v>754</v>
      </c>
      <c r="AC267" s="521">
        <f t="shared" si="142"/>
        <v>0</v>
      </c>
      <c r="AD267" s="673">
        <f t="shared" si="143"/>
        <v>0</v>
      </c>
      <c r="AE267" s="744">
        <f t="shared" si="114"/>
        <v>170</v>
      </c>
      <c r="AF267" s="751">
        <v>232</v>
      </c>
      <c r="AG267" s="751">
        <f t="shared" si="144"/>
        <v>39440</v>
      </c>
      <c r="AH267" s="751">
        <v>754</v>
      </c>
      <c r="AI267" s="751">
        <f t="shared" si="145"/>
        <v>128180</v>
      </c>
      <c r="AJ267" s="752">
        <f t="shared" si="146"/>
        <v>167620</v>
      </c>
    </row>
    <row r="268" spans="1:36" s="403" customFormat="1" ht="30" hidden="1" customHeight="1" x14ac:dyDescent="0.25">
      <c r="A268" s="439" t="s">
        <v>834</v>
      </c>
      <c r="B268" s="438" t="s">
        <v>379</v>
      </c>
      <c r="C268" s="573" t="s">
        <v>378</v>
      </c>
      <c r="D268" s="598">
        <v>400</v>
      </c>
      <c r="E268" s="467">
        <v>182</v>
      </c>
      <c r="F268" s="467">
        <f t="shared" si="132"/>
        <v>72800</v>
      </c>
      <c r="G268" s="467">
        <v>209</v>
      </c>
      <c r="H268" s="467">
        <f t="shared" si="133"/>
        <v>83600</v>
      </c>
      <c r="I268" s="589">
        <f t="shared" si="134"/>
        <v>156400</v>
      </c>
      <c r="J268" s="836"/>
      <c r="K268" s="807">
        <v>182</v>
      </c>
      <c r="L268" s="808">
        <f t="shared" si="135"/>
        <v>0</v>
      </c>
      <c r="M268" s="807">
        <v>209</v>
      </c>
      <c r="N268" s="808">
        <f t="shared" si="136"/>
        <v>0</v>
      </c>
      <c r="O268" s="812">
        <f t="shared" si="137"/>
        <v>0</v>
      </c>
      <c r="P268" s="641">
        <f t="shared" si="115"/>
        <v>0</v>
      </c>
      <c r="Q268" s="514">
        <f t="shared" si="116"/>
        <v>0</v>
      </c>
      <c r="R268" s="640">
        <f t="shared" si="108"/>
        <v>0</v>
      </c>
      <c r="S268" s="652"/>
      <c r="T268" s="521">
        <v>182</v>
      </c>
      <c r="U268" s="521">
        <f t="shared" si="138"/>
        <v>0</v>
      </c>
      <c r="V268" s="521">
        <v>209</v>
      </c>
      <c r="W268" s="521">
        <f t="shared" si="139"/>
        <v>0</v>
      </c>
      <c r="X268" s="673">
        <f t="shared" si="140"/>
        <v>0</v>
      </c>
      <c r="Y268" s="652"/>
      <c r="Z268" s="521">
        <v>182</v>
      </c>
      <c r="AA268" s="521">
        <f t="shared" si="141"/>
        <v>0</v>
      </c>
      <c r="AB268" s="521">
        <v>209</v>
      </c>
      <c r="AC268" s="521">
        <f t="shared" si="142"/>
        <v>0</v>
      </c>
      <c r="AD268" s="673">
        <f t="shared" si="143"/>
        <v>0</v>
      </c>
      <c r="AE268" s="744">
        <f t="shared" si="114"/>
        <v>400</v>
      </c>
      <c r="AF268" s="751">
        <v>182</v>
      </c>
      <c r="AG268" s="751">
        <f t="shared" si="144"/>
        <v>72800</v>
      </c>
      <c r="AH268" s="751">
        <v>209</v>
      </c>
      <c r="AI268" s="751">
        <f t="shared" si="145"/>
        <v>83600</v>
      </c>
      <c r="AJ268" s="752">
        <f t="shared" si="146"/>
        <v>156400</v>
      </c>
    </row>
    <row r="269" spans="1:36" s="403" customFormat="1" ht="28.5" hidden="1" customHeight="1" x14ac:dyDescent="0.25">
      <c r="A269" s="439"/>
      <c r="B269" s="438"/>
      <c r="C269" s="573"/>
      <c r="D269" s="598">
        <v>186</v>
      </c>
      <c r="E269" s="467">
        <v>1865</v>
      </c>
      <c r="F269" s="467">
        <f t="shared" si="132"/>
        <v>346890</v>
      </c>
      <c r="G269" s="467">
        <v>37760</v>
      </c>
      <c r="H269" s="467">
        <f t="shared" si="133"/>
        <v>7023360</v>
      </c>
      <c r="I269" s="589">
        <f t="shared" si="134"/>
        <v>7370250</v>
      </c>
      <c r="J269" s="836"/>
      <c r="K269" s="807"/>
      <c r="L269" s="808"/>
      <c r="M269" s="807"/>
      <c r="N269" s="808"/>
      <c r="O269" s="812"/>
      <c r="P269" s="641">
        <f t="shared" si="115"/>
        <v>0</v>
      </c>
      <c r="Q269" s="514">
        <f t="shared" si="116"/>
        <v>0</v>
      </c>
      <c r="R269" s="640">
        <f t="shared" si="108"/>
        <v>0</v>
      </c>
      <c r="S269" s="652"/>
      <c r="T269" s="514"/>
      <c r="U269" s="514"/>
      <c r="V269" s="514"/>
      <c r="W269" s="514"/>
      <c r="X269" s="671"/>
      <c r="Y269" s="652"/>
      <c r="Z269" s="514"/>
      <c r="AA269" s="514"/>
      <c r="AB269" s="514"/>
      <c r="AC269" s="514"/>
      <c r="AD269" s="671"/>
      <c r="AE269" s="744">
        <f t="shared" si="114"/>
        <v>186</v>
      </c>
      <c r="AF269" s="747"/>
      <c r="AG269" s="747"/>
      <c r="AH269" s="747"/>
      <c r="AI269" s="747"/>
      <c r="AJ269" s="748"/>
    </row>
    <row r="270" spans="1:36" s="403" customFormat="1" ht="17.45" hidden="1" customHeight="1" x14ac:dyDescent="0.25">
      <c r="A270" s="439" t="s">
        <v>835</v>
      </c>
      <c r="B270" s="438" t="s">
        <v>381</v>
      </c>
      <c r="C270" s="573" t="s">
        <v>31</v>
      </c>
      <c r="D270" s="598">
        <v>12</v>
      </c>
      <c r="E270" s="467">
        <v>2620</v>
      </c>
      <c r="F270" s="467">
        <f t="shared" si="132"/>
        <v>31440</v>
      </c>
      <c r="G270" s="467">
        <v>16374.800000000001</v>
      </c>
      <c r="H270" s="467">
        <f t="shared" si="133"/>
        <v>196497.6</v>
      </c>
      <c r="I270" s="589">
        <f t="shared" si="134"/>
        <v>227937.6</v>
      </c>
      <c r="J270" s="836"/>
      <c r="K270" s="807">
        <v>2620</v>
      </c>
      <c r="L270" s="808">
        <f t="shared" si="135"/>
        <v>0</v>
      </c>
      <c r="M270" s="807">
        <v>16374.800000000001</v>
      </c>
      <c r="N270" s="808">
        <f t="shared" si="136"/>
        <v>0</v>
      </c>
      <c r="O270" s="812">
        <f t="shared" si="137"/>
        <v>0</v>
      </c>
      <c r="P270" s="641">
        <f t="shared" si="115"/>
        <v>0</v>
      </c>
      <c r="Q270" s="514">
        <f t="shared" si="116"/>
        <v>0</v>
      </c>
      <c r="R270" s="640">
        <f t="shared" si="108"/>
        <v>0</v>
      </c>
      <c r="S270" s="652"/>
      <c r="T270" s="521">
        <v>2620</v>
      </c>
      <c r="U270" s="521">
        <f t="shared" ref="U270:U272" si="147">T270*S270</f>
        <v>0</v>
      </c>
      <c r="V270" s="521">
        <v>16374.800000000001</v>
      </c>
      <c r="W270" s="521">
        <f t="shared" ref="W270:W271" si="148">V270*S270</f>
        <v>0</v>
      </c>
      <c r="X270" s="673">
        <f t="shared" ref="X270:X272" si="149">W270+U270</f>
        <v>0</v>
      </c>
      <c r="Y270" s="652"/>
      <c r="Z270" s="521">
        <v>2620</v>
      </c>
      <c r="AA270" s="521">
        <f t="shared" ref="AA270:AA272" si="150">Z270*Y270</f>
        <v>0</v>
      </c>
      <c r="AB270" s="521">
        <v>16374.800000000001</v>
      </c>
      <c r="AC270" s="521">
        <f t="shared" ref="AC270:AC271" si="151">AB270*Y270</f>
        <v>0</v>
      </c>
      <c r="AD270" s="673">
        <f t="shared" ref="AD270:AD272" si="152">AC270+AA270</f>
        <v>0</v>
      </c>
      <c r="AE270" s="744">
        <f t="shared" si="114"/>
        <v>12</v>
      </c>
      <c r="AF270" s="751">
        <v>2620</v>
      </c>
      <c r="AG270" s="751">
        <f t="shared" ref="AG270:AG272" si="153">AF270*AE270</f>
        <v>31440</v>
      </c>
      <c r="AH270" s="751">
        <v>16374.800000000001</v>
      </c>
      <c r="AI270" s="751">
        <f t="shared" ref="AI270:AI271" si="154">AH270*AE270</f>
        <v>196497.6</v>
      </c>
      <c r="AJ270" s="752">
        <f t="shared" ref="AJ270:AJ272" si="155">AI270+AG270</f>
        <v>227937.6</v>
      </c>
    </row>
    <row r="271" spans="1:36" s="403" customFormat="1" ht="30.75" hidden="1" customHeight="1" x14ac:dyDescent="0.25">
      <c r="A271" s="439" t="s">
        <v>836</v>
      </c>
      <c r="B271" s="438" t="s">
        <v>382</v>
      </c>
      <c r="C271" s="573" t="s">
        <v>224</v>
      </c>
      <c r="D271" s="598">
        <v>570</v>
      </c>
      <c r="E271" s="467">
        <v>95.63000000000001</v>
      </c>
      <c r="F271" s="467">
        <f t="shared" si="132"/>
        <v>54509.100000000006</v>
      </c>
      <c r="G271" s="467">
        <v>122.2</v>
      </c>
      <c r="H271" s="467">
        <f t="shared" si="133"/>
        <v>69654</v>
      </c>
      <c r="I271" s="589">
        <f t="shared" si="134"/>
        <v>124163.1</v>
      </c>
      <c r="J271" s="836"/>
      <c r="K271" s="807">
        <v>95.63000000000001</v>
      </c>
      <c r="L271" s="808">
        <f t="shared" si="135"/>
        <v>0</v>
      </c>
      <c r="M271" s="807">
        <v>122.2</v>
      </c>
      <c r="N271" s="808">
        <f t="shared" si="136"/>
        <v>0</v>
      </c>
      <c r="O271" s="812">
        <f t="shared" si="137"/>
        <v>0</v>
      </c>
      <c r="P271" s="641">
        <f t="shared" si="115"/>
        <v>0</v>
      </c>
      <c r="Q271" s="514">
        <f t="shared" si="116"/>
        <v>0</v>
      </c>
      <c r="R271" s="640">
        <f t="shared" si="108"/>
        <v>0</v>
      </c>
      <c r="S271" s="652"/>
      <c r="T271" s="521">
        <v>95.63000000000001</v>
      </c>
      <c r="U271" s="521">
        <f t="shared" si="147"/>
        <v>0</v>
      </c>
      <c r="V271" s="521">
        <v>122.2</v>
      </c>
      <c r="W271" s="521">
        <f t="shared" si="148"/>
        <v>0</v>
      </c>
      <c r="X271" s="673">
        <f t="shared" si="149"/>
        <v>0</v>
      </c>
      <c r="Y271" s="652"/>
      <c r="Z271" s="521">
        <v>95.63000000000001</v>
      </c>
      <c r="AA271" s="521">
        <f t="shared" si="150"/>
        <v>0</v>
      </c>
      <c r="AB271" s="521">
        <v>122.2</v>
      </c>
      <c r="AC271" s="521">
        <f t="shared" si="151"/>
        <v>0</v>
      </c>
      <c r="AD271" s="673">
        <f t="shared" si="152"/>
        <v>0</v>
      </c>
      <c r="AE271" s="744">
        <f t="shared" si="114"/>
        <v>570</v>
      </c>
      <c r="AF271" s="751">
        <v>95.63000000000001</v>
      </c>
      <c r="AG271" s="751">
        <f t="shared" si="153"/>
        <v>54509.100000000006</v>
      </c>
      <c r="AH271" s="751">
        <v>122.2</v>
      </c>
      <c r="AI271" s="751">
        <f t="shared" si="154"/>
        <v>69654</v>
      </c>
      <c r="AJ271" s="752">
        <f t="shared" si="155"/>
        <v>124163.1</v>
      </c>
    </row>
    <row r="272" spans="1:36" s="403" customFormat="1" ht="23.25" hidden="1" customHeight="1" x14ac:dyDescent="0.25">
      <c r="A272" s="439" t="s">
        <v>837</v>
      </c>
      <c r="B272" s="438" t="s">
        <v>358</v>
      </c>
      <c r="C272" s="573" t="s">
        <v>224</v>
      </c>
      <c r="D272" s="598">
        <v>1</v>
      </c>
      <c r="E272" s="467">
        <v>31440</v>
      </c>
      <c r="F272" s="467">
        <f t="shared" si="132"/>
        <v>31440</v>
      </c>
      <c r="G272" s="467"/>
      <c r="H272" s="467"/>
      <c r="I272" s="589">
        <f t="shared" si="134"/>
        <v>31440</v>
      </c>
      <c r="J272" s="836"/>
      <c r="K272" s="807">
        <v>31440</v>
      </c>
      <c r="L272" s="808">
        <f t="shared" si="135"/>
        <v>0</v>
      </c>
      <c r="M272" s="807"/>
      <c r="N272" s="808"/>
      <c r="O272" s="812">
        <f t="shared" si="137"/>
        <v>0</v>
      </c>
      <c r="P272" s="641">
        <f t="shared" si="115"/>
        <v>0</v>
      </c>
      <c r="Q272" s="514">
        <f t="shared" si="116"/>
        <v>0</v>
      </c>
      <c r="R272" s="640">
        <f t="shared" si="108"/>
        <v>0</v>
      </c>
      <c r="S272" s="652"/>
      <c r="T272" s="521">
        <v>31440</v>
      </c>
      <c r="U272" s="521">
        <f t="shared" si="147"/>
        <v>0</v>
      </c>
      <c r="V272" s="521"/>
      <c r="W272" s="521"/>
      <c r="X272" s="673">
        <f t="shared" si="149"/>
        <v>0</v>
      </c>
      <c r="Y272" s="652"/>
      <c r="Z272" s="521">
        <v>31440</v>
      </c>
      <c r="AA272" s="521">
        <f t="shared" si="150"/>
        <v>0</v>
      </c>
      <c r="AB272" s="521"/>
      <c r="AC272" s="521"/>
      <c r="AD272" s="673">
        <f t="shared" si="152"/>
        <v>0</v>
      </c>
      <c r="AE272" s="744">
        <f t="shared" si="114"/>
        <v>1</v>
      </c>
      <c r="AF272" s="751">
        <v>31440</v>
      </c>
      <c r="AG272" s="751">
        <f t="shared" si="153"/>
        <v>31440</v>
      </c>
      <c r="AH272" s="751"/>
      <c r="AI272" s="751"/>
      <c r="AJ272" s="752">
        <f t="shared" si="155"/>
        <v>31440</v>
      </c>
    </row>
    <row r="273" spans="1:36" ht="23.25" hidden="1" customHeight="1" x14ac:dyDescent="0.25">
      <c r="A273" s="706" t="s">
        <v>383</v>
      </c>
      <c r="B273" s="698" t="s">
        <v>384</v>
      </c>
      <c r="C273" s="699"/>
      <c r="D273" s="637"/>
      <c r="E273" s="555"/>
      <c r="F273" s="555">
        <f>F274+F275+F276+F277+F278+F279</f>
        <v>2081673.6028500001</v>
      </c>
      <c r="G273" s="555"/>
      <c r="H273" s="555">
        <f>H274+H275+H276+H277+H278+H279</f>
        <v>2823576.9499240001</v>
      </c>
      <c r="I273" s="638">
        <f>I274+I275+I276+I277+I278+I279</f>
        <v>4905250.552774</v>
      </c>
      <c r="J273" s="833"/>
      <c r="K273" s="802"/>
      <c r="L273" s="811">
        <f>L274+L275+L276+L277+L278+L279</f>
        <v>1695730.3555090912</v>
      </c>
      <c r="M273" s="802"/>
      <c r="N273" s="811">
        <f>N274+N275+N276+N277+N278+N279</f>
        <v>2362740.125178182</v>
      </c>
      <c r="O273" s="804">
        <f>O274+O275+O276+O277+O278+O279</f>
        <v>4058470.4806872727</v>
      </c>
      <c r="P273" s="642"/>
      <c r="Q273" s="456"/>
      <c r="R273" s="609"/>
      <c r="S273" s="636"/>
      <c r="T273" s="515"/>
      <c r="U273" s="515">
        <f>U274+U275+U276+U277+U278+U279</f>
        <v>1695729.27</v>
      </c>
      <c r="V273" s="515"/>
      <c r="W273" s="515">
        <f>W274+W275+W276+W277+W278+W279</f>
        <v>2362739.2299999995</v>
      </c>
      <c r="X273" s="670">
        <f>X274+X275+X276+X277+X278+X279</f>
        <v>4058468.5</v>
      </c>
      <c r="Y273" s="636"/>
      <c r="Z273" s="515"/>
      <c r="AA273" s="515">
        <f>AA274+AA275+AA276+AA277+AA278+AA279</f>
        <v>0</v>
      </c>
      <c r="AB273" s="515"/>
      <c r="AC273" s="515">
        <f>AC274+AC275+AC276+AC277+AC278+AC279</f>
        <v>0</v>
      </c>
      <c r="AD273" s="670">
        <f>AD274+AD275+AD276+AD277+AD278+AD279</f>
        <v>0</v>
      </c>
      <c r="AE273" s="744">
        <f t="shared" si="114"/>
        <v>0</v>
      </c>
      <c r="AF273" s="745"/>
      <c r="AG273" s="745">
        <f>AG274+AG275+AG276+AG277+AG278+AG279</f>
        <v>385943.24125000002</v>
      </c>
      <c r="AH273" s="745"/>
      <c r="AI273" s="745">
        <f>AI274+AI275+AI276+AI277+AI278+AI279</f>
        <v>460836.81656399998</v>
      </c>
      <c r="AJ273" s="746">
        <f>AJ274+AJ275+AJ276+AJ277+AJ278+AJ279</f>
        <v>846780.05781400017</v>
      </c>
    </row>
    <row r="274" spans="1:36" s="498" customFormat="1" ht="30" customHeight="1" x14ac:dyDescent="0.25">
      <c r="A274" s="437" t="s">
        <v>838</v>
      </c>
      <c r="B274" s="431" t="s">
        <v>385</v>
      </c>
      <c r="C274" s="576" t="s">
        <v>33</v>
      </c>
      <c r="D274" s="599">
        <v>2.2000000000000002</v>
      </c>
      <c r="E274" s="484">
        <v>117100.30454545454</v>
      </c>
      <c r="F274" s="484">
        <f t="shared" ref="F274:F279" si="156">E274*D274</f>
        <v>257620.67</v>
      </c>
      <c r="G274" s="484">
        <v>208116.40909090909</v>
      </c>
      <c r="H274" s="484">
        <f t="shared" ref="H274:H279" si="157">G274*D274</f>
        <v>457856.10000000003</v>
      </c>
      <c r="I274" s="589">
        <f t="shared" ref="I274:I279" si="158">H274+F274</f>
        <v>715476.77</v>
      </c>
      <c r="J274" s="801">
        <v>2.1800000000000002</v>
      </c>
      <c r="K274" s="837">
        <v>117100.30454545454</v>
      </c>
      <c r="L274" s="838">
        <f t="shared" ref="L274:L279" si="159">K274*J274</f>
        <v>255278.66390909092</v>
      </c>
      <c r="M274" s="837">
        <v>208116.40909090909</v>
      </c>
      <c r="N274" s="838">
        <f t="shared" ref="N274:N279" si="160">M274*J274</f>
        <v>453693.77181818185</v>
      </c>
      <c r="O274" s="812">
        <f t="shared" ref="O274:O279" si="161">N274+L274</f>
        <v>708972.43572727276</v>
      </c>
      <c r="P274" s="641">
        <f t="shared" si="115"/>
        <v>0.30454545453540049</v>
      </c>
      <c r="Q274" s="514">
        <f t="shared" si="116"/>
        <v>0.40909090908826329</v>
      </c>
      <c r="R274" s="640">
        <f t="shared" si="108"/>
        <v>0.66999999998370185</v>
      </c>
      <c r="S274" s="861">
        <v>2.1800000000000002</v>
      </c>
      <c r="T274" s="527">
        <v>117100</v>
      </c>
      <c r="U274" s="527">
        <f t="shared" ref="U274:U279" si="162">T274*S274</f>
        <v>255278.00000000003</v>
      </c>
      <c r="V274" s="527">
        <v>208116</v>
      </c>
      <c r="W274" s="527">
        <f t="shared" ref="W274:W279" si="163">V274*S274</f>
        <v>453692.88</v>
      </c>
      <c r="X274" s="671">
        <f t="shared" ref="X274:X279" si="164">W274+U274</f>
        <v>708970.88</v>
      </c>
      <c r="Y274" s="641"/>
      <c r="Z274" s="527">
        <v>117100</v>
      </c>
      <c r="AA274" s="527">
        <f t="shared" ref="AA274:AA279" si="165">Z274*Y274</f>
        <v>0</v>
      </c>
      <c r="AB274" s="527">
        <v>208116</v>
      </c>
      <c r="AC274" s="527">
        <f t="shared" ref="AC274:AC279" si="166">AB274*Y274</f>
        <v>0</v>
      </c>
      <c r="AD274" s="671">
        <f t="shared" ref="AD274:AD279" si="167">AC274+AA274</f>
        <v>0</v>
      </c>
      <c r="AE274" s="744">
        <f t="shared" si="114"/>
        <v>2.0000000000000018E-2</v>
      </c>
      <c r="AF274" s="766">
        <v>117100</v>
      </c>
      <c r="AG274" s="766">
        <f t="shared" ref="AG274:AG279" si="168">AF274*AE274</f>
        <v>2342.0000000000023</v>
      </c>
      <c r="AH274" s="766">
        <v>208116</v>
      </c>
      <c r="AI274" s="766">
        <f t="shared" ref="AI274:AI279" si="169">AH274*AE274</f>
        <v>4162.3200000000033</v>
      </c>
      <c r="AJ274" s="748">
        <f t="shared" ref="AJ274:AJ279" si="170">AI274+AG274</f>
        <v>6504.3200000000052</v>
      </c>
    </row>
    <row r="275" spans="1:36" s="498" customFormat="1" ht="30.75" customHeight="1" x14ac:dyDescent="0.25">
      <c r="A275" s="437" t="s">
        <v>842</v>
      </c>
      <c r="B275" s="431" t="s">
        <v>386</v>
      </c>
      <c r="C275" s="576" t="s">
        <v>153</v>
      </c>
      <c r="D275" s="599">
        <v>175.57</v>
      </c>
      <c r="E275" s="484">
        <v>2711</v>
      </c>
      <c r="F275" s="484">
        <f t="shared" si="156"/>
        <v>475970.26999999996</v>
      </c>
      <c r="G275" s="484">
        <v>7373</v>
      </c>
      <c r="H275" s="484">
        <f t="shared" si="157"/>
        <v>1294477.6099999999</v>
      </c>
      <c r="I275" s="589">
        <f t="shared" si="158"/>
        <v>1770447.88</v>
      </c>
      <c r="J275" s="801">
        <v>175.57</v>
      </c>
      <c r="K275" s="837">
        <v>2711</v>
      </c>
      <c r="L275" s="838">
        <f t="shared" si="159"/>
        <v>475970.26999999996</v>
      </c>
      <c r="M275" s="837">
        <v>7373</v>
      </c>
      <c r="N275" s="838">
        <f t="shared" si="160"/>
        <v>1294477.6099999999</v>
      </c>
      <c r="O275" s="812">
        <f t="shared" si="161"/>
        <v>1770447.88</v>
      </c>
      <c r="P275" s="641">
        <f t="shared" si="115"/>
        <v>0</v>
      </c>
      <c r="Q275" s="514">
        <f t="shared" si="116"/>
        <v>0</v>
      </c>
      <c r="R275" s="640">
        <f t="shared" si="108"/>
        <v>0</v>
      </c>
      <c r="S275" s="861">
        <v>175.57</v>
      </c>
      <c r="T275" s="527">
        <v>2711</v>
      </c>
      <c r="U275" s="527">
        <f t="shared" si="162"/>
        <v>475970.26999999996</v>
      </c>
      <c r="V275" s="527">
        <v>7373</v>
      </c>
      <c r="W275" s="527">
        <f t="shared" si="163"/>
        <v>1294477.6099999999</v>
      </c>
      <c r="X275" s="671">
        <f t="shared" si="164"/>
        <v>1770447.88</v>
      </c>
      <c r="Y275" s="641"/>
      <c r="Z275" s="527">
        <v>2711</v>
      </c>
      <c r="AA275" s="527">
        <f t="shared" si="165"/>
        <v>0</v>
      </c>
      <c r="AB275" s="527">
        <v>7373</v>
      </c>
      <c r="AC275" s="527">
        <f t="shared" si="166"/>
        <v>0</v>
      </c>
      <c r="AD275" s="671">
        <f t="shared" si="167"/>
        <v>0</v>
      </c>
      <c r="AE275" s="744">
        <f t="shared" si="114"/>
        <v>0</v>
      </c>
      <c r="AF275" s="766">
        <v>2711</v>
      </c>
      <c r="AG275" s="766">
        <f t="shared" si="168"/>
        <v>0</v>
      </c>
      <c r="AH275" s="766">
        <v>7373</v>
      </c>
      <c r="AI275" s="766">
        <f t="shared" si="169"/>
        <v>0</v>
      </c>
      <c r="AJ275" s="748">
        <f t="shared" si="170"/>
        <v>0</v>
      </c>
    </row>
    <row r="276" spans="1:36" s="496" customFormat="1" ht="17.45" hidden="1" customHeight="1" x14ac:dyDescent="0.25">
      <c r="A276" s="437" t="s">
        <v>843</v>
      </c>
      <c r="B276" s="431" t="s">
        <v>387</v>
      </c>
      <c r="C276" s="576" t="s">
        <v>31</v>
      </c>
      <c r="D276" s="599">
        <v>1</v>
      </c>
      <c r="E276" s="484">
        <v>160029.60000000003</v>
      </c>
      <c r="F276" s="484">
        <f t="shared" si="156"/>
        <v>160029.60000000003</v>
      </c>
      <c r="G276" s="484">
        <v>163827.396564</v>
      </c>
      <c r="H276" s="484">
        <f t="shared" si="157"/>
        <v>163827.396564</v>
      </c>
      <c r="I276" s="589">
        <f t="shared" si="158"/>
        <v>323856.99656400003</v>
      </c>
      <c r="J276" s="801"/>
      <c r="K276" s="837">
        <v>160029.60000000003</v>
      </c>
      <c r="L276" s="838">
        <f t="shared" si="159"/>
        <v>0</v>
      </c>
      <c r="M276" s="837">
        <v>163827.396564</v>
      </c>
      <c r="N276" s="838">
        <f t="shared" si="160"/>
        <v>0</v>
      </c>
      <c r="O276" s="812">
        <f t="shared" si="161"/>
        <v>0</v>
      </c>
      <c r="P276" s="641">
        <f t="shared" si="115"/>
        <v>0</v>
      </c>
      <c r="Q276" s="514">
        <f t="shared" si="116"/>
        <v>0</v>
      </c>
      <c r="R276" s="640">
        <f t="shared" si="108"/>
        <v>0</v>
      </c>
      <c r="S276" s="641"/>
      <c r="T276" s="528">
        <v>160029.60000000003</v>
      </c>
      <c r="U276" s="528">
        <f t="shared" si="162"/>
        <v>0</v>
      </c>
      <c r="V276" s="528">
        <v>163827.396564</v>
      </c>
      <c r="W276" s="528">
        <f t="shared" si="163"/>
        <v>0</v>
      </c>
      <c r="X276" s="673">
        <f t="shared" si="164"/>
        <v>0</v>
      </c>
      <c r="Y276" s="641"/>
      <c r="Z276" s="528">
        <v>160029.60000000003</v>
      </c>
      <c r="AA276" s="528">
        <f t="shared" si="165"/>
        <v>0</v>
      </c>
      <c r="AB276" s="528">
        <v>163827.396564</v>
      </c>
      <c r="AC276" s="528">
        <f t="shared" si="166"/>
        <v>0</v>
      </c>
      <c r="AD276" s="673">
        <f t="shared" si="167"/>
        <v>0</v>
      </c>
      <c r="AE276" s="744">
        <f t="shared" si="114"/>
        <v>1</v>
      </c>
      <c r="AF276" s="767">
        <v>160029.60000000003</v>
      </c>
      <c r="AG276" s="767">
        <f t="shared" si="168"/>
        <v>160029.60000000003</v>
      </c>
      <c r="AH276" s="767">
        <v>163827.396564</v>
      </c>
      <c r="AI276" s="767">
        <f t="shared" si="169"/>
        <v>163827.396564</v>
      </c>
      <c r="AJ276" s="752">
        <f t="shared" si="170"/>
        <v>323856.99656400003</v>
      </c>
    </row>
    <row r="277" spans="1:36" s="496" customFormat="1" ht="17.45" hidden="1" customHeight="1" x14ac:dyDescent="0.25">
      <c r="A277" s="437" t="s">
        <v>844</v>
      </c>
      <c r="B277" s="431" t="s">
        <v>388</v>
      </c>
      <c r="C277" s="576" t="s">
        <v>153</v>
      </c>
      <c r="D277" s="599">
        <v>28.8</v>
      </c>
      <c r="E277" s="484">
        <v>5549.8059027777781</v>
      </c>
      <c r="F277" s="484">
        <f t="shared" si="156"/>
        <v>159834.41</v>
      </c>
      <c r="G277" s="484">
        <v>5516.6493055555557</v>
      </c>
      <c r="H277" s="484">
        <f t="shared" si="157"/>
        <v>158879.5</v>
      </c>
      <c r="I277" s="589">
        <f t="shared" si="158"/>
        <v>318713.91000000003</v>
      </c>
      <c r="J277" s="801"/>
      <c r="K277" s="837">
        <v>5549.8059027777781</v>
      </c>
      <c r="L277" s="838">
        <f t="shared" si="159"/>
        <v>0</v>
      </c>
      <c r="M277" s="837">
        <v>5516.6493055555557</v>
      </c>
      <c r="N277" s="838">
        <f t="shared" si="160"/>
        <v>0</v>
      </c>
      <c r="O277" s="812">
        <f t="shared" si="161"/>
        <v>0</v>
      </c>
      <c r="P277" s="641">
        <f t="shared" si="115"/>
        <v>0</v>
      </c>
      <c r="Q277" s="514">
        <f t="shared" si="116"/>
        <v>0</v>
      </c>
      <c r="R277" s="640">
        <f t="shared" si="108"/>
        <v>0</v>
      </c>
      <c r="S277" s="641"/>
      <c r="T277" s="528">
        <v>5549.8059027777781</v>
      </c>
      <c r="U277" s="528">
        <f t="shared" si="162"/>
        <v>0</v>
      </c>
      <c r="V277" s="528">
        <v>5516.6493055555557</v>
      </c>
      <c r="W277" s="528">
        <f t="shared" si="163"/>
        <v>0</v>
      </c>
      <c r="X277" s="673">
        <f t="shared" si="164"/>
        <v>0</v>
      </c>
      <c r="Y277" s="641"/>
      <c r="Z277" s="528">
        <v>5549.8059027777781</v>
      </c>
      <c r="AA277" s="528">
        <f t="shared" si="165"/>
        <v>0</v>
      </c>
      <c r="AB277" s="528">
        <v>5516.6493055555557</v>
      </c>
      <c r="AC277" s="528">
        <f t="shared" si="166"/>
        <v>0</v>
      </c>
      <c r="AD277" s="673">
        <f t="shared" si="167"/>
        <v>0</v>
      </c>
      <c r="AE277" s="744">
        <f t="shared" si="114"/>
        <v>28.8</v>
      </c>
      <c r="AF277" s="767">
        <v>5549.8059027777781</v>
      </c>
      <c r="AG277" s="767">
        <f t="shared" si="168"/>
        <v>159834.41</v>
      </c>
      <c r="AH277" s="767">
        <v>5516.6493055555557</v>
      </c>
      <c r="AI277" s="767">
        <f t="shared" si="169"/>
        <v>158879.5</v>
      </c>
      <c r="AJ277" s="752">
        <f t="shared" si="170"/>
        <v>318713.91000000003</v>
      </c>
    </row>
    <row r="278" spans="1:36" s="498" customFormat="1" ht="27.75" customHeight="1" x14ac:dyDescent="0.25">
      <c r="A278" s="437" t="s">
        <v>845</v>
      </c>
      <c r="B278" s="431" t="s">
        <v>389</v>
      </c>
      <c r="C278" s="576" t="s">
        <v>31</v>
      </c>
      <c r="D278" s="599">
        <v>1</v>
      </c>
      <c r="E278" s="484">
        <v>964481.42160000012</v>
      </c>
      <c r="F278" s="484">
        <f t="shared" si="156"/>
        <v>964481.42160000012</v>
      </c>
      <c r="G278" s="484">
        <v>614568.74336000008</v>
      </c>
      <c r="H278" s="484">
        <f t="shared" si="157"/>
        <v>614568.74336000008</v>
      </c>
      <c r="I278" s="589">
        <f t="shared" si="158"/>
        <v>1579050.1649600002</v>
      </c>
      <c r="J278" s="801">
        <v>1</v>
      </c>
      <c r="K278" s="837">
        <v>964481.42160000012</v>
      </c>
      <c r="L278" s="838">
        <f t="shared" si="159"/>
        <v>964481.42160000012</v>
      </c>
      <c r="M278" s="837">
        <v>614568.74336000008</v>
      </c>
      <c r="N278" s="838">
        <f t="shared" si="160"/>
        <v>614568.74336000008</v>
      </c>
      <c r="O278" s="812">
        <f t="shared" si="161"/>
        <v>1579050.1649600002</v>
      </c>
      <c r="P278" s="641">
        <f t="shared" si="115"/>
        <v>0.42160000011790544</v>
      </c>
      <c r="Q278" s="514">
        <f t="shared" si="116"/>
        <v>3.3600000897422433E-3</v>
      </c>
      <c r="R278" s="640">
        <f t="shared" si="108"/>
        <v>0.42160000011790544</v>
      </c>
      <c r="S278" s="861">
        <v>1</v>
      </c>
      <c r="T278" s="527">
        <v>964481</v>
      </c>
      <c r="U278" s="527">
        <f t="shared" si="162"/>
        <v>964481</v>
      </c>
      <c r="V278" s="527">
        <v>614568.74</v>
      </c>
      <c r="W278" s="527">
        <f t="shared" si="163"/>
        <v>614568.74</v>
      </c>
      <c r="X278" s="671">
        <f t="shared" si="164"/>
        <v>1579049.74</v>
      </c>
      <c r="Y278" s="641"/>
      <c r="Z278" s="527">
        <v>964481</v>
      </c>
      <c r="AA278" s="527">
        <f t="shared" si="165"/>
        <v>0</v>
      </c>
      <c r="AB278" s="527">
        <v>614568.74</v>
      </c>
      <c r="AC278" s="527">
        <f t="shared" si="166"/>
        <v>0</v>
      </c>
      <c r="AD278" s="671">
        <f t="shared" si="167"/>
        <v>0</v>
      </c>
      <c r="AE278" s="744">
        <f t="shared" si="114"/>
        <v>0</v>
      </c>
      <c r="AF278" s="766">
        <v>964481</v>
      </c>
      <c r="AG278" s="766">
        <f t="shared" si="168"/>
        <v>0</v>
      </c>
      <c r="AH278" s="766">
        <v>614568.74</v>
      </c>
      <c r="AI278" s="766">
        <f t="shared" si="169"/>
        <v>0</v>
      </c>
      <c r="AJ278" s="748">
        <f t="shared" si="170"/>
        <v>0</v>
      </c>
    </row>
    <row r="279" spans="1:36" s="496" customFormat="1" ht="17.45" hidden="1" customHeight="1" x14ac:dyDescent="0.25">
      <c r="A279" s="437" t="s">
        <v>846</v>
      </c>
      <c r="B279" s="431" t="s">
        <v>390</v>
      </c>
      <c r="C279" s="576" t="s">
        <v>33</v>
      </c>
      <c r="D279" s="599">
        <v>0.33700000000000002</v>
      </c>
      <c r="E279" s="484">
        <v>189131.25</v>
      </c>
      <c r="F279" s="484">
        <f t="shared" si="156"/>
        <v>63737.231250000004</v>
      </c>
      <c r="G279" s="484">
        <v>397529.97032640944</v>
      </c>
      <c r="H279" s="484">
        <f t="shared" si="157"/>
        <v>133967.59999999998</v>
      </c>
      <c r="I279" s="589">
        <f t="shared" si="158"/>
        <v>197704.83124999999</v>
      </c>
      <c r="J279" s="801"/>
      <c r="K279" s="837">
        <v>189131.25</v>
      </c>
      <c r="L279" s="838">
        <f t="shared" si="159"/>
        <v>0</v>
      </c>
      <c r="M279" s="837">
        <v>397529.97032640944</v>
      </c>
      <c r="N279" s="838">
        <f t="shared" si="160"/>
        <v>0</v>
      </c>
      <c r="O279" s="812">
        <f t="shared" si="161"/>
        <v>0</v>
      </c>
      <c r="P279" s="641">
        <f t="shared" si="115"/>
        <v>0</v>
      </c>
      <c r="Q279" s="514">
        <f t="shared" si="116"/>
        <v>0</v>
      </c>
      <c r="R279" s="640">
        <f t="shared" ref="R279:R342" si="171">(D279*K279)-(D279*T279)</f>
        <v>0</v>
      </c>
      <c r="S279" s="641"/>
      <c r="T279" s="528">
        <v>189131.25</v>
      </c>
      <c r="U279" s="528">
        <f t="shared" si="162"/>
        <v>0</v>
      </c>
      <c r="V279" s="528">
        <v>397529.97032640944</v>
      </c>
      <c r="W279" s="528">
        <f t="shared" si="163"/>
        <v>0</v>
      </c>
      <c r="X279" s="673">
        <f t="shared" si="164"/>
        <v>0</v>
      </c>
      <c r="Y279" s="641"/>
      <c r="Z279" s="528">
        <v>189131.25</v>
      </c>
      <c r="AA279" s="528">
        <f t="shared" si="165"/>
        <v>0</v>
      </c>
      <c r="AB279" s="528">
        <v>397529.97032640944</v>
      </c>
      <c r="AC279" s="528">
        <f t="shared" si="166"/>
        <v>0</v>
      </c>
      <c r="AD279" s="673">
        <f t="shared" si="167"/>
        <v>0</v>
      </c>
      <c r="AE279" s="744">
        <f t="shared" si="114"/>
        <v>0.33700000000000002</v>
      </c>
      <c r="AF279" s="767">
        <v>189131.25</v>
      </c>
      <c r="AG279" s="767">
        <f t="shared" si="168"/>
        <v>63737.231250000004</v>
      </c>
      <c r="AH279" s="767">
        <v>397529.97032640944</v>
      </c>
      <c r="AI279" s="767">
        <f t="shared" si="169"/>
        <v>133967.59999999998</v>
      </c>
      <c r="AJ279" s="752">
        <f t="shared" si="170"/>
        <v>197704.83124999999</v>
      </c>
    </row>
    <row r="280" spans="1:36" s="404" customFormat="1" ht="17.45" hidden="1" customHeight="1" x14ac:dyDescent="0.25">
      <c r="A280" s="706" t="s">
        <v>391</v>
      </c>
      <c r="B280" s="698" t="s">
        <v>392</v>
      </c>
      <c r="C280" s="699"/>
      <c r="D280" s="703"/>
      <c r="E280" s="421"/>
      <c r="F280" s="421">
        <f>SUM(F281:F292)</f>
        <v>1005899.4</v>
      </c>
      <c r="G280" s="421"/>
      <c r="H280" s="421">
        <f>SUM(H281:H292)</f>
        <v>1844928.9000000001</v>
      </c>
      <c r="I280" s="586">
        <f>SUM(I281:I292)</f>
        <v>2850828.3000000003</v>
      </c>
      <c r="J280" s="833"/>
      <c r="K280" s="802"/>
      <c r="L280" s="811">
        <f>SUM(L281:L292)</f>
        <v>0</v>
      </c>
      <c r="M280" s="802"/>
      <c r="N280" s="811">
        <f>SUM(N281:N292)</f>
        <v>0</v>
      </c>
      <c r="O280" s="804">
        <f>SUM(O281:O292)</f>
        <v>0</v>
      </c>
      <c r="P280" s="641">
        <f t="shared" si="115"/>
        <v>0</v>
      </c>
      <c r="Q280" s="514">
        <f t="shared" si="116"/>
        <v>0</v>
      </c>
      <c r="R280" s="640">
        <f t="shared" si="171"/>
        <v>0</v>
      </c>
      <c r="S280" s="636"/>
      <c r="T280" s="520"/>
      <c r="U280" s="520">
        <f>SUM(U281:U292)</f>
        <v>0</v>
      </c>
      <c r="V280" s="520"/>
      <c r="W280" s="520">
        <f>SUM(W281:W292)</f>
        <v>0</v>
      </c>
      <c r="X280" s="672">
        <f>SUM(X281:X292)</f>
        <v>0</v>
      </c>
      <c r="Y280" s="636"/>
      <c r="Z280" s="520"/>
      <c r="AA280" s="520">
        <f>SUM(AA281:AA292)</f>
        <v>0</v>
      </c>
      <c r="AB280" s="520"/>
      <c r="AC280" s="520">
        <f>SUM(AC281:AC292)</f>
        <v>0</v>
      </c>
      <c r="AD280" s="672">
        <f>SUM(AD281:AD292)</f>
        <v>0</v>
      </c>
      <c r="AE280" s="744">
        <f t="shared" si="114"/>
        <v>0</v>
      </c>
      <c r="AF280" s="749"/>
      <c r="AG280" s="749">
        <f>SUM(AG281:AG292)</f>
        <v>1005899.4</v>
      </c>
      <c r="AH280" s="749"/>
      <c r="AI280" s="749">
        <f>SUM(AI281:AI292)</f>
        <v>1844928.9000000001</v>
      </c>
      <c r="AJ280" s="750">
        <f>SUM(AJ281:AJ292)</f>
        <v>2850828.3000000003</v>
      </c>
    </row>
    <row r="281" spans="1:36" s="403" customFormat="1" ht="15.6" hidden="1" customHeight="1" x14ac:dyDescent="0.25">
      <c r="A281" s="439" t="s">
        <v>847</v>
      </c>
      <c r="B281" s="438" t="s">
        <v>393</v>
      </c>
      <c r="C281" s="573" t="s">
        <v>31</v>
      </c>
      <c r="D281" s="598">
        <v>1</v>
      </c>
      <c r="E281" s="467">
        <v>6550</v>
      </c>
      <c r="F281" s="467">
        <f t="shared" ref="F281:F292" si="172">E281*D281</f>
        <v>6550</v>
      </c>
      <c r="G281" s="467">
        <v>55450.200000000004</v>
      </c>
      <c r="H281" s="467">
        <f t="shared" ref="H281:H291" si="173">G281*D281</f>
        <v>55450.200000000004</v>
      </c>
      <c r="I281" s="589">
        <f t="shared" ref="I281:I292" si="174">H281+F281</f>
        <v>62000.200000000004</v>
      </c>
      <c r="J281" s="836"/>
      <c r="K281" s="807">
        <v>6550</v>
      </c>
      <c r="L281" s="808">
        <f t="shared" ref="L281:L292" si="175">K281*J281</f>
        <v>0</v>
      </c>
      <c r="M281" s="807">
        <v>55450.200000000004</v>
      </c>
      <c r="N281" s="808">
        <f t="shared" ref="N281:N291" si="176">M281*J281</f>
        <v>0</v>
      </c>
      <c r="O281" s="812">
        <f t="shared" ref="O281:O292" si="177">N281+L281</f>
        <v>0</v>
      </c>
      <c r="P281" s="641">
        <f t="shared" si="115"/>
        <v>0</v>
      </c>
      <c r="Q281" s="514">
        <f t="shared" si="116"/>
        <v>0</v>
      </c>
      <c r="R281" s="640">
        <f t="shared" si="171"/>
        <v>0</v>
      </c>
      <c r="S281" s="652"/>
      <c r="T281" s="521">
        <v>6550</v>
      </c>
      <c r="U281" s="521">
        <f t="shared" ref="U281:U292" si="178">T281*S281</f>
        <v>0</v>
      </c>
      <c r="V281" s="521">
        <v>55450.200000000004</v>
      </c>
      <c r="W281" s="521">
        <f t="shared" ref="W281:W291" si="179">V281*S281</f>
        <v>0</v>
      </c>
      <c r="X281" s="673">
        <f t="shared" ref="X281:X292" si="180">W281+U281</f>
        <v>0</v>
      </c>
      <c r="Y281" s="652"/>
      <c r="Z281" s="521">
        <v>6550</v>
      </c>
      <c r="AA281" s="521">
        <f t="shared" ref="AA281:AA292" si="181">Z281*Y281</f>
        <v>0</v>
      </c>
      <c r="AB281" s="521">
        <v>55450.200000000004</v>
      </c>
      <c r="AC281" s="521">
        <f t="shared" ref="AC281:AC291" si="182">AB281*Y281</f>
        <v>0</v>
      </c>
      <c r="AD281" s="673">
        <f t="shared" ref="AD281:AD292" si="183">AC281+AA281</f>
        <v>0</v>
      </c>
      <c r="AE281" s="744">
        <f t="shared" si="114"/>
        <v>1</v>
      </c>
      <c r="AF281" s="751">
        <v>6550</v>
      </c>
      <c r="AG281" s="751">
        <f t="shared" ref="AG281:AG292" si="184">AF281*AE281</f>
        <v>6550</v>
      </c>
      <c r="AH281" s="751">
        <v>55450.200000000004</v>
      </c>
      <c r="AI281" s="751">
        <f t="shared" ref="AI281:AI291" si="185">AH281*AE281</f>
        <v>55450.200000000004</v>
      </c>
      <c r="AJ281" s="752">
        <f t="shared" ref="AJ281:AJ292" si="186">AI281+AG281</f>
        <v>62000.200000000004</v>
      </c>
    </row>
    <row r="282" spans="1:36" s="403" customFormat="1" ht="15.6" hidden="1" customHeight="1" x14ac:dyDescent="0.25">
      <c r="A282" s="439" t="s">
        <v>848</v>
      </c>
      <c r="B282" s="438" t="s">
        <v>394</v>
      </c>
      <c r="C282" s="573" t="s">
        <v>31</v>
      </c>
      <c r="D282" s="598">
        <v>1</v>
      </c>
      <c r="E282" s="467">
        <v>6550</v>
      </c>
      <c r="F282" s="467">
        <f t="shared" si="172"/>
        <v>6550</v>
      </c>
      <c r="G282" s="467">
        <v>36189.4</v>
      </c>
      <c r="H282" s="467">
        <f t="shared" si="173"/>
        <v>36189.4</v>
      </c>
      <c r="I282" s="589">
        <f t="shared" si="174"/>
        <v>42739.4</v>
      </c>
      <c r="J282" s="836"/>
      <c r="K282" s="807">
        <v>6550</v>
      </c>
      <c r="L282" s="808">
        <f t="shared" si="175"/>
        <v>0</v>
      </c>
      <c r="M282" s="807">
        <v>36189.4</v>
      </c>
      <c r="N282" s="808">
        <f t="shared" si="176"/>
        <v>0</v>
      </c>
      <c r="O282" s="812">
        <f t="shared" si="177"/>
        <v>0</v>
      </c>
      <c r="P282" s="641">
        <f t="shared" si="115"/>
        <v>0</v>
      </c>
      <c r="Q282" s="514">
        <f t="shared" si="116"/>
        <v>0</v>
      </c>
      <c r="R282" s="640">
        <f t="shared" si="171"/>
        <v>0</v>
      </c>
      <c r="S282" s="652"/>
      <c r="T282" s="521">
        <v>6550</v>
      </c>
      <c r="U282" s="521">
        <f t="shared" si="178"/>
        <v>0</v>
      </c>
      <c r="V282" s="521">
        <v>36189.4</v>
      </c>
      <c r="W282" s="521">
        <f t="shared" si="179"/>
        <v>0</v>
      </c>
      <c r="X282" s="673">
        <f t="shared" si="180"/>
        <v>0</v>
      </c>
      <c r="Y282" s="652"/>
      <c r="Z282" s="521">
        <v>6550</v>
      </c>
      <c r="AA282" s="521">
        <f t="shared" si="181"/>
        <v>0</v>
      </c>
      <c r="AB282" s="521">
        <v>36189.4</v>
      </c>
      <c r="AC282" s="521">
        <f t="shared" si="182"/>
        <v>0</v>
      </c>
      <c r="AD282" s="673">
        <f t="shared" si="183"/>
        <v>0</v>
      </c>
      <c r="AE282" s="744">
        <f t="shared" si="114"/>
        <v>1</v>
      </c>
      <c r="AF282" s="751">
        <v>6550</v>
      </c>
      <c r="AG282" s="751">
        <f t="shared" si="184"/>
        <v>6550</v>
      </c>
      <c r="AH282" s="751">
        <v>36189.4</v>
      </c>
      <c r="AI282" s="751">
        <f t="shared" si="185"/>
        <v>36189.4</v>
      </c>
      <c r="AJ282" s="752">
        <f t="shared" si="186"/>
        <v>42739.4</v>
      </c>
    </row>
    <row r="283" spans="1:36" s="403" customFormat="1" ht="15.6" hidden="1" customHeight="1" x14ac:dyDescent="0.25">
      <c r="A283" s="439" t="s">
        <v>849</v>
      </c>
      <c r="B283" s="438" t="s">
        <v>377</v>
      </c>
      <c r="C283" s="573" t="s">
        <v>378</v>
      </c>
      <c r="D283" s="598">
        <v>30</v>
      </c>
      <c r="E283" s="467">
        <v>232</v>
      </c>
      <c r="F283" s="467">
        <f t="shared" si="172"/>
        <v>6960</v>
      </c>
      <c r="G283" s="467">
        <v>611</v>
      </c>
      <c r="H283" s="467">
        <f t="shared" si="173"/>
        <v>18330</v>
      </c>
      <c r="I283" s="589">
        <f t="shared" si="174"/>
        <v>25290</v>
      </c>
      <c r="J283" s="836"/>
      <c r="K283" s="807">
        <v>232</v>
      </c>
      <c r="L283" s="808">
        <f t="shared" si="175"/>
        <v>0</v>
      </c>
      <c r="M283" s="807">
        <v>611</v>
      </c>
      <c r="N283" s="808">
        <f t="shared" si="176"/>
        <v>0</v>
      </c>
      <c r="O283" s="812">
        <f t="shared" si="177"/>
        <v>0</v>
      </c>
      <c r="P283" s="641">
        <f t="shared" si="115"/>
        <v>0</v>
      </c>
      <c r="Q283" s="514">
        <f t="shared" si="116"/>
        <v>0</v>
      </c>
      <c r="R283" s="640">
        <f t="shared" si="171"/>
        <v>0</v>
      </c>
      <c r="S283" s="652"/>
      <c r="T283" s="521">
        <v>232</v>
      </c>
      <c r="U283" s="521">
        <f t="shared" si="178"/>
        <v>0</v>
      </c>
      <c r="V283" s="521">
        <v>611</v>
      </c>
      <c r="W283" s="521">
        <f t="shared" si="179"/>
        <v>0</v>
      </c>
      <c r="X283" s="673">
        <f t="shared" si="180"/>
        <v>0</v>
      </c>
      <c r="Y283" s="652"/>
      <c r="Z283" s="521">
        <v>232</v>
      </c>
      <c r="AA283" s="521">
        <f t="shared" si="181"/>
        <v>0</v>
      </c>
      <c r="AB283" s="521">
        <v>611</v>
      </c>
      <c r="AC283" s="521">
        <f t="shared" si="182"/>
        <v>0</v>
      </c>
      <c r="AD283" s="673">
        <f t="shared" si="183"/>
        <v>0</v>
      </c>
      <c r="AE283" s="744">
        <f t="shared" si="114"/>
        <v>30</v>
      </c>
      <c r="AF283" s="751">
        <v>232</v>
      </c>
      <c r="AG283" s="751">
        <f t="shared" si="184"/>
        <v>6960</v>
      </c>
      <c r="AH283" s="751">
        <v>611</v>
      </c>
      <c r="AI283" s="751">
        <f t="shared" si="185"/>
        <v>18330</v>
      </c>
      <c r="AJ283" s="752">
        <f t="shared" si="186"/>
        <v>25290</v>
      </c>
    </row>
    <row r="284" spans="1:36" s="403" customFormat="1" ht="15.6" hidden="1" customHeight="1" x14ac:dyDescent="0.25">
      <c r="A284" s="439" t="s">
        <v>850</v>
      </c>
      <c r="B284" s="438" t="s">
        <v>379</v>
      </c>
      <c r="C284" s="573" t="s">
        <v>378</v>
      </c>
      <c r="D284" s="598">
        <v>800</v>
      </c>
      <c r="E284" s="467">
        <v>182</v>
      </c>
      <c r="F284" s="467">
        <f t="shared" si="172"/>
        <v>145600</v>
      </c>
      <c r="G284" s="467">
        <v>184.6</v>
      </c>
      <c r="H284" s="467">
        <f t="shared" si="173"/>
        <v>147680</v>
      </c>
      <c r="I284" s="589">
        <f t="shared" si="174"/>
        <v>293280</v>
      </c>
      <c r="J284" s="836"/>
      <c r="K284" s="807">
        <v>182</v>
      </c>
      <c r="L284" s="808">
        <f t="shared" si="175"/>
        <v>0</v>
      </c>
      <c r="M284" s="807">
        <v>184.6</v>
      </c>
      <c r="N284" s="808">
        <f t="shared" si="176"/>
        <v>0</v>
      </c>
      <c r="O284" s="812">
        <f t="shared" si="177"/>
        <v>0</v>
      </c>
      <c r="P284" s="641">
        <f t="shared" si="115"/>
        <v>0</v>
      </c>
      <c r="Q284" s="514">
        <f t="shared" si="116"/>
        <v>0</v>
      </c>
      <c r="R284" s="640">
        <f t="shared" si="171"/>
        <v>0</v>
      </c>
      <c r="S284" s="652"/>
      <c r="T284" s="521">
        <v>182</v>
      </c>
      <c r="U284" s="521">
        <f t="shared" si="178"/>
        <v>0</v>
      </c>
      <c r="V284" s="521">
        <v>184.6</v>
      </c>
      <c r="W284" s="521">
        <f t="shared" si="179"/>
        <v>0</v>
      </c>
      <c r="X284" s="673">
        <f t="shared" si="180"/>
        <v>0</v>
      </c>
      <c r="Y284" s="652"/>
      <c r="Z284" s="521">
        <v>182</v>
      </c>
      <c r="AA284" s="521">
        <f t="shared" si="181"/>
        <v>0</v>
      </c>
      <c r="AB284" s="521">
        <v>184.6</v>
      </c>
      <c r="AC284" s="521">
        <f t="shared" si="182"/>
        <v>0</v>
      </c>
      <c r="AD284" s="673">
        <f t="shared" si="183"/>
        <v>0</v>
      </c>
      <c r="AE284" s="744">
        <f t="shared" si="114"/>
        <v>800</v>
      </c>
      <c r="AF284" s="751">
        <v>182</v>
      </c>
      <c r="AG284" s="751">
        <f t="shared" si="184"/>
        <v>145600</v>
      </c>
      <c r="AH284" s="751">
        <v>184.6</v>
      </c>
      <c r="AI284" s="751">
        <f t="shared" si="185"/>
        <v>147680</v>
      </c>
      <c r="AJ284" s="752">
        <f t="shared" si="186"/>
        <v>293280</v>
      </c>
    </row>
    <row r="285" spans="1:36" s="403" customFormat="1" ht="26.45" hidden="1" customHeight="1" x14ac:dyDescent="0.25">
      <c r="A285" s="439" t="s">
        <v>851</v>
      </c>
      <c r="B285" s="438" t="s">
        <v>395</v>
      </c>
      <c r="C285" s="573" t="s">
        <v>378</v>
      </c>
      <c r="D285" s="598">
        <v>260</v>
      </c>
      <c r="E285" s="467">
        <v>182</v>
      </c>
      <c r="F285" s="467">
        <f t="shared" si="172"/>
        <v>47320</v>
      </c>
      <c r="G285" s="467">
        <v>239.20000000000002</v>
      </c>
      <c r="H285" s="467">
        <f t="shared" si="173"/>
        <v>62192.000000000007</v>
      </c>
      <c r="I285" s="589">
        <f t="shared" si="174"/>
        <v>109512</v>
      </c>
      <c r="J285" s="836"/>
      <c r="K285" s="807">
        <v>182</v>
      </c>
      <c r="L285" s="808">
        <f t="shared" si="175"/>
        <v>0</v>
      </c>
      <c r="M285" s="807">
        <v>239.20000000000002</v>
      </c>
      <c r="N285" s="808">
        <f t="shared" si="176"/>
        <v>0</v>
      </c>
      <c r="O285" s="812">
        <f t="shared" si="177"/>
        <v>0</v>
      </c>
      <c r="P285" s="641">
        <f t="shared" si="115"/>
        <v>0</v>
      </c>
      <c r="Q285" s="514">
        <f t="shared" si="116"/>
        <v>0</v>
      </c>
      <c r="R285" s="640">
        <f t="shared" si="171"/>
        <v>0</v>
      </c>
      <c r="S285" s="652"/>
      <c r="T285" s="521">
        <v>182</v>
      </c>
      <c r="U285" s="521">
        <f t="shared" si="178"/>
        <v>0</v>
      </c>
      <c r="V285" s="521">
        <v>239.20000000000002</v>
      </c>
      <c r="W285" s="521">
        <f t="shared" si="179"/>
        <v>0</v>
      </c>
      <c r="X285" s="673">
        <f t="shared" si="180"/>
        <v>0</v>
      </c>
      <c r="Y285" s="652"/>
      <c r="Z285" s="521">
        <v>182</v>
      </c>
      <c r="AA285" s="521">
        <f t="shared" si="181"/>
        <v>0</v>
      </c>
      <c r="AB285" s="521">
        <v>239.20000000000002</v>
      </c>
      <c r="AC285" s="521">
        <f t="shared" si="182"/>
        <v>0</v>
      </c>
      <c r="AD285" s="673">
        <f t="shared" si="183"/>
        <v>0</v>
      </c>
      <c r="AE285" s="744">
        <f t="shared" si="114"/>
        <v>260</v>
      </c>
      <c r="AF285" s="751">
        <v>182</v>
      </c>
      <c r="AG285" s="751">
        <f t="shared" si="184"/>
        <v>47320</v>
      </c>
      <c r="AH285" s="751">
        <v>239.20000000000002</v>
      </c>
      <c r="AI285" s="751">
        <f t="shared" si="185"/>
        <v>62192.000000000007</v>
      </c>
      <c r="AJ285" s="752">
        <f t="shared" si="186"/>
        <v>109512</v>
      </c>
    </row>
    <row r="286" spans="1:36" s="403" customFormat="1" ht="26.45" hidden="1" customHeight="1" x14ac:dyDescent="0.25">
      <c r="A286" s="439" t="s">
        <v>852</v>
      </c>
      <c r="B286" s="438" t="s">
        <v>396</v>
      </c>
      <c r="C286" s="573" t="s">
        <v>31</v>
      </c>
      <c r="D286" s="598">
        <v>78</v>
      </c>
      <c r="E286" s="467">
        <v>1865</v>
      </c>
      <c r="F286" s="467">
        <f t="shared" si="172"/>
        <v>145470</v>
      </c>
      <c r="G286" s="467">
        <v>6208.4</v>
      </c>
      <c r="H286" s="467">
        <f t="shared" si="173"/>
        <v>484255.19999999995</v>
      </c>
      <c r="I286" s="589">
        <f t="shared" si="174"/>
        <v>629725.19999999995</v>
      </c>
      <c r="J286" s="836"/>
      <c r="K286" s="807">
        <v>1865</v>
      </c>
      <c r="L286" s="808">
        <f t="shared" si="175"/>
        <v>0</v>
      </c>
      <c r="M286" s="807">
        <v>6208.4</v>
      </c>
      <c r="N286" s="808">
        <f t="shared" si="176"/>
        <v>0</v>
      </c>
      <c r="O286" s="812">
        <f t="shared" si="177"/>
        <v>0</v>
      </c>
      <c r="P286" s="641">
        <f t="shared" si="115"/>
        <v>0</v>
      </c>
      <c r="Q286" s="514">
        <f t="shared" si="116"/>
        <v>0</v>
      </c>
      <c r="R286" s="640">
        <f t="shared" si="171"/>
        <v>0</v>
      </c>
      <c r="S286" s="652"/>
      <c r="T286" s="521">
        <v>1865</v>
      </c>
      <c r="U286" s="521">
        <f t="shared" si="178"/>
        <v>0</v>
      </c>
      <c r="V286" s="521">
        <v>6208.4</v>
      </c>
      <c r="W286" s="521">
        <f t="shared" si="179"/>
        <v>0</v>
      </c>
      <c r="X286" s="673">
        <f t="shared" si="180"/>
        <v>0</v>
      </c>
      <c r="Y286" s="652"/>
      <c r="Z286" s="521">
        <v>1865</v>
      </c>
      <c r="AA286" s="521">
        <f t="shared" si="181"/>
        <v>0</v>
      </c>
      <c r="AB286" s="521">
        <v>6208.4</v>
      </c>
      <c r="AC286" s="521">
        <f t="shared" si="182"/>
        <v>0</v>
      </c>
      <c r="AD286" s="673">
        <f t="shared" si="183"/>
        <v>0</v>
      </c>
      <c r="AE286" s="744">
        <f t="shared" si="114"/>
        <v>78</v>
      </c>
      <c r="AF286" s="751">
        <v>1865</v>
      </c>
      <c r="AG286" s="751">
        <f t="shared" si="184"/>
        <v>145470</v>
      </c>
      <c r="AH286" s="751">
        <v>6208.4</v>
      </c>
      <c r="AI286" s="751">
        <f t="shared" si="185"/>
        <v>484255.19999999995</v>
      </c>
      <c r="AJ286" s="752">
        <f t="shared" si="186"/>
        <v>629725.19999999995</v>
      </c>
    </row>
    <row r="287" spans="1:36" s="403" customFormat="1" ht="15.6" hidden="1" customHeight="1" x14ac:dyDescent="0.25">
      <c r="A287" s="439" t="s">
        <v>853</v>
      </c>
      <c r="B287" s="438" t="s">
        <v>397</v>
      </c>
      <c r="C287" s="573" t="s">
        <v>31</v>
      </c>
      <c r="D287" s="598">
        <v>15</v>
      </c>
      <c r="E287" s="467">
        <v>1865</v>
      </c>
      <c r="F287" s="467">
        <f t="shared" si="172"/>
        <v>27975</v>
      </c>
      <c r="G287" s="467">
        <v>18060.8</v>
      </c>
      <c r="H287" s="467">
        <f t="shared" si="173"/>
        <v>270912</v>
      </c>
      <c r="I287" s="589">
        <f t="shared" si="174"/>
        <v>298887</v>
      </c>
      <c r="J287" s="836"/>
      <c r="K287" s="807">
        <v>1865</v>
      </c>
      <c r="L287" s="808">
        <f t="shared" si="175"/>
        <v>0</v>
      </c>
      <c r="M287" s="807">
        <v>18060.8</v>
      </c>
      <c r="N287" s="808">
        <f t="shared" si="176"/>
        <v>0</v>
      </c>
      <c r="O287" s="812">
        <f t="shared" si="177"/>
        <v>0</v>
      </c>
      <c r="P287" s="641">
        <f t="shared" si="115"/>
        <v>0</v>
      </c>
      <c r="Q287" s="514">
        <f t="shared" si="116"/>
        <v>0</v>
      </c>
      <c r="R287" s="640">
        <f t="shared" si="171"/>
        <v>0</v>
      </c>
      <c r="S287" s="652"/>
      <c r="T287" s="521">
        <v>1865</v>
      </c>
      <c r="U287" s="521">
        <f t="shared" si="178"/>
        <v>0</v>
      </c>
      <c r="V287" s="521">
        <v>18060.8</v>
      </c>
      <c r="W287" s="521">
        <f t="shared" si="179"/>
        <v>0</v>
      </c>
      <c r="X287" s="673">
        <f t="shared" si="180"/>
        <v>0</v>
      </c>
      <c r="Y287" s="652"/>
      <c r="Z287" s="521">
        <v>1865</v>
      </c>
      <c r="AA287" s="521">
        <f t="shared" si="181"/>
        <v>0</v>
      </c>
      <c r="AB287" s="521">
        <v>18060.8</v>
      </c>
      <c r="AC287" s="521">
        <f t="shared" si="182"/>
        <v>0</v>
      </c>
      <c r="AD287" s="673">
        <f t="shared" si="183"/>
        <v>0</v>
      </c>
      <c r="AE287" s="744">
        <f t="shared" si="114"/>
        <v>15</v>
      </c>
      <c r="AF287" s="751">
        <v>1865</v>
      </c>
      <c r="AG287" s="751">
        <f t="shared" si="184"/>
        <v>27975</v>
      </c>
      <c r="AH287" s="751">
        <v>18060.8</v>
      </c>
      <c r="AI287" s="751">
        <f t="shared" si="185"/>
        <v>270912</v>
      </c>
      <c r="AJ287" s="752">
        <f t="shared" si="186"/>
        <v>298887</v>
      </c>
    </row>
    <row r="288" spans="1:36" s="403" customFormat="1" ht="26.45" hidden="1" customHeight="1" x14ac:dyDescent="0.25">
      <c r="A288" s="439" t="s">
        <v>854</v>
      </c>
      <c r="B288" s="438" t="s">
        <v>398</v>
      </c>
      <c r="C288" s="573" t="s">
        <v>31</v>
      </c>
      <c r="D288" s="598">
        <v>41</v>
      </c>
      <c r="E288" s="467">
        <v>1865</v>
      </c>
      <c r="F288" s="467">
        <f t="shared" si="172"/>
        <v>76465</v>
      </c>
      <c r="G288" s="467">
        <v>8098.8</v>
      </c>
      <c r="H288" s="467">
        <f t="shared" si="173"/>
        <v>332050.8</v>
      </c>
      <c r="I288" s="589">
        <f t="shared" si="174"/>
        <v>408515.8</v>
      </c>
      <c r="J288" s="836"/>
      <c r="K288" s="807">
        <v>1865</v>
      </c>
      <c r="L288" s="808">
        <f t="shared" si="175"/>
        <v>0</v>
      </c>
      <c r="M288" s="807">
        <v>8098.8</v>
      </c>
      <c r="N288" s="808">
        <f t="shared" si="176"/>
        <v>0</v>
      </c>
      <c r="O288" s="812">
        <f t="shared" si="177"/>
        <v>0</v>
      </c>
      <c r="P288" s="641">
        <f t="shared" si="115"/>
        <v>0</v>
      </c>
      <c r="Q288" s="514">
        <f t="shared" si="116"/>
        <v>0</v>
      </c>
      <c r="R288" s="640">
        <f t="shared" si="171"/>
        <v>0</v>
      </c>
      <c r="S288" s="652"/>
      <c r="T288" s="521">
        <v>1865</v>
      </c>
      <c r="U288" s="521">
        <f t="shared" si="178"/>
        <v>0</v>
      </c>
      <c r="V288" s="521">
        <v>8098.8</v>
      </c>
      <c r="W288" s="521">
        <f t="shared" si="179"/>
        <v>0</v>
      </c>
      <c r="X288" s="673">
        <f t="shared" si="180"/>
        <v>0</v>
      </c>
      <c r="Y288" s="652"/>
      <c r="Z288" s="521">
        <v>1865</v>
      </c>
      <c r="AA288" s="521">
        <f t="shared" si="181"/>
        <v>0</v>
      </c>
      <c r="AB288" s="521">
        <v>8098.8</v>
      </c>
      <c r="AC288" s="521">
        <f t="shared" si="182"/>
        <v>0</v>
      </c>
      <c r="AD288" s="673">
        <f t="shared" si="183"/>
        <v>0</v>
      </c>
      <c r="AE288" s="744">
        <f t="shared" si="114"/>
        <v>41</v>
      </c>
      <c r="AF288" s="751">
        <v>1865</v>
      </c>
      <c r="AG288" s="751">
        <f t="shared" si="184"/>
        <v>76465</v>
      </c>
      <c r="AH288" s="751">
        <v>8098.8</v>
      </c>
      <c r="AI288" s="751">
        <f t="shared" si="185"/>
        <v>332050.8</v>
      </c>
      <c r="AJ288" s="752">
        <f t="shared" si="186"/>
        <v>408515.8</v>
      </c>
    </row>
    <row r="289" spans="1:60" s="403" customFormat="1" ht="26.45" hidden="1" customHeight="1" x14ac:dyDescent="0.25">
      <c r="A289" s="439" t="s">
        <v>855</v>
      </c>
      <c r="B289" s="438" t="s">
        <v>399</v>
      </c>
      <c r="C289" s="573" t="s">
        <v>31</v>
      </c>
      <c r="D289" s="598">
        <v>3</v>
      </c>
      <c r="E289" s="467">
        <v>1865</v>
      </c>
      <c r="F289" s="467">
        <f t="shared" si="172"/>
        <v>5595</v>
      </c>
      <c r="G289" s="467">
        <v>1424.6</v>
      </c>
      <c r="H289" s="467">
        <f t="shared" si="173"/>
        <v>4273.7999999999993</v>
      </c>
      <c r="I289" s="589">
        <f t="shared" si="174"/>
        <v>9868.7999999999993</v>
      </c>
      <c r="J289" s="836"/>
      <c r="K289" s="807">
        <v>1865</v>
      </c>
      <c r="L289" s="808">
        <f t="shared" si="175"/>
        <v>0</v>
      </c>
      <c r="M289" s="807">
        <v>1424.6</v>
      </c>
      <c r="N289" s="808">
        <f t="shared" si="176"/>
        <v>0</v>
      </c>
      <c r="O289" s="812">
        <f t="shared" si="177"/>
        <v>0</v>
      </c>
      <c r="P289" s="641">
        <f t="shared" si="115"/>
        <v>0</v>
      </c>
      <c r="Q289" s="514">
        <f t="shared" si="116"/>
        <v>0</v>
      </c>
      <c r="R289" s="640">
        <f t="shared" si="171"/>
        <v>0</v>
      </c>
      <c r="S289" s="652"/>
      <c r="T289" s="521">
        <v>1865</v>
      </c>
      <c r="U289" s="521">
        <f t="shared" si="178"/>
        <v>0</v>
      </c>
      <c r="V289" s="521">
        <v>1424.6</v>
      </c>
      <c r="W289" s="521">
        <f t="shared" si="179"/>
        <v>0</v>
      </c>
      <c r="X289" s="673">
        <f t="shared" si="180"/>
        <v>0</v>
      </c>
      <c r="Y289" s="652"/>
      <c r="Z289" s="521">
        <v>1865</v>
      </c>
      <c r="AA289" s="521">
        <f t="shared" si="181"/>
        <v>0</v>
      </c>
      <c r="AB289" s="521">
        <v>1424.6</v>
      </c>
      <c r="AC289" s="521">
        <f t="shared" si="182"/>
        <v>0</v>
      </c>
      <c r="AD289" s="673">
        <f t="shared" si="183"/>
        <v>0</v>
      </c>
      <c r="AE289" s="744">
        <f t="shared" ref="AE289:AE352" si="187">D289-S289-Y289</f>
        <v>3</v>
      </c>
      <c r="AF289" s="751">
        <v>1865</v>
      </c>
      <c r="AG289" s="751">
        <f t="shared" si="184"/>
        <v>5595</v>
      </c>
      <c r="AH289" s="751">
        <v>1424.6</v>
      </c>
      <c r="AI289" s="751">
        <f t="shared" si="185"/>
        <v>4273.7999999999993</v>
      </c>
      <c r="AJ289" s="752">
        <f t="shared" si="186"/>
        <v>9868.7999999999993</v>
      </c>
    </row>
    <row r="290" spans="1:60" s="403" customFormat="1" ht="15.6" hidden="1" customHeight="1" x14ac:dyDescent="0.25">
      <c r="A290" s="439" t="s">
        <v>856</v>
      </c>
      <c r="B290" s="438" t="s">
        <v>400</v>
      </c>
      <c r="C290" s="573" t="s">
        <v>378</v>
      </c>
      <c r="D290" s="598">
        <v>351</v>
      </c>
      <c r="E290" s="467">
        <v>838.40000000000009</v>
      </c>
      <c r="F290" s="467">
        <f t="shared" si="172"/>
        <v>294278.40000000002</v>
      </c>
      <c r="G290" s="467">
        <v>699.4</v>
      </c>
      <c r="H290" s="467">
        <f t="shared" si="173"/>
        <v>245489.4</v>
      </c>
      <c r="I290" s="589">
        <f t="shared" si="174"/>
        <v>539767.80000000005</v>
      </c>
      <c r="J290" s="836"/>
      <c r="K290" s="807">
        <v>838.40000000000009</v>
      </c>
      <c r="L290" s="808">
        <f t="shared" si="175"/>
        <v>0</v>
      </c>
      <c r="M290" s="807">
        <v>699.4</v>
      </c>
      <c r="N290" s="808">
        <f t="shared" si="176"/>
        <v>0</v>
      </c>
      <c r="O290" s="812">
        <f t="shared" si="177"/>
        <v>0</v>
      </c>
      <c r="P290" s="641">
        <f t="shared" si="115"/>
        <v>0</v>
      </c>
      <c r="Q290" s="514">
        <f t="shared" si="116"/>
        <v>0</v>
      </c>
      <c r="R290" s="640">
        <f t="shared" si="171"/>
        <v>0</v>
      </c>
      <c r="S290" s="652"/>
      <c r="T290" s="521">
        <v>838.40000000000009</v>
      </c>
      <c r="U290" s="521">
        <f t="shared" si="178"/>
        <v>0</v>
      </c>
      <c r="V290" s="521">
        <v>699.4</v>
      </c>
      <c r="W290" s="521">
        <f t="shared" si="179"/>
        <v>0</v>
      </c>
      <c r="X290" s="673">
        <f t="shared" si="180"/>
        <v>0</v>
      </c>
      <c r="Y290" s="652"/>
      <c r="Z290" s="521">
        <v>838.40000000000009</v>
      </c>
      <c r="AA290" s="521">
        <f t="shared" si="181"/>
        <v>0</v>
      </c>
      <c r="AB290" s="521">
        <v>699.4</v>
      </c>
      <c r="AC290" s="521">
        <f t="shared" si="182"/>
        <v>0</v>
      </c>
      <c r="AD290" s="673">
        <f t="shared" si="183"/>
        <v>0</v>
      </c>
      <c r="AE290" s="744">
        <f t="shared" si="187"/>
        <v>351</v>
      </c>
      <c r="AF290" s="751">
        <v>838.40000000000009</v>
      </c>
      <c r="AG290" s="751">
        <f t="shared" si="184"/>
        <v>294278.40000000002</v>
      </c>
      <c r="AH290" s="751">
        <v>699.4</v>
      </c>
      <c r="AI290" s="751">
        <f t="shared" si="185"/>
        <v>245489.4</v>
      </c>
      <c r="AJ290" s="752">
        <f t="shared" si="186"/>
        <v>539767.80000000005</v>
      </c>
    </row>
    <row r="291" spans="1:60" s="403" customFormat="1" ht="15.6" hidden="1" customHeight="1" x14ac:dyDescent="0.25">
      <c r="A291" s="439" t="s">
        <v>857</v>
      </c>
      <c r="B291" s="438" t="s">
        <v>401</v>
      </c>
      <c r="C291" s="573" t="s">
        <v>224</v>
      </c>
      <c r="D291" s="598">
        <v>1</v>
      </c>
      <c r="E291" s="467">
        <v>192832</v>
      </c>
      <c r="F291" s="467">
        <f t="shared" si="172"/>
        <v>192832</v>
      </c>
      <c r="G291" s="467">
        <v>188106.1</v>
      </c>
      <c r="H291" s="467">
        <f t="shared" si="173"/>
        <v>188106.1</v>
      </c>
      <c r="I291" s="589">
        <f t="shared" si="174"/>
        <v>380938.1</v>
      </c>
      <c r="J291" s="836"/>
      <c r="K291" s="807">
        <v>192832</v>
      </c>
      <c r="L291" s="808">
        <f t="shared" si="175"/>
        <v>0</v>
      </c>
      <c r="M291" s="807">
        <v>188106.1</v>
      </c>
      <c r="N291" s="808">
        <f t="shared" si="176"/>
        <v>0</v>
      </c>
      <c r="O291" s="812">
        <f t="shared" si="177"/>
        <v>0</v>
      </c>
      <c r="P291" s="641">
        <f t="shared" ref="P291:P354" si="188">K291-T291</f>
        <v>0</v>
      </c>
      <c r="Q291" s="514">
        <f t="shared" ref="Q291:Q354" si="189">M291-V291</f>
        <v>0</v>
      </c>
      <c r="R291" s="640">
        <f t="shared" si="171"/>
        <v>0</v>
      </c>
      <c r="S291" s="652"/>
      <c r="T291" s="521">
        <v>192832</v>
      </c>
      <c r="U291" s="521">
        <f t="shared" si="178"/>
        <v>0</v>
      </c>
      <c r="V291" s="521">
        <v>188106.1</v>
      </c>
      <c r="W291" s="521">
        <f t="shared" si="179"/>
        <v>0</v>
      </c>
      <c r="X291" s="673">
        <f t="shared" si="180"/>
        <v>0</v>
      </c>
      <c r="Y291" s="652"/>
      <c r="Z291" s="521">
        <v>192832</v>
      </c>
      <c r="AA291" s="521">
        <f t="shared" si="181"/>
        <v>0</v>
      </c>
      <c r="AB291" s="521">
        <v>188106.1</v>
      </c>
      <c r="AC291" s="521">
        <f t="shared" si="182"/>
        <v>0</v>
      </c>
      <c r="AD291" s="673">
        <f t="shared" si="183"/>
        <v>0</v>
      </c>
      <c r="AE291" s="744">
        <f t="shared" si="187"/>
        <v>1</v>
      </c>
      <c r="AF291" s="751">
        <v>192832</v>
      </c>
      <c r="AG291" s="751">
        <f t="shared" si="184"/>
        <v>192832</v>
      </c>
      <c r="AH291" s="751">
        <v>188106.1</v>
      </c>
      <c r="AI291" s="751">
        <f t="shared" si="185"/>
        <v>188106.1</v>
      </c>
      <c r="AJ291" s="752">
        <f t="shared" si="186"/>
        <v>380938.1</v>
      </c>
    </row>
    <row r="292" spans="1:60" s="403" customFormat="1" ht="15.6" hidden="1" customHeight="1" x14ac:dyDescent="0.25">
      <c r="A292" s="439" t="s">
        <v>858</v>
      </c>
      <c r="B292" s="438" t="s">
        <v>358</v>
      </c>
      <c r="C292" s="573" t="s">
        <v>224</v>
      </c>
      <c r="D292" s="598">
        <v>1</v>
      </c>
      <c r="E292" s="467">
        <v>50304</v>
      </c>
      <c r="F292" s="467">
        <f t="shared" si="172"/>
        <v>50304</v>
      </c>
      <c r="G292" s="467"/>
      <c r="H292" s="467"/>
      <c r="I292" s="589">
        <f t="shared" si="174"/>
        <v>50304</v>
      </c>
      <c r="J292" s="836"/>
      <c r="K292" s="807">
        <v>50304</v>
      </c>
      <c r="L292" s="808">
        <f t="shared" si="175"/>
        <v>0</v>
      </c>
      <c r="M292" s="807"/>
      <c r="N292" s="808"/>
      <c r="O292" s="812">
        <f t="shared" si="177"/>
        <v>0</v>
      </c>
      <c r="P292" s="641">
        <f t="shared" si="188"/>
        <v>0</v>
      </c>
      <c r="Q292" s="514">
        <f t="shared" si="189"/>
        <v>0</v>
      </c>
      <c r="R292" s="640">
        <f t="shared" si="171"/>
        <v>0</v>
      </c>
      <c r="S292" s="652"/>
      <c r="T292" s="521">
        <v>50304</v>
      </c>
      <c r="U292" s="521">
        <f t="shared" si="178"/>
        <v>0</v>
      </c>
      <c r="V292" s="521"/>
      <c r="W292" s="521"/>
      <c r="X292" s="673">
        <f t="shared" si="180"/>
        <v>0</v>
      </c>
      <c r="Y292" s="652"/>
      <c r="Z292" s="521">
        <v>50304</v>
      </c>
      <c r="AA292" s="521">
        <f t="shared" si="181"/>
        <v>0</v>
      </c>
      <c r="AB292" s="521"/>
      <c r="AC292" s="521"/>
      <c r="AD292" s="673">
        <f t="shared" si="183"/>
        <v>0</v>
      </c>
      <c r="AE292" s="744">
        <f t="shared" si="187"/>
        <v>1</v>
      </c>
      <c r="AF292" s="751">
        <v>50304</v>
      </c>
      <c r="AG292" s="751">
        <f t="shared" si="184"/>
        <v>50304</v>
      </c>
      <c r="AH292" s="751"/>
      <c r="AI292" s="751"/>
      <c r="AJ292" s="752">
        <f t="shared" si="186"/>
        <v>50304</v>
      </c>
    </row>
    <row r="293" spans="1:60" s="242" customFormat="1" ht="25.5" hidden="1" x14ac:dyDescent="0.25">
      <c r="A293" s="706" t="s">
        <v>402</v>
      </c>
      <c r="B293" s="698" t="s">
        <v>403</v>
      </c>
      <c r="C293" s="699"/>
      <c r="D293" s="642"/>
      <c r="E293" s="456"/>
      <c r="F293" s="456">
        <f>F297+F303+F309+F312+F319+F326+F331+F342+F349+F353+F356+F294</f>
        <v>78289634.071999997</v>
      </c>
      <c r="G293" s="456"/>
      <c r="H293" s="456">
        <f>H297+H303+H309+H312+H319+H326+H331+H342+H349+H353+H356+H294</f>
        <v>52690771.949999996</v>
      </c>
      <c r="I293" s="609">
        <f>I297+I303+I309+I312+I319+I326+I331+I342+I349+I353+I356+I294</f>
        <v>130980406.022</v>
      </c>
      <c r="J293" s="833"/>
      <c r="K293" s="802"/>
      <c r="L293" s="811">
        <f>L297+L303+L309+L312+L319+L326+L331+L342+L349+L353+L356+L294</f>
        <v>36341785.093246996</v>
      </c>
      <c r="M293" s="802"/>
      <c r="N293" s="811">
        <f>N297+N303+N309+N312+N319+N326+N331+N342+N349+N353+N356+N294</f>
        <v>4985261.1265899995</v>
      </c>
      <c r="O293" s="804">
        <f>O297+O303+O309+O312+O319+O326+O331+O342+O349+O353+O356+O294</f>
        <v>41327046.219836995</v>
      </c>
      <c r="P293" s="642"/>
      <c r="Q293" s="456"/>
      <c r="R293" s="609"/>
      <c r="S293" s="636"/>
      <c r="T293" s="515"/>
      <c r="U293" s="515">
        <f>U297+U303+U309+U312+U319+U326+U331+U342+U349+U353+U356+U294</f>
        <v>36336629.420000002</v>
      </c>
      <c r="V293" s="515"/>
      <c r="W293" s="515">
        <f>W297+W303+W309+W312+W319+W326+W331+W342+W349+W353+W356+W294</f>
        <v>4982748.8999999994</v>
      </c>
      <c r="X293" s="670">
        <f>X297+X303+X309+X312+X319+X326+X331+X342+X349+X353+X356+X294</f>
        <v>41319378.319999993</v>
      </c>
      <c r="Y293" s="636"/>
      <c r="Z293" s="515"/>
      <c r="AA293" s="515">
        <f>AA297+AA303+AA309+AA312+AA319+AA326+AA331+AA342+AA349+AA353+AA356+AA294</f>
        <v>0</v>
      </c>
      <c r="AB293" s="515"/>
      <c r="AC293" s="515">
        <f>AC297+AC303+AC309+AC312+AC319+AC326+AC331+AC342+AC349+AC353+AC356+AC294</f>
        <v>0</v>
      </c>
      <c r="AD293" s="670">
        <f>AD297+AD303+AD309+AD312+AD319+AD326+AD331+AD342+AD349+AD353+AD356+AD294</f>
        <v>0</v>
      </c>
      <c r="AE293" s="744">
        <f t="shared" si="187"/>
        <v>0</v>
      </c>
      <c r="AF293" s="745"/>
      <c r="AG293" s="745">
        <f>AG297+AG303+AG309+AG312+AG319+AG326+AG331+AG342+AG349+AG353+AG356+AG294</f>
        <v>41952422.029999994</v>
      </c>
      <c r="AH293" s="745"/>
      <c r="AI293" s="745">
        <f>AI297+AI303+AI309+AI312+AI319+AI326+AI331+AI342+AI349+AI353+AI356+AI294</f>
        <v>47708011.909999996</v>
      </c>
      <c r="AJ293" s="746">
        <f>AJ297+AJ303+AJ309+AJ312+AJ319+AJ326+AJ331+AJ342+AJ349+AJ353+AJ356+AJ294</f>
        <v>89660433.939999998</v>
      </c>
    </row>
    <row r="294" spans="1:60" s="403" customFormat="1" ht="17.45" hidden="1" customHeight="1" x14ac:dyDescent="0.25">
      <c r="A294" s="443" t="s">
        <v>859</v>
      </c>
      <c r="B294" s="433" t="s">
        <v>404</v>
      </c>
      <c r="C294" s="569"/>
      <c r="D294" s="596"/>
      <c r="E294" s="422"/>
      <c r="F294" s="422">
        <f>SUM(F295:F296)</f>
        <v>653914.01</v>
      </c>
      <c r="G294" s="422"/>
      <c r="H294" s="422">
        <f>SUM(H295:H296)</f>
        <v>4997424.9000000004</v>
      </c>
      <c r="I294" s="597">
        <f>SUM(I295:I296)</f>
        <v>5651338.9100000001</v>
      </c>
      <c r="J294" s="823"/>
      <c r="K294" s="816"/>
      <c r="L294" s="834">
        <f>SUM(L295:L296)</f>
        <v>0</v>
      </c>
      <c r="M294" s="816"/>
      <c r="N294" s="834">
        <f>SUM(N295:N296)</f>
        <v>0</v>
      </c>
      <c r="O294" s="835">
        <f>SUM(O295:O296)</f>
        <v>0</v>
      </c>
      <c r="P294" s="641">
        <f t="shared" si="188"/>
        <v>0</v>
      </c>
      <c r="Q294" s="514">
        <f t="shared" si="189"/>
        <v>0</v>
      </c>
      <c r="R294" s="640">
        <f t="shared" si="171"/>
        <v>0</v>
      </c>
      <c r="S294" s="650"/>
      <c r="T294" s="523"/>
      <c r="U294" s="523">
        <f>SUM(U295:U296)</f>
        <v>0</v>
      </c>
      <c r="V294" s="523"/>
      <c r="W294" s="523">
        <f>SUM(W295:W296)</f>
        <v>0</v>
      </c>
      <c r="X294" s="674">
        <f>SUM(X295:X296)</f>
        <v>0</v>
      </c>
      <c r="Y294" s="650"/>
      <c r="Z294" s="523"/>
      <c r="AA294" s="523">
        <f>SUM(AA295:AA296)</f>
        <v>0</v>
      </c>
      <c r="AB294" s="523"/>
      <c r="AC294" s="523">
        <f>SUM(AC295:AC296)</f>
        <v>0</v>
      </c>
      <c r="AD294" s="674">
        <f>SUM(AD295:AD296)</f>
        <v>0</v>
      </c>
      <c r="AE294" s="744">
        <f t="shared" si="187"/>
        <v>0</v>
      </c>
      <c r="AF294" s="753"/>
      <c r="AG294" s="753">
        <f>SUM(AG295:AG296)</f>
        <v>653914.01</v>
      </c>
      <c r="AH294" s="753"/>
      <c r="AI294" s="753">
        <f>SUM(AI295:AI296)</f>
        <v>4997424.9000000004</v>
      </c>
      <c r="AJ294" s="754">
        <f>SUM(AJ295:AJ296)</f>
        <v>5651338.9100000001</v>
      </c>
    </row>
    <row r="295" spans="1:60" s="496" customFormat="1" ht="17.45" hidden="1" customHeight="1" x14ac:dyDescent="0.25">
      <c r="A295" s="437" t="s">
        <v>860</v>
      </c>
      <c r="B295" s="444" t="s">
        <v>405</v>
      </c>
      <c r="C295" s="571" t="s">
        <v>31</v>
      </c>
      <c r="D295" s="587">
        <v>1</v>
      </c>
      <c r="E295" s="467">
        <v>239562.32</v>
      </c>
      <c r="F295" s="467">
        <f>E295*D295</f>
        <v>239562.32</v>
      </c>
      <c r="G295" s="467">
        <v>1951576.9000000001</v>
      </c>
      <c r="H295" s="467">
        <f>G295*D295</f>
        <v>1951576.9000000001</v>
      </c>
      <c r="I295" s="589">
        <f>H295+F295</f>
        <v>2191139.2200000002</v>
      </c>
      <c r="J295" s="806"/>
      <c r="K295" s="807">
        <v>239562.32</v>
      </c>
      <c r="L295" s="808">
        <f>K295*J295</f>
        <v>0</v>
      </c>
      <c r="M295" s="807">
        <v>1951576.9000000001</v>
      </c>
      <c r="N295" s="808">
        <f>M295*J295</f>
        <v>0</v>
      </c>
      <c r="O295" s="812">
        <f>N295+L295</f>
        <v>0</v>
      </c>
      <c r="P295" s="641">
        <f t="shared" si="188"/>
        <v>0</v>
      </c>
      <c r="Q295" s="514">
        <f t="shared" si="189"/>
        <v>0</v>
      </c>
      <c r="R295" s="640">
        <f t="shared" si="171"/>
        <v>0</v>
      </c>
      <c r="S295" s="641"/>
      <c r="T295" s="521">
        <v>239562.32</v>
      </c>
      <c r="U295" s="521">
        <f>T295*S295</f>
        <v>0</v>
      </c>
      <c r="V295" s="521">
        <v>1951576.9000000001</v>
      </c>
      <c r="W295" s="521">
        <f>V295*S295</f>
        <v>0</v>
      </c>
      <c r="X295" s="673">
        <f>W295+U295</f>
        <v>0</v>
      </c>
      <c r="Y295" s="641"/>
      <c r="Z295" s="521">
        <v>239562.32</v>
      </c>
      <c r="AA295" s="521">
        <f>Z295*Y295</f>
        <v>0</v>
      </c>
      <c r="AB295" s="521">
        <v>1951576.9000000001</v>
      </c>
      <c r="AC295" s="521">
        <f>AB295*Y295</f>
        <v>0</v>
      </c>
      <c r="AD295" s="673">
        <f>AC295+AA295</f>
        <v>0</v>
      </c>
      <c r="AE295" s="744">
        <f t="shared" si="187"/>
        <v>1</v>
      </c>
      <c r="AF295" s="751">
        <v>239562.32</v>
      </c>
      <c r="AG295" s="751">
        <f>AF295*AE295</f>
        <v>239562.32</v>
      </c>
      <c r="AH295" s="751">
        <v>1951576.9000000001</v>
      </c>
      <c r="AI295" s="751">
        <f>AH295*AE295</f>
        <v>1951576.9000000001</v>
      </c>
      <c r="AJ295" s="752">
        <f>AI295+AG295</f>
        <v>2191139.2200000002</v>
      </c>
    </row>
    <row r="296" spans="1:60" s="496" customFormat="1" ht="17.45" hidden="1" customHeight="1" x14ac:dyDescent="0.25">
      <c r="A296" s="437" t="s">
        <v>861</v>
      </c>
      <c r="B296" s="444" t="s">
        <v>406</v>
      </c>
      <c r="C296" s="571" t="s">
        <v>31</v>
      </c>
      <c r="D296" s="587">
        <v>1</v>
      </c>
      <c r="E296" s="467">
        <v>414351.69</v>
      </c>
      <c r="F296" s="467">
        <f>E296*D296</f>
        <v>414351.69</v>
      </c>
      <c r="G296" s="467">
        <v>3045848</v>
      </c>
      <c r="H296" s="467">
        <f>G296*D296</f>
        <v>3045848</v>
      </c>
      <c r="I296" s="589">
        <f>H296+F296</f>
        <v>3460199.69</v>
      </c>
      <c r="J296" s="806"/>
      <c r="K296" s="807">
        <v>414351.69</v>
      </c>
      <c r="L296" s="808">
        <f>K296*J296</f>
        <v>0</v>
      </c>
      <c r="M296" s="807">
        <v>3045848</v>
      </c>
      <c r="N296" s="808">
        <f>M296*J296</f>
        <v>0</v>
      </c>
      <c r="O296" s="812">
        <f>N296+L296</f>
        <v>0</v>
      </c>
      <c r="P296" s="641">
        <f t="shared" si="188"/>
        <v>0</v>
      </c>
      <c r="Q296" s="514">
        <f t="shared" si="189"/>
        <v>0</v>
      </c>
      <c r="R296" s="640">
        <f t="shared" si="171"/>
        <v>0</v>
      </c>
      <c r="S296" s="641"/>
      <c r="T296" s="521">
        <v>414351.69</v>
      </c>
      <c r="U296" s="521">
        <f>T296*S296</f>
        <v>0</v>
      </c>
      <c r="V296" s="521">
        <v>3045848</v>
      </c>
      <c r="W296" s="521">
        <f>V296*S296</f>
        <v>0</v>
      </c>
      <c r="X296" s="673">
        <f>W296+U296</f>
        <v>0</v>
      </c>
      <c r="Y296" s="641"/>
      <c r="Z296" s="521">
        <v>414351.69</v>
      </c>
      <c r="AA296" s="521">
        <f>Z296*Y296</f>
        <v>0</v>
      </c>
      <c r="AB296" s="521">
        <v>3045848</v>
      </c>
      <c r="AC296" s="521">
        <f>AB296*Y296</f>
        <v>0</v>
      </c>
      <c r="AD296" s="673">
        <f>AC296+AA296</f>
        <v>0</v>
      </c>
      <c r="AE296" s="744">
        <f t="shared" si="187"/>
        <v>1</v>
      </c>
      <c r="AF296" s="751">
        <v>414351.69</v>
      </c>
      <c r="AG296" s="751">
        <f>AF296*AE296</f>
        <v>414351.69</v>
      </c>
      <c r="AH296" s="751">
        <v>3045848</v>
      </c>
      <c r="AI296" s="751">
        <f>AH296*AE296</f>
        <v>3045848</v>
      </c>
      <c r="AJ296" s="752">
        <f>AI296+AG296</f>
        <v>3460199.69</v>
      </c>
    </row>
    <row r="297" spans="1:60" ht="17.45" hidden="1" customHeight="1" x14ac:dyDescent="0.25">
      <c r="A297" s="443" t="s">
        <v>862</v>
      </c>
      <c r="B297" s="433" t="s">
        <v>407</v>
      </c>
      <c r="C297" s="569"/>
      <c r="D297" s="593"/>
      <c r="E297" s="470"/>
      <c r="F297" s="470">
        <f>SUM(F298:F302)</f>
        <v>940253</v>
      </c>
      <c r="G297" s="470"/>
      <c r="H297" s="470">
        <f>SUM(H298:H302)</f>
        <v>4679140.0500000007</v>
      </c>
      <c r="I297" s="592">
        <f>SUM(I298:I302)</f>
        <v>5619393.0500000007</v>
      </c>
      <c r="J297" s="823"/>
      <c r="K297" s="824"/>
      <c r="L297" s="825">
        <f>SUM(L298:L302)</f>
        <v>0</v>
      </c>
      <c r="M297" s="824"/>
      <c r="N297" s="825">
        <f>SUM(N298:N302)</f>
        <v>0</v>
      </c>
      <c r="O297" s="818">
        <f>SUM(O298:O302)</f>
        <v>0</v>
      </c>
      <c r="P297" s="641">
        <f t="shared" si="188"/>
        <v>0</v>
      </c>
      <c r="Q297" s="514">
        <f t="shared" si="189"/>
        <v>0</v>
      </c>
      <c r="R297" s="640">
        <f t="shared" si="171"/>
        <v>0</v>
      </c>
      <c r="S297" s="650"/>
      <c r="T297" s="524"/>
      <c r="U297" s="524">
        <f>SUM(U298:U302)</f>
        <v>0</v>
      </c>
      <c r="V297" s="524"/>
      <c r="W297" s="524">
        <f>SUM(W298:W302)</f>
        <v>0</v>
      </c>
      <c r="X297" s="674">
        <f>SUM(X298:X302)</f>
        <v>0</v>
      </c>
      <c r="Y297" s="650"/>
      <c r="Z297" s="524"/>
      <c r="AA297" s="524">
        <f>SUM(AA298:AA302)</f>
        <v>0</v>
      </c>
      <c r="AB297" s="524"/>
      <c r="AC297" s="524">
        <f>SUM(AC298:AC302)</f>
        <v>0</v>
      </c>
      <c r="AD297" s="674">
        <f>SUM(AD298:AD302)</f>
        <v>0</v>
      </c>
      <c r="AE297" s="744">
        <f t="shared" si="187"/>
        <v>0</v>
      </c>
      <c r="AF297" s="757"/>
      <c r="AG297" s="757">
        <f>SUM(AG298:AG302)</f>
        <v>940253</v>
      </c>
      <c r="AH297" s="757"/>
      <c r="AI297" s="757">
        <f>SUM(AI298:AI302)</f>
        <v>4679140.0500000007</v>
      </c>
      <c r="AJ297" s="754">
        <f>SUM(AJ298:AJ302)</f>
        <v>5619393.0500000007</v>
      </c>
    </row>
    <row r="298" spans="1:60" s="403" customFormat="1" ht="26.45" hidden="1" customHeight="1" x14ac:dyDescent="0.25">
      <c r="A298" s="445" t="s">
        <v>863</v>
      </c>
      <c r="B298" s="435" t="s">
        <v>408</v>
      </c>
      <c r="C298" s="571" t="s">
        <v>31</v>
      </c>
      <c r="D298" s="587">
        <v>3</v>
      </c>
      <c r="E298" s="467">
        <v>34934</v>
      </c>
      <c r="F298" s="467">
        <f>E298*D298</f>
        <v>104802</v>
      </c>
      <c r="G298" s="467">
        <v>78869.7</v>
      </c>
      <c r="H298" s="467">
        <f>G298*D298</f>
        <v>236609.09999999998</v>
      </c>
      <c r="I298" s="589">
        <f>H298+F298</f>
        <v>341411.1</v>
      </c>
      <c r="J298" s="806"/>
      <c r="K298" s="807">
        <v>34934</v>
      </c>
      <c r="L298" s="808">
        <f>K298*J298</f>
        <v>0</v>
      </c>
      <c r="M298" s="807">
        <v>78869.7</v>
      </c>
      <c r="N298" s="808">
        <f>M298*J298</f>
        <v>0</v>
      </c>
      <c r="O298" s="812">
        <f>N298+L298</f>
        <v>0</v>
      </c>
      <c r="P298" s="641">
        <f t="shared" si="188"/>
        <v>0</v>
      </c>
      <c r="Q298" s="514">
        <f t="shared" si="189"/>
        <v>0</v>
      </c>
      <c r="R298" s="640">
        <f t="shared" si="171"/>
        <v>0</v>
      </c>
      <c r="S298" s="641"/>
      <c r="T298" s="521">
        <v>34934</v>
      </c>
      <c r="U298" s="521">
        <f>T298*S298</f>
        <v>0</v>
      </c>
      <c r="V298" s="521">
        <v>78869.7</v>
      </c>
      <c r="W298" s="521">
        <f>V298*S298</f>
        <v>0</v>
      </c>
      <c r="X298" s="673">
        <f>W298+U298</f>
        <v>0</v>
      </c>
      <c r="Y298" s="641"/>
      <c r="Z298" s="521">
        <v>34934</v>
      </c>
      <c r="AA298" s="521">
        <f>Z298*Y298</f>
        <v>0</v>
      </c>
      <c r="AB298" s="521">
        <v>78869.7</v>
      </c>
      <c r="AC298" s="521">
        <f>AB298*Y298</f>
        <v>0</v>
      </c>
      <c r="AD298" s="673">
        <f>AC298+AA298</f>
        <v>0</v>
      </c>
      <c r="AE298" s="744">
        <f t="shared" si="187"/>
        <v>3</v>
      </c>
      <c r="AF298" s="751">
        <v>34934</v>
      </c>
      <c r="AG298" s="751">
        <f>AF298*AE298</f>
        <v>104802</v>
      </c>
      <c r="AH298" s="751">
        <v>78869.7</v>
      </c>
      <c r="AI298" s="751">
        <f>AH298*AE298</f>
        <v>236609.09999999998</v>
      </c>
      <c r="AJ298" s="752">
        <f>AI298+AG298</f>
        <v>341411.1</v>
      </c>
    </row>
    <row r="299" spans="1:60" s="403" customFormat="1" ht="26.45" hidden="1" customHeight="1" x14ac:dyDescent="0.25">
      <c r="A299" s="445" t="s">
        <v>864</v>
      </c>
      <c r="B299" s="435" t="s">
        <v>409</v>
      </c>
      <c r="C299" s="571" t="s">
        <v>31</v>
      </c>
      <c r="D299" s="587">
        <v>1</v>
      </c>
      <c r="E299" s="467">
        <v>29801</v>
      </c>
      <c r="F299" s="467">
        <f>E299*D299</f>
        <v>29801</v>
      </c>
      <c r="G299" s="467">
        <v>63095.759999999995</v>
      </c>
      <c r="H299" s="467">
        <f>G299*D299</f>
        <v>63095.759999999995</v>
      </c>
      <c r="I299" s="589">
        <f>H299+F299</f>
        <v>92896.76</v>
      </c>
      <c r="J299" s="806"/>
      <c r="K299" s="807">
        <v>29801</v>
      </c>
      <c r="L299" s="808">
        <f>K299*J299</f>
        <v>0</v>
      </c>
      <c r="M299" s="807">
        <v>63095.759999999995</v>
      </c>
      <c r="N299" s="808">
        <f>M299*J299</f>
        <v>0</v>
      </c>
      <c r="O299" s="812">
        <f>N299+L299</f>
        <v>0</v>
      </c>
      <c r="P299" s="641">
        <f t="shared" si="188"/>
        <v>0</v>
      </c>
      <c r="Q299" s="514">
        <f t="shared" si="189"/>
        <v>0</v>
      </c>
      <c r="R299" s="640">
        <f t="shared" si="171"/>
        <v>0</v>
      </c>
      <c r="S299" s="641"/>
      <c r="T299" s="521">
        <v>29801</v>
      </c>
      <c r="U299" s="521">
        <f>T299*S299</f>
        <v>0</v>
      </c>
      <c r="V299" s="521">
        <v>63095.759999999995</v>
      </c>
      <c r="W299" s="521">
        <f>V299*S299</f>
        <v>0</v>
      </c>
      <c r="X299" s="673">
        <f>W299+U299</f>
        <v>0</v>
      </c>
      <c r="Y299" s="641"/>
      <c r="Z299" s="521">
        <v>29801</v>
      </c>
      <c r="AA299" s="521">
        <f>Z299*Y299</f>
        <v>0</v>
      </c>
      <c r="AB299" s="521">
        <v>63095.759999999995</v>
      </c>
      <c r="AC299" s="521">
        <f>AB299*Y299</f>
        <v>0</v>
      </c>
      <c r="AD299" s="673">
        <f>AC299+AA299</f>
        <v>0</v>
      </c>
      <c r="AE299" s="744">
        <f t="shared" si="187"/>
        <v>1</v>
      </c>
      <c r="AF299" s="751">
        <v>29801</v>
      </c>
      <c r="AG299" s="751">
        <f>AF299*AE299</f>
        <v>29801</v>
      </c>
      <c r="AH299" s="751">
        <v>63095.759999999995</v>
      </c>
      <c r="AI299" s="751">
        <f>AH299*AE299</f>
        <v>63095.759999999995</v>
      </c>
      <c r="AJ299" s="752">
        <f>AI299+AG299</f>
        <v>92896.76</v>
      </c>
    </row>
    <row r="300" spans="1:60" s="403" customFormat="1" ht="15.6" hidden="1" customHeight="1" x14ac:dyDescent="0.25">
      <c r="A300" s="445" t="s">
        <v>865</v>
      </c>
      <c r="B300" s="435" t="s">
        <v>410</v>
      </c>
      <c r="C300" s="571" t="s">
        <v>31</v>
      </c>
      <c r="D300" s="587">
        <v>1</v>
      </c>
      <c r="E300" s="467">
        <v>337980</v>
      </c>
      <c r="F300" s="467">
        <f>E300*D300</f>
        <v>337980</v>
      </c>
      <c r="G300" s="467">
        <v>1736492.9400000002</v>
      </c>
      <c r="H300" s="467">
        <f>G300*D300</f>
        <v>1736492.9400000002</v>
      </c>
      <c r="I300" s="589">
        <f>H300+F300</f>
        <v>2074472.9400000002</v>
      </c>
      <c r="J300" s="806"/>
      <c r="K300" s="807">
        <v>337980</v>
      </c>
      <c r="L300" s="808">
        <f>K300*J300</f>
        <v>0</v>
      </c>
      <c r="M300" s="807">
        <v>1736492.9400000002</v>
      </c>
      <c r="N300" s="808">
        <f>M300*J300</f>
        <v>0</v>
      </c>
      <c r="O300" s="812">
        <f>N300+L300</f>
        <v>0</v>
      </c>
      <c r="P300" s="641">
        <f t="shared" si="188"/>
        <v>0</v>
      </c>
      <c r="Q300" s="514">
        <f t="shared" si="189"/>
        <v>0</v>
      </c>
      <c r="R300" s="640">
        <f t="shared" si="171"/>
        <v>0</v>
      </c>
      <c r="S300" s="641"/>
      <c r="T300" s="521">
        <v>337980</v>
      </c>
      <c r="U300" s="521">
        <f>T300*S300</f>
        <v>0</v>
      </c>
      <c r="V300" s="521">
        <v>1736492.9400000002</v>
      </c>
      <c r="W300" s="521">
        <f>V300*S300</f>
        <v>0</v>
      </c>
      <c r="X300" s="673">
        <f>W300+U300</f>
        <v>0</v>
      </c>
      <c r="Y300" s="641"/>
      <c r="Z300" s="521">
        <v>337980</v>
      </c>
      <c r="AA300" s="521">
        <f>Z300*Y300</f>
        <v>0</v>
      </c>
      <c r="AB300" s="521">
        <v>1736492.9400000002</v>
      </c>
      <c r="AC300" s="521">
        <f>AB300*Y300</f>
        <v>0</v>
      </c>
      <c r="AD300" s="673">
        <f>AC300+AA300</f>
        <v>0</v>
      </c>
      <c r="AE300" s="744">
        <f t="shared" si="187"/>
        <v>1</v>
      </c>
      <c r="AF300" s="751">
        <v>337980</v>
      </c>
      <c r="AG300" s="751">
        <f>AF300*AE300</f>
        <v>337980</v>
      </c>
      <c r="AH300" s="751">
        <v>1736492.9400000002</v>
      </c>
      <c r="AI300" s="751">
        <f>AH300*AE300</f>
        <v>1736492.9400000002</v>
      </c>
      <c r="AJ300" s="752">
        <f>AI300+AG300</f>
        <v>2074472.9400000002</v>
      </c>
    </row>
    <row r="301" spans="1:60" s="403" customFormat="1" ht="15.6" hidden="1" customHeight="1" x14ac:dyDescent="0.25">
      <c r="A301" s="445" t="s">
        <v>866</v>
      </c>
      <c r="B301" s="435" t="s">
        <v>411</v>
      </c>
      <c r="C301" s="571" t="s">
        <v>31</v>
      </c>
      <c r="D301" s="587">
        <v>2</v>
      </c>
      <c r="E301" s="467">
        <v>66810</v>
      </c>
      <c r="F301" s="467">
        <f>E301*D301</f>
        <v>133620</v>
      </c>
      <c r="G301" s="467">
        <v>304200</v>
      </c>
      <c r="H301" s="467">
        <f>G301*D301</f>
        <v>608400</v>
      </c>
      <c r="I301" s="589">
        <f>H301+F301</f>
        <v>742020</v>
      </c>
      <c r="J301" s="806"/>
      <c r="K301" s="807">
        <v>66810</v>
      </c>
      <c r="L301" s="808">
        <f>K301*J301</f>
        <v>0</v>
      </c>
      <c r="M301" s="807">
        <v>304200</v>
      </c>
      <c r="N301" s="808">
        <f>M301*J301</f>
        <v>0</v>
      </c>
      <c r="O301" s="812">
        <f>N301+L301</f>
        <v>0</v>
      </c>
      <c r="P301" s="641">
        <f t="shared" si="188"/>
        <v>0</v>
      </c>
      <c r="Q301" s="514">
        <f t="shared" si="189"/>
        <v>0</v>
      </c>
      <c r="R301" s="640">
        <f t="shared" si="171"/>
        <v>0</v>
      </c>
      <c r="S301" s="641"/>
      <c r="T301" s="521">
        <v>66810</v>
      </c>
      <c r="U301" s="521">
        <f>T301*S301</f>
        <v>0</v>
      </c>
      <c r="V301" s="521">
        <v>304200</v>
      </c>
      <c r="W301" s="521">
        <f>V301*S301</f>
        <v>0</v>
      </c>
      <c r="X301" s="673">
        <f>W301+U301</f>
        <v>0</v>
      </c>
      <c r="Y301" s="641"/>
      <c r="Z301" s="521">
        <v>66810</v>
      </c>
      <c r="AA301" s="521">
        <f>Z301*Y301</f>
        <v>0</v>
      </c>
      <c r="AB301" s="521">
        <v>304200</v>
      </c>
      <c r="AC301" s="521">
        <f>AB301*Y301</f>
        <v>0</v>
      </c>
      <c r="AD301" s="673">
        <f>AC301+AA301</f>
        <v>0</v>
      </c>
      <c r="AE301" s="744">
        <f t="shared" si="187"/>
        <v>2</v>
      </c>
      <c r="AF301" s="751">
        <v>66810</v>
      </c>
      <c r="AG301" s="751">
        <f>AF301*AE301</f>
        <v>133620</v>
      </c>
      <c r="AH301" s="751">
        <v>304200</v>
      </c>
      <c r="AI301" s="751">
        <f>AH301*AE301</f>
        <v>608400</v>
      </c>
      <c r="AJ301" s="752">
        <f>AI301+AG301</f>
        <v>742020</v>
      </c>
    </row>
    <row r="302" spans="1:60" s="405" customFormat="1" ht="15.6" hidden="1" customHeight="1" x14ac:dyDescent="0.25">
      <c r="A302" s="445" t="s">
        <v>867</v>
      </c>
      <c r="B302" s="435" t="s">
        <v>412</v>
      </c>
      <c r="C302" s="571" t="s">
        <v>31</v>
      </c>
      <c r="D302" s="587">
        <v>5</v>
      </c>
      <c r="E302" s="467">
        <v>66810</v>
      </c>
      <c r="F302" s="467">
        <f>E302*D302</f>
        <v>334050</v>
      </c>
      <c r="G302" s="467">
        <v>406908.45</v>
      </c>
      <c r="H302" s="467">
        <f>G302*D302</f>
        <v>2034542.25</v>
      </c>
      <c r="I302" s="589">
        <f>H302+F302</f>
        <v>2368592.25</v>
      </c>
      <c r="J302" s="806"/>
      <c r="K302" s="807">
        <v>66810</v>
      </c>
      <c r="L302" s="808">
        <f>K302*J302</f>
        <v>0</v>
      </c>
      <c r="M302" s="807">
        <v>406908.45</v>
      </c>
      <c r="N302" s="808">
        <f>M302*J302</f>
        <v>0</v>
      </c>
      <c r="O302" s="812">
        <f>N302+L302</f>
        <v>0</v>
      </c>
      <c r="P302" s="641">
        <f t="shared" si="188"/>
        <v>0</v>
      </c>
      <c r="Q302" s="514">
        <f t="shared" si="189"/>
        <v>0</v>
      </c>
      <c r="R302" s="640">
        <f t="shared" si="171"/>
        <v>0</v>
      </c>
      <c r="S302" s="641"/>
      <c r="T302" s="514">
        <v>66810</v>
      </c>
      <c r="U302" s="514">
        <f>T302*S302</f>
        <v>0</v>
      </c>
      <c r="V302" s="514">
        <v>406908.45</v>
      </c>
      <c r="W302" s="514">
        <f>V302*S302</f>
        <v>0</v>
      </c>
      <c r="X302" s="671">
        <f>W302+U302</f>
        <v>0</v>
      </c>
      <c r="Y302" s="641"/>
      <c r="Z302" s="514">
        <v>66810</v>
      </c>
      <c r="AA302" s="514">
        <f>Z302*Y302</f>
        <v>0</v>
      </c>
      <c r="AB302" s="514">
        <v>406908.45</v>
      </c>
      <c r="AC302" s="514">
        <f>AB302*Y302</f>
        <v>0</v>
      </c>
      <c r="AD302" s="671">
        <f>AC302+AA302</f>
        <v>0</v>
      </c>
      <c r="AE302" s="744">
        <f t="shared" si="187"/>
        <v>5</v>
      </c>
      <c r="AF302" s="747">
        <v>66810</v>
      </c>
      <c r="AG302" s="747">
        <f>AF302*AE302</f>
        <v>334050</v>
      </c>
      <c r="AH302" s="747">
        <v>406908.45</v>
      </c>
      <c r="AI302" s="747">
        <f>AH302*AE302</f>
        <v>2034542.25</v>
      </c>
      <c r="AJ302" s="748">
        <f>AI302+AG302</f>
        <v>2368592.25</v>
      </c>
      <c r="AK302" s="403"/>
      <c r="AL302" s="403"/>
      <c r="AM302" s="403"/>
      <c r="AN302" s="403"/>
      <c r="AO302" s="403"/>
      <c r="AP302" s="403"/>
      <c r="AQ302" s="403"/>
      <c r="AR302" s="403"/>
      <c r="AS302" s="403"/>
      <c r="AT302" s="403"/>
      <c r="AU302" s="403"/>
      <c r="AV302" s="403"/>
      <c r="AW302" s="403"/>
      <c r="AX302" s="403"/>
      <c r="AY302" s="403"/>
      <c r="AZ302" s="403"/>
      <c r="BA302" s="403"/>
      <c r="BB302" s="403"/>
      <c r="BC302" s="403"/>
      <c r="BD302" s="403"/>
      <c r="BE302" s="403"/>
      <c r="BF302" s="403"/>
      <c r="BG302" s="403"/>
      <c r="BH302" s="403"/>
    </row>
    <row r="303" spans="1:60" s="403" customFormat="1" ht="17.45" hidden="1" customHeight="1" x14ac:dyDescent="0.25">
      <c r="A303" s="443" t="s">
        <v>868</v>
      </c>
      <c r="B303" s="433" t="s">
        <v>413</v>
      </c>
      <c r="C303" s="569"/>
      <c r="D303" s="596"/>
      <c r="E303" s="422"/>
      <c r="F303" s="422">
        <f>SUM(F304:F308)</f>
        <v>491643</v>
      </c>
      <c r="G303" s="422"/>
      <c r="H303" s="422">
        <f>SUM(H304:H308)</f>
        <v>693238</v>
      </c>
      <c r="I303" s="597">
        <f>SUM(I304:I308)</f>
        <v>1184881</v>
      </c>
      <c r="J303" s="823"/>
      <c r="K303" s="816"/>
      <c r="L303" s="834">
        <f>SUM(L304:L308)</f>
        <v>0</v>
      </c>
      <c r="M303" s="816"/>
      <c r="N303" s="834">
        <f>SUM(N304:N308)</f>
        <v>0</v>
      </c>
      <c r="O303" s="835">
        <f>SUM(O304:O308)</f>
        <v>0</v>
      </c>
      <c r="P303" s="641">
        <f t="shared" si="188"/>
        <v>0</v>
      </c>
      <c r="Q303" s="514">
        <f t="shared" si="189"/>
        <v>0</v>
      </c>
      <c r="R303" s="640">
        <f t="shared" si="171"/>
        <v>0</v>
      </c>
      <c r="S303" s="650"/>
      <c r="T303" s="523"/>
      <c r="U303" s="523">
        <f>SUM(U304:U308)</f>
        <v>0</v>
      </c>
      <c r="V303" s="523"/>
      <c r="W303" s="523">
        <f>SUM(W304:W308)</f>
        <v>0</v>
      </c>
      <c r="X303" s="674">
        <f>SUM(X304:X308)</f>
        <v>0</v>
      </c>
      <c r="Y303" s="650"/>
      <c r="Z303" s="523"/>
      <c r="AA303" s="523">
        <f>SUM(AA304:AA308)</f>
        <v>0</v>
      </c>
      <c r="AB303" s="523"/>
      <c r="AC303" s="523">
        <f>SUM(AC304:AC308)</f>
        <v>0</v>
      </c>
      <c r="AD303" s="674">
        <f>SUM(AD304:AD308)</f>
        <v>0</v>
      </c>
      <c r="AE303" s="744">
        <f t="shared" si="187"/>
        <v>0</v>
      </c>
      <c r="AF303" s="753"/>
      <c r="AG303" s="753">
        <f>SUM(AG304:AG308)</f>
        <v>491643</v>
      </c>
      <c r="AH303" s="753"/>
      <c r="AI303" s="753">
        <f>SUM(AI304:AI308)</f>
        <v>693238</v>
      </c>
      <c r="AJ303" s="754">
        <f>SUM(AJ304:AJ308)</f>
        <v>1184881</v>
      </c>
    </row>
    <row r="304" spans="1:60" s="403" customFormat="1" ht="26.45" hidden="1" customHeight="1" x14ac:dyDescent="0.25">
      <c r="A304" s="445" t="s">
        <v>869</v>
      </c>
      <c r="B304" s="435" t="s">
        <v>414</v>
      </c>
      <c r="C304" s="571" t="s">
        <v>31</v>
      </c>
      <c r="D304" s="587">
        <v>7</v>
      </c>
      <c r="E304" s="419">
        <v>8646</v>
      </c>
      <c r="F304" s="419">
        <f>E304*D304</f>
        <v>60522</v>
      </c>
      <c r="G304" s="419">
        <v>22464</v>
      </c>
      <c r="H304" s="419">
        <f>G304*D304</f>
        <v>157248</v>
      </c>
      <c r="I304" s="588">
        <f>H304+F304</f>
        <v>217770</v>
      </c>
      <c r="J304" s="806"/>
      <c r="K304" s="807">
        <v>8646</v>
      </c>
      <c r="L304" s="814">
        <f>K304*J304</f>
        <v>0</v>
      </c>
      <c r="M304" s="807">
        <v>22464</v>
      </c>
      <c r="N304" s="814">
        <f>M304*J304</f>
        <v>0</v>
      </c>
      <c r="O304" s="809">
        <f>N304+L304</f>
        <v>0</v>
      </c>
      <c r="P304" s="641">
        <f t="shared" si="188"/>
        <v>0</v>
      </c>
      <c r="Q304" s="514">
        <f t="shared" si="189"/>
        <v>0</v>
      </c>
      <c r="R304" s="640">
        <f t="shared" si="171"/>
        <v>0</v>
      </c>
      <c r="S304" s="641"/>
      <c r="T304" s="521">
        <v>8646</v>
      </c>
      <c r="U304" s="521">
        <f>T304*S304</f>
        <v>0</v>
      </c>
      <c r="V304" s="521">
        <v>22464</v>
      </c>
      <c r="W304" s="521">
        <f>V304*S304</f>
        <v>0</v>
      </c>
      <c r="X304" s="673">
        <f>W304+U304</f>
        <v>0</v>
      </c>
      <c r="Y304" s="641"/>
      <c r="Z304" s="521">
        <v>8646</v>
      </c>
      <c r="AA304" s="521">
        <f>Z304*Y304</f>
        <v>0</v>
      </c>
      <c r="AB304" s="521">
        <v>22464</v>
      </c>
      <c r="AC304" s="521">
        <f>AB304*Y304</f>
        <v>0</v>
      </c>
      <c r="AD304" s="673">
        <f>AC304+AA304</f>
        <v>0</v>
      </c>
      <c r="AE304" s="744">
        <f t="shared" si="187"/>
        <v>7</v>
      </c>
      <c r="AF304" s="751">
        <v>8646</v>
      </c>
      <c r="AG304" s="751">
        <f>AF304*AE304</f>
        <v>60522</v>
      </c>
      <c r="AH304" s="751">
        <v>22464</v>
      </c>
      <c r="AI304" s="751">
        <f>AH304*AE304</f>
        <v>157248</v>
      </c>
      <c r="AJ304" s="752">
        <f>AI304+AG304</f>
        <v>217770</v>
      </c>
    </row>
    <row r="305" spans="1:36" s="403" customFormat="1" ht="15.6" hidden="1" customHeight="1" x14ac:dyDescent="0.25">
      <c r="A305" s="445" t="s">
        <v>870</v>
      </c>
      <c r="B305" s="435" t="s">
        <v>415</v>
      </c>
      <c r="C305" s="571" t="s">
        <v>33</v>
      </c>
      <c r="D305" s="587">
        <v>0.5</v>
      </c>
      <c r="E305" s="419">
        <v>39300</v>
      </c>
      <c r="F305" s="419">
        <f>E305*D305</f>
        <v>19650</v>
      </c>
      <c r="G305" s="419">
        <v>87100</v>
      </c>
      <c r="H305" s="419">
        <f>G305*D305</f>
        <v>43550</v>
      </c>
      <c r="I305" s="588">
        <f>H305+F305</f>
        <v>63200</v>
      </c>
      <c r="J305" s="806"/>
      <c r="K305" s="807">
        <v>39300</v>
      </c>
      <c r="L305" s="814">
        <f>K305*J305</f>
        <v>0</v>
      </c>
      <c r="M305" s="807">
        <v>87100</v>
      </c>
      <c r="N305" s="814">
        <f>M305*J305</f>
        <v>0</v>
      </c>
      <c r="O305" s="809">
        <f>N305+L305</f>
        <v>0</v>
      </c>
      <c r="P305" s="641">
        <f t="shared" si="188"/>
        <v>0</v>
      </c>
      <c r="Q305" s="514">
        <f t="shared" si="189"/>
        <v>0</v>
      </c>
      <c r="R305" s="640">
        <f t="shared" si="171"/>
        <v>0</v>
      </c>
      <c r="S305" s="641"/>
      <c r="T305" s="521">
        <v>39300</v>
      </c>
      <c r="U305" s="521">
        <f>T305*S305</f>
        <v>0</v>
      </c>
      <c r="V305" s="521">
        <v>87100</v>
      </c>
      <c r="W305" s="521">
        <f>V305*S305</f>
        <v>0</v>
      </c>
      <c r="X305" s="673">
        <f>W305+U305</f>
        <v>0</v>
      </c>
      <c r="Y305" s="641"/>
      <c r="Z305" s="521">
        <v>39300</v>
      </c>
      <c r="AA305" s="521">
        <f>Z305*Y305</f>
        <v>0</v>
      </c>
      <c r="AB305" s="521">
        <v>87100</v>
      </c>
      <c r="AC305" s="521">
        <f>AB305*Y305</f>
        <v>0</v>
      </c>
      <c r="AD305" s="673">
        <f>AC305+AA305</f>
        <v>0</v>
      </c>
      <c r="AE305" s="744">
        <f t="shared" si="187"/>
        <v>0.5</v>
      </c>
      <c r="AF305" s="751">
        <v>39300</v>
      </c>
      <c r="AG305" s="751">
        <f>AF305*AE305</f>
        <v>19650</v>
      </c>
      <c r="AH305" s="751">
        <v>87100</v>
      </c>
      <c r="AI305" s="751">
        <f>AH305*AE305</f>
        <v>43550</v>
      </c>
      <c r="AJ305" s="752">
        <f>AI305+AG305</f>
        <v>63200</v>
      </c>
    </row>
    <row r="306" spans="1:36" s="403" customFormat="1" ht="15.6" hidden="1" customHeight="1" x14ac:dyDescent="0.25">
      <c r="A306" s="445" t="s">
        <v>871</v>
      </c>
      <c r="B306" s="435" t="s">
        <v>416</v>
      </c>
      <c r="C306" s="571" t="s">
        <v>33</v>
      </c>
      <c r="D306" s="587">
        <v>0.2</v>
      </c>
      <c r="E306" s="419">
        <v>39300</v>
      </c>
      <c r="F306" s="419">
        <f>E306*D306</f>
        <v>7860</v>
      </c>
      <c r="G306" s="419">
        <v>87100</v>
      </c>
      <c r="H306" s="419">
        <f>G306*D306</f>
        <v>17420</v>
      </c>
      <c r="I306" s="588">
        <f>H306+F306</f>
        <v>25280</v>
      </c>
      <c r="J306" s="806"/>
      <c r="K306" s="807">
        <v>39300</v>
      </c>
      <c r="L306" s="814">
        <f>K306*J306</f>
        <v>0</v>
      </c>
      <c r="M306" s="807">
        <v>87100</v>
      </c>
      <c r="N306" s="814">
        <f>M306*J306</f>
        <v>0</v>
      </c>
      <c r="O306" s="809">
        <f>N306+L306</f>
        <v>0</v>
      </c>
      <c r="P306" s="641">
        <f t="shared" si="188"/>
        <v>0</v>
      </c>
      <c r="Q306" s="514">
        <f t="shared" si="189"/>
        <v>0</v>
      </c>
      <c r="R306" s="640">
        <f t="shared" si="171"/>
        <v>0</v>
      </c>
      <c r="S306" s="641"/>
      <c r="T306" s="521">
        <v>39300</v>
      </c>
      <c r="U306" s="521">
        <f>T306*S306</f>
        <v>0</v>
      </c>
      <c r="V306" s="521">
        <v>87100</v>
      </c>
      <c r="W306" s="521">
        <f>V306*S306</f>
        <v>0</v>
      </c>
      <c r="X306" s="673">
        <f>W306+U306</f>
        <v>0</v>
      </c>
      <c r="Y306" s="641"/>
      <c r="Z306" s="521">
        <v>39300</v>
      </c>
      <c r="AA306" s="521">
        <f>Z306*Y306</f>
        <v>0</v>
      </c>
      <c r="AB306" s="521">
        <v>87100</v>
      </c>
      <c r="AC306" s="521">
        <f>AB306*Y306</f>
        <v>0</v>
      </c>
      <c r="AD306" s="673">
        <f>AC306+AA306</f>
        <v>0</v>
      </c>
      <c r="AE306" s="744">
        <f t="shared" si="187"/>
        <v>0.2</v>
      </c>
      <c r="AF306" s="751">
        <v>39300</v>
      </c>
      <c r="AG306" s="751">
        <f>AF306*AE306</f>
        <v>7860</v>
      </c>
      <c r="AH306" s="751">
        <v>87100</v>
      </c>
      <c r="AI306" s="751">
        <f>AH306*AE306</f>
        <v>17420</v>
      </c>
      <c r="AJ306" s="752">
        <f>AI306+AG306</f>
        <v>25280</v>
      </c>
    </row>
    <row r="307" spans="1:36" s="403" customFormat="1" ht="26.45" hidden="1" customHeight="1" x14ac:dyDescent="0.25">
      <c r="A307" s="445" t="s">
        <v>872</v>
      </c>
      <c r="B307" s="435" t="s">
        <v>417</v>
      </c>
      <c r="C307" s="571" t="s">
        <v>171</v>
      </c>
      <c r="D307" s="587">
        <v>22</v>
      </c>
      <c r="E307" s="419">
        <v>10218</v>
      </c>
      <c r="F307" s="419">
        <f>E307*D307</f>
        <v>224796</v>
      </c>
      <c r="G307" s="419">
        <v>5460</v>
      </c>
      <c r="H307" s="419">
        <f>G307*D307</f>
        <v>120120</v>
      </c>
      <c r="I307" s="588">
        <f>H307+F307</f>
        <v>344916</v>
      </c>
      <c r="J307" s="806"/>
      <c r="K307" s="807">
        <v>10218</v>
      </c>
      <c r="L307" s="814">
        <f>K307*J307</f>
        <v>0</v>
      </c>
      <c r="M307" s="807">
        <v>5460</v>
      </c>
      <c r="N307" s="814">
        <f>M307*J307</f>
        <v>0</v>
      </c>
      <c r="O307" s="809">
        <f>N307+L307</f>
        <v>0</v>
      </c>
      <c r="P307" s="641">
        <f t="shared" si="188"/>
        <v>0</v>
      </c>
      <c r="Q307" s="514">
        <f t="shared" si="189"/>
        <v>0</v>
      </c>
      <c r="R307" s="640">
        <f t="shared" si="171"/>
        <v>0</v>
      </c>
      <c r="S307" s="641"/>
      <c r="T307" s="521">
        <v>10218</v>
      </c>
      <c r="U307" s="521">
        <f>T307*S307</f>
        <v>0</v>
      </c>
      <c r="V307" s="521">
        <v>5460</v>
      </c>
      <c r="W307" s="521">
        <f>V307*S307</f>
        <v>0</v>
      </c>
      <c r="X307" s="673">
        <f>W307+U307</f>
        <v>0</v>
      </c>
      <c r="Y307" s="641"/>
      <c r="Z307" s="521">
        <v>10218</v>
      </c>
      <c r="AA307" s="521">
        <f>Z307*Y307</f>
        <v>0</v>
      </c>
      <c r="AB307" s="521">
        <v>5460</v>
      </c>
      <c r="AC307" s="521">
        <f>AB307*Y307</f>
        <v>0</v>
      </c>
      <c r="AD307" s="673">
        <f>AC307+AA307</f>
        <v>0</v>
      </c>
      <c r="AE307" s="744">
        <f t="shared" si="187"/>
        <v>22</v>
      </c>
      <c r="AF307" s="751">
        <v>10218</v>
      </c>
      <c r="AG307" s="751">
        <f>AF307*AE307</f>
        <v>224796</v>
      </c>
      <c r="AH307" s="751">
        <v>5460</v>
      </c>
      <c r="AI307" s="751">
        <f>AH307*AE307</f>
        <v>120120</v>
      </c>
      <c r="AJ307" s="752">
        <f>AI307+AG307</f>
        <v>344916</v>
      </c>
    </row>
    <row r="308" spans="1:36" s="403" customFormat="1" ht="15.6" hidden="1" customHeight="1" x14ac:dyDescent="0.25">
      <c r="A308" s="445" t="s">
        <v>873</v>
      </c>
      <c r="B308" s="435" t="s">
        <v>418</v>
      </c>
      <c r="C308" s="571" t="s">
        <v>153</v>
      </c>
      <c r="D308" s="587">
        <v>91</v>
      </c>
      <c r="E308" s="419">
        <v>1965</v>
      </c>
      <c r="F308" s="419">
        <f>E308*D308</f>
        <v>178815</v>
      </c>
      <c r="G308" s="419">
        <v>3900</v>
      </c>
      <c r="H308" s="419">
        <f>G308*D308</f>
        <v>354900</v>
      </c>
      <c r="I308" s="588">
        <f>H308+F308</f>
        <v>533715</v>
      </c>
      <c r="J308" s="806"/>
      <c r="K308" s="807">
        <v>1965</v>
      </c>
      <c r="L308" s="814">
        <f>K308*J308</f>
        <v>0</v>
      </c>
      <c r="M308" s="807">
        <v>3900</v>
      </c>
      <c r="N308" s="814">
        <f>M308*J308</f>
        <v>0</v>
      </c>
      <c r="O308" s="809">
        <f>N308+L308</f>
        <v>0</v>
      </c>
      <c r="P308" s="641">
        <f t="shared" si="188"/>
        <v>0</v>
      </c>
      <c r="Q308" s="514">
        <f t="shared" si="189"/>
        <v>0</v>
      </c>
      <c r="R308" s="640">
        <f t="shared" si="171"/>
        <v>0</v>
      </c>
      <c r="S308" s="641"/>
      <c r="T308" s="521">
        <v>1965</v>
      </c>
      <c r="U308" s="521">
        <f>T308*S308</f>
        <v>0</v>
      </c>
      <c r="V308" s="521">
        <v>3900</v>
      </c>
      <c r="W308" s="521">
        <f>V308*S308</f>
        <v>0</v>
      </c>
      <c r="X308" s="673">
        <f>W308+U308</f>
        <v>0</v>
      </c>
      <c r="Y308" s="641"/>
      <c r="Z308" s="521">
        <v>1965</v>
      </c>
      <c r="AA308" s="521">
        <f>Z308*Y308</f>
        <v>0</v>
      </c>
      <c r="AB308" s="521">
        <v>3900</v>
      </c>
      <c r="AC308" s="521">
        <f>AB308*Y308</f>
        <v>0</v>
      </c>
      <c r="AD308" s="673">
        <f>AC308+AA308</f>
        <v>0</v>
      </c>
      <c r="AE308" s="744">
        <f t="shared" si="187"/>
        <v>91</v>
      </c>
      <c r="AF308" s="751">
        <v>1965</v>
      </c>
      <c r="AG308" s="751">
        <f>AF308*AE308</f>
        <v>178815</v>
      </c>
      <c r="AH308" s="751">
        <v>3900</v>
      </c>
      <c r="AI308" s="751">
        <f>AH308*AE308</f>
        <v>354900</v>
      </c>
      <c r="AJ308" s="752">
        <f>AI308+AG308</f>
        <v>533715</v>
      </c>
    </row>
    <row r="309" spans="1:36" s="403" customFormat="1" ht="17.45" hidden="1" customHeight="1" x14ac:dyDescent="0.25">
      <c r="A309" s="443" t="s">
        <v>874</v>
      </c>
      <c r="B309" s="433" t="s">
        <v>419</v>
      </c>
      <c r="C309" s="569"/>
      <c r="D309" s="596"/>
      <c r="E309" s="422"/>
      <c r="F309" s="422">
        <f>SUM(F310:F311)</f>
        <v>3910222.4</v>
      </c>
      <c r="G309" s="422"/>
      <c r="H309" s="422">
        <f>SUM(H310:H311)</f>
        <v>4803859.4000000004</v>
      </c>
      <c r="I309" s="597">
        <f>SUM(I310:I311)</f>
        <v>8714081.8000000007</v>
      </c>
      <c r="J309" s="823"/>
      <c r="K309" s="816"/>
      <c r="L309" s="834">
        <f>SUM(L310:L311)</f>
        <v>1220800</v>
      </c>
      <c r="M309" s="816"/>
      <c r="N309" s="834">
        <f>SUM(N310:N311)</f>
        <v>1499800</v>
      </c>
      <c r="O309" s="835">
        <f>SUM(O310:O311)</f>
        <v>2720600</v>
      </c>
      <c r="P309" s="641">
        <f t="shared" si="188"/>
        <v>0</v>
      </c>
      <c r="Q309" s="514">
        <f t="shared" si="189"/>
        <v>0</v>
      </c>
      <c r="R309" s="640">
        <f t="shared" si="171"/>
        <v>0</v>
      </c>
      <c r="S309" s="650"/>
      <c r="T309" s="522"/>
      <c r="U309" s="522">
        <f>SUM(U310:U311)</f>
        <v>1220800</v>
      </c>
      <c r="V309" s="522"/>
      <c r="W309" s="522">
        <f>SUM(W310:W311)</f>
        <v>1499800</v>
      </c>
      <c r="X309" s="676">
        <f>SUM(X310:X311)</f>
        <v>2720600</v>
      </c>
      <c r="Y309" s="650"/>
      <c r="Z309" s="522"/>
      <c r="AA309" s="522">
        <f>SUM(AA310:AA311)</f>
        <v>0</v>
      </c>
      <c r="AB309" s="522"/>
      <c r="AC309" s="522">
        <f>SUM(AC310:AC311)</f>
        <v>0</v>
      </c>
      <c r="AD309" s="676">
        <f>SUM(AD310:AD311)</f>
        <v>0</v>
      </c>
      <c r="AE309" s="744">
        <f t="shared" si="187"/>
        <v>0</v>
      </c>
      <c r="AF309" s="770"/>
      <c r="AG309" s="770">
        <f>SUM(AG310:AG311)</f>
        <v>2689422.4</v>
      </c>
      <c r="AH309" s="770"/>
      <c r="AI309" s="770">
        <f>SUM(AI310:AI311)</f>
        <v>3304059.4000000004</v>
      </c>
      <c r="AJ309" s="760">
        <f>SUM(AJ310:AJ311)</f>
        <v>5993481.8000000007</v>
      </c>
    </row>
    <row r="310" spans="1:36" s="403" customFormat="1" ht="38.25" x14ac:dyDescent="0.25">
      <c r="A310" s="445" t="s">
        <v>875</v>
      </c>
      <c r="B310" s="435" t="s">
        <v>420</v>
      </c>
      <c r="C310" s="571" t="s">
        <v>171</v>
      </c>
      <c r="D310" s="587">
        <v>320.3</v>
      </c>
      <c r="E310" s="419">
        <v>12208</v>
      </c>
      <c r="F310" s="419">
        <f>E310*D310</f>
        <v>3910222.4</v>
      </c>
      <c r="G310" s="419">
        <v>14998</v>
      </c>
      <c r="H310" s="419">
        <f>G310*D310</f>
        <v>4803859.4000000004</v>
      </c>
      <c r="I310" s="588">
        <f>H310+F310</f>
        <v>8714081.8000000007</v>
      </c>
      <c r="J310" s="806">
        <v>100</v>
      </c>
      <c r="K310" s="807">
        <v>12208</v>
      </c>
      <c r="L310" s="814">
        <f>K310*J310</f>
        <v>1220800</v>
      </c>
      <c r="M310" s="807">
        <v>14998</v>
      </c>
      <c r="N310" s="814">
        <f>M310*J310</f>
        <v>1499800</v>
      </c>
      <c r="O310" s="809">
        <f>N310+L310</f>
        <v>2720600</v>
      </c>
      <c r="P310" s="641">
        <f t="shared" si="188"/>
        <v>0</v>
      </c>
      <c r="Q310" s="514">
        <f t="shared" si="189"/>
        <v>0</v>
      </c>
      <c r="R310" s="640">
        <f t="shared" si="171"/>
        <v>0</v>
      </c>
      <c r="S310" s="861">
        <v>100</v>
      </c>
      <c r="T310" s="514">
        <v>12208</v>
      </c>
      <c r="U310" s="514">
        <f>T310*S310</f>
        <v>1220800</v>
      </c>
      <c r="V310" s="514">
        <v>14998</v>
      </c>
      <c r="W310" s="514">
        <f>V310*S310</f>
        <v>1499800</v>
      </c>
      <c r="X310" s="671">
        <f>W310+U310</f>
        <v>2720600</v>
      </c>
      <c r="Y310" s="641"/>
      <c r="Z310" s="514">
        <v>12208</v>
      </c>
      <c r="AA310" s="514">
        <f>Z310*Y310</f>
        <v>0</v>
      </c>
      <c r="AB310" s="514">
        <v>14998</v>
      </c>
      <c r="AC310" s="514">
        <f>AB310*Y310</f>
        <v>0</v>
      </c>
      <c r="AD310" s="671">
        <f>AC310+AA310</f>
        <v>0</v>
      </c>
      <c r="AE310" s="744">
        <f t="shared" si="187"/>
        <v>220.3</v>
      </c>
      <c r="AF310" s="747">
        <v>12208</v>
      </c>
      <c r="AG310" s="747">
        <f>AF310*AE310</f>
        <v>2689422.4</v>
      </c>
      <c r="AH310" s="747">
        <v>14998</v>
      </c>
      <c r="AI310" s="747">
        <f>AH310*AE310</f>
        <v>3304059.4000000004</v>
      </c>
      <c r="AJ310" s="748">
        <f>AI310+AG310</f>
        <v>5993481.8000000007</v>
      </c>
    </row>
    <row r="311" spans="1:36" s="403" customFormat="1" ht="17.45" hidden="1" customHeight="1" x14ac:dyDescent="0.25">
      <c r="A311" s="445" t="s">
        <v>876</v>
      </c>
      <c r="B311" s="435" t="s">
        <v>421</v>
      </c>
      <c r="C311" s="571" t="s">
        <v>33</v>
      </c>
      <c r="D311" s="587">
        <v>5.8</v>
      </c>
      <c r="E311" s="419"/>
      <c r="F311" s="419"/>
      <c r="G311" s="419"/>
      <c r="H311" s="419"/>
      <c r="I311" s="588"/>
      <c r="J311" s="806"/>
      <c r="K311" s="807"/>
      <c r="L311" s="814"/>
      <c r="M311" s="807"/>
      <c r="N311" s="814"/>
      <c r="O311" s="809"/>
      <c r="P311" s="641">
        <f t="shared" si="188"/>
        <v>0</v>
      </c>
      <c r="Q311" s="514">
        <f t="shared" si="189"/>
        <v>0</v>
      </c>
      <c r="R311" s="640">
        <f t="shared" si="171"/>
        <v>0</v>
      </c>
      <c r="S311" s="641"/>
      <c r="T311" s="521"/>
      <c r="U311" s="521"/>
      <c r="V311" s="521"/>
      <c r="W311" s="521"/>
      <c r="X311" s="673"/>
      <c r="Y311" s="641"/>
      <c r="Z311" s="521"/>
      <c r="AA311" s="521"/>
      <c r="AB311" s="521"/>
      <c r="AC311" s="521"/>
      <c r="AD311" s="673"/>
      <c r="AE311" s="744">
        <f t="shared" si="187"/>
        <v>5.8</v>
      </c>
      <c r="AF311" s="751"/>
      <c r="AG311" s="751"/>
      <c r="AH311" s="751"/>
      <c r="AI311" s="751"/>
      <c r="AJ311" s="752"/>
    </row>
    <row r="312" spans="1:36" s="403" customFormat="1" ht="17.45" hidden="1" customHeight="1" x14ac:dyDescent="0.25">
      <c r="A312" s="443" t="s">
        <v>877</v>
      </c>
      <c r="B312" s="433" t="s">
        <v>422</v>
      </c>
      <c r="C312" s="569" t="s">
        <v>153</v>
      </c>
      <c r="D312" s="596">
        <f>3545</f>
        <v>3545</v>
      </c>
      <c r="E312" s="470"/>
      <c r="F312" s="470">
        <f>SUM(F313:F318)</f>
        <v>12011678</v>
      </c>
      <c r="G312" s="470"/>
      <c r="H312" s="470">
        <f>SUM(H313:H318)</f>
        <v>10058072.9</v>
      </c>
      <c r="I312" s="592">
        <f>SUM(I313:I318)</f>
        <v>22069750.899999999</v>
      </c>
      <c r="J312" s="823"/>
      <c r="K312" s="824"/>
      <c r="L312" s="825">
        <f>SUM(L313:L318)</f>
        <v>0</v>
      </c>
      <c r="M312" s="824"/>
      <c r="N312" s="825">
        <f>SUM(N313:N318)</f>
        <v>0</v>
      </c>
      <c r="O312" s="818">
        <f>SUM(O313:O318)</f>
        <v>0</v>
      </c>
      <c r="P312" s="641">
        <f t="shared" si="188"/>
        <v>0</v>
      </c>
      <c r="Q312" s="514">
        <f t="shared" si="189"/>
        <v>0</v>
      </c>
      <c r="R312" s="640">
        <f t="shared" si="171"/>
        <v>0</v>
      </c>
      <c r="S312" s="650"/>
      <c r="T312" s="524"/>
      <c r="U312" s="524">
        <f>SUM(U313:U318)</f>
        <v>0</v>
      </c>
      <c r="V312" s="524"/>
      <c r="W312" s="524">
        <f>SUM(W313:W318)</f>
        <v>0</v>
      </c>
      <c r="X312" s="674">
        <f>SUM(X313:X318)</f>
        <v>0</v>
      </c>
      <c r="Y312" s="650"/>
      <c r="Z312" s="524"/>
      <c r="AA312" s="524">
        <f>SUM(AA313:AA318)</f>
        <v>0</v>
      </c>
      <c r="AB312" s="524"/>
      <c r="AC312" s="524">
        <f>SUM(AC313:AC318)</f>
        <v>0</v>
      </c>
      <c r="AD312" s="674">
        <f>SUM(AD313:AD318)</f>
        <v>0</v>
      </c>
      <c r="AE312" s="744">
        <f t="shared" si="187"/>
        <v>3545</v>
      </c>
      <c r="AF312" s="757"/>
      <c r="AG312" s="757">
        <f>SUM(AG313:AG318)</f>
        <v>12011678</v>
      </c>
      <c r="AH312" s="757"/>
      <c r="AI312" s="757">
        <f>SUM(AI313:AI318)</f>
        <v>10058072.9</v>
      </c>
      <c r="AJ312" s="754">
        <f>SUM(AJ313:AJ318)</f>
        <v>22069750.899999999</v>
      </c>
    </row>
    <row r="313" spans="1:36" s="403" customFormat="1" ht="15.6" hidden="1" customHeight="1" x14ac:dyDescent="0.25">
      <c r="A313" s="445" t="s">
        <v>878</v>
      </c>
      <c r="B313" s="435" t="s">
        <v>423</v>
      </c>
      <c r="C313" s="571" t="s">
        <v>153</v>
      </c>
      <c r="D313" s="587">
        <v>3545</v>
      </c>
      <c r="E313" s="467">
        <v>393</v>
      </c>
      <c r="F313" s="467">
        <f t="shared" ref="F313:F318" si="190">E313*D313</f>
        <v>1393185</v>
      </c>
      <c r="G313" s="467">
        <v>78</v>
      </c>
      <c r="H313" s="467">
        <f t="shared" ref="H313:H318" si="191">G313*D313</f>
        <v>276510</v>
      </c>
      <c r="I313" s="589">
        <f t="shared" ref="I313:I318" si="192">H313+F313</f>
        <v>1669695</v>
      </c>
      <c r="J313" s="806"/>
      <c r="K313" s="807">
        <v>393</v>
      </c>
      <c r="L313" s="808">
        <f t="shared" ref="L313:L318" si="193">K313*J313</f>
        <v>0</v>
      </c>
      <c r="M313" s="807">
        <v>78</v>
      </c>
      <c r="N313" s="808">
        <f t="shared" ref="N313:N318" si="194">M313*J313</f>
        <v>0</v>
      </c>
      <c r="O313" s="812">
        <f t="shared" ref="O313:O318" si="195">N313+L313</f>
        <v>0</v>
      </c>
      <c r="P313" s="641">
        <f t="shared" si="188"/>
        <v>0</v>
      </c>
      <c r="Q313" s="514">
        <f t="shared" si="189"/>
        <v>0</v>
      </c>
      <c r="R313" s="640">
        <f t="shared" si="171"/>
        <v>0</v>
      </c>
      <c r="S313" s="641"/>
      <c r="T313" s="521">
        <v>393</v>
      </c>
      <c r="U313" s="521">
        <f t="shared" ref="U313:U318" si="196">T313*S313</f>
        <v>0</v>
      </c>
      <c r="V313" s="521">
        <v>78</v>
      </c>
      <c r="W313" s="521">
        <f t="shared" ref="W313:W318" si="197">V313*S313</f>
        <v>0</v>
      </c>
      <c r="X313" s="673">
        <f t="shared" ref="X313:X318" si="198">W313+U313</f>
        <v>0</v>
      </c>
      <c r="Y313" s="641"/>
      <c r="Z313" s="521">
        <v>393</v>
      </c>
      <c r="AA313" s="521">
        <f t="shared" ref="AA313:AA318" si="199">Z313*Y313</f>
        <v>0</v>
      </c>
      <c r="AB313" s="521">
        <v>78</v>
      </c>
      <c r="AC313" s="521">
        <f t="shared" ref="AC313:AC318" si="200">AB313*Y313</f>
        <v>0</v>
      </c>
      <c r="AD313" s="673">
        <f t="shared" ref="AD313:AD318" si="201">AC313+AA313</f>
        <v>0</v>
      </c>
      <c r="AE313" s="744">
        <f t="shared" si="187"/>
        <v>3545</v>
      </c>
      <c r="AF313" s="751">
        <v>393</v>
      </c>
      <c r="AG313" s="751">
        <f t="shared" ref="AG313:AG318" si="202">AF313*AE313</f>
        <v>1393185</v>
      </c>
      <c r="AH313" s="751">
        <v>78</v>
      </c>
      <c r="AI313" s="751">
        <f t="shared" ref="AI313:AI318" si="203">AH313*AE313</f>
        <v>276510</v>
      </c>
      <c r="AJ313" s="752">
        <f t="shared" ref="AJ313:AJ318" si="204">AI313+AG313</f>
        <v>1669695</v>
      </c>
    </row>
    <row r="314" spans="1:36" s="403" customFormat="1" ht="15.6" hidden="1" customHeight="1" x14ac:dyDescent="0.25">
      <c r="A314" s="445" t="s">
        <v>879</v>
      </c>
      <c r="B314" s="435" t="s">
        <v>424</v>
      </c>
      <c r="C314" s="571" t="s">
        <v>153</v>
      </c>
      <c r="D314" s="587">
        <v>3545</v>
      </c>
      <c r="E314" s="467">
        <v>235.8</v>
      </c>
      <c r="F314" s="467">
        <f t="shared" si="190"/>
        <v>835911</v>
      </c>
      <c r="G314" s="467">
        <v>202.02</v>
      </c>
      <c r="H314" s="467">
        <f t="shared" si="191"/>
        <v>716160.9</v>
      </c>
      <c r="I314" s="589">
        <f t="shared" si="192"/>
        <v>1552071.9</v>
      </c>
      <c r="J314" s="806"/>
      <c r="K314" s="807">
        <v>235.8</v>
      </c>
      <c r="L314" s="808">
        <f t="shared" si="193"/>
        <v>0</v>
      </c>
      <c r="M314" s="807">
        <v>202.02</v>
      </c>
      <c r="N314" s="808">
        <f t="shared" si="194"/>
        <v>0</v>
      </c>
      <c r="O314" s="812">
        <f t="shared" si="195"/>
        <v>0</v>
      </c>
      <c r="P314" s="641">
        <f t="shared" si="188"/>
        <v>0</v>
      </c>
      <c r="Q314" s="514">
        <f t="shared" si="189"/>
        <v>0</v>
      </c>
      <c r="R314" s="640">
        <f t="shared" si="171"/>
        <v>0</v>
      </c>
      <c r="S314" s="641"/>
      <c r="T314" s="521">
        <v>235.8</v>
      </c>
      <c r="U314" s="521">
        <f t="shared" si="196"/>
        <v>0</v>
      </c>
      <c r="V314" s="521">
        <v>202.02</v>
      </c>
      <c r="W314" s="521">
        <f t="shared" si="197"/>
        <v>0</v>
      </c>
      <c r="X314" s="673">
        <f t="shared" si="198"/>
        <v>0</v>
      </c>
      <c r="Y314" s="641"/>
      <c r="Z314" s="521">
        <v>235.8</v>
      </c>
      <c r="AA314" s="521">
        <f t="shared" si="199"/>
        <v>0</v>
      </c>
      <c r="AB314" s="521">
        <v>202.02</v>
      </c>
      <c r="AC314" s="521">
        <f t="shared" si="200"/>
        <v>0</v>
      </c>
      <c r="AD314" s="673">
        <f t="shared" si="201"/>
        <v>0</v>
      </c>
      <c r="AE314" s="744">
        <f t="shared" si="187"/>
        <v>3545</v>
      </c>
      <c r="AF314" s="751">
        <v>235.8</v>
      </c>
      <c r="AG314" s="751">
        <f t="shared" si="202"/>
        <v>835911</v>
      </c>
      <c r="AH314" s="751">
        <v>202.02</v>
      </c>
      <c r="AI314" s="751">
        <f t="shared" si="203"/>
        <v>716160.9</v>
      </c>
      <c r="AJ314" s="752">
        <f t="shared" si="204"/>
        <v>1552071.9</v>
      </c>
    </row>
    <row r="315" spans="1:36" s="403" customFormat="1" ht="15.6" hidden="1" customHeight="1" x14ac:dyDescent="0.25">
      <c r="A315" s="445" t="s">
        <v>880</v>
      </c>
      <c r="B315" s="435" t="s">
        <v>425</v>
      </c>
      <c r="C315" s="571" t="s">
        <v>153</v>
      </c>
      <c r="D315" s="587">
        <v>3545</v>
      </c>
      <c r="E315" s="467">
        <v>1021.8000000000001</v>
      </c>
      <c r="F315" s="467">
        <f t="shared" si="190"/>
        <v>3622281.0000000005</v>
      </c>
      <c r="G315" s="467">
        <v>624</v>
      </c>
      <c r="H315" s="467">
        <f t="shared" si="191"/>
        <v>2212080</v>
      </c>
      <c r="I315" s="589">
        <f t="shared" si="192"/>
        <v>5834361</v>
      </c>
      <c r="J315" s="806"/>
      <c r="K315" s="807">
        <v>1021.8000000000001</v>
      </c>
      <c r="L315" s="808">
        <f t="shared" si="193"/>
        <v>0</v>
      </c>
      <c r="M315" s="807">
        <v>624</v>
      </c>
      <c r="N315" s="808">
        <f t="shared" si="194"/>
        <v>0</v>
      </c>
      <c r="O315" s="812">
        <f t="shared" si="195"/>
        <v>0</v>
      </c>
      <c r="P315" s="641">
        <f t="shared" si="188"/>
        <v>0</v>
      </c>
      <c r="Q315" s="514">
        <f t="shared" si="189"/>
        <v>0</v>
      </c>
      <c r="R315" s="640">
        <f t="shared" si="171"/>
        <v>0</v>
      </c>
      <c r="S315" s="641"/>
      <c r="T315" s="521">
        <v>1021.8000000000001</v>
      </c>
      <c r="U315" s="521">
        <f t="shared" si="196"/>
        <v>0</v>
      </c>
      <c r="V315" s="521">
        <v>624</v>
      </c>
      <c r="W315" s="521">
        <f t="shared" si="197"/>
        <v>0</v>
      </c>
      <c r="X315" s="673">
        <f t="shared" si="198"/>
        <v>0</v>
      </c>
      <c r="Y315" s="641"/>
      <c r="Z315" s="521">
        <v>1021.8000000000001</v>
      </c>
      <c r="AA315" s="521">
        <f t="shared" si="199"/>
        <v>0</v>
      </c>
      <c r="AB315" s="521">
        <v>624</v>
      </c>
      <c r="AC315" s="521">
        <f t="shared" si="200"/>
        <v>0</v>
      </c>
      <c r="AD315" s="673">
        <f t="shared" si="201"/>
        <v>0</v>
      </c>
      <c r="AE315" s="744">
        <f t="shared" si="187"/>
        <v>3545</v>
      </c>
      <c r="AF315" s="751">
        <v>1021.8000000000001</v>
      </c>
      <c r="AG315" s="751">
        <f t="shared" si="202"/>
        <v>3622281.0000000005</v>
      </c>
      <c r="AH315" s="751">
        <v>624</v>
      </c>
      <c r="AI315" s="751">
        <f t="shared" si="203"/>
        <v>2212080</v>
      </c>
      <c r="AJ315" s="752">
        <f t="shared" si="204"/>
        <v>5834361</v>
      </c>
    </row>
    <row r="316" spans="1:36" s="403" customFormat="1" ht="26.45" hidden="1" customHeight="1" x14ac:dyDescent="0.25">
      <c r="A316" s="445" t="s">
        <v>881</v>
      </c>
      <c r="B316" s="435" t="s">
        <v>426</v>
      </c>
      <c r="C316" s="571" t="s">
        <v>171</v>
      </c>
      <c r="D316" s="587">
        <v>284</v>
      </c>
      <c r="E316" s="467">
        <v>12208</v>
      </c>
      <c r="F316" s="467">
        <f t="shared" si="190"/>
        <v>3467072</v>
      </c>
      <c r="G316" s="467">
        <v>14998</v>
      </c>
      <c r="H316" s="467">
        <f t="shared" si="191"/>
        <v>4259432</v>
      </c>
      <c r="I316" s="589">
        <f t="shared" si="192"/>
        <v>7726504</v>
      </c>
      <c r="J316" s="806"/>
      <c r="K316" s="807">
        <v>12208</v>
      </c>
      <c r="L316" s="808">
        <f t="shared" si="193"/>
        <v>0</v>
      </c>
      <c r="M316" s="807">
        <v>14998</v>
      </c>
      <c r="N316" s="808">
        <f t="shared" si="194"/>
        <v>0</v>
      </c>
      <c r="O316" s="812">
        <f t="shared" si="195"/>
        <v>0</v>
      </c>
      <c r="P316" s="641">
        <f t="shared" si="188"/>
        <v>0</v>
      </c>
      <c r="Q316" s="514">
        <f t="shared" si="189"/>
        <v>0</v>
      </c>
      <c r="R316" s="640">
        <f t="shared" si="171"/>
        <v>0</v>
      </c>
      <c r="S316" s="641"/>
      <c r="T316" s="521">
        <v>12208</v>
      </c>
      <c r="U316" s="521">
        <f t="shared" si="196"/>
        <v>0</v>
      </c>
      <c r="V316" s="521">
        <v>14998</v>
      </c>
      <c r="W316" s="521">
        <f t="shared" si="197"/>
        <v>0</v>
      </c>
      <c r="X316" s="673">
        <f t="shared" si="198"/>
        <v>0</v>
      </c>
      <c r="Y316" s="641"/>
      <c r="Z316" s="521">
        <v>12208</v>
      </c>
      <c r="AA316" s="521">
        <f t="shared" si="199"/>
        <v>0</v>
      </c>
      <c r="AB316" s="521">
        <v>14998</v>
      </c>
      <c r="AC316" s="521">
        <f t="shared" si="200"/>
        <v>0</v>
      </c>
      <c r="AD316" s="673">
        <f t="shared" si="201"/>
        <v>0</v>
      </c>
      <c r="AE316" s="744">
        <f t="shared" si="187"/>
        <v>284</v>
      </c>
      <c r="AF316" s="751">
        <v>12208</v>
      </c>
      <c r="AG316" s="751">
        <f t="shared" si="202"/>
        <v>3467072</v>
      </c>
      <c r="AH316" s="751">
        <v>14998</v>
      </c>
      <c r="AI316" s="751">
        <f t="shared" si="203"/>
        <v>4259432</v>
      </c>
      <c r="AJ316" s="752">
        <f t="shared" si="204"/>
        <v>7726504</v>
      </c>
    </row>
    <row r="317" spans="1:36" s="403" customFormat="1" ht="26.45" hidden="1" customHeight="1" x14ac:dyDescent="0.25">
      <c r="A317" s="445" t="s">
        <v>882</v>
      </c>
      <c r="B317" s="435" t="s">
        <v>427</v>
      </c>
      <c r="C317" s="571" t="s">
        <v>153</v>
      </c>
      <c r="D317" s="587">
        <v>3545</v>
      </c>
      <c r="E317" s="467">
        <v>550.20000000000005</v>
      </c>
      <c r="F317" s="467">
        <f t="shared" si="190"/>
        <v>1950459.0000000002</v>
      </c>
      <c r="G317" s="467">
        <v>702</v>
      </c>
      <c r="H317" s="467">
        <f t="shared" si="191"/>
        <v>2488590</v>
      </c>
      <c r="I317" s="589">
        <f t="shared" si="192"/>
        <v>4439049</v>
      </c>
      <c r="J317" s="806"/>
      <c r="K317" s="807">
        <v>550.20000000000005</v>
      </c>
      <c r="L317" s="808">
        <f t="shared" si="193"/>
        <v>0</v>
      </c>
      <c r="M317" s="807">
        <v>702</v>
      </c>
      <c r="N317" s="808">
        <f t="shared" si="194"/>
        <v>0</v>
      </c>
      <c r="O317" s="812">
        <f t="shared" si="195"/>
        <v>0</v>
      </c>
      <c r="P317" s="641">
        <f t="shared" si="188"/>
        <v>0</v>
      </c>
      <c r="Q317" s="514">
        <f t="shared" si="189"/>
        <v>0</v>
      </c>
      <c r="R317" s="640">
        <f t="shared" si="171"/>
        <v>0</v>
      </c>
      <c r="S317" s="641"/>
      <c r="T317" s="521">
        <v>550.20000000000005</v>
      </c>
      <c r="U317" s="521">
        <f t="shared" si="196"/>
        <v>0</v>
      </c>
      <c r="V317" s="521">
        <v>702</v>
      </c>
      <c r="W317" s="521">
        <f t="shared" si="197"/>
        <v>0</v>
      </c>
      <c r="X317" s="673">
        <f t="shared" si="198"/>
        <v>0</v>
      </c>
      <c r="Y317" s="641"/>
      <c r="Z317" s="521">
        <v>550.20000000000005</v>
      </c>
      <c r="AA317" s="521">
        <f t="shared" si="199"/>
        <v>0</v>
      </c>
      <c r="AB317" s="521">
        <v>702</v>
      </c>
      <c r="AC317" s="521">
        <f t="shared" si="200"/>
        <v>0</v>
      </c>
      <c r="AD317" s="673">
        <f t="shared" si="201"/>
        <v>0</v>
      </c>
      <c r="AE317" s="744">
        <f t="shared" si="187"/>
        <v>3545</v>
      </c>
      <c r="AF317" s="751">
        <v>550.20000000000005</v>
      </c>
      <c r="AG317" s="751">
        <f t="shared" si="202"/>
        <v>1950459.0000000002</v>
      </c>
      <c r="AH317" s="751">
        <v>702</v>
      </c>
      <c r="AI317" s="751">
        <f t="shared" si="203"/>
        <v>2488590</v>
      </c>
      <c r="AJ317" s="752">
        <f t="shared" si="204"/>
        <v>4439049</v>
      </c>
    </row>
    <row r="318" spans="1:36" s="403" customFormat="1" ht="15.6" hidden="1" customHeight="1" x14ac:dyDescent="0.25">
      <c r="A318" s="445" t="s">
        <v>883</v>
      </c>
      <c r="B318" s="435" t="s">
        <v>428</v>
      </c>
      <c r="C318" s="571" t="s">
        <v>213</v>
      </c>
      <c r="D318" s="587">
        <v>1350</v>
      </c>
      <c r="E318" s="467">
        <v>550.20000000000005</v>
      </c>
      <c r="F318" s="467">
        <f t="shared" si="190"/>
        <v>742770.00000000012</v>
      </c>
      <c r="G318" s="467">
        <v>78</v>
      </c>
      <c r="H318" s="467">
        <f t="shared" si="191"/>
        <v>105300</v>
      </c>
      <c r="I318" s="589">
        <f t="shared" si="192"/>
        <v>848070.00000000012</v>
      </c>
      <c r="J318" s="806"/>
      <c r="K318" s="807">
        <v>550.20000000000005</v>
      </c>
      <c r="L318" s="808">
        <f t="shared" si="193"/>
        <v>0</v>
      </c>
      <c r="M318" s="807">
        <v>78</v>
      </c>
      <c r="N318" s="808">
        <f t="shared" si="194"/>
        <v>0</v>
      </c>
      <c r="O318" s="812">
        <f t="shared" si="195"/>
        <v>0</v>
      </c>
      <c r="P318" s="641">
        <f t="shared" si="188"/>
        <v>0</v>
      </c>
      <c r="Q318" s="514">
        <f t="shared" si="189"/>
        <v>0</v>
      </c>
      <c r="R318" s="640">
        <f t="shared" si="171"/>
        <v>0</v>
      </c>
      <c r="S318" s="641"/>
      <c r="T318" s="521">
        <v>550.20000000000005</v>
      </c>
      <c r="U318" s="521">
        <f t="shared" si="196"/>
        <v>0</v>
      </c>
      <c r="V318" s="521">
        <v>78</v>
      </c>
      <c r="W318" s="521">
        <f t="shared" si="197"/>
        <v>0</v>
      </c>
      <c r="X318" s="673">
        <f t="shared" si="198"/>
        <v>0</v>
      </c>
      <c r="Y318" s="641"/>
      <c r="Z318" s="521">
        <v>550.20000000000005</v>
      </c>
      <c r="AA318" s="521">
        <f t="shared" si="199"/>
        <v>0</v>
      </c>
      <c r="AB318" s="521">
        <v>78</v>
      </c>
      <c r="AC318" s="521">
        <f t="shared" si="200"/>
        <v>0</v>
      </c>
      <c r="AD318" s="673">
        <f t="shared" si="201"/>
        <v>0</v>
      </c>
      <c r="AE318" s="744">
        <f t="shared" si="187"/>
        <v>1350</v>
      </c>
      <c r="AF318" s="751">
        <v>550.20000000000005</v>
      </c>
      <c r="AG318" s="751">
        <f t="shared" si="202"/>
        <v>742770.00000000012</v>
      </c>
      <c r="AH318" s="751">
        <v>78</v>
      </c>
      <c r="AI318" s="751">
        <f t="shared" si="203"/>
        <v>105300</v>
      </c>
      <c r="AJ318" s="752">
        <f t="shared" si="204"/>
        <v>848070.00000000012</v>
      </c>
    </row>
    <row r="319" spans="1:36" s="403" customFormat="1" ht="17.45" hidden="1" customHeight="1" x14ac:dyDescent="0.25">
      <c r="A319" s="443" t="s">
        <v>884</v>
      </c>
      <c r="B319" s="433" t="s">
        <v>429</v>
      </c>
      <c r="C319" s="569" t="s">
        <v>153</v>
      </c>
      <c r="D319" s="596">
        <v>4580</v>
      </c>
      <c r="E319" s="470"/>
      <c r="F319" s="470">
        <f>SUM(F320:F325)</f>
        <v>15313774</v>
      </c>
      <c r="G319" s="470"/>
      <c r="H319" s="470">
        <f>SUM(H320:H325)</f>
        <v>13847497.6</v>
      </c>
      <c r="I319" s="592">
        <f>SUM(I320:I325)</f>
        <v>29161271.600000001</v>
      </c>
      <c r="J319" s="823"/>
      <c r="K319" s="824"/>
      <c r="L319" s="825">
        <f>SUM(L320:L325)</f>
        <v>0</v>
      </c>
      <c r="M319" s="824"/>
      <c r="N319" s="825">
        <f>SUM(N320:N325)</f>
        <v>0</v>
      </c>
      <c r="O319" s="818">
        <f>SUM(O320:O325)</f>
        <v>0</v>
      </c>
      <c r="P319" s="641">
        <f t="shared" si="188"/>
        <v>0</v>
      </c>
      <c r="Q319" s="514">
        <f t="shared" si="189"/>
        <v>0</v>
      </c>
      <c r="R319" s="640">
        <f t="shared" si="171"/>
        <v>0</v>
      </c>
      <c r="S319" s="650"/>
      <c r="T319" s="524"/>
      <c r="U319" s="524">
        <f>SUM(U320:U325)</f>
        <v>0</v>
      </c>
      <c r="V319" s="524"/>
      <c r="W319" s="524">
        <f>SUM(W320:W325)</f>
        <v>0</v>
      </c>
      <c r="X319" s="674">
        <f>SUM(X320:X325)</f>
        <v>0</v>
      </c>
      <c r="Y319" s="650"/>
      <c r="Z319" s="524"/>
      <c r="AA319" s="524">
        <f>SUM(AA320:AA325)</f>
        <v>0</v>
      </c>
      <c r="AB319" s="524"/>
      <c r="AC319" s="524">
        <f>SUM(AC320:AC325)</f>
        <v>0</v>
      </c>
      <c r="AD319" s="674">
        <f>SUM(AD320:AD325)</f>
        <v>0</v>
      </c>
      <c r="AE319" s="744">
        <f t="shared" si="187"/>
        <v>4580</v>
      </c>
      <c r="AF319" s="757"/>
      <c r="AG319" s="757">
        <f>SUM(AG320:AG325)</f>
        <v>15313774</v>
      </c>
      <c r="AH319" s="757"/>
      <c r="AI319" s="757">
        <f>SUM(AI320:AI325)</f>
        <v>13847497.6</v>
      </c>
      <c r="AJ319" s="754">
        <f>SUM(AJ320:AJ325)</f>
        <v>29161271.600000001</v>
      </c>
    </row>
    <row r="320" spans="1:36" s="403" customFormat="1" ht="15.6" hidden="1" customHeight="1" x14ac:dyDescent="0.25">
      <c r="A320" s="445" t="s">
        <v>885</v>
      </c>
      <c r="B320" s="435" t="s">
        <v>423</v>
      </c>
      <c r="C320" s="571" t="s">
        <v>153</v>
      </c>
      <c r="D320" s="587">
        <v>4580</v>
      </c>
      <c r="E320" s="467">
        <v>393</v>
      </c>
      <c r="F320" s="467">
        <f t="shared" ref="F320:F325" si="205">E320*D320</f>
        <v>1799940</v>
      </c>
      <c r="G320" s="467">
        <v>78</v>
      </c>
      <c r="H320" s="467">
        <f t="shared" ref="H320:H325" si="206">G320*D320</f>
        <v>357240</v>
      </c>
      <c r="I320" s="589">
        <f t="shared" ref="I320:I325" si="207">H320+F320</f>
        <v>2157180</v>
      </c>
      <c r="J320" s="806"/>
      <c r="K320" s="807">
        <v>393</v>
      </c>
      <c r="L320" s="808">
        <f t="shared" ref="L320:L325" si="208">K320*J320</f>
        <v>0</v>
      </c>
      <c r="M320" s="807">
        <v>78</v>
      </c>
      <c r="N320" s="808">
        <f t="shared" ref="N320:N325" si="209">M320*J320</f>
        <v>0</v>
      </c>
      <c r="O320" s="812">
        <f t="shared" ref="O320:O325" si="210">N320+L320</f>
        <v>0</v>
      </c>
      <c r="P320" s="641">
        <f t="shared" si="188"/>
        <v>0</v>
      </c>
      <c r="Q320" s="514">
        <f t="shared" si="189"/>
        <v>0</v>
      </c>
      <c r="R320" s="640">
        <f t="shared" si="171"/>
        <v>0</v>
      </c>
      <c r="S320" s="641"/>
      <c r="T320" s="521">
        <v>393</v>
      </c>
      <c r="U320" s="521">
        <f t="shared" ref="U320:U325" si="211">T320*S320</f>
        <v>0</v>
      </c>
      <c r="V320" s="521">
        <v>78</v>
      </c>
      <c r="W320" s="521">
        <f t="shared" ref="W320:W325" si="212">V320*S320</f>
        <v>0</v>
      </c>
      <c r="X320" s="673">
        <f t="shared" ref="X320:X325" si="213">W320+U320</f>
        <v>0</v>
      </c>
      <c r="Y320" s="641"/>
      <c r="Z320" s="521">
        <v>393</v>
      </c>
      <c r="AA320" s="521">
        <f t="shared" ref="AA320:AA325" si="214">Z320*Y320</f>
        <v>0</v>
      </c>
      <c r="AB320" s="521">
        <v>78</v>
      </c>
      <c r="AC320" s="521">
        <f t="shared" ref="AC320:AC325" si="215">AB320*Y320</f>
        <v>0</v>
      </c>
      <c r="AD320" s="673">
        <f t="shared" ref="AD320:AD325" si="216">AC320+AA320</f>
        <v>0</v>
      </c>
      <c r="AE320" s="744">
        <f t="shared" si="187"/>
        <v>4580</v>
      </c>
      <c r="AF320" s="751">
        <v>393</v>
      </c>
      <c r="AG320" s="751">
        <f t="shared" ref="AG320:AG325" si="217">AF320*AE320</f>
        <v>1799940</v>
      </c>
      <c r="AH320" s="751">
        <v>78</v>
      </c>
      <c r="AI320" s="751">
        <f t="shared" ref="AI320:AI325" si="218">AH320*AE320</f>
        <v>357240</v>
      </c>
      <c r="AJ320" s="752">
        <f t="shared" ref="AJ320:AJ325" si="219">AI320+AG320</f>
        <v>2157180</v>
      </c>
    </row>
    <row r="321" spans="1:36" s="403" customFormat="1" ht="15.6" hidden="1" customHeight="1" x14ac:dyDescent="0.25">
      <c r="A321" s="445" t="s">
        <v>886</v>
      </c>
      <c r="B321" s="435" t="s">
        <v>424</v>
      </c>
      <c r="C321" s="571" t="s">
        <v>153</v>
      </c>
      <c r="D321" s="587">
        <v>4580</v>
      </c>
      <c r="E321" s="467">
        <v>235.8</v>
      </c>
      <c r="F321" s="467">
        <f t="shared" si="205"/>
        <v>1079964</v>
      </c>
      <c r="G321" s="467">
        <v>202.02</v>
      </c>
      <c r="H321" s="467">
        <f t="shared" si="206"/>
        <v>925251.60000000009</v>
      </c>
      <c r="I321" s="589">
        <f t="shared" si="207"/>
        <v>2005215.6</v>
      </c>
      <c r="J321" s="806"/>
      <c r="K321" s="807">
        <v>235.8</v>
      </c>
      <c r="L321" s="808">
        <f t="shared" si="208"/>
        <v>0</v>
      </c>
      <c r="M321" s="807">
        <v>202.02</v>
      </c>
      <c r="N321" s="808">
        <f t="shared" si="209"/>
        <v>0</v>
      </c>
      <c r="O321" s="812">
        <f t="shared" si="210"/>
        <v>0</v>
      </c>
      <c r="P321" s="641">
        <f t="shared" si="188"/>
        <v>0</v>
      </c>
      <c r="Q321" s="514">
        <f t="shared" si="189"/>
        <v>0</v>
      </c>
      <c r="R321" s="640">
        <f t="shared" si="171"/>
        <v>0</v>
      </c>
      <c r="S321" s="641"/>
      <c r="T321" s="521">
        <v>235.8</v>
      </c>
      <c r="U321" s="521">
        <f t="shared" si="211"/>
        <v>0</v>
      </c>
      <c r="V321" s="521">
        <v>202.02</v>
      </c>
      <c r="W321" s="521">
        <f t="shared" si="212"/>
        <v>0</v>
      </c>
      <c r="X321" s="673">
        <f t="shared" si="213"/>
        <v>0</v>
      </c>
      <c r="Y321" s="641"/>
      <c r="Z321" s="521">
        <v>235.8</v>
      </c>
      <c r="AA321" s="521">
        <f t="shared" si="214"/>
        <v>0</v>
      </c>
      <c r="AB321" s="521">
        <v>202.02</v>
      </c>
      <c r="AC321" s="521">
        <f t="shared" si="215"/>
        <v>0</v>
      </c>
      <c r="AD321" s="673">
        <f t="shared" si="216"/>
        <v>0</v>
      </c>
      <c r="AE321" s="744">
        <f t="shared" si="187"/>
        <v>4580</v>
      </c>
      <c r="AF321" s="751">
        <v>235.8</v>
      </c>
      <c r="AG321" s="751">
        <f t="shared" si="217"/>
        <v>1079964</v>
      </c>
      <c r="AH321" s="751">
        <v>202.02</v>
      </c>
      <c r="AI321" s="751">
        <f t="shared" si="218"/>
        <v>925251.60000000009</v>
      </c>
      <c r="AJ321" s="752">
        <f t="shared" si="219"/>
        <v>2005215.6</v>
      </c>
    </row>
    <row r="322" spans="1:36" s="403" customFormat="1" ht="15.6" hidden="1" customHeight="1" x14ac:dyDescent="0.25">
      <c r="A322" s="445" t="s">
        <v>887</v>
      </c>
      <c r="B322" s="435" t="s">
        <v>425</v>
      </c>
      <c r="C322" s="571" t="s">
        <v>171</v>
      </c>
      <c r="D322" s="587">
        <v>4580</v>
      </c>
      <c r="E322" s="467">
        <v>1021.8000000000001</v>
      </c>
      <c r="F322" s="467">
        <f t="shared" si="205"/>
        <v>4679844</v>
      </c>
      <c r="G322" s="467">
        <v>624</v>
      </c>
      <c r="H322" s="467">
        <f t="shared" si="206"/>
        <v>2857920</v>
      </c>
      <c r="I322" s="589">
        <f t="shared" si="207"/>
        <v>7537764</v>
      </c>
      <c r="J322" s="806"/>
      <c r="K322" s="807">
        <v>1021.8000000000001</v>
      </c>
      <c r="L322" s="808">
        <f t="shared" si="208"/>
        <v>0</v>
      </c>
      <c r="M322" s="807">
        <v>624</v>
      </c>
      <c r="N322" s="808">
        <f t="shared" si="209"/>
        <v>0</v>
      </c>
      <c r="O322" s="812">
        <f t="shared" si="210"/>
        <v>0</v>
      </c>
      <c r="P322" s="641">
        <f t="shared" si="188"/>
        <v>0</v>
      </c>
      <c r="Q322" s="514">
        <f t="shared" si="189"/>
        <v>0</v>
      </c>
      <c r="R322" s="640">
        <f t="shared" si="171"/>
        <v>0</v>
      </c>
      <c r="S322" s="641"/>
      <c r="T322" s="521">
        <v>1021.8000000000001</v>
      </c>
      <c r="U322" s="521">
        <f t="shared" si="211"/>
        <v>0</v>
      </c>
      <c r="V322" s="521">
        <v>624</v>
      </c>
      <c r="W322" s="521">
        <f t="shared" si="212"/>
        <v>0</v>
      </c>
      <c r="X322" s="673">
        <f t="shared" si="213"/>
        <v>0</v>
      </c>
      <c r="Y322" s="641"/>
      <c r="Z322" s="521">
        <v>1021.8000000000001</v>
      </c>
      <c r="AA322" s="521">
        <f t="shared" si="214"/>
        <v>0</v>
      </c>
      <c r="AB322" s="521">
        <v>624</v>
      </c>
      <c r="AC322" s="521">
        <f t="shared" si="215"/>
        <v>0</v>
      </c>
      <c r="AD322" s="673">
        <f t="shared" si="216"/>
        <v>0</v>
      </c>
      <c r="AE322" s="744">
        <f t="shared" si="187"/>
        <v>4580</v>
      </c>
      <c r="AF322" s="751">
        <v>1021.8000000000001</v>
      </c>
      <c r="AG322" s="751">
        <f t="shared" si="217"/>
        <v>4679844</v>
      </c>
      <c r="AH322" s="751">
        <v>624</v>
      </c>
      <c r="AI322" s="751">
        <f t="shared" si="218"/>
        <v>2857920</v>
      </c>
      <c r="AJ322" s="752">
        <f t="shared" si="219"/>
        <v>7537764</v>
      </c>
    </row>
    <row r="323" spans="1:36" s="406" customFormat="1" ht="39.6" hidden="1" customHeight="1" x14ac:dyDescent="0.25">
      <c r="A323" s="445" t="s">
        <v>888</v>
      </c>
      <c r="B323" s="435" t="s">
        <v>430</v>
      </c>
      <c r="C323" s="571" t="s">
        <v>171</v>
      </c>
      <c r="D323" s="587">
        <v>367</v>
      </c>
      <c r="E323" s="467">
        <v>12208</v>
      </c>
      <c r="F323" s="467">
        <f t="shared" si="205"/>
        <v>4480336</v>
      </c>
      <c r="G323" s="467">
        <v>17398</v>
      </c>
      <c r="H323" s="467">
        <f t="shared" si="206"/>
        <v>6385066</v>
      </c>
      <c r="I323" s="589">
        <f t="shared" si="207"/>
        <v>10865402</v>
      </c>
      <c r="J323" s="806"/>
      <c r="K323" s="807">
        <v>12208</v>
      </c>
      <c r="L323" s="808">
        <f t="shared" si="208"/>
        <v>0</v>
      </c>
      <c r="M323" s="807">
        <v>17398</v>
      </c>
      <c r="N323" s="808">
        <f t="shared" si="209"/>
        <v>0</v>
      </c>
      <c r="O323" s="812">
        <f t="shared" si="210"/>
        <v>0</v>
      </c>
      <c r="P323" s="641">
        <f t="shared" si="188"/>
        <v>0</v>
      </c>
      <c r="Q323" s="514">
        <f t="shared" si="189"/>
        <v>0</v>
      </c>
      <c r="R323" s="640">
        <f t="shared" si="171"/>
        <v>0</v>
      </c>
      <c r="S323" s="641"/>
      <c r="T323" s="521">
        <v>12208</v>
      </c>
      <c r="U323" s="521">
        <f t="shared" si="211"/>
        <v>0</v>
      </c>
      <c r="V323" s="521">
        <v>17398</v>
      </c>
      <c r="W323" s="521">
        <f t="shared" si="212"/>
        <v>0</v>
      </c>
      <c r="X323" s="673">
        <f t="shared" si="213"/>
        <v>0</v>
      </c>
      <c r="Y323" s="641"/>
      <c r="Z323" s="521">
        <v>12208</v>
      </c>
      <c r="AA323" s="521">
        <f t="shared" si="214"/>
        <v>0</v>
      </c>
      <c r="AB323" s="521">
        <v>17398</v>
      </c>
      <c r="AC323" s="521">
        <f t="shared" si="215"/>
        <v>0</v>
      </c>
      <c r="AD323" s="673">
        <f t="shared" si="216"/>
        <v>0</v>
      </c>
      <c r="AE323" s="744">
        <f t="shared" si="187"/>
        <v>367</v>
      </c>
      <c r="AF323" s="751">
        <v>12208</v>
      </c>
      <c r="AG323" s="751">
        <f t="shared" si="217"/>
        <v>4480336</v>
      </c>
      <c r="AH323" s="751">
        <v>17398</v>
      </c>
      <c r="AI323" s="751">
        <f t="shared" si="218"/>
        <v>6385066</v>
      </c>
      <c r="AJ323" s="752">
        <f t="shared" si="219"/>
        <v>10865402</v>
      </c>
    </row>
    <row r="324" spans="1:36" s="403" customFormat="1" ht="26.45" hidden="1" customHeight="1" x14ac:dyDescent="0.25">
      <c r="A324" s="445" t="s">
        <v>889</v>
      </c>
      <c r="B324" s="435" t="s">
        <v>427</v>
      </c>
      <c r="C324" s="571" t="s">
        <v>153</v>
      </c>
      <c r="D324" s="587">
        <v>4580</v>
      </c>
      <c r="E324" s="467">
        <v>550.20000000000005</v>
      </c>
      <c r="F324" s="467">
        <f t="shared" si="205"/>
        <v>2519916</v>
      </c>
      <c r="G324" s="467">
        <v>702</v>
      </c>
      <c r="H324" s="467">
        <f t="shared" si="206"/>
        <v>3215160</v>
      </c>
      <c r="I324" s="589">
        <f t="shared" si="207"/>
        <v>5735076</v>
      </c>
      <c r="J324" s="806"/>
      <c r="K324" s="807">
        <v>550.20000000000005</v>
      </c>
      <c r="L324" s="808">
        <f t="shared" si="208"/>
        <v>0</v>
      </c>
      <c r="M324" s="807">
        <v>702</v>
      </c>
      <c r="N324" s="808">
        <f t="shared" si="209"/>
        <v>0</v>
      </c>
      <c r="O324" s="812">
        <f t="shared" si="210"/>
        <v>0</v>
      </c>
      <c r="P324" s="641">
        <f t="shared" si="188"/>
        <v>0</v>
      </c>
      <c r="Q324" s="514">
        <f t="shared" si="189"/>
        <v>0</v>
      </c>
      <c r="R324" s="640">
        <f t="shared" si="171"/>
        <v>0</v>
      </c>
      <c r="S324" s="641"/>
      <c r="T324" s="521">
        <v>550.20000000000005</v>
      </c>
      <c r="U324" s="521">
        <f t="shared" si="211"/>
        <v>0</v>
      </c>
      <c r="V324" s="521">
        <v>702</v>
      </c>
      <c r="W324" s="521">
        <f t="shared" si="212"/>
        <v>0</v>
      </c>
      <c r="X324" s="673">
        <f t="shared" si="213"/>
        <v>0</v>
      </c>
      <c r="Y324" s="641"/>
      <c r="Z324" s="521">
        <v>550.20000000000005</v>
      </c>
      <c r="AA324" s="521">
        <f t="shared" si="214"/>
        <v>0</v>
      </c>
      <c r="AB324" s="521">
        <v>702</v>
      </c>
      <c r="AC324" s="521">
        <f t="shared" si="215"/>
        <v>0</v>
      </c>
      <c r="AD324" s="673">
        <f t="shared" si="216"/>
        <v>0</v>
      </c>
      <c r="AE324" s="744">
        <f t="shared" si="187"/>
        <v>4580</v>
      </c>
      <c r="AF324" s="751">
        <v>550.20000000000005</v>
      </c>
      <c r="AG324" s="751">
        <f t="shared" si="217"/>
        <v>2519916</v>
      </c>
      <c r="AH324" s="751">
        <v>702</v>
      </c>
      <c r="AI324" s="751">
        <f t="shared" si="218"/>
        <v>3215160</v>
      </c>
      <c r="AJ324" s="752">
        <f t="shared" si="219"/>
        <v>5735076</v>
      </c>
    </row>
    <row r="325" spans="1:36" s="403" customFormat="1" ht="15.6" hidden="1" customHeight="1" x14ac:dyDescent="0.25">
      <c r="A325" s="445" t="s">
        <v>890</v>
      </c>
      <c r="B325" s="435" t="s">
        <v>428</v>
      </c>
      <c r="C325" s="571" t="s">
        <v>213</v>
      </c>
      <c r="D325" s="587">
        <v>1370</v>
      </c>
      <c r="E325" s="467">
        <v>550.20000000000005</v>
      </c>
      <c r="F325" s="467">
        <f t="shared" si="205"/>
        <v>753774.00000000012</v>
      </c>
      <c r="G325" s="467">
        <v>78</v>
      </c>
      <c r="H325" s="467">
        <f t="shared" si="206"/>
        <v>106860</v>
      </c>
      <c r="I325" s="589">
        <f t="shared" si="207"/>
        <v>860634.00000000012</v>
      </c>
      <c r="J325" s="806"/>
      <c r="K325" s="807">
        <v>550.20000000000005</v>
      </c>
      <c r="L325" s="808">
        <f t="shared" si="208"/>
        <v>0</v>
      </c>
      <c r="M325" s="807">
        <v>78</v>
      </c>
      <c r="N325" s="808">
        <f t="shared" si="209"/>
        <v>0</v>
      </c>
      <c r="O325" s="812">
        <f t="shared" si="210"/>
        <v>0</v>
      </c>
      <c r="P325" s="641">
        <f t="shared" si="188"/>
        <v>0</v>
      </c>
      <c r="Q325" s="514">
        <f t="shared" si="189"/>
        <v>0</v>
      </c>
      <c r="R325" s="640">
        <f t="shared" si="171"/>
        <v>0</v>
      </c>
      <c r="S325" s="641"/>
      <c r="T325" s="521">
        <v>550.20000000000005</v>
      </c>
      <c r="U325" s="521">
        <f t="shared" si="211"/>
        <v>0</v>
      </c>
      <c r="V325" s="521">
        <v>78</v>
      </c>
      <c r="W325" s="521">
        <f t="shared" si="212"/>
        <v>0</v>
      </c>
      <c r="X325" s="673">
        <f t="shared" si="213"/>
        <v>0</v>
      </c>
      <c r="Y325" s="641"/>
      <c r="Z325" s="521">
        <v>550.20000000000005</v>
      </c>
      <c r="AA325" s="521">
        <f t="shared" si="214"/>
        <v>0</v>
      </c>
      <c r="AB325" s="521">
        <v>78</v>
      </c>
      <c r="AC325" s="521">
        <f t="shared" si="215"/>
        <v>0</v>
      </c>
      <c r="AD325" s="673">
        <f t="shared" si="216"/>
        <v>0</v>
      </c>
      <c r="AE325" s="744">
        <f t="shared" si="187"/>
        <v>1370</v>
      </c>
      <c r="AF325" s="751">
        <v>550.20000000000005</v>
      </c>
      <c r="AG325" s="751">
        <f t="shared" si="217"/>
        <v>753774.00000000012</v>
      </c>
      <c r="AH325" s="751">
        <v>78</v>
      </c>
      <c r="AI325" s="751">
        <f t="shared" si="218"/>
        <v>106860</v>
      </c>
      <c r="AJ325" s="752">
        <f t="shared" si="219"/>
        <v>860634.00000000012</v>
      </c>
    </row>
    <row r="326" spans="1:36" s="403" customFormat="1" ht="17.45" hidden="1" customHeight="1" x14ac:dyDescent="0.25">
      <c r="A326" s="443" t="s">
        <v>891</v>
      </c>
      <c r="B326" s="433" t="s">
        <v>431</v>
      </c>
      <c r="C326" s="569"/>
      <c r="D326" s="596"/>
      <c r="E326" s="470"/>
      <c r="F326" s="470">
        <f>SUM(F327:F330)</f>
        <v>2452320</v>
      </c>
      <c r="G326" s="470"/>
      <c r="H326" s="470">
        <f>SUM(H327:H330)</f>
        <v>1341522</v>
      </c>
      <c r="I326" s="592">
        <f>SUM(I327:I330)</f>
        <v>3793842</v>
      </c>
      <c r="J326" s="823"/>
      <c r="K326" s="824"/>
      <c r="L326" s="825">
        <f>SUM(L327:L330)</f>
        <v>0</v>
      </c>
      <c r="M326" s="824"/>
      <c r="N326" s="825">
        <f>SUM(N327:N330)</f>
        <v>0</v>
      </c>
      <c r="O326" s="818">
        <f>SUM(O327:O330)</f>
        <v>0</v>
      </c>
      <c r="P326" s="641">
        <f t="shared" si="188"/>
        <v>0</v>
      </c>
      <c r="Q326" s="514">
        <f t="shared" si="189"/>
        <v>0</v>
      </c>
      <c r="R326" s="640">
        <f t="shared" si="171"/>
        <v>0</v>
      </c>
      <c r="S326" s="650"/>
      <c r="T326" s="524"/>
      <c r="U326" s="524">
        <f>SUM(U327:U330)</f>
        <v>0</v>
      </c>
      <c r="V326" s="524"/>
      <c r="W326" s="524">
        <f>SUM(W327:W330)</f>
        <v>0</v>
      </c>
      <c r="X326" s="674">
        <f>SUM(X327:X330)</f>
        <v>0</v>
      </c>
      <c r="Y326" s="650"/>
      <c r="Z326" s="524"/>
      <c r="AA326" s="524">
        <f>SUM(AA327:AA330)</f>
        <v>0</v>
      </c>
      <c r="AB326" s="524"/>
      <c r="AC326" s="524">
        <f>SUM(AC327:AC330)</f>
        <v>0</v>
      </c>
      <c r="AD326" s="674">
        <f>SUM(AD327:AD330)</f>
        <v>0</v>
      </c>
      <c r="AE326" s="744">
        <f t="shared" si="187"/>
        <v>0</v>
      </c>
      <c r="AF326" s="757"/>
      <c r="AG326" s="757">
        <f>SUM(AG327:AG330)</f>
        <v>2452320</v>
      </c>
      <c r="AH326" s="757"/>
      <c r="AI326" s="757">
        <f>SUM(AI327:AI330)</f>
        <v>1341522</v>
      </c>
      <c r="AJ326" s="754">
        <f>SUM(AJ327:AJ330)</f>
        <v>3793842</v>
      </c>
    </row>
    <row r="327" spans="1:36" s="403" customFormat="1" ht="15.6" hidden="1" customHeight="1" x14ac:dyDescent="0.25">
      <c r="A327" s="445" t="s">
        <v>892</v>
      </c>
      <c r="B327" s="435" t="s">
        <v>432</v>
      </c>
      <c r="C327" s="572" t="s">
        <v>153</v>
      </c>
      <c r="D327" s="587">
        <v>100</v>
      </c>
      <c r="E327" s="467">
        <v>2672.4</v>
      </c>
      <c r="F327" s="467">
        <f>E327*D327</f>
        <v>267240</v>
      </c>
      <c r="G327" s="467">
        <v>1326</v>
      </c>
      <c r="H327" s="467">
        <f>G327*D327</f>
        <v>132600</v>
      </c>
      <c r="I327" s="589">
        <f>H327+F327</f>
        <v>399840</v>
      </c>
      <c r="J327" s="806"/>
      <c r="K327" s="807">
        <v>2672.4</v>
      </c>
      <c r="L327" s="808">
        <f>K327*J327</f>
        <v>0</v>
      </c>
      <c r="M327" s="807">
        <v>1326</v>
      </c>
      <c r="N327" s="808">
        <f>M327*J327</f>
        <v>0</v>
      </c>
      <c r="O327" s="812">
        <f>N327+L327</f>
        <v>0</v>
      </c>
      <c r="P327" s="641">
        <f t="shared" si="188"/>
        <v>0</v>
      </c>
      <c r="Q327" s="514">
        <f t="shared" si="189"/>
        <v>0</v>
      </c>
      <c r="R327" s="640">
        <f t="shared" si="171"/>
        <v>0</v>
      </c>
      <c r="S327" s="641"/>
      <c r="T327" s="521">
        <v>2672.4</v>
      </c>
      <c r="U327" s="521">
        <f>T327*S327</f>
        <v>0</v>
      </c>
      <c r="V327" s="521">
        <v>1326</v>
      </c>
      <c r="W327" s="521">
        <f>V327*S327</f>
        <v>0</v>
      </c>
      <c r="X327" s="673">
        <f>W327+U327</f>
        <v>0</v>
      </c>
      <c r="Y327" s="641"/>
      <c r="Z327" s="521">
        <v>2672.4</v>
      </c>
      <c r="AA327" s="521">
        <f>Z327*Y327</f>
        <v>0</v>
      </c>
      <c r="AB327" s="521">
        <v>1326</v>
      </c>
      <c r="AC327" s="521">
        <f>AB327*Y327</f>
        <v>0</v>
      </c>
      <c r="AD327" s="673">
        <f>AC327+AA327</f>
        <v>0</v>
      </c>
      <c r="AE327" s="744">
        <f t="shared" si="187"/>
        <v>100</v>
      </c>
      <c r="AF327" s="751">
        <v>2672.4</v>
      </c>
      <c r="AG327" s="751">
        <f>AF327*AE327</f>
        <v>267240</v>
      </c>
      <c r="AH327" s="751">
        <v>1326</v>
      </c>
      <c r="AI327" s="751">
        <f>AH327*AE327</f>
        <v>132600</v>
      </c>
      <c r="AJ327" s="752">
        <f>AI327+AG327</f>
        <v>399840</v>
      </c>
    </row>
    <row r="328" spans="1:36" s="403" customFormat="1" ht="15.6" hidden="1" customHeight="1" x14ac:dyDescent="0.25">
      <c r="A328" s="445" t="s">
        <v>893</v>
      </c>
      <c r="B328" s="435" t="s">
        <v>433</v>
      </c>
      <c r="C328" s="572" t="s">
        <v>31</v>
      </c>
      <c r="D328" s="587">
        <v>120</v>
      </c>
      <c r="E328" s="467">
        <v>11790</v>
      </c>
      <c r="F328" s="467">
        <f>E328*D328</f>
        <v>1414800</v>
      </c>
      <c r="G328" s="467">
        <v>4680</v>
      </c>
      <c r="H328" s="467">
        <f>G328*D328</f>
        <v>561600</v>
      </c>
      <c r="I328" s="589">
        <f>H328+F328</f>
        <v>1976400</v>
      </c>
      <c r="J328" s="806"/>
      <c r="K328" s="807">
        <v>11790</v>
      </c>
      <c r="L328" s="808">
        <f>K328*J328</f>
        <v>0</v>
      </c>
      <c r="M328" s="807">
        <v>4680</v>
      </c>
      <c r="N328" s="808">
        <f>M328*J328</f>
        <v>0</v>
      </c>
      <c r="O328" s="812">
        <f>N328+L328</f>
        <v>0</v>
      </c>
      <c r="P328" s="641">
        <f t="shared" si="188"/>
        <v>0</v>
      </c>
      <c r="Q328" s="514">
        <f t="shared" si="189"/>
        <v>0</v>
      </c>
      <c r="R328" s="640">
        <f t="shared" si="171"/>
        <v>0</v>
      </c>
      <c r="S328" s="641"/>
      <c r="T328" s="521">
        <v>11790</v>
      </c>
      <c r="U328" s="521">
        <f>T328*S328</f>
        <v>0</v>
      </c>
      <c r="V328" s="521">
        <v>4680</v>
      </c>
      <c r="W328" s="521">
        <f>V328*S328</f>
        <v>0</v>
      </c>
      <c r="X328" s="673">
        <f>W328+U328</f>
        <v>0</v>
      </c>
      <c r="Y328" s="641"/>
      <c r="Z328" s="521">
        <v>11790</v>
      </c>
      <c r="AA328" s="521">
        <f>Z328*Y328</f>
        <v>0</v>
      </c>
      <c r="AB328" s="521">
        <v>4680</v>
      </c>
      <c r="AC328" s="521">
        <f>AB328*Y328</f>
        <v>0</v>
      </c>
      <c r="AD328" s="673">
        <f>AC328+AA328</f>
        <v>0</v>
      </c>
      <c r="AE328" s="744">
        <f t="shared" si="187"/>
        <v>120</v>
      </c>
      <c r="AF328" s="751">
        <v>11790</v>
      </c>
      <c r="AG328" s="751">
        <f>AF328*AE328</f>
        <v>1414800</v>
      </c>
      <c r="AH328" s="751">
        <v>4680</v>
      </c>
      <c r="AI328" s="751">
        <f>AH328*AE328</f>
        <v>561600</v>
      </c>
      <c r="AJ328" s="752">
        <f>AI328+AG328</f>
        <v>1976400</v>
      </c>
    </row>
    <row r="329" spans="1:36" s="403" customFormat="1" ht="26.45" hidden="1" customHeight="1" x14ac:dyDescent="0.25">
      <c r="A329" s="445" t="s">
        <v>894</v>
      </c>
      <c r="B329" s="435" t="s">
        <v>434</v>
      </c>
      <c r="C329" s="572" t="s">
        <v>171</v>
      </c>
      <c r="D329" s="587">
        <v>26</v>
      </c>
      <c r="E329" s="467">
        <v>13132.246153846156</v>
      </c>
      <c r="F329" s="467">
        <f>E329*D329</f>
        <v>341438.4</v>
      </c>
      <c r="G329" s="467">
        <v>21921</v>
      </c>
      <c r="H329" s="467">
        <f>G329*D329</f>
        <v>569946</v>
      </c>
      <c r="I329" s="589">
        <f>H329+F329</f>
        <v>911384.4</v>
      </c>
      <c r="J329" s="806"/>
      <c r="K329" s="807">
        <v>13132.246153846156</v>
      </c>
      <c r="L329" s="808">
        <f>K329*J329</f>
        <v>0</v>
      </c>
      <c r="M329" s="807">
        <v>21921</v>
      </c>
      <c r="N329" s="808">
        <f>M329*J329</f>
        <v>0</v>
      </c>
      <c r="O329" s="812">
        <f>N329+L329</f>
        <v>0</v>
      </c>
      <c r="P329" s="641">
        <f t="shared" si="188"/>
        <v>0</v>
      </c>
      <c r="Q329" s="514">
        <f t="shared" si="189"/>
        <v>0</v>
      </c>
      <c r="R329" s="640">
        <f t="shared" si="171"/>
        <v>0</v>
      </c>
      <c r="S329" s="641"/>
      <c r="T329" s="521">
        <v>13132.246153846156</v>
      </c>
      <c r="U329" s="521">
        <f>T329*S329</f>
        <v>0</v>
      </c>
      <c r="V329" s="521">
        <v>21921</v>
      </c>
      <c r="W329" s="521">
        <f>V329*S329</f>
        <v>0</v>
      </c>
      <c r="X329" s="673">
        <f>W329+U329</f>
        <v>0</v>
      </c>
      <c r="Y329" s="641"/>
      <c r="Z329" s="521">
        <v>13132.246153846156</v>
      </c>
      <c r="AA329" s="521">
        <f>Z329*Y329</f>
        <v>0</v>
      </c>
      <c r="AB329" s="521">
        <v>21921</v>
      </c>
      <c r="AC329" s="521">
        <f>AB329*Y329</f>
        <v>0</v>
      </c>
      <c r="AD329" s="673">
        <f>AC329+AA329</f>
        <v>0</v>
      </c>
      <c r="AE329" s="744">
        <f t="shared" si="187"/>
        <v>26</v>
      </c>
      <c r="AF329" s="751">
        <v>13132.246153846156</v>
      </c>
      <c r="AG329" s="751">
        <f>AF329*AE329</f>
        <v>341438.4</v>
      </c>
      <c r="AH329" s="751">
        <v>21921</v>
      </c>
      <c r="AI329" s="751">
        <f>AH329*AE329</f>
        <v>569946</v>
      </c>
      <c r="AJ329" s="752">
        <f>AI329+AG329</f>
        <v>911384.4</v>
      </c>
    </row>
    <row r="330" spans="1:36" s="403" customFormat="1" ht="15.6" hidden="1" customHeight="1" x14ac:dyDescent="0.25">
      <c r="A330" s="445" t="s">
        <v>895</v>
      </c>
      <c r="B330" s="435" t="s">
        <v>435</v>
      </c>
      <c r="C330" s="572" t="s">
        <v>134</v>
      </c>
      <c r="D330" s="587">
        <v>496</v>
      </c>
      <c r="E330" s="467">
        <v>864.6</v>
      </c>
      <c r="F330" s="467">
        <f>E330*D330</f>
        <v>428841.60000000003</v>
      </c>
      <c r="G330" s="467">
        <v>156</v>
      </c>
      <c r="H330" s="467">
        <f>G330*D330</f>
        <v>77376</v>
      </c>
      <c r="I330" s="589">
        <f>H330+F330</f>
        <v>506217.60000000003</v>
      </c>
      <c r="J330" s="806"/>
      <c r="K330" s="807">
        <v>864.6</v>
      </c>
      <c r="L330" s="808">
        <f>K330*J330</f>
        <v>0</v>
      </c>
      <c r="M330" s="807">
        <v>156</v>
      </c>
      <c r="N330" s="808">
        <f>M330*J330</f>
        <v>0</v>
      </c>
      <c r="O330" s="812">
        <f>N330+L330</f>
        <v>0</v>
      </c>
      <c r="P330" s="641">
        <f t="shared" si="188"/>
        <v>0</v>
      </c>
      <c r="Q330" s="514">
        <f t="shared" si="189"/>
        <v>0</v>
      </c>
      <c r="R330" s="640">
        <f t="shared" si="171"/>
        <v>0</v>
      </c>
      <c r="S330" s="641"/>
      <c r="T330" s="521">
        <v>864.6</v>
      </c>
      <c r="U330" s="521">
        <f>T330*S330</f>
        <v>0</v>
      </c>
      <c r="V330" s="521">
        <v>156</v>
      </c>
      <c r="W330" s="521">
        <f>V330*S330</f>
        <v>0</v>
      </c>
      <c r="X330" s="673">
        <f>W330+U330</f>
        <v>0</v>
      </c>
      <c r="Y330" s="641"/>
      <c r="Z330" s="521">
        <v>864.6</v>
      </c>
      <c r="AA330" s="521">
        <f>Z330*Y330</f>
        <v>0</v>
      </c>
      <c r="AB330" s="521">
        <v>156</v>
      </c>
      <c r="AC330" s="521">
        <f>AB330*Y330</f>
        <v>0</v>
      </c>
      <c r="AD330" s="673">
        <f>AC330+AA330</f>
        <v>0</v>
      </c>
      <c r="AE330" s="744">
        <f t="shared" si="187"/>
        <v>496</v>
      </c>
      <c r="AF330" s="751">
        <v>864.6</v>
      </c>
      <c r="AG330" s="751">
        <f>AF330*AE330</f>
        <v>428841.60000000003</v>
      </c>
      <c r="AH330" s="751">
        <v>156</v>
      </c>
      <c r="AI330" s="751">
        <f>AH330*AE330</f>
        <v>77376</v>
      </c>
      <c r="AJ330" s="752">
        <f>AI330+AG330</f>
        <v>506217.60000000003</v>
      </c>
    </row>
    <row r="331" spans="1:36" ht="17.45" hidden="1" customHeight="1" x14ac:dyDescent="0.25">
      <c r="A331" s="443" t="s">
        <v>896</v>
      </c>
      <c r="B331" s="433" t="s">
        <v>436</v>
      </c>
      <c r="C331" s="569"/>
      <c r="D331" s="596"/>
      <c r="E331" s="470"/>
      <c r="F331" s="470">
        <f>SUM(F332:F341)</f>
        <v>4453232.34</v>
      </c>
      <c r="G331" s="470"/>
      <c r="H331" s="470">
        <f>SUM(H332:H341)</f>
        <v>8043587.7600000007</v>
      </c>
      <c r="I331" s="592">
        <f>SUM(I332:I341)</f>
        <v>12496820.1</v>
      </c>
      <c r="J331" s="823"/>
      <c r="K331" s="824"/>
      <c r="L331" s="825">
        <f>SUM(L332:L341)</f>
        <v>0</v>
      </c>
      <c r="M331" s="824"/>
      <c r="N331" s="825">
        <f>SUM(N332:N341)</f>
        <v>0</v>
      </c>
      <c r="O331" s="818">
        <f>SUM(O332:O341)</f>
        <v>0</v>
      </c>
      <c r="P331" s="641">
        <f t="shared" si="188"/>
        <v>0</v>
      </c>
      <c r="Q331" s="514">
        <f t="shared" si="189"/>
        <v>0</v>
      </c>
      <c r="R331" s="640">
        <f t="shared" si="171"/>
        <v>0</v>
      </c>
      <c r="S331" s="650"/>
      <c r="T331" s="524"/>
      <c r="U331" s="524">
        <f>SUM(U332:U341)</f>
        <v>0</v>
      </c>
      <c r="V331" s="524"/>
      <c r="W331" s="524">
        <f>SUM(W332:W341)</f>
        <v>0</v>
      </c>
      <c r="X331" s="674">
        <f>SUM(X332:X341)</f>
        <v>0</v>
      </c>
      <c r="Y331" s="650"/>
      <c r="Z331" s="524"/>
      <c r="AA331" s="524">
        <f>SUM(AA332:AA341)</f>
        <v>0</v>
      </c>
      <c r="AB331" s="524"/>
      <c r="AC331" s="524">
        <f>SUM(AC332:AC341)</f>
        <v>0</v>
      </c>
      <c r="AD331" s="674">
        <f>SUM(AD332:AD341)</f>
        <v>0</v>
      </c>
      <c r="AE331" s="744">
        <f t="shared" si="187"/>
        <v>0</v>
      </c>
      <c r="AF331" s="757"/>
      <c r="AG331" s="757">
        <f>SUM(AG332:AG341)</f>
        <v>4453232.34</v>
      </c>
      <c r="AH331" s="757"/>
      <c r="AI331" s="757">
        <f>SUM(AI332:AI341)</f>
        <v>8043587.7600000007</v>
      </c>
      <c r="AJ331" s="754">
        <f>SUM(AJ332:AJ341)</f>
        <v>12496820.1</v>
      </c>
    </row>
    <row r="332" spans="1:36" ht="15.6" hidden="1" customHeight="1" x14ac:dyDescent="0.25">
      <c r="A332" s="445" t="s">
        <v>897</v>
      </c>
      <c r="B332" s="435" t="s">
        <v>432</v>
      </c>
      <c r="C332" s="572" t="s">
        <v>153</v>
      </c>
      <c r="D332" s="587">
        <v>330</v>
      </c>
      <c r="E332" s="467">
        <v>5502</v>
      </c>
      <c r="F332" s="467">
        <f t="shared" ref="F332:F341" si="220">E332*D332</f>
        <v>1815660</v>
      </c>
      <c r="G332" s="467">
        <v>1326</v>
      </c>
      <c r="H332" s="467">
        <f t="shared" ref="H332:H341" si="221">G332*D332</f>
        <v>437580</v>
      </c>
      <c r="I332" s="589">
        <f t="shared" ref="I332:I341" si="222">H332+F332</f>
        <v>2253240</v>
      </c>
      <c r="J332" s="806"/>
      <c r="K332" s="807">
        <v>5502</v>
      </c>
      <c r="L332" s="808">
        <f t="shared" ref="L332:L341" si="223">K332*J332</f>
        <v>0</v>
      </c>
      <c r="M332" s="807">
        <v>1326</v>
      </c>
      <c r="N332" s="808">
        <f t="shared" ref="N332:N341" si="224">M332*J332</f>
        <v>0</v>
      </c>
      <c r="O332" s="812">
        <f t="shared" ref="O332:O341" si="225">N332+L332</f>
        <v>0</v>
      </c>
      <c r="P332" s="641">
        <f t="shared" si="188"/>
        <v>0</v>
      </c>
      <c r="Q332" s="514">
        <f t="shared" si="189"/>
        <v>0</v>
      </c>
      <c r="R332" s="640">
        <f t="shared" si="171"/>
        <v>0</v>
      </c>
      <c r="S332" s="641"/>
      <c r="T332" s="521">
        <v>5502</v>
      </c>
      <c r="U332" s="521">
        <f t="shared" ref="U332:U341" si="226">T332*S332</f>
        <v>0</v>
      </c>
      <c r="V332" s="521">
        <v>1326</v>
      </c>
      <c r="W332" s="521">
        <f t="shared" ref="W332:W341" si="227">V332*S332</f>
        <v>0</v>
      </c>
      <c r="X332" s="673">
        <f t="shared" ref="X332:X341" si="228">W332+U332</f>
        <v>0</v>
      </c>
      <c r="Y332" s="641"/>
      <c r="Z332" s="521">
        <v>5502</v>
      </c>
      <c r="AA332" s="521">
        <f t="shared" ref="AA332:AA341" si="229">Z332*Y332</f>
        <v>0</v>
      </c>
      <c r="AB332" s="521">
        <v>1326</v>
      </c>
      <c r="AC332" s="521">
        <f t="shared" ref="AC332:AC341" si="230">AB332*Y332</f>
        <v>0</v>
      </c>
      <c r="AD332" s="673">
        <f t="shared" ref="AD332:AD341" si="231">AC332+AA332</f>
        <v>0</v>
      </c>
      <c r="AE332" s="744">
        <f t="shared" si="187"/>
        <v>330</v>
      </c>
      <c r="AF332" s="751">
        <v>5502</v>
      </c>
      <c r="AG332" s="751">
        <f t="shared" ref="AG332:AG341" si="232">AF332*AE332</f>
        <v>1815660</v>
      </c>
      <c r="AH332" s="751">
        <v>1326</v>
      </c>
      <c r="AI332" s="751">
        <f t="shared" ref="AI332:AI341" si="233">AH332*AE332</f>
        <v>437580</v>
      </c>
      <c r="AJ332" s="752">
        <f t="shared" ref="AJ332:AJ341" si="234">AI332+AG332</f>
        <v>2253240</v>
      </c>
    </row>
    <row r="333" spans="1:36" s="403" customFormat="1" ht="15.6" hidden="1" customHeight="1" x14ac:dyDescent="0.25">
      <c r="A333" s="445" t="s">
        <v>898</v>
      </c>
      <c r="B333" s="435" t="s">
        <v>437</v>
      </c>
      <c r="C333" s="572" t="s">
        <v>171</v>
      </c>
      <c r="D333" s="587">
        <v>32.6</v>
      </c>
      <c r="E333" s="467">
        <v>8646</v>
      </c>
      <c r="F333" s="467">
        <f t="shared" si="220"/>
        <v>281859.60000000003</v>
      </c>
      <c r="G333" s="467">
        <v>23400</v>
      </c>
      <c r="H333" s="467">
        <f t="shared" si="221"/>
        <v>762840</v>
      </c>
      <c r="I333" s="589">
        <f t="shared" si="222"/>
        <v>1044699.6000000001</v>
      </c>
      <c r="J333" s="806"/>
      <c r="K333" s="807">
        <v>8646</v>
      </c>
      <c r="L333" s="808">
        <f t="shared" si="223"/>
        <v>0</v>
      </c>
      <c r="M333" s="807">
        <v>23400</v>
      </c>
      <c r="N333" s="808">
        <f t="shared" si="224"/>
        <v>0</v>
      </c>
      <c r="O333" s="812">
        <f t="shared" si="225"/>
        <v>0</v>
      </c>
      <c r="P333" s="641">
        <f t="shared" si="188"/>
        <v>0</v>
      </c>
      <c r="Q333" s="514">
        <f t="shared" si="189"/>
        <v>0</v>
      </c>
      <c r="R333" s="640">
        <f t="shared" si="171"/>
        <v>0</v>
      </c>
      <c r="S333" s="641"/>
      <c r="T333" s="521">
        <v>8646</v>
      </c>
      <c r="U333" s="521">
        <f t="shared" si="226"/>
        <v>0</v>
      </c>
      <c r="V333" s="521">
        <v>23400</v>
      </c>
      <c r="W333" s="521">
        <f t="shared" si="227"/>
        <v>0</v>
      </c>
      <c r="X333" s="673">
        <f t="shared" si="228"/>
        <v>0</v>
      </c>
      <c r="Y333" s="641"/>
      <c r="Z333" s="521">
        <v>8646</v>
      </c>
      <c r="AA333" s="521">
        <f t="shared" si="229"/>
        <v>0</v>
      </c>
      <c r="AB333" s="521">
        <v>23400</v>
      </c>
      <c r="AC333" s="521">
        <f t="shared" si="230"/>
        <v>0</v>
      </c>
      <c r="AD333" s="673">
        <f t="shared" si="231"/>
        <v>0</v>
      </c>
      <c r="AE333" s="744">
        <f t="shared" si="187"/>
        <v>32.6</v>
      </c>
      <c r="AF333" s="751">
        <v>8646</v>
      </c>
      <c r="AG333" s="751">
        <f t="shared" si="232"/>
        <v>281859.60000000003</v>
      </c>
      <c r="AH333" s="751">
        <v>23400</v>
      </c>
      <c r="AI333" s="751">
        <f t="shared" si="233"/>
        <v>762840</v>
      </c>
      <c r="AJ333" s="752">
        <f t="shared" si="234"/>
        <v>1044699.6000000001</v>
      </c>
    </row>
    <row r="334" spans="1:36" s="403" customFormat="1" ht="26.45" hidden="1" customHeight="1" x14ac:dyDescent="0.25">
      <c r="A334" s="445" t="s">
        <v>899</v>
      </c>
      <c r="B334" s="435" t="s">
        <v>438</v>
      </c>
      <c r="C334" s="572" t="s">
        <v>171</v>
      </c>
      <c r="D334" s="587">
        <v>69.8</v>
      </c>
      <c r="E334" s="467">
        <v>8646</v>
      </c>
      <c r="F334" s="467">
        <f t="shared" si="220"/>
        <v>603490.79999999993</v>
      </c>
      <c r="G334" s="467">
        <v>22464</v>
      </c>
      <c r="H334" s="467">
        <f t="shared" si="221"/>
        <v>1567987.2</v>
      </c>
      <c r="I334" s="589">
        <f t="shared" si="222"/>
        <v>2171478</v>
      </c>
      <c r="J334" s="806"/>
      <c r="K334" s="807">
        <v>8646</v>
      </c>
      <c r="L334" s="808">
        <f t="shared" si="223"/>
        <v>0</v>
      </c>
      <c r="M334" s="807">
        <v>22464</v>
      </c>
      <c r="N334" s="808">
        <f t="shared" si="224"/>
        <v>0</v>
      </c>
      <c r="O334" s="812">
        <f t="shared" si="225"/>
        <v>0</v>
      </c>
      <c r="P334" s="641">
        <f t="shared" si="188"/>
        <v>0</v>
      </c>
      <c r="Q334" s="514">
        <f t="shared" si="189"/>
        <v>0</v>
      </c>
      <c r="R334" s="640">
        <f t="shared" si="171"/>
        <v>0</v>
      </c>
      <c r="S334" s="641"/>
      <c r="T334" s="521">
        <v>8646</v>
      </c>
      <c r="U334" s="521">
        <f t="shared" si="226"/>
        <v>0</v>
      </c>
      <c r="V334" s="521">
        <v>22464</v>
      </c>
      <c r="W334" s="521">
        <f t="shared" si="227"/>
        <v>0</v>
      </c>
      <c r="X334" s="673">
        <f t="shared" si="228"/>
        <v>0</v>
      </c>
      <c r="Y334" s="641"/>
      <c r="Z334" s="521">
        <v>8646</v>
      </c>
      <c r="AA334" s="521">
        <f t="shared" si="229"/>
        <v>0</v>
      </c>
      <c r="AB334" s="521">
        <v>22464</v>
      </c>
      <c r="AC334" s="521">
        <f t="shared" si="230"/>
        <v>0</v>
      </c>
      <c r="AD334" s="673">
        <f t="shared" si="231"/>
        <v>0</v>
      </c>
      <c r="AE334" s="744">
        <f t="shared" si="187"/>
        <v>69.8</v>
      </c>
      <c r="AF334" s="751">
        <v>8646</v>
      </c>
      <c r="AG334" s="751">
        <f t="shared" si="232"/>
        <v>603490.79999999993</v>
      </c>
      <c r="AH334" s="751">
        <v>22464</v>
      </c>
      <c r="AI334" s="751">
        <f t="shared" si="233"/>
        <v>1567987.2</v>
      </c>
      <c r="AJ334" s="752">
        <f t="shared" si="234"/>
        <v>2171478</v>
      </c>
    </row>
    <row r="335" spans="1:36" s="403" customFormat="1" ht="15.6" hidden="1" customHeight="1" x14ac:dyDescent="0.25">
      <c r="A335" s="445" t="s">
        <v>900</v>
      </c>
      <c r="B335" s="435" t="s">
        <v>415</v>
      </c>
      <c r="C335" s="572" t="s">
        <v>33</v>
      </c>
      <c r="D335" s="587">
        <v>3.9</v>
      </c>
      <c r="E335" s="467">
        <v>39300</v>
      </c>
      <c r="F335" s="467">
        <f t="shared" si="220"/>
        <v>153270</v>
      </c>
      <c r="G335" s="467">
        <v>87100</v>
      </c>
      <c r="H335" s="467">
        <f t="shared" si="221"/>
        <v>339690</v>
      </c>
      <c r="I335" s="589">
        <f t="shared" si="222"/>
        <v>492960</v>
      </c>
      <c r="J335" s="806"/>
      <c r="K335" s="807">
        <v>39300</v>
      </c>
      <c r="L335" s="808">
        <f t="shared" si="223"/>
        <v>0</v>
      </c>
      <c r="M335" s="807">
        <v>87100</v>
      </c>
      <c r="N335" s="808">
        <f t="shared" si="224"/>
        <v>0</v>
      </c>
      <c r="O335" s="812">
        <f t="shared" si="225"/>
        <v>0</v>
      </c>
      <c r="P335" s="641">
        <f t="shared" si="188"/>
        <v>0</v>
      </c>
      <c r="Q335" s="514">
        <f t="shared" si="189"/>
        <v>0</v>
      </c>
      <c r="R335" s="640">
        <f t="shared" si="171"/>
        <v>0</v>
      </c>
      <c r="S335" s="641"/>
      <c r="T335" s="521">
        <v>39300</v>
      </c>
      <c r="U335" s="521">
        <f t="shared" si="226"/>
        <v>0</v>
      </c>
      <c r="V335" s="521">
        <v>87100</v>
      </c>
      <c r="W335" s="521">
        <f t="shared" si="227"/>
        <v>0</v>
      </c>
      <c r="X335" s="673">
        <f t="shared" si="228"/>
        <v>0</v>
      </c>
      <c r="Y335" s="641"/>
      <c r="Z335" s="521">
        <v>39300</v>
      </c>
      <c r="AA335" s="521">
        <f t="shared" si="229"/>
        <v>0</v>
      </c>
      <c r="AB335" s="521">
        <v>87100</v>
      </c>
      <c r="AC335" s="521">
        <f t="shared" si="230"/>
        <v>0</v>
      </c>
      <c r="AD335" s="673">
        <f t="shared" si="231"/>
        <v>0</v>
      </c>
      <c r="AE335" s="744">
        <f t="shared" si="187"/>
        <v>3.9</v>
      </c>
      <c r="AF335" s="751">
        <v>39300</v>
      </c>
      <c r="AG335" s="751">
        <f t="shared" si="232"/>
        <v>153270</v>
      </c>
      <c r="AH335" s="751">
        <v>87100</v>
      </c>
      <c r="AI335" s="751">
        <f t="shared" si="233"/>
        <v>339690</v>
      </c>
      <c r="AJ335" s="752">
        <f t="shared" si="234"/>
        <v>492960</v>
      </c>
    </row>
    <row r="336" spans="1:36" s="403" customFormat="1" ht="15.6" hidden="1" customHeight="1" x14ac:dyDescent="0.25">
      <c r="A336" s="445" t="s">
        <v>901</v>
      </c>
      <c r="B336" s="435" t="s">
        <v>424</v>
      </c>
      <c r="C336" s="572" t="s">
        <v>153</v>
      </c>
      <c r="D336" s="587">
        <v>418</v>
      </c>
      <c r="E336" s="467">
        <v>235.8</v>
      </c>
      <c r="F336" s="467">
        <f t="shared" si="220"/>
        <v>98564.400000000009</v>
      </c>
      <c r="G336" s="467">
        <v>202.02</v>
      </c>
      <c r="H336" s="467">
        <f t="shared" si="221"/>
        <v>84444.36</v>
      </c>
      <c r="I336" s="589">
        <f t="shared" si="222"/>
        <v>183008.76</v>
      </c>
      <c r="J336" s="806"/>
      <c r="K336" s="807">
        <v>235.8</v>
      </c>
      <c r="L336" s="808">
        <f t="shared" si="223"/>
        <v>0</v>
      </c>
      <c r="M336" s="807">
        <v>202.02</v>
      </c>
      <c r="N336" s="808">
        <f t="shared" si="224"/>
        <v>0</v>
      </c>
      <c r="O336" s="812">
        <f t="shared" si="225"/>
        <v>0</v>
      </c>
      <c r="P336" s="641">
        <f t="shared" si="188"/>
        <v>0</v>
      </c>
      <c r="Q336" s="514">
        <f t="shared" si="189"/>
        <v>0</v>
      </c>
      <c r="R336" s="640">
        <f t="shared" si="171"/>
        <v>0</v>
      </c>
      <c r="S336" s="641"/>
      <c r="T336" s="521">
        <v>235.8</v>
      </c>
      <c r="U336" s="521">
        <f t="shared" si="226"/>
        <v>0</v>
      </c>
      <c r="V336" s="521">
        <v>202.02</v>
      </c>
      <c r="W336" s="521">
        <f t="shared" si="227"/>
        <v>0</v>
      </c>
      <c r="X336" s="673">
        <f t="shared" si="228"/>
        <v>0</v>
      </c>
      <c r="Y336" s="641"/>
      <c r="Z336" s="521">
        <v>235.8</v>
      </c>
      <c r="AA336" s="521">
        <f t="shared" si="229"/>
        <v>0</v>
      </c>
      <c r="AB336" s="521">
        <v>202.02</v>
      </c>
      <c r="AC336" s="521">
        <f t="shared" si="230"/>
        <v>0</v>
      </c>
      <c r="AD336" s="673">
        <f t="shared" si="231"/>
        <v>0</v>
      </c>
      <c r="AE336" s="744">
        <f t="shared" si="187"/>
        <v>418</v>
      </c>
      <c r="AF336" s="751">
        <v>235.8</v>
      </c>
      <c r="AG336" s="751">
        <f t="shared" si="232"/>
        <v>98564.400000000009</v>
      </c>
      <c r="AH336" s="751">
        <v>202.02</v>
      </c>
      <c r="AI336" s="751">
        <f t="shared" si="233"/>
        <v>84444.36</v>
      </c>
      <c r="AJ336" s="752">
        <f t="shared" si="234"/>
        <v>183008.76</v>
      </c>
    </row>
    <row r="337" spans="1:36" s="403" customFormat="1" ht="15.6" hidden="1" customHeight="1" x14ac:dyDescent="0.25">
      <c r="A337" s="445" t="s">
        <v>902</v>
      </c>
      <c r="B337" s="435" t="s">
        <v>425</v>
      </c>
      <c r="C337" s="572" t="s">
        <v>153</v>
      </c>
      <c r="D337" s="587">
        <v>418</v>
      </c>
      <c r="E337" s="467">
        <v>1021.8000000000001</v>
      </c>
      <c r="F337" s="467">
        <f t="shared" si="220"/>
        <v>427112.4</v>
      </c>
      <c r="G337" s="467">
        <v>624</v>
      </c>
      <c r="H337" s="467">
        <f t="shared" si="221"/>
        <v>260832</v>
      </c>
      <c r="I337" s="589">
        <f t="shared" si="222"/>
        <v>687944.4</v>
      </c>
      <c r="J337" s="806"/>
      <c r="K337" s="807">
        <v>1021.8000000000001</v>
      </c>
      <c r="L337" s="808">
        <f t="shared" si="223"/>
        <v>0</v>
      </c>
      <c r="M337" s="807">
        <v>624</v>
      </c>
      <c r="N337" s="808">
        <f t="shared" si="224"/>
        <v>0</v>
      </c>
      <c r="O337" s="812">
        <f t="shared" si="225"/>
        <v>0</v>
      </c>
      <c r="P337" s="641">
        <f t="shared" si="188"/>
        <v>0</v>
      </c>
      <c r="Q337" s="514">
        <f t="shared" si="189"/>
        <v>0</v>
      </c>
      <c r="R337" s="640">
        <f t="shared" si="171"/>
        <v>0</v>
      </c>
      <c r="S337" s="641"/>
      <c r="T337" s="521">
        <v>1021.8000000000001</v>
      </c>
      <c r="U337" s="521">
        <f t="shared" si="226"/>
        <v>0</v>
      </c>
      <c r="V337" s="521">
        <v>624</v>
      </c>
      <c r="W337" s="521">
        <f t="shared" si="227"/>
        <v>0</v>
      </c>
      <c r="X337" s="673">
        <f t="shared" si="228"/>
        <v>0</v>
      </c>
      <c r="Y337" s="641"/>
      <c r="Z337" s="521">
        <v>1021.8000000000001</v>
      </c>
      <c r="AA337" s="521">
        <f t="shared" si="229"/>
        <v>0</v>
      </c>
      <c r="AB337" s="521">
        <v>624</v>
      </c>
      <c r="AC337" s="521">
        <f t="shared" si="230"/>
        <v>0</v>
      </c>
      <c r="AD337" s="673">
        <f t="shared" si="231"/>
        <v>0</v>
      </c>
      <c r="AE337" s="744">
        <f t="shared" si="187"/>
        <v>418</v>
      </c>
      <c r="AF337" s="751">
        <v>1021.8000000000001</v>
      </c>
      <c r="AG337" s="751">
        <f t="shared" si="232"/>
        <v>427112.4</v>
      </c>
      <c r="AH337" s="751">
        <v>624</v>
      </c>
      <c r="AI337" s="751">
        <f t="shared" si="233"/>
        <v>260832</v>
      </c>
      <c r="AJ337" s="752">
        <f t="shared" si="234"/>
        <v>687944.4</v>
      </c>
    </row>
    <row r="338" spans="1:36" ht="15.6" hidden="1" customHeight="1" x14ac:dyDescent="0.25">
      <c r="A338" s="445" t="s">
        <v>903</v>
      </c>
      <c r="B338" s="435" t="s">
        <v>439</v>
      </c>
      <c r="C338" s="572" t="s">
        <v>31</v>
      </c>
      <c r="D338" s="587">
        <v>464</v>
      </c>
      <c r="E338" s="467">
        <v>864.6</v>
      </c>
      <c r="F338" s="467">
        <f t="shared" si="220"/>
        <v>401174.4</v>
      </c>
      <c r="G338" s="467">
        <v>2340</v>
      </c>
      <c r="H338" s="467">
        <f t="shared" si="221"/>
        <v>1085760</v>
      </c>
      <c r="I338" s="589">
        <f t="shared" si="222"/>
        <v>1486934.4</v>
      </c>
      <c r="J338" s="806"/>
      <c r="K338" s="807">
        <v>864.6</v>
      </c>
      <c r="L338" s="808">
        <f t="shared" si="223"/>
        <v>0</v>
      </c>
      <c r="M338" s="807">
        <v>2340</v>
      </c>
      <c r="N338" s="808">
        <f t="shared" si="224"/>
        <v>0</v>
      </c>
      <c r="O338" s="812">
        <f t="shared" si="225"/>
        <v>0</v>
      </c>
      <c r="P338" s="641">
        <f t="shared" si="188"/>
        <v>0</v>
      </c>
      <c r="Q338" s="514">
        <f t="shared" si="189"/>
        <v>0</v>
      </c>
      <c r="R338" s="640">
        <f t="shared" si="171"/>
        <v>0</v>
      </c>
      <c r="S338" s="641"/>
      <c r="T338" s="521">
        <v>864.6</v>
      </c>
      <c r="U338" s="521">
        <f t="shared" si="226"/>
        <v>0</v>
      </c>
      <c r="V338" s="521">
        <v>2340</v>
      </c>
      <c r="W338" s="521">
        <f t="shared" si="227"/>
        <v>0</v>
      </c>
      <c r="X338" s="673">
        <f t="shared" si="228"/>
        <v>0</v>
      </c>
      <c r="Y338" s="641"/>
      <c r="Z338" s="521">
        <v>864.6</v>
      </c>
      <c r="AA338" s="521">
        <f t="shared" si="229"/>
        <v>0</v>
      </c>
      <c r="AB338" s="521">
        <v>2340</v>
      </c>
      <c r="AC338" s="521">
        <f t="shared" si="230"/>
        <v>0</v>
      </c>
      <c r="AD338" s="673">
        <f t="shared" si="231"/>
        <v>0</v>
      </c>
      <c r="AE338" s="744">
        <f t="shared" si="187"/>
        <v>464</v>
      </c>
      <c r="AF338" s="751">
        <v>864.6</v>
      </c>
      <c r="AG338" s="751">
        <f t="shared" si="232"/>
        <v>401174.4</v>
      </c>
      <c r="AH338" s="751">
        <v>2340</v>
      </c>
      <c r="AI338" s="751">
        <f t="shared" si="233"/>
        <v>1085760</v>
      </c>
      <c r="AJ338" s="752">
        <f t="shared" si="234"/>
        <v>1486934.4</v>
      </c>
    </row>
    <row r="339" spans="1:36" ht="15.6" hidden="1" customHeight="1" x14ac:dyDescent="0.25">
      <c r="A339" s="445" t="s">
        <v>904</v>
      </c>
      <c r="B339" s="435" t="s">
        <v>440</v>
      </c>
      <c r="C339" s="572" t="s">
        <v>33</v>
      </c>
      <c r="D339" s="587">
        <v>11.07</v>
      </c>
      <c r="E339" s="467">
        <v>5502</v>
      </c>
      <c r="F339" s="467">
        <f t="shared" si="220"/>
        <v>60907.14</v>
      </c>
      <c r="G339" s="467">
        <v>213720</v>
      </c>
      <c r="H339" s="467">
        <f t="shared" si="221"/>
        <v>2365880.4</v>
      </c>
      <c r="I339" s="589">
        <f t="shared" si="222"/>
        <v>2426787.54</v>
      </c>
      <c r="J339" s="806"/>
      <c r="K339" s="807">
        <v>5502</v>
      </c>
      <c r="L339" s="808">
        <f t="shared" si="223"/>
        <v>0</v>
      </c>
      <c r="M339" s="807">
        <v>213720</v>
      </c>
      <c r="N339" s="808">
        <f t="shared" si="224"/>
        <v>0</v>
      </c>
      <c r="O339" s="812">
        <f t="shared" si="225"/>
        <v>0</v>
      </c>
      <c r="P339" s="641">
        <f t="shared" si="188"/>
        <v>0</v>
      </c>
      <c r="Q339" s="514">
        <f t="shared" si="189"/>
        <v>0</v>
      </c>
      <c r="R339" s="640">
        <f t="shared" si="171"/>
        <v>0</v>
      </c>
      <c r="S339" s="641"/>
      <c r="T339" s="521">
        <v>5502</v>
      </c>
      <c r="U339" s="521">
        <f t="shared" si="226"/>
        <v>0</v>
      </c>
      <c r="V339" s="521">
        <v>213720</v>
      </c>
      <c r="W339" s="521">
        <f t="shared" si="227"/>
        <v>0</v>
      </c>
      <c r="X339" s="673">
        <f t="shared" si="228"/>
        <v>0</v>
      </c>
      <c r="Y339" s="641"/>
      <c r="Z339" s="521">
        <v>5502</v>
      </c>
      <c r="AA339" s="521">
        <f t="shared" si="229"/>
        <v>0</v>
      </c>
      <c r="AB339" s="521">
        <v>213720</v>
      </c>
      <c r="AC339" s="521">
        <f t="shared" si="230"/>
        <v>0</v>
      </c>
      <c r="AD339" s="673">
        <f t="shared" si="231"/>
        <v>0</v>
      </c>
      <c r="AE339" s="744">
        <f t="shared" si="187"/>
        <v>11.07</v>
      </c>
      <c r="AF339" s="751">
        <v>5502</v>
      </c>
      <c r="AG339" s="751">
        <f t="shared" si="232"/>
        <v>60907.14</v>
      </c>
      <c r="AH339" s="751">
        <v>213720</v>
      </c>
      <c r="AI339" s="751">
        <f t="shared" si="233"/>
        <v>2365880.4</v>
      </c>
      <c r="AJ339" s="752">
        <f t="shared" si="234"/>
        <v>2426787.54</v>
      </c>
    </row>
    <row r="340" spans="1:36" s="403" customFormat="1" ht="15.6" hidden="1" customHeight="1" x14ac:dyDescent="0.25">
      <c r="A340" s="445" t="s">
        <v>905</v>
      </c>
      <c r="B340" s="435" t="s">
        <v>441</v>
      </c>
      <c r="C340" s="572" t="s">
        <v>33</v>
      </c>
      <c r="D340" s="587">
        <v>4.2</v>
      </c>
      <c r="E340" s="467">
        <v>2358</v>
      </c>
      <c r="F340" s="467">
        <f t="shared" si="220"/>
        <v>9903.6</v>
      </c>
      <c r="G340" s="467">
        <v>269100</v>
      </c>
      <c r="H340" s="467">
        <f t="shared" si="221"/>
        <v>1130220</v>
      </c>
      <c r="I340" s="589">
        <f t="shared" si="222"/>
        <v>1140123.6000000001</v>
      </c>
      <c r="J340" s="806"/>
      <c r="K340" s="807">
        <v>2358</v>
      </c>
      <c r="L340" s="808">
        <f t="shared" si="223"/>
        <v>0</v>
      </c>
      <c r="M340" s="807">
        <v>269100</v>
      </c>
      <c r="N340" s="808">
        <f t="shared" si="224"/>
        <v>0</v>
      </c>
      <c r="O340" s="812">
        <f t="shared" si="225"/>
        <v>0</v>
      </c>
      <c r="P340" s="641">
        <f t="shared" si="188"/>
        <v>0</v>
      </c>
      <c r="Q340" s="514">
        <f t="shared" si="189"/>
        <v>0</v>
      </c>
      <c r="R340" s="640">
        <f t="shared" si="171"/>
        <v>0</v>
      </c>
      <c r="S340" s="641"/>
      <c r="T340" s="521">
        <v>2358</v>
      </c>
      <c r="U340" s="521">
        <f t="shared" si="226"/>
        <v>0</v>
      </c>
      <c r="V340" s="521">
        <v>269100</v>
      </c>
      <c r="W340" s="521">
        <f t="shared" si="227"/>
        <v>0</v>
      </c>
      <c r="X340" s="673">
        <f t="shared" si="228"/>
        <v>0</v>
      </c>
      <c r="Y340" s="641"/>
      <c r="Z340" s="521">
        <v>2358</v>
      </c>
      <c r="AA340" s="521">
        <f t="shared" si="229"/>
        <v>0</v>
      </c>
      <c r="AB340" s="521">
        <v>269100</v>
      </c>
      <c r="AC340" s="521">
        <f t="shared" si="230"/>
        <v>0</v>
      </c>
      <c r="AD340" s="673">
        <f t="shared" si="231"/>
        <v>0</v>
      </c>
      <c r="AE340" s="744">
        <f t="shared" si="187"/>
        <v>4.2</v>
      </c>
      <c r="AF340" s="751">
        <v>2358</v>
      </c>
      <c r="AG340" s="751">
        <f t="shared" si="232"/>
        <v>9903.6</v>
      </c>
      <c r="AH340" s="751">
        <v>269100</v>
      </c>
      <c r="AI340" s="751">
        <f t="shared" si="233"/>
        <v>1130220</v>
      </c>
      <c r="AJ340" s="752">
        <f t="shared" si="234"/>
        <v>1140123.6000000001</v>
      </c>
    </row>
    <row r="341" spans="1:36" s="403" customFormat="1" ht="26.45" hidden="1" customHeight="1" x14ac:dyDescent="0.25">
      <c r="A341" s="445" t="s">
        <v>906</v>
      </c>
      <c r="B341" s="435" t="s">
        <v>442</v>
      </c>
      <c r="C341" s="572" t="s">
        <v>33</v>
      </c>
      <c r="D341" s="587">
        <v>15.3</v>
      </c>
      <c r="E341" s="467">
        <v>39300</v>
      </c>
      <c r="F341" s="467">
        <f t="shared" si="220"/>
        <v>601290</v>
      </c>
      <c r="G341" s="467">
        <v>546</v>
      </c>
      <c r="H341" s="467">
        <f t="shared" si="221"/>
        <v>8353.8000000000011</v>
      </c>
      <c r="I341" s="589">
        <f t="shared" si="222"/>
        <v>609643.80000000005</v>
      </c>
      <c r="J341" s="806"/>
      <c r="K341" s="807">
        <v>39300</v>
      </c>
      <c r="L341" s="808">
        <f t="shared" si="223"/>
        <v>0</v>
      </c>
      <c r="M341" s="807">
        <v>546</v>
      </c>
      <c r="N341" s="808">
        <f t="shared" si="224"/>
        <v>0</v>
      </c>
      <c r="O341" s="812">
        <f t="shared" si="225"/>
        <v>0</v>
      </c>
      <c r="P341" s="641">
        <f t="shared" si="188"/>
        <v>0</v>
      </c>
      <c r="Q341" s="514">
        <f t="shared" si="189"/>
        <v>0</v>
      </c>
      <c r="R341" s="640">
        <f t="shared" si="171"/>
        <v>0</v>
      </c>
      <c r="S341" s="641"/>
      <c r="T341" s="521">
        <v>39300</v>
      </c>
      <c r="U341" s="521">
        <f t="shared" si="226"/>
        <v>0</v>
      </c>
      <c r="V341" s="521">
        <v>546</v>
      </c>
      <c r="W341" s="521">
        <f t="shared" si="227"/>
        <v>0</v>
      </c>
      <c r="X341" s="673">
        <f t="shared" si="228"/>
        <v>0</v>
      </c>
      <c r="Y341" s="641"/>
      <c r="Z341" s="521">
        <v>39300</v>
      </c>
      <c r="AA341" s="521">
        <f t="shared" si="229"/>
        <v>0</v>
      </c>
      <c r="AB341" s="521">
        <v>546</v>
      </c>
      <c r="AC341" s="521">
        <f t="shared" si="230"/>
        <v>0</v>
      </c>
      <c r="AD341" s="673">
        <f t="shared" si="231"/>
        <v>0</v>
      </c>
      <c r="AE341" s="744">
        <f t="shared" si="187"/>
        <v>15.3</v>
      </c>
      <c r="AF341" s="751">
        <v>39300</v>
      </c>
      <c r="AG341" s="751">
        <f t="shared" si="232"/>
        <v>601290</v>
      </c>
      <c r="AH341" s="751">
        <v>546</v>
      </c>
      <c r="AI341" s="751">
        <f t="shared" si="233"/>
        <v>8353.8000000000011</v>
      </c>
      <c r="AJ341" s="752">
        <f t="shared" si="234"/>
        <v>609643.80000000005</v>
      </c>
    </row>
    <row r="342" spans="1:36" s="403" customFormat="1" ht="17.45" hidden="1" customHeight="1" x14ac:dyDescent="0.25">
      <c r="A342" s="443" t="s">
        <v>907</v>
      </c>
      <c r="B342" s="433" t="s">
        <v>443</v>
      </c>
      <c r="C342" s="569"/>
      <c r="D342" s="596"/>
      <c r="E342" s="422"/>
      <c r="F342" s="422">
        <f>SUM(F343:F348)</f>
        <v>251244.9</v>
      </c>
      <c r="G342" s="422"/>
      <c r="H342" s="422">
        <f>SUM(H343:H348)</f>
        <v>149682</v>
      </c>
      <c r="I342" s="597">
        <f>SUM(I343:I348)</f>
        <v>400926.9</v>
      </c>
      <c r="J342" s="823"/>
      <c r="K342" s="816"/>
      <c r="L342" s="834">
        <f>SUM(L343:L348)</f>
        <v>0</v>
      </c>
      <c r="M342" s="816"/>
      <c r="N342" s="834">
        <f>SUM(N343:N348)</f>
        <v>0</v>
      </c>
      <c r="O342" s="835">
        <f>SUM(O343:O348)</f>
        <v>0</v>
      </c>
      <c r="P342" s="641">
        <f t="shared" si="188"/>
        <v>0</v>
      </c>
      <c r="Q342" s="514">
        <f t="shared" si="189"/>
        <v>0</v>
      </c>
      <c r="R342" s="640">
        <f t="shared" si="171"/>
        <v>0</v>
      </c>
      <c r="S342" s="650"/>
      <c r="T342" s="523"/>
      <c r="U342" s="523">
        <f>SUM(U343:U348)</f>
        <v>0</v>
      </c>
      <c r="V342" s="523"/>
      <c r="W342" s="523">
        <f>SUM(W343:W348)</f>
        <v>0</v>
      </c>
      <c r="X342" s="674">
        <f>SUM(X343:X348)</f>
        <v>0</v>
      </c>
      <c r="Y342" s="650"/>
      <c r="Z342" s="523"/>
      <c r="AA342" s="523">
        <f>SUM(AA343:AA348)</f>
        <v>0</v>
      </c>
      <c r="AB342" s="523"/>
      <c r="AC342" s="523">
        <f>SUM(AC343:AC348)</f>
        <v>0</v>
      </c>
      <c r="AD342" s="674">
        <f>SUM(AD343:AD348)</f>
        <v>0</v>
      </c>
      <c r="AE342" s="744">
        <f t="shared" si="187"/>
        <v>0</v>
      </c>
      <c r="AF342" s="753"/>
      <c r="AG342" s="753">
        <f>SUM(AG343:AG348)</f>
        <v>251244.9</v>
      </c>
      <c r="AH342" s="753"/>
      <c r="AI342" s="753">
        <f>SUM(AI343:AI348)</f>
        <v>149682</v>
      </c>
      <c r="AJ342" s="754">
        <f>SUM(AJ343:AJ348)</f>
        <v>400926.9</v>
      </c>
    </row>
    <row r="343" spans="1:36" s="403" customFormat="1" ht="17.45" hidden="1" customHeight="1" x14ac:dyDescent="0.25">
      <c r="A343" s="445" t="s">
        <v>908</v>
      </c>
      <c r="B343" s="435" t="s">
        <v>443</v>
      </c>
      <c r="C343" s="572" t="s">
        <v>31</v>
      </c>
      <c r="D343" s="587">
        <v>7</v>
      </c>
      <c r="E343" s="467">
        <v>19650</v>
      </c>
      <c r="F343" s="467">
        <f t="shared" ref="F343:F348" si="235">E343*D343</f>
        <v>137550</v>
      </c>
      <c r="G343" s="467">
        <v>8580</v>
      </c>
      <c r="H343" s="467">
        <f t="shared" ref="H343:H348" si="236">G343*D343</f>
        <v>60060</v>
      </c>
      <c r="I343" s="589">
        <f t="shared" ref="I343:I348" si="237">H343+F343</f>
        <v>197610</v>
      </c>
      <c r="J343" s="806"/>
      <c r="K343" s="807">
        <v>19650</v>
      </c>
      <c r="L343" s="808">
        <f t="shared" ref="L343:L348" si="238">K343*J343</f>
        <v>0</v>
      </c>
      <c r="M343" s="807">
        <v>8580</v>
      </c>
      <c r="N343" s="808">
        <f t="shared" ref="N343:N348" si="239">M343*J343</f>
        <v>0</v>
      </c>
      <c r="O343" s="812">
        <f t="shared" ref="O343:O348" si="240">N343+L343</f>
        <v>0</v>
      </c>
      <c r="P343" s="641">
        <f t="shared" si="188"/>
        <v>0</v>
      </c>
      <c r="Q343" s="514">
        <f t="shared" si="189"/>
        <v>0</v>
      </c>
      <c r="R343" s="640">
        <f t="shared" ref="R343:R406" si="241">(D343*K343)-(D343*T343)</f>
        <v>0</v>
      </c>
      <c r="S343" s="641"/>
      <c r="T343" s="521">
        <v>19650</v>
      </c>
      <c r="U343" s="521">
        <f t="shared" ref="U343:U348" si="242">T343*S343</f>
        <v>0</v>
      </c>
      <c r="V343" s="521">
        <v>8580</v>
      </c>
      <c r="W343" s="521">
        <f t="shared" ref="W343:W348" si="243">V343*S343</f>
        <v>0</v>
      </c>
      <c r="X343" s="673">
        <f t="shared" ref="X343:X348" si="244">W343+U343</f>
        <v>0</v>
      </c>
      <c r="Y343" s="641"/>
      <c r="Z343" s="521">
        <v>19650</v>
      </c>
      <c r="AA343" s="521">
        <f t="shared" ref="AA343:AA348" si="245">Z343*Y343</f>
        <v>0</v>
      </c>
      <c r="AB343" s="521">
        <v>8580</v>
      </c>
      <c r="AC343" s="521">
        <f t="shared" ref="AC343:AC348" si="246">AB343*Y343</f>
        <v>0</v>
      </c>
      <c r="AD343" s="673">
        <f t="shared" ref="AD343:AD348" si="247">AC343+AA343</f>
        <v>0</v>
      </c>
      <c r="AE343" s="744">
        <f t="shared" si="187"/>
        <v>7</v>
      </c>
      <c r="AF343" s="751">
        <v>19650</v>
      </c>
      <c r="AG343" s="751">
        <f t="shared" ref="AG343:AG348" si="248">AF343*AE343</f>
        <v>137550</v>
      </c>
      <c r="AH343" s="751">
        <v>8580</v>
      </c>
      <c r="AI343" s="751">
        <f t="shared" ref="AI343:AI348" si="249">AH343*AE343</f>
        <v>60060</v>
      </c>
      <c r="AJ343" s="752">
        <f t="shared" ref="AJ343:AJ348" si="250">AI343+AG343</f>
        <v>197610</v>
      </c>
    </row>
    <row r="344" spans="1:36" s="403" customFormat="1" ht="17.45" hidden="1" customHeight="1" x14ac:dyDescent="0.25">
      <c r="A344" s="445" t="s">
        <v>911</v>
      </c>
      <c r="B344" s="435" t="s">
        <v>444</v>
      </c>
      <c r="C344" s="572" t="s">
        <v>153</v>
      </c>
      <c r="D344" s="587">
        <v>21</v>
      </c>
      <c r="E344" s="467">
        <v>1021.8000000000001</v>
      </c>
      <c r="F344" s="467">
        <f t="shared" si="235"/>
        <v>21457.800000000003</v>
      </c>
      <c r="G344" s="467">
        <v>1248</v>
      </c>
      <c r="H344" s="467">
        <f t="shared" si="236"/>
        <v>26208</v>
      </c>
      <c r="I344" s="589">
        <f t="shared" si="237"/>
        <v>47665.8</v>
      </c>
      <c r="J344" s="806"/>
      <c r="K344" s="807">
        <v>1021.8000000000001</v>
      </c>
      <c r="L344" s="808">
        <f t="shared" si="238"/>
        <v>0</v>
      </c>
      <c r="M344" s="807">
        <v>1248</v>
      </c>
      <c r="N344" s="808">
        <f t="shared" si="239"/>
        <v>0</v>
      </c>
      <c r="O344" s="812">
        <f t="shared" si="240"/>
        <v>0</v>
      </c>
      <c r="P344" s="641">
        <f t="shared" si="188"/>
        <v>0</v>
      </c>
      <c r="Q344" s="514">
        <f t="shared" si="189"/>
        <v>0</v>
      </c>
      <c r="R344" s="640">
        <f t="shared" si="241"/>
        <v>0</v>
      </c>
      <c r="S344" s="641"/>
      <c r="T344" s="521">
        <v>1021.8000000000001</v>
      </c>
      <c r="U344" s="521">
        <f t="shared" si="242"/>
        <v>0</v>
      </c>
      <c r="V344" s="521">
        <v>1248</v>
      </c>
      <c r="W344" s="521">
        <f t="shared" si="243"/>
        <v>0</v>
      </c>
      <c r="X344" s="673">
        <f t="shared" si="244"/>
        <v>0</v>
      </c>
      <c r="Y344" s="641"/>
      <c r="Z344" s="521">
        <v>1021.8000000000001</v>
      </c>
      <c r="AA344" s="521">
        <f t="shared" si="245"/>
        <v>0</v>
      </c>
      <c r="AB344" s="521">
        <v>1248</v>
      </c>
      <c r="AC344" s="521">
        <f t="shared" si="246"/>
        <v>0</v>
      </c>
      <c r="AD344" s="673">
        <f t="shared" si="247"/>
        <v>0</v>
      </c>
      <c r="AE344" s="744">
        <f t="shared" si="187"/>
        <v>21</v>
      </c>
      <c r="AF344" s="751">
        <v>1021.8000000000001</v>
      </c>
      <c r="AG344" s="751">
        <f t="shared" si="248"/>
        <v>21457.800000000003</v>
      </c>
      <c r="AH344" s="751">
        <v>1248</v>
      </c>
      <c r="AI344" s="751">
        <f t="shared" si="249"/>
        <v>26208</v>
      </c>
      <c r="AJ344" s="752">
        <f t="shared" si="250"/>
        <v>47665.8</v>
      </c>
    </row>
    <row r="345" spans="1:36" s="403" customFormat="1" ht="17.45" hidden="1" customHeight="1" x14ac:dyDescent="0.25">
      <c r="A345" s="445" t="s">
        <v>909</v>
      </c>
      <c r="B345" s="435" t="s">
        <v>445</v>
      </c>
      <c r="C345" s="572" t="s">
        <v>171</v>
      </c>
      <c r="D345" s="587">
        <v>0.05</v>
      </c>
      <c r="E345" s="467">
        <v>8646</v>
      </c>
      <c r="F345" s="467">
        <f t="shared" si="235"/>
        <v>432.3</v>
      </c>
      <c r="G345" s="467">
        <v>23400</v>
      </c>
      <c r="H345" s="467">
        <f t="shared" si="236"/>
        <v>1170</v>
      </c>
      <c r="I345" s="589">
        <f t="shared" si="237"/>
        <v>1602.3</v>
      </c>
      <c r="J345" s="806"/>
      <c r="K345" s="807">
        <v>8646</v>
      </c>
      <c r="L345" s="808">
        <f t="shared" si="238"/>
        <v>0</v>
      </c>
      <c r="M345" s="807">
        <v>23400</v>
      </c>
      <c r="N345" s="808">
        <f t="shared" si="239"/>
        <v>0</v>
      </c>
      <c r="O345" s="812">
        <f t="shared" si="240"/>
        <v>0</v>
      </c>
      <c r="P345" s="641">
        <f t="shared" si="188"/>
        <v>0</v>
      </c>
      <c r="Q345" s="514">
        <f t="shared" si="189"/>
        <v>0</v>
      </c>
      <c r="R345" s="640">
        <f t="shared" si="241"/>
        <v>0</v>
      </c>
      <c r="S345" s="641"/>
      <c r="T345" s="521">
        <v>8646</v>
      </c>
      <c r="U345" s="521">
        <f t="shared" si="242"/>
        <v>0</v>
      </c>
      <c r="V345" s="521">
        <v>23400</v>
      </c>
      <c r="W345" s="521">
        <f t="shared" si="243"/>
        <v>0</v>
      </c>
      <c r="X345" s="673">
        <f t="shared" si="244"/>
        <v>0</v>
      </c>
      <c r="Y345" s="641"/>
      <c r="Z345" s="521">
        <v>8646</v>
      </c>
      <c r="AA345" s="521">
        <f t="shared" si="245"/>
        <v>0</v>
      </c>
      <c r="AB345" s="521">
        <v>23400</v>
      </c>
      <c r="AC345" s="521">
        <f t="shared" si="246"/>
        <v>0</v>
      </c>
      <c r="AD345" s="673">
        <f t="shared" si="247"/>
        <v>0</v>
      </c>
      <c r="AE345" s="744">
        <f t="shared" si="187"/>
        <v>0.05</v>
      </c>
      <c r="AF345" s="751">
        <v>8646</v>
      </c>
      <c r="AG345" s="751">
        <f t="shared" si="248"/>
        <v>432.3</v>
      </c>
      <c r="AH345" s="751">
        <v>23400</v>
      </c>
      <c r="AI345" s="751">
        <f t="shared" si="249"/>
        <v>1170</v>
      </c>
      <c r="AJ345" s="752">
        <f t="shared" si="250"/>
        <v>1602.3</v>
      </c>
    </row>
    <row r="346" spans="1:36" s="403" customFormat="1" ht="17.45" hidden="1" customHeight="1" x14ac:dyDescent="0.25">
      <c r="A346" s="445" t="s">
        <v>912</v>
      </c>
      <c r="B346" s="435" t="s">
        <v>446</v>
      </c>
      <c r="C346" s="572" t="s">
        <v>31</v>
      </c>
      <c r="D346" s="587">
        <v>14</v>
      </c>
      <c r="E346" s="467">
        <v>3615.6000000000004</v>
      </c>
      <c r="F346" s="467">
        <f t="shared" si="235"/>
        <v>50618.400000000009</v>
      </c>
      <c r="G346" s="467">
        <v>1560</v>
      </c>
      <c r="H346" s="467">
        <f t="shared" si="236"/>
        <v>21840</v>
      </c>
      <c r="I346" s="589">
        <f t="shared" si="237"/>
        <v>72458.400000000009</v>
      </c>
      <c r="J346" s="806"/>
      <c r="K346" s="807">
        <v>3615.6000000000004</v>
      </c>
      <c r="L346" s="808">
        <f t="shared" si="238"/>
        <v>0</v>
      </c>
      <c r="M346" s="807">
        <v>1560</v>
      </c>
      <c r="N346" s="808">
        <f t="shared" si="239"/>
        <v>0</v>
      </c>
      <c r="O346" s="812">
        <f t="shared" si="240"/>
        <v>0</v>
      </c>
      <c r="P346" s="641">
        <f t="shared" si="188"/>
        <v>0</v>
      </c>
      <c r="Q346" s="514">
        <f t="shared" si="189"/>
        <v>0</v>
      </c>
      <c r="R346" s="640">
        <f t="shared" si="241"/>
        <v>0</v>
      </c>
      <c r="S346" s="641"/>
      <c r="T346" s="521">
        <v>3615.6000000000004</v>
      </c>
      <c r="U346" s="521">
        <f t="shared" si="242"/>
        <v>0</v>
      </c>
      <c r="V346" s="521">
        <v>1560</v>
      </c>
      <c r="W346" s="521">
        <f t="shared" si="243"/>
        <v>0</v>
      </c>
      <c r="X346" s="673">
        <f t="shared" si="244"/>
        <v>0</v>
      </c>
      <c r="Y346" s="641"/>
      <c r="Z346" s="521">
        <v>3615.6000000000004</v>
      </c>
      <c r="AA346" s="521">
        <f t="shared" si="245"/>
        <v>0</v>
      </c>
      <c r="AB346" s="521">
        <v>1560</v>
      </c>
      <c r="AC346" s="521">
        <f t="shared" si="246"/>
        <v>0</v>
      </c>
      <c r="AD346" s="673">
        <f t="shared" si="247"/>
        <v>0</v>
      </c>
      <c r="AE346" s="744">
        <f t="shared" si="187"/>
        <v>14</v>
      </c>
      <c r="AF346" s="751">
        <v>3615.6000000000004</v>
      </c>
      <c r="AG346" s="751">
        <f t="shared" si="248"/>
        <v>50618.400000000009</v>
      </c>
      <c r="AH346" s="751">
        <v>1560</v>
      </c>
      <c r="AI346" s="751">
        <f t="shared" si="249"/>
        <v>21840</v>
      </c>
      <c r="AJ346" s="752">
        <f t="shared" si="250"/>
        <v>72458.400000000009</v>
      </c>
    </row>
    <row r="347" spans="1:36" s="403" customFormat="1" ht="17.45" hidden="1" customHeight="1" x14ac:dyDescent="0.25">
      <c r="A347" s="445" t="s">
        <v>910</v>
      </c>
      <c r="B347" s="435" t="s">
        <v>447</v>
      </c>
      <c r="C347" s="572" t="s">
        <v>31</v>
      </c>
      <c r="D347" s="587">
        <v>7</v>
      </c>
      <c r="E347" s="467">
        <v>5502</v>
      </c>
      <c r="F347" s="467">
        <f t="shared" si="235"/>
        <v>38514</v>
      </c>
      <c r="G347" s="467">
        <v>5460</v>
      </c>
      <c r="H347" s="467">
        <f t="shared" si="236"/>
        <v>38220</v>
      </c>
      <c r="I347" s="589">
        <f t="shared" si="237"/>
        <v>76734</v>
      </c>
      <c r="J347" s="806"/>
      <c r="K347" s="807">
        <v>5502</v>
      </c>
      <c r="L347" s="808">
        <f t="shared" si="238"/>
        <v>0</v>
      </c>
      <c r="M347" s="807">
        <v>5460</v>
      </c>
      <c r="N347" s="808">
        <f t="shared" si="239"/>
        <v>0</v>
      </c>
      <c r="O347" s="812">
        <f t="shared" si="240"/>
        <v>0</v>
      </c>
      <c r="P347" s="641">
        <f t="shared" si="188"/>
        <v>0</v>
      </c>
      <c r="Q347" s="514">
        <f t="shared" si="189"/>
        <v>0</v>
      </c>
      <c r="R347" s="640">
        <f t="shared" si="241"/>
        <v>0</v>
      </c>
      <c r="S347" s="641"/>
      <c r="T347" s="521">
        <v>5502</v>
      </c>
      <c r="U347" s="521">
        <f t="shared" si="242"/>
        <v>0</v>
      </c>
      <c r="V347" s="521">
        <v>5460</v>
      </c>
      <c r="W347" s="521">
        <f t="shared" si="243"/>
        <v>0</v>
      </c>
      <c r="X347" s="673">
        <f t="shared" si="244"/>
        <v>0</v>
      </c>
      <c r="Y347" s="641"/>
      <c r="Z347" s="521">
        <v>5502</v>
      </c>
      <c r="AA347" s="521">
        <f t="shared" si="245"/>
        <v>0</v>
      </c>
      <c r="AB347" s="521">
        <v>5460</v>
      </c>
      <c r="AC347" s="521">
        <f t="shared" si="246"/>
        <v>0</v>
      </c>
      <c r="AD347" s="673">
        <f t="shared" si="247"/>
        <v>0</v>
      </c>
      <c r="AE347" s="744">
        <f t="shared" si="187"/>
        <v>7</v>
      </c>
      <c r="AF347" s="751">
        <v>5502</v>
      </c>
      <c r="AG347" s="751">
        <f t="shared" si="248"/>
        <v>38514</v>
      </c>
      <c r="AH347" s="751">
        <v>5460</v>
      </c>
      <c r="AI347" s="751">
        <f t="shared" si="249"/>
        <v>38220</v>
      </c>
      <c r="AJ347" s="752">
        <f t="shared" si="250"/>
        <v>76734</v>
      </c>
    </row>
    <row r="348" spans="1:36" s="403" customFormat="1" ht="17.45" hidden="1" customHeight="1" x14ac:dyDescent="0.25">
      <c r="A348" s="445" t="s">
        <v>913</v>
      </c>
      <c r="B348" s="435" t="s">
        <v>448</v>
      </c>
      <c r="C348" s="572" t="s">
        <v>31</v>
      </c>
      <c r="D348" s="587">
        <v>2</v>
      </c>
      <c r="E348" s="467">
        <v>1336.2</v>
      </c>
      <c r="F348" s="467">
        <f t="shared" si="235"/>
        <v>2672.4</v>
      </c>
      <c r="G348" s="467">
        <v>1092</v>
      </c>
      <c r="H348" s="467">
        <f t="shared" si="236"/>
        <v>2184</v>
      </c>
      <c r="I348" s="589">
        <f t="shared" si="237"/>
        <v>4856.3999999999996</v>
      </c>
      <c r="J348" s="806"/>
      <c r="K348" s="807">
        <v>1336.2</v>
      </c>
      <c r="L348" s="808">
        <f t="shared" si="238"/>
        <v>0</v>
      </c>
      <c r="M348" s="807">
        <v>1092</v>
      </c>
      <c r="N348" s="808">
        <f t="shared" si="239"/>
        <v>0</v>
      </c>
      <c r="O348" s="812">
        <f t="shared" si="240"/>
        <v>0</v>
      </c>
      <c r="P348" s="641">
        <f t="shared" si="188"/>
        <v>0</v>
      </c>
      <c r="Q348" s="514">
        <f t="shared" si="189"/>
        <v>0</v>
      </c>
      <c r="R348" s="640">
        <f t="shared" si="241"/>
        <v>0</v>
      </c>
      <c r="S348" s="641"/>
      <c r="T348" s="521">
        <v>1336.2</v>
      </c>
      <c r="U348" s="521">
        <f t="shared" si="242"/>
        <v>0</v>
      </c>
      <c r="V348" s="521">
        <v>1092</v>
      </c>
      <c r="W348" s="521">
        <f t="shared" si="243"/>
        <v>0</v>
      </c>
      <c r="X348" s="673">
        <f t="shared" si="244"/>
        <v>0</v>
      </c>
      <c r="Y348" s="641"/>
      <c r="Z348" s="521">
        <v>1336.2</v>
      </c>
      <c r="AA348" s="521">
        <f t="shared" si="245"/>
        <v>0</v>
      </c>
      <c r="AB348" s="521">
        <v>1092</v>
      </c>
      <c r="AC348" s="521">
        <f t="shared" si="246"/>
        <v>0</v>
      </c>
      <c r="AD348" s="673">
        <f t="shared" si="247"/>
        <v>0</v>
      </c>
      <c r="AE348" s="744">
        <f t="shared" si="187"/>
        <v>2</v>
      </c>
      <c r="AF348" s="751">
        <v>1336.2</v>
      </c>
      <c r="AG348" s="751">
        <f t="shared" si="248"/>
        <v>2672.4</v>
      </c>
      <c r="AH348" s="751">
        <v>1092</v>
      </c>
      <c r="AI348" s="751">
        <f t="shared" si="249"/>
        <v>2184</v>
      </c>
      <c r="AJ348" s="752">
        <f t="shared" si="250"/>
        <v>4856.3999999999996</v>
      </c>
    </row>
    <row r="349" spans="1:36" s="403" customFormat="1" ht="17.45" hidden="1" customHeight="1" x14ac:dyDescent="0.25">
      <c r="A349" s="443" t="s">
        <v>914</v>
      </c>
      <c r="B349" s="433" t="s">
        <v>449</v>
      </c>
      <c r="C349" s="569"/>
      <c r="D349" s="596"/>
      <c r="E349" s="422"/>
      <c r="F349" s="422">
        <f>SUM(F350:F352)</f>
        <v>543912</v>
      </c>
      <c r="G349" s="422"/>
      <c r="H349" s="422">
        <f>SUM(H350:H352)</f>
        <v>336960</v>
      </c>
      <c r="I349" s="597">
        <f>SUM(I350:I352)</f>
        <v>880872</v>
      </c>
      <c r="J349" s="823"/>
      <c r="K349" s="816"/>
      <c r="L349" s="834">
        <f>SUM(L350:L352)</f>
        <v>0</v>
      </c>
      <c r="M349" s="816"/>
      <c r="N349" s="834">
        <f>SUM(N350:N352)</f>
        <v>0</v>
      </c>
      <c r="O349" s="835">
        <f>SUM(O350:O352)</f>
        <v>0</v>
      </c>
      <c r="P349" s="641">
        <f t="shared" si="188"/>
        <v>0</v>
      </c>
      <c r="Q349" s="514">
        <f t="shared" si="189"/>
        <v>0</v>
      </c>
      <c r="R349" s="640">
        <f t="shared" si="241"/>
        <v>0</v>
      </c>
      <c r="S349" s="650"/>
      <c r="T349" s="523"/>
      <c r="U349" s="523">
        <f>SUM(U350:U352)</f>
        <v>0</v>
      </c>
      <c r="V349" s="523"/>
      <c r="W349" s="523">
        <f>SUM(W350:W352)</f>
        <v>0</v>
      </c>
      <c r="X349" s="674">
        <f>SUM(X350:X352)</f>
        <v>0</v>
      </c>
      <c r="Y349" s="650"/>
      <c r="Z349" s="523"/>
      <c r="AA349" s="523">
        <f>SUM(AA350:AA352)</f>
        <v>0</v>
      </c>
      <c r="AB349" s="523"/>
      <c r="AC349" s="523">
        <f>SUM(AC350:AC352)</f>
        <v>0</v>
      </c>
      <c r="AD349" s="674">
        <f>SUM(AD350:AD352)</f>
        <v>0</v>
      </c>
      <c r="AE349" s="744">
        <f t="shared" si="187"/>
        <v>0</v>
      </c>
      <c r="AF349" s="753"/>
      <c r="AG349" s="753">
        <f>SUM(AG350:AG352)</f>
        <v>543912</v>
      </c>
      <c r="AH349" s="753"/>
      <c r="AI349" s="753">
        <f>SUM(AI350:AI352)</f>
        <v>336960</v>
      </c>
      <c r="AJ349" s="754">
        <f>SUM(AJ350:AJ352)</f>
        <v>880872</v>
      </c>
    </row>
    <row r="350" spans="1:36" s="403" customFormat="1" ht="17.45" hidden="1" customHeight="1" x14ac:dyDescent="0.25">
      <c r="A350" s="445" t="s">
        <v>915</v>
      </c>
      <c r="B350" s="435" t="s">
        <v>449</v>
      </c>
      <c r="C350" s="572" t="s">
        <v>213</v>
      </c>
      <c r="D350" s="587">
        <v>20</v>
      </c>
      <c r="E350" s="467">
        <v>19650</v>
      </c>
      <c r="F350" s="467">
        <f>E350*D350</f>
        <v>393000</v>
      </c>
      <c r="G350" s="467">
        <v>8580</v>
      </c>
      <c r="H350" s="467">
        <f>G350*D350</f>
        <v>171600</v>
      </c>
      <c r="I350" s="589">
        <f>H350+F350</f>
        <v>564600</v>
      </c>
      <c r="J350" s="806"/>
      <c r="K350" s="807">
        <v>19650</v>
      </c>
      <c r="L350" s="808">
        <f>K350*J350</f>
        <v>0</v>
      </c>
      <c r="M350" s="807">
        <v>8580</v>
      </c>
      <c r="N350" s="808">
        <f>M350*J350</f>
        <v>0</v>
      </c>
      <c r="O350" s="812">
        <f>N350+L350</f>
        <v>0</v>
      </c>
      <c r="P350" s="641">
        <f t="shared" si="188"/>
        <v>0</v>
      </c>
      <c r="Q350" s="514">
        <f t="shared" si="189"/>
        <v>0</v>
      </c>
      <c r="R350" s="640">
        <f t="shared" si="241"/>
        <v>0</v>
      </c>
      <c r="S350" s="641"/>
      <c r="T350" s="521">
        <v>19650</v>
      </c>
      <c r="U350" s="521">
        <f>T350*S350</f>
        <v>0</v>
      </c>
      <c r="V350" s="521">
        <v>8580</v>
      </c>
      <c r="W350" s="521">
        <f>V350*S350</f>
        <v>0</v>
      </c>
      <c r="X350" s="673">
        <f>W350+U350</f>
        <v>0</v>
      </c>
      <c r="Y350" s="641"/>
      <c r="Z350" s="521">
        <v>19650</v>
      </c>
      <c r="AA350" s="521">
        <f>Z350*Y350</f>
        <v>0</v>
      </c>
      <c r="AB350" s="521">
        <v>8580</v>
      </c>
      <c r="AC350" s="521">
        <f>AB350*Y350</f>
        <v>0</v>
      </c>
      <c r="AD350" s="673">
        <f>AC350+AA350</f>
        <v>0</v>
      </c>
      <c r="AE350" s="744">
        <f t="shared" si="187"/>
        <v>20</v>
      </c>
      <c r="AF350" s="751">
        <v>19650</v>
      </c>
      <c r="AG350" s="751">
        <f>AF350*AE350</f>
        <v>393000</v>
      </c>
      <c r="AH350" s="751">
        <v>8580</v>
      </c>
      <c r="AI350" s="751">
        <f>AH350*AE350</f>
        <v>171600</v>
      </c>
      <c r="AJ350" s="752">
        <f>AI350+AG350</f>
        <v>564600</v>
      </c>
    </row>
    <row r="351" spans="1:36" s="403" customFormat="1" ht="17.45" hidden="1" customHeight="1" x14ac:dyDescent="0.25">
      <c r="A351" s="445" t="s">
        <v>916</v>
      </c>
      <c r="B351" s="435" t="s">
        <v>444</v>
      </c>
      <c r="C351" s="572" t="s">
        <v>153</v>
      </c>
      <c r="D351" s="587">
        <v>40</v>
      </c>
      <c r="E351" s="467">
        <v>1021.8000000000001</v>
      </c>
      <c r="F351" s="467">
        <f>E351*D351</f>
        <v>40872</v>
      </c>
      <c r="G351" s="467">
        <v>1248</v>
      </c>
      <c r="H351" s="467">
        <f>G351*D351</f>
        <v>49920</v>
      </c>
      <c r="I351" s="589">
        <f>H351+F351</f>
        <v>90792</v>
      </c>
      <c r="J351" s="806"/>
      <c r="K351" s="807">
        <v>1021.8000000000001</v>
      </c>
      <c r="L351" s="808">
        <f>K351*J351</f>
        <v>0</v>
      </c>
      <c r="M351" s="807">
        <v>1248</v>
      </c>
      <c r="N351" s="808">
        <f>M351*J351</f>
        <v>0</v>
      </c>
      <c r="O351" s="812">
        <f>N351+L351</f>
        <v>0</v>
      </c>
      <c r="P351" s="641">
        <f t="shared" si="188"/>
        <v>0</v>
      </c>
      <c r="Q351" s="514">
        <f t="shared" si="189"/>
        <v>0</v>
      </c>
      <c r="R351" s="640">
        <f t="shared" si="241"/>
        <v>0</v>
      </c>
      <c r="S351" s="641"/>
      <c r="T351" s="521">
        <v>1021.8000000000001</v>
      </c>
      <c r="U351" s="521">
        <f>T351*S351</f>
        <v>0</v>
      </c>
      <c r="V351" s="521">
        <v>1248</v>
      </c>
      <c r="W351" s="521">
        <f>V351*S351</f>
        <v>0</v>
      </c>
      <c r="X351" s="673">
        <f>W351+U351</f>
        <v>0</v>
      </c>
      <c r="Y351" s="641"/>
      <c r="Z351" s="521">
        <v>1021.8000000000001</v>
      </c>
      <c r="AA351" s="521">
        <f>Z351*Y351</f>
        <v>0</v>
      </c>
      <c r="AB351" s="521">
        <v>1248</v>
      </c>
      <c r="AC351" s="521">
        <f>AB351*Y351</f>
        <v>0</v>
      </c>
      <c r="AD351" s="673">
        <f>AC351+AA351</f>
        <v>0</v>
      </c>
      <c r="AE351" s="744">
        <f t="shared" si="187"/>
        <v>40</v>
      </c>
      <c r="AF351" s="751">
        <v>1021.8000000000001</v>
      </c>
      <c r="AG351" s="751">
        <f>AF351*AE351</f>
        <v>40872</v>
      </c>
      <c r="AH351" s="751">
        <v>1248</v>
      </c>
      <c r="AI351" s="751">
        <f>AH351*AE351</f>
        <v>49920</v>
      </c>
      <c r="AJ351" s="752">
        <f>AI351+AG351</f>
        <v>90792</v>
      </c>
    </row>
    <row r="352" spans="1:36" s="403" customFormat="1" ht="17.45" hidden="1" customHeight="1" x14ac:dyDescent="0.25">
      <c r="A352" s="445" t="s">
        <v>917</v>
      </c>
      <c r="B352" s="435" t="s">
        <v>450</v>
      </c>
      <c r="C352" s="572" t="s">
        <v>213</v>
      </c>
      <c r="D352" s="587">
        <v>200</v>
      </c>
      <c r="E352" s="467">
        <v>550.20000000000005</v>
      </c>
      <c r="F352" s="467">
        <f>E352*D352</f>
        <v>110040.00000000001</v>
      </c>
      <c r="G352" s="467">
        <v>577.20000000000005</v>
      </c>
      <c r="H352" s="467">
        <f>G352*D352</f>
        <v>115440.00000000001</v>
      </c>
      <c r="I352" s="589">
        <f>H352+F352</f>
        <v>225480.00000000003</v>
      </c>
      <c r="J352" s="806"/>
      <c r="K352" s="807">
        <v>550.20000000000005</v>
      </c>
      <c r="L352" s="808">
        <f>K352*J352</f>
        <v>0</v>
      </c>
      <c r="M352" s="807">
        <v>577.20000000000005</v>
      </c>
      <c r="N352" s="808">
        <f>M352*J352</f>
        <v>0</v>
      </c>
      <c r="O352" s="812">
        <f>N352+L352</f>
        <v>0</v>
      </c>
      <c r="P352" s="641">
        <f t="shared" si="188"/>
        <v>0</v>
      </c>
      <c r="Q352" s="514">
        <f t="shared" si="189"/>
        <v>0</v>
      </c>
      <c r="R352" s="640">
        <f t="shared" si="241"/>
        <v>0</v>
      </c>
      <c r="S352" s="641"/>
      <c r="T352" s="521">
        <v>550.20000000000005</v>
      </c>
      <c r="U352" s="521">
        <f>T352*S352</f>
        <v>0</v>
      </c>
      <c r="V352" s="521">
        <v>577.20000000000005</v>
      </c>
      <c r="W352" s="521">
        <f>V352*S352</f>
        <v>0</v>
      </c>
      <c r="X352" s="673">
        <f>W352+U352</f>
        <v>0</v>
      </c>
      <c r="Y352" s="641"/>
      <c r="Z352" s="521">
        <v>550.20000000000005</v>
      </c>
      <c r="AA352" s="521">
        <f>Z352*Y352</f>
        <v>0</v>
      </c>
      <c r="AB352" s="521">
        <v>577.20000000000005</v>
      </c>
      <c r="AC352" s="521">
        <f>AB352*Y352</f>
        <v>0</v>
      </c>
      <c r="AD352" s="673">
        <f>AC352+AA352</f>
        <v>0</v>
      </c>
      <c r="AE352" s="744">
        <f t="shared" si="187"/>
        <v>200</v>
      </c>
      <c r="AF352" s="751">
        <v>550.20000000000005</v>
      </c>
      <c r="AG352" s="751">
        <f>AF352*AE352</f>
        <v>110040.00000000001</v>
      </c>
      <c r="AH352" s="751">
        <v>577.20000000000005</v>
      </c>
      <c r="AI352" s="751">
        <f>AH352*AE352</f>
        <v>115440.00000000001</v>
      </c>
      <c r="AJ352" s="752">
        <f>AI352+AG352</f>
        <v>225480.00000000003</v>
      </c>
    </row>
    <row r="353" spans="1:36" s="403" customFormat="1" ht="17.45" hidden="1" customHeight="1" x14ac:dyDescent="0.25">
      <c r="A353" s="443" t="s">
        <v>918</v>
      </c>
      <c r="B353" s="433" t="s">
        <v>451</v>
      </c>
      <c r="C353" s="569"/>
      <c r="D353" s="593"/>
      <c r="E353" s="470"/>
      <c r="F353" s="470">
        <f>SUM(F354:F355)</f>
        <v>30182.400000000001</v>
      </c>
      <c r="G353" s="470"/>
      <c r="H353" s="470">
        <f>SUM(H354:H355)</f>
        <v>44304</v>
      </c>
      <c r="I353" s="592">
        <f>SUM(I354:I355)</f>
        <v>74486.399999999994</v>
      </c>
      <c r="J353" s="823"/>
      <c r="K353" s="824"/>
      <c r="L353" s="825">
        <f>SUM(L354:L355)</f>
        <v>0</v>
      </c>
      <c r="M353" s="824"/>
      <c r="N353" s="825">
        <f>SUM(N354:N355)</f>
        <v>0</v>
      </c>
      <c r="O353" s="818">
        <f>SUM(O354:O355)</f>
        <v>0</v>
      </c>
      <c r="P353" s="641">
        <f t="shared" si="188"/>
        <v>0</v>
      </c>
      <c r="Q353" s="514">
        <f t="shared" si="189"/>
        <v>0</v>
      </c>
      <c r="R353" s="640">
        <f t="shared" si="241"/>
        <v>0</v>
      </c>
      <c r="S353" s="650"/>
      <c r="T353" s="524"/>
      <c r="U353" s="524">
        <f>SUM(U354:U355)</f>
        <v>0</v>
      </c>
      <c r="V353" s="524"/>
      <c r="W353" s="524">
        <f>SUM(W354:W355)</f>
        <v>0</v>
      </c>
      <c r="X353" s="674">
        <f>SUM(X354:X355)</f>
        <v>0</v>
      </c>
      <c r="Y353" s="650"/>
      <c r="Z353" s="524"/>
      <c r="AA353" s="524">
        <f>SUM(AA354:AA355)</f>
        <v>0</v>
      </c>
      <c r="AB353" s="524"/>
      <c r="AC353" s="524">
        <f>SUM(AC354:AC355)</f>
        <v>0</v>
      </c>
      <c r="AD353" s="674">
        <f>SUM(AD354:AD355)</f>
        <v>0</v>
      </c>
      <c r="AE353" s="744">
        <f t="shared" ref="AE353:AE416" si="251">D353-S353-Y353</f>
        <v>0</v>
      </c>
      <c r="AF353" s="757"/>
      <c r="AG353" s="757">
        <f>SUM(AG354:AG355)</f>
        <v>30182.400000000001</v>
      </c>
      <c r="AH353" s="757"/>
      <c r="AI353" s="757">
        <f>SUM(AI354:AI355)</f>
        <v>44304</v>
      </c>
      <c r="AJ353" s="754">
        <f>SUM(AJ354:AJ355)</f>
        <v>74486.399999999994</v>
      </c>
    </row>
    <row r="354" spans="1:36" s="403" customFormat="1" ht="17.45" hidden="1" customHeight="1" x14ac:dyDescent="0.25">
      <c r="A354" s="445" t="s">
        <v>919</v>
      </c>
      <c r="B354" s="435" t="s">
        <v>451</v>
      </c>
      <c r="C354" s="572" t="s">
        <v>153</v>
      </c>
      <c r="D354" s="587">
        <v>4</v>
      </c>
      <c r="E354" s="467">
        <v>5502</v>
      </c>
      <c r="F354" s="467">
        <f>E354*D354</f>
        <v>22008</v>
      </c>
      <c r="G354" s="467">
        <v>8580</v>
      </c>
      <c r="H354" s="467">
        <f>G354*D354</f>
        <v>34320</v>
      </c>
      <c r="I354" s="589">
        <f>H354+F354</f>
        <v>56328</v>
      </c>
      <c r="J354" s="806"/>
      <c r="K354" s="807">
        <v>5502</v>
      </c>
      <c r="L354" s="808">
        <f>K354*J354</f>
        <v>0</v>
      </c>
      <c r="M354" s="807">
        <v>8580</v>
      </c>
      <c r="N354" s="808">
        <f>M354*J354</f>
        <v>0</v>
      </c>
      <c r="O354" s="812">
        <f>N354+L354</f>
        <v>0</v>
      </c>
      <c r="P354" s="641">
        <f t="shared" si="188"/>
        <v>0</v>
      </c>
      <c r="Q354" s="514">
        <f t="shared" si="189"/>
        <v>0</v>
      </c>
      <c r="R354" s="640">
        <f t="shared" si="241"/>
        <v>0</v>
      </c>
      <c r="S354" s="641"/>
      <c r="T354" s="521">
        <v>5502</v>
      </c>
      <c r="U354" s="521">
        <f>T354*S354</f>
        <v>0</v>
      </c>
      <c r="V354" s="521">
        <v>8580</v>
      </c>
      <c r="W354" s="521">
        <f>V354*S354</f>
        <v>0</v>
      </c>
      <c r="X354" s="673">
        <f>W354+U354</f>
        <v>0</v>
      </c>
      <c r="Y354" s="641"/>
      <c r="Z354" s="521">
        <v>5502</v>
      </c>
      <c r="AA354" s="521">
        <f>Z354*Y354</f>
        <v>0</v>
      </c>
      <c r="AB354" s="521">
        <v>8580</v>
      </c>
      <c r="AC354" s="521">
        <f>AB354*Y354</f>
        <v>0</v>
      </c>
      <c r="AD354" s="673">
        <f>AC354+AA354</f>
        <v>0</v>
      </c>
      <c r="AE354" s="744">
        <f t="shared" si="251"/>
        <v>4</v>
      </c>
      <c r="AF354" s="751">
        <v>5502</v>
      </c>
      <c r="AG354" s="751">
        <f>AF354*AE354</f>
        <v>22008</v>
      </c>
      <c r="AH354" s="751">
        <v>8580</v>
      </c>
      <c r="AI354" s="751">
        <f>AH354*AE354</f>
        <v>34320</v>
      </c>
      <c r="AJ354" s="752">
        <f>AI354+AG354</f>
        <v>56328</v>
      </c>
    </row>
    <row r="355" spans="1:36" s="403" customFormat="1" ht="17.45" hidden="1" customHeight="1" x14ac:dyDescent="0.25">
      <c r="A355" s="445" t="s">
        <v>920</v>
      </c>
      <c r="B355" s="435" t="s">
        <v>444</v>
      </c>
      <c r="C355" s="572" t="s">
        <v>153</v>
      </c>
      <c r="D355" s="587">
        <v>8</v>
      </c>
      <c r="E355" s="467">
        <v>1021.8000000000001</v>
      </c>
      <c r="F355" s="467">
        <f>E355*D355</f>
        <v>8174.4000000000005</v>
      </c>
      <c r="G355" s="467">
        <v>1248</v>
      </c>
      <c r="H355" s="467">
        <f>G355*D355</f>
        <v>9984</v>
      </c>
      <c r="I355" s="589">
        <f>H355+F355</f>
        <v>18158.400000000001</v>
      </c>
      <c r="J355" s="806"/>
      <c r="K355" s="807">
        <v>1021.8000000000001</v>
      </c>
      <c r="L355" s="808">
        <f>K355*J355</f>
        <v>0</v>
      </c>
      <c r="M355" s="807">
        <v>1248</v>
      </c>
      <c r="N355" s="808">
        <f>M355*J355</f>
        <v>0</v>
      </c>
      <c r="O355" s="812">
        <f>N355+L355</f>
        <v>0</v>
      </c>
      <c r="P355" s="641">
        <f t="shared" ref="P355:P418" si="252">K355-T355</f>
        <v>0</v>
      </c>
      <c r="Q355" s="514">
        <f t="shared" ref="Q355:Q418" si="253">M355-V355</f>
        <v>0</v>
      </c>
      <c r="R355" s="640">
        <f t="shared" si="241"/>
        <v>0</v>
      </c>
      <c r="S355" s="641"/>
      <c r="T355" s="521">
        <v>1021.8000000000001</v>
      </c>
      <c r="U355" s="521">
        <f>T355*S355</f>
        <v>0</v>
      </c>
      <c r="V355" s="521">
        <v>1248</v>
      </c>
      <c r="W355" s="521">
        <f>V355*S355</f>
        <v>0</v>
      </c>
      <c r="X355" s="673">
        <f>W355+U355</f>
        <v>0</v>
      </c>
      <c r="Y355" s="641"/>
      <c r="Z355" s="521">
        <v>1021.8000000000001</v>
      </c>
      <c r="AA355" s="521">
        <f>Z355*Y355</f>
        <v>0</v>
      </c>
      <c r="AB355" s="521">
        <v>1248</v>
      </c>
      <c r="AC355" s="521">
        <f>AB355*Y355</f>
        <v>0</v>
      </c>
      <c r="AD355" s="673">
        <f>AC355+AA355</f>
        <v>0</v>
      </c>
      <c r="AE355" s="744">
        <f t="shared" si="251"/>
        <v>8</v>
      </c>
      <c r="AF355" s="751">
        <v>1021.8000000000001</v>
      </c>
      <c r="AG355" s="751">
        <f>AF355*AE355</f>
        <v>8174.4000000000005</v>
      </c>
      <c r="AH355" s="751">
        <v>1248</v>
      </c>
      <c r="AI355" s="751">
        <f>AH355*AE355</f>
        <v>9984</v>
      </c>
      <c r="AJ355" s="752">
        <f>AI355+AG355</f>
        <v>18158.400000000001</v>
      </c>
    </row>
    <row r="356" spans="1:36" ht="25.5" x14ac:dyDescent="0.25">
      <c r="A356" s="443" t="s">
        <v>921</v>
      </c>
      <c r="B356" s="433" t="s">
        <v>452</v>
      </c>
      <c r="C356" s="569"/>
      <c r="D356" s="596">
        <v>11140</v>
      </c>
      <c r="E356" s="422"/>
      <c r="F356" s="422">
        <f>SUM(F357:F361)</f>
        <v>37237258.022</v>
      </c>
      <c r="G356" s="422"/>
      <c r="H356" s="422">
        <f>SUM(H357:H361)</f>
        <v>3695483.34</v>
      </c>
      <c r="I356" s="597">
        <f>SUM(I357:I361)</f>
        <v>40932741.362000003</v>
      </c>
      <c r="J356" s="823">
        <v>10506.89</v>
      </c>
      <c r="K356" s="816"/>
      <c r="L356" s="834">
        <f>SUM(L357:L361)</f>
        <v>35120985.093246996</v>
      </c>
      <c r="M356" s="816"/>
      <c r="N356" s="834">
        <f>SUM(N357:N361)</f>
        <v>3485461.1265899995</v>
      </c>
      <c r="O356" s="835">
        <f>SUM(O357:O361)</f>
        <v>38606446.219836995</v>
      </c>
      <c r="P356" s="641">
        <f t="shared" si="252"/>
        <v>0</v>
      </c>
      <c r="Q356" s="514">
        <f t="shared" si="253"/>
        <v>0</v>
      </c>
      <c r="R356" s="640">
        <f t="shared" si="241"/>
        <v>0</v>
      </c>
      <c r="S356" s="852">
        <v>10506.89</v>
      </c>
      <c r="T356" s="522"/>
      <c r="U356" s="522">
        <f>SUM(U357:U361)</f>
        <v>35115829.420000002</v>
      </c>
      <c r="V356" s="522"/>
      <c r="W356" s="522">
        <f>SUM(W357:W361)</f>
        <v>3482948.8999999994</v>
      </c>
      <c r="X356" s="676">
        <f>SUM(X357:X361)</f>
        <v>38598778.319999993</v>
      </c>
      <c r="Y356" s="650"/>
      <c r="Z356" s="522"/>
      <c r="AA356" s="522">
        <f>SUM(AA357:AA361)</f>
        <v>0</v>
      </c>
      <c r="AB356" s="522"/>
      <c r="AC356" s="522">
        <f>SUM(AC357:AC361)</f>
        <v>0</v>
      </c>
      <c r="AD356" s="676">
        <f>SUM(AD357:AD361)</f>
        <v>0</v>
      </c>
      <c r="AE356" s="744">
        <f t="shared" si="251"/>
        <v>633.11000000000058</v>
      </c>
      <c r="AF356" s="770"/>
      <c r="AG356" s="770">
        <f>SUM(AG357:AG361)</f>
        <v>2120845.9800000018</v>
      </c>
      <c r="AH356" s="770"/>
      <c r="AI356" s="770">
        <f>SUM(AI357:AI361)</f>
        <v>212523.30000000016</v>
      </c>
      <c r="AJ356" s="760">
        <f>SUM(AJ357:AJ361)</f>
        <v>2333369.2800000021</v>
      </c>
    </row>
    <row r="357" spans="1:36" ht="17.45" customHeight="1" x14ac:dyDescent="0.25">
      <c r="A357" s="445" t="s">
        <v>922</v>
      </c>
      <c r="B357" s="435" t="s">
        <v>453</v>
      </c>
      <c r="C357" s="572" t="s">
        <v>153</v>
      </c>
      <c r="D357" s="587">
        <v>11140</v>
      </c>
      <c r="E357" s="467">
        <v>750</v>
      </c>
      <c r="F357" s="467">
        <f>E357*D357</f>
        <v>8355000</v>
      </c>
      <c r="G357" s="467"/>
      <c r="H357" s="467"/>
      <c r="I357" s="589">
        <f>H357+F357</f>
        <v>8355000</v>
      </c>
      <c r="J357" s="826">
        <v>10506.89</v>
      </c>
      <c r="K357" s="807">
        <v>750</v>
      </c>
      <c r="L357" s="808">
        <f>K357*J357</f>
        <v>7880167.5</v>
      </c>
      <c r="M357" s="807"/>
      <c r="N357" s="808"/>
      <c r="O357" s="812">
        <f>N357+L357</f>
        <v>7880167.5</v>
      </c>
      <c r="P357" s="641">
        <f t="shared" si="252"/>
        <v>0</v>
      </c>
      <c r="Q357" s="514">
        <f t="shared" si="253"/>
        <v>0</v>
      </c>
      <c r="R357" s="640">
        <f t="shared" si="241"/>
        <v>0</v>
      </c>
      <c r="S357" s="852">
        <v>10506.89</v>
      </c>
      <c r="T357" s="514">
        <v>750</v>
      </c>
      <c r="U357" s="514">
        <f>T357*S357</f>
        <v>7880167.5</v>
      </c>
      <c r="V357" s="514"/>
      <c r="W357" s="514"/>
      <c r="X357" s="671">
        <f>W357+U357</f>
        <v>7880167.5</v>
      </c>
      <c r="Y357" s="651"/>
      <c r="Z357" s="514">
        <v>750</v>
      </c>
      <c r="AA357" s="514">
        <f>Z357*Y357</f>
        <v>0</v>
      </c>
      <c r="AB357" s="514"/>
      <c r="AC357" s="514"/>
      <c r="AD357" s="671">
        <f>AC357+AA357</f>
        <v>0</v>
      </c>
      <c r="AE357" s="744">
        <f t="shared" si="251"/>
        <v>633.11000000000058</v>
      </c>
      <c r="AF357" s="747">
        <v>750</v>
      </c>
      <c r="AG357" s="747">
        <f>AF357*AE357</f>
        <v>474832.50000000047</v>
      </c>
      <c r="AH357" s="747"/>
      <c r="AI357" s="747"/>
      <c r="AJ357" s="748">
        <f>AI357+AG357</f>
        <v>474832.50000000047</v>
      </c>
    </row>
    <row r="358" spans="1:36" ht="17.45" customHeight="1" x14ac:dyDescent="0.25">
      <c r="A358" s="445" t="s">
        <v>923</v>
      </c>
      <c r="B358" s="435" t="s">
        <v>454</v>
      </c>
      <c r="C358" s="572" t="s">
        <v>153</v>
      </c>
      <c r="D358" s="587">
        <v>11140</v>
      </c>
      <c r="E358" s="467">
        <v>89</v>
      </c>
      <c r="F358" s="467">
        <f>E358*D358</f>
        <v>991460</v>
      </c>
      <c r="G358" s="467">
        <v>46</v>
      </c>
      <c r="H358" s="467">
        <f>G358*D358</f>
        <v>512440</v>
      </c>
      <c r="I358" s="589">
        <f>H358+F358</f>
        <v>1503900</v>
      </c>
      <c r="J358" s="826">
        <v>10506.89</v>
      </c>
      <c r="K358" s="807">
        <v>89</v>
      </c>
      <c r="L358" s="808">
        <f>K358*J358</f>
        <v>935113.21</v>
      </c>
      <c r="M358" s="807">
        <v>46</v>
      </c>
      <c r="N358" s="808">
        <f>M358*J358</f>
        <v>483316.93999999994</v>
      </c>
      <c r="O358" s="812">
        <f>N358+L358</f>
        <v>1418430.15</v>
      </c>
      <c r="P358" s="641">
        <f t="shared" si="252"/>
        <v>0</v>
      </c>
      <c r="Q358" s="514">
        <f t="shared" si="253"/>
        <v>0</v>
      </c>
      <c r="R358" s="640">
        <f t="shared" si="241"/>
        <v>0</v>
      </c>
      <c r="S358" s="852">
        <v>10506.89</v>
      </c>
      <c r="T358" s="514">
        <v>89</v>
      </c>
      <c r="U358" s="514">
        <f>T358*S358</f>
        <v>935113.21</v>
      </c>
      <c r="V358" s="514">
        <v>46</v>
      </c>
      <c r="W358" s="514">
        <f>V358*S358</f>
        <v>483316.93999999994</v>
      </c>
      <c r="X358" s="671">
        <f>W358+U358</f>
        <v>1418430.15</v>
      </c>
      <c r="Y358" s="651"/>
      <c r="Z358" s="514">
        <v>89</v>
      </c>
      <c r="AA358" s="514">
        <f>Z358*Y358</f>
        <v>0</v>
      </c>
      <c r="AB358" s="514">
        <v>46</v>
      </c>
      <c r="AC358" s="514">
        <f>AB358*Y358</f>
        <v>0</v>
      </c>
      <c r="AD358" s="671">
        <f>AC358+AA358</f>
        <v>0</v>
      </c>
      <c r="AE358" s="744">
        <f t="shared" si="251"/>
        <v>633.11000000000058</v>
      </c>
      <c r="AF358" s="747">
        <v>89</v>
      </c>
      <c r="AG358" s="747">
        <f>AF358*AE358</f>
        <v>56346.790000000052</v>
      </c>
      <c r="AH358" s="747">
        <v>46</v>
      </c>
      <c r="AI358" s="747">
        <f>AH358*AE358</f>
        <v>29123.060000000027</v>
      </c>
      <c r="AJ358" s="748">
        <f>AI358+AG358</f>
        <v>85469.850000000079</v>
      </c>
    </row>
    <row r="359" spans="1:36" ht="17.45" customHeight="1" x14ac:dyDescent="0.25">
      <c r="A359" s="445" t="s">
        <v>924</v>
      </c>
      <c r="B359" s="435" t="s">
        <v>455</v>
      </c>
      <c r="C359" s="572" t="s">
        <v>153</v>
      </c>
      <c r="D359" s="594">
        <v>11140</v>
      </c>
      <c r="E359" s="467">
        <v>1675.05</v>
      </c>
      <c r="F359" s="467">
        <f>E359*D359</f>
        <v>18660057</v>
      </c>
      <c r="G359" s="467"/>
      <c r="H359" s="467"/>
      <c r="I359" s="589">
        <f>H359+F359</f>
        <v>18660057</v>
      </c>
      <c r="J359" s="826">
        <v>10506.89</v>
      </c>
      <c r="K359" s="807">
        <v>1675.05</v>
      </c>
      <c r="L359" s="808">
        <f>K359*J359</f>
        <v>17599566.094499998</v>
      </c>
      <c r="M359" s="807"/>
      <c r="N359" s="808"/>
      <c r="O359" s="812">
        <f>N359+L359</f>
        <v>17599566.094499998</v>
      </c>
      <c r="P359" s="641">
        <f t="shared" si="252"/>
        <v>4.9999999999954525E-2</v>
      </c>
      <c r="Q359" s="514">
        <f t="shared" si="253"/>
        <v>0</v>
      </c>
      <c r="R359" s="640">
        <f t="shared" si="241"/>
        <v>557</v>
      </c>
      <c r="S359" s="852">
        <v>10506.89</v>
      </c>
      <c r="T359" s="514">
        <v>1675</v>
      </c>
      <c r="U359" s="514">
        <f>T359*S359</f>
        <v>17599040.75</v>
      </c>
      <c r="V359" s="514"/>
      <c r="W359" s="514"/>
      <c r="X359" s="671">
        <f>W359+U359</f>
        <v>17599040.75</v>
      </c>
      <c r="Y359" s="651"/>
      <c r="Z359" s="514">
        <v>1675</v>
      </c>
      <c r="AA359" s="514">
        <f>Z359*Y359</f>
        <v>0</v>
      </c>
      <c r="AB359" s="514"/>
      <c r="AC359" s="514"/>
      <c r="AD359" s="671">
        <f>AC359+AA359</f>
        <v>0</v>
      </c>
      <c r="AE359" s="744">
        <f t="shared" si="251"/>
        <v>633.11000000000058</v>
      </c>
      <c r="AF359" s="747">
        <v>1675</v>
      </c>
      <c r="AG359" s="747">
        <f>AF359*AE359</f>
        <v>1060459.2500000009</v>
      </c>
      <c r="AH359" s="747"/>
      <c r="AI359" s="747"/>
      <c r="AJ359" s="748">
        <f>AI359+AG359</f>
        <v>1060459.2500000009</v>
      </c>
    </row>
    <row r="360" spans="1:36" ht="17.45" customHeight="1" x14ac:dyDescent="0.25">
      <c r="A360" s="445" t="s">
        <v>925</v>
      </c>
      <c r="B360" s="435" t="s">
        <v>456</v>
      </c>
      <c r="C360" s="572" t="s">
        <v>153</v>
      </c>
      <c r="D360" s="587">
        <v>11140</v>
      </c>
      <c r="E360" s="467">
        <v>102.6123</v>
      </c>
      <c r="F360" s="467">
        <f>E360*D360</f>
        <v>1143101.0220000001</v>
      </c>
      <c r="G360" s="467">
        <v>55.731000000000002</v>
      </c>
      <c r="H360" s="467">
        <f>G360*D360</f>
        <v>620843.34</v>
      </c>
      <c r="I360" s="589">
        <f>H360+F360</f>
        <v>1763944.3620000002</v>
      </c>
      <c r="J360" s="826">
        <v>10506.89</v>
      </c>
      <c r="K360" s="807">
        <v>102.6123</v>
      </c>
      <c r="L360" s="808">
        <f>K360*J360</f>
        <v>1078136.1487469999</v>
      </c>
      <c r="M360" s="807">
        <v>55.731000000000002</v>
      </c>
      <c r="N360" s="808">
        <f>M360*J360</f>
        <v>585559.48658999999</v>
      </c>
      <c r="O360" s="812">
        <f>N360+L360</f>
        <v>1663695.6353369998</v>
      </c>
      <c r="P360" s="641">
        <f t="shared" si="252"/>
        <v>2.3000000000052978E-3</v>
      </c>
      <c r="Q360" s="514">
        <f t="shared" si="253"/>
        <v>1.0000000000047748E-3</v>
      </c>
      <c r="R360" s="640">
        <f t="shared" si="241"/>
        <v>25.622000000206754</v>
      </c>
      <c r="S360" s="852">
        <v>10462</v>
      </c>
      <c r="T360" s="514">
        <v>102.61</v>
      </c>
      <c r="U360" s="514">
        <f>T360*S360</f>
        <v>1073505.82</v>
      </c>
      <c r="V360" s="514">
        <v>55.73</v>
      </c>
      <c r="W360" s="514">
        <f>V360*S360</f>
        <v>583047.26</v>
      </c>
      <c r="X360" s="671">
        <f>W360+U360</f>
        <v>1656553.08</v>
      </c>
      <c r="Y360" s="651"/>
      <c r="Z360" s="514">
        <v>102.61</v>
      </c>
      <c r="AA360" s="514">
        <f>Z360*Y360</f>
        <v>0</v>
      </c>
      <c r="AB360" s="514">
        <v>55.73</v>
      </c>
      <c r="AC360" s="514">
        <f>AB360*Y360</f>
        <v>0</v>
      </c>
      <c r="AD360" s="671">
        <f>AC360+AA360</f>
        <v>0</v>
      </c>
      <c r="AE360" s="744">
        <f t="shared" si="251"/>
        <v>678</v>
      </c>
      <c r="AF360" s="747">
        <v>102.61</v>
      </c>
      <c r="AG360" s="747">
        <f>AF360*AE360</f>
        <v>69569.58</v>
      </c>
      <c r="AH360" s="747">
        <v>55.73</v>
      </c>
      <c r="AI360" s="747">
        <f>AH360*AE360</f>
        <v>37784.939999999995</v>
      </c>
      <c r="AJ360" s="748">
        <f>AI360+AG360</f>
        <v>107354.51999999999</v>
      </c>
    </row>
    <row r="361" spans="1:36" ht="17.45" customHeight="1" x14ac:dyDescent="0.25">
      <c r="A361" s="445" t="s">
        <v>926</v>
      </c>
      <c r="B361" s="435" t="s">
        <v>457</v>
      </c>
      <c r="C361" s="572" t="s">
        <v>153</v>
      </c>
      <c r="D361" s="587">
        <v>11140</v>
      </c>
      <c r="E361" s="467">
        <v>726</v>
      </c>
      <c r="F361" s="467">
        <f>E361*D361</f>
        <v>8087640</v>
      </c>
      <c r="G361" s="467">
        <v>230</v>
      </c>
      <c r="H361" s="467">
        <f>G361*D361</f>
        <v>2562200</v>
      </c>
      <c r="I361" s="589">
        <f>H361+F361</f>
        <v>10649840</v>
      </c>
      <c r="J361" s="826">
        <v>10506.89</v>
      </c>
      <c r="K361" s="807">
        <v>726</v>
      </c>
      <c r="L361" s="808">
        <f>K361*J361</f>
        <v>7628002.1399999997</v>
      </c>
      <c r="M361" s="807">
        <v>230</v>
      </c>
      <c r="N361" s="808">
        <f>M361*J361</f>
        <v>2416584.6999999997</v>
      </c>
      <c r="O361" s="812">
        <f>N361+L361</f>
        <v>10044586.84</v>
      </c>
      <c r="P361" s="641">
        <f t="shared" si="252"/>
        <v>0</v>
      </c>
      <c r="Q361" s="514">
        <f t="shared" si="253"/>
        <v>0</v>
      </c>
      <c r="R361" s="640">
        <f t="shared" si="241"/>
        <v>0</v>
      </c>
      <c r="S361" s="852">
        <v>10506.89</v>
      </c>
      <c r="T361" s="514">
        <v>726</v>
      </c>
      <c r="U361" s="514">
        <f>T361*S361</f>
        <v>7628002.1399999997</v>
      </c>
      <c r="V361" s="514">
        <v>230</v>
      </c>
      <c r="W361" s="514">
        <f>V361*S361</f>
        <v>2416584.6999999997</v>
      </c>
      <c r="X361" s="671">
        <f>W361+U361</f>
        <v>10044586.84</v>
      </c>
      <c r="Y361" s="651"/>
      <c r="Z361" s="514">
        <v>726</v>
      </c>
      <c r="AA361" s="514">
        <f>Z361*Y361</f>
        <v>0</v>
      </c>
      <c r="AB361" s="514">
        <v>230</v>
      </c>
      <c r="AC361" s="514">
        <f>AB361*Y361</f>
        <v>0</v>
      </c>
      <c r="AD361" s="671">
        <f>AC361+AA361</f>
        <v>0</v>
      </c>
      <c r="AE361" s="744">
        <f t="shared" si="251"/>
        <v>633.11000000000058</v>
      </c>
      <c r="AF361" s="747">
        <v>726</v>
      </c>
      <c r="AG361" s="747">
        <f>AF361*AE361</f>
        <v>459637.86000000045</v>
      </c>
      <c r="AH361" s="747">
        <v>230</v>
      </c>
      <c r="AI361" s="747">
        <f>AH361*AE361</f>
        <v>145615.30000000013</v>
      </c>
      <c r="AJ361" s="748">
        <f>AI361+AG361</f>
        <v>605253.16000000061</v>
      </c>
    </row>
    <row r="362" spans="1:36" s="404" customFormat="1" ht="17.45" hidden="1" customHeight="1" x14ac:dyDescent="0.25">
      <c r="A362" s="706" t="s">
        <v>458</v>
      </c>
      <c r="B362" s="698" t="s">
        <v>459</v>
      </c>
      <c r="C362" s="699"/>
      <c r="D362" s="700"/>
      <c r="E362" s="465"/>
      <c r="F362" s="465">
        <f>SUM(F363:F378)</f>
        <v>235407</v>
      </c>
      <c r="G362" s="465"/>
      <c r="H362" s="465">
        <f>SUM(H363:H378)</f>
        <v>343913.44</v>
      </c>
      <c r="I362" s="590">
        <f>SUM(I363:I378)</f>
        <v>579320.43999999994</v>
      </c>
      <c r="J362" s="833"/>
      <c r="K362" s="802"/>
      <c r="L362" s="803">
        <f>SUM(L363:L378)</f>
        <v>0</v>
      </c>
      <c r="M362" s="802"/>
      <c r="N362" s="803">
        <f>SUM(N363:N378)</f>
        <v>0</v>
      </c>
      <c r="O362" s="813">
        <f>SUM(O363:O378)</f>
        <v>0</v>
      </c>
      <c r="P362" s="641">
        <f t="shared" si="252"/>
        <v>0</v>
      </c>
      <c r="Q362" s="514">
        <f t="shared" si="253"/>
        <v>0</v>
      </c>
      <c r="R362" s="640">
        <f t="shared" si="241"/>
        <v>0</v>
      </c>
      <c r="S362" s="636"/>
      <c r="T362" s="520"/>
      <c r="U362" s="520">
        <f>SUM(U363:U378)</f>
        <v>0</v>
      </c>
      <c r="V362" s="520"/>
      <c r="W362" s="520">
        <f>SUM(W363:W378)</f>
        <v>0</v>
      </c>
      <c r="X362" s="672">
        <f>SUM(X363:X378)</f>
        <v>0</v>
      </c>
      <c r="Y362" s="636"/>
      <c r="Z362" s="520"/>
      <c r="AA362" s="520">
        <f>SUM(AA363:AA378)</f>
        <v>0</v>
      </c>
      <c r="AB362" s="520"/>
      <c r="AC362" s="520">
        <f>SUM(AC363:AC378)</f>
        <v>0</v>
      </c>
      <c r="AD362" s="672">
        <f>SUM(AD363:AD378)</f>
        <v>0</v>
      </c>
      <c r="AE362" s="744">
        <f t="shared" si="251"/>
        <v>0</v>
      </c>
      <c r="AF362" s="749"/>
      <c r="AG362" s="749">
        <f>SUM(AG363:AG378)</f>
        <v>235407</v>
      </c>
      <c r="AH362" s="749"/>
      <c r="AI362" s="749">
        <f>SUM(AI363:AI378)</f>
        <v>343913.44</v>
      </c>
      <c r="AJ362" s="750">
        <f>SUM(AJ363:AJ378)</f>
        <v>579320.43999999994</v>
      </c>
    </row>
    <row r="363" spans="1:36" s="403" customFormat="1" ht="17.45" hidden="1" customHeight="1" x14ac:dyDescent="0.25">
      <c r="A363" s="439" t="s">
        <v>927</v>
      </c>
      <c r="B363" s="438" t="s">
        <v>393</v>
      </c>
      <c r="C363" s="573" t="s">
        <v>31</v>
      </c>
      <c r="D363" s="598">
        <v>1</v>
      </c>
      <c r="E363" s="467">
        <v>6550</v>
      </c>
      <c r="F363" s="467">
        <f t="shared" ref="F363:F376" si="254">E363*D363</f>
        <v>6550</v>
      </c>
      <c r="G363" s="467">
        <v>55450.200000000004</v>
      </c>
      <c r="H363" s="467">
        <f t="shared" ref="H363:H377" si="255">G363*D363</f>
        <v>55450.200000000004</v>
      </c>
      <c r="I363" s="589">
        <f t="shared" ref="I363:I378" si="256">H363+F363</f>
        <v>62000.200000000004</v>
      </c>
      <c r="J363" s="836"/>
      <c r="K363" s="807">
        <v>6550</v>
      </c>
      <c r="L363" s="808">
        <f t="shared" ref="L363:L376" si="257">K363*J363</f>
        <v>0</v>
      </c>
      <c r="M363" s="807">
        <v>55450.200000000004</v>
      </c>
      <c r="N363" s="808">
        <f t="shared" ref="N363:N377" si="258">M363*J363</f>
        <v>0</v>
      </c>
      <c r="O363" s="812">
        <f t="shared" ref="O363:O378" si="259">N363+L363</f>
        <v>0</v>
      </c>
      <c r="P363" s="641">
        <f t="shared" si="252"/>
        <v>0</v>
      </c>
      <c r="Q363" s="514">
        <f t="shared" si="253"/>
        <v>0</v>
      </c>
      <c r="R363" s="640">
        <f t="shared" si="241"/>
        <v>0</v>
      </c>
      <c r="S363" s="652"/>
      <c r="T363" s="521">
        <v>6550</v>
      </c>
      <c r="U363" s="521">
        <f t="shared" ref="U363:U376" si="260">T363*S363</f>
        <v>0</v>
      </c>
      <c r="V363" s="521">
        <v>55450.200000000004</v>
      </c>
      <c r="W363" s="521">
        <f t="shared" ref="W363:W377" si="261">V363*S363</f>
        <v>0</v>
      </c>
      <c r="X363" s="673">
        <f t="shared" ref="X363:X378" si="262">W363+U363</f>
        <v>0</v>
      </c>
      <c r="Y363" s="652"/>
      <c r="Z363" s="521">
        <v>6550</v>
      </c>
      <c r="AA363" s="521">
        <f t="shared" ref="AA363:AA376" si="263">Z363*Y363</f>
        <v>0</v>
      </c>
      <c r="AB363" s="521">
        <v>55450.200000000004</v>
      </c>
      <c r="AC363" s="521">
        <f t="shared" ref="AC363:AC377" si="264">AB363*Y363</f>
        <v>0</v>
      </c>
      <c r="AD363" s="673">
        <f t="shared" ref="AD363:AD378" si="265">AC363+AA363</f>
        <v>0</v>
      </c>
      <c r="AE363" s="744">
        <f t="shared" si="251"/>
        <v>1</v>
      </c>
      <c r="AF363" s="751">
        <v>6550</v>
      </c>
      <c r="AG363" s="751">
        <f t="shared" ref="AG363:AG376" si="266">AF363*AE363</f>
        <v>6550</v>
      </c>
      <c r="AH363" s="751">
        <v>55450.200000000004</v>
      </c>
      <c r="AI363" s="751">
        <f t="shared" ref="AI363:AI377" si="267">AH363*AE363</f>
        <v>55450.200000000004</v>
      </c>
      <c r="AJ363" s="752">
        <f t="shared" ref="AJ363:AJ378" si="268">AI363+AG363</f>
        <v>62000.200000000004</v>
      </c>
    </row>
    <row r="364" spans="1:36" s="403" customFormat="1" ht="17.45" hidden="1" customHeight="1" x14ac:dyDescent="0.25">
      <c r="A364" s="439" t="s">
        <v>928</v>
      </c>
      <c r="B364" s="438" t="s">
        <v>460</v>
      </c>
      <c r="C364" s="573" t="s">
        <v>32</v>
      </c>
      <c r="D364" s="598">
        <v>30</v>
      </c>
      <c r="E364" s="467">
        <v>186.02</v>
      </c>
      <c r="F364" s="467">
        <f t="shared" si="254"/>
        <v>5580.6</v>
      </c>
      <c r="G364" s="467">
        <v>1809.6000000000001</v>
      </c>
      <c r="H364" s="467">
        <f t="shared" si="255"/>
        <v>54288.000000000007</v>
      </c>
      <c r="I364" s="589">
        <f t="shared" si="256"/>
        <v>59868.600000000006</v>
      </c>
      <c r="J364" s="836"/>
      <c r="K364" s="807">
        <v>186.02</v>
      </c>
      <c r="L364" s="808">
        <f t="shared" si="257"/>
        <v>0</v>
      </c>
      <c r="M364" s="807">
        <v>1809.6000000000001</v>
      </c>
      <c r="N364" s="808">
        <f t="shared" si="258"/>
        <v>0</v>
      </c>
      <c r="O364" s="812">
        <f t="shared" si="259"/>
        <v>0</v>
      </c>
      <c r="P364" s="641">
        <f t="shared" si="252"/>
        <v>0</v>
      </c>
      <c r="Q364" s="514">
        <f t="shared" si="253"/>
        <v>0</v>
      </c>
      <c r="R364" s="640">
        <f t="shared" si="241"/>
        <v>0</v>
      </c>
      <c r="S364" s="652"/>
      <c r="T364" s="521">
        <v>186.02</v>
      </c>
      <c r="U364" s="521">
        <f t="shared" si="260"/>
        <v>0</v>
      </c>
      <c r="V364" s="521">
        <v>1809.6000000000001</v>
      </c>
      <c r="W364" s="521">
        <f t="shared" si="261"/>
        <v>0</v>
      </c>
      <c r="X364" s="673">
        <f t="shared" si="262"/>
        <v>0</v>
      </c>
      <c r="Y364" s="652"/>
      <c r="Z364" s="521">
        <v>186.02</v>
      </c>
      <c r="AA364" s="521">
        <f t="shared" si="263"/>
        <v>0</v>
      </c>
      <c r="AB364" s="521">
        <v>1809.6000000000001</v>
      </c>
      <c r="AC364" s="521">
        <f t="shared" si="264"/>
        <v>0</v>
      </c>
      <c r="AD364" s="673">
        <f t="shared" si="265"/>
        <v>0</v>
      </c>
      <c r="AE364" s="744">
        <f t="shared" si="251"/>
        <v>30</v>
      </c>
      <c r="AF364" s="751">
        <v>186.02</v>
      </c>
      <c r="AG364" s="751">
        <f t="shared" si="266"/>
        <v>5580.6</v>
      </c>
      <c r="AH364" s="751">
        <v>1809.6000000000001</v>
      </c>
      <c r="AI364" s="751">
        <f t="shared" si="267"/>
        <v>54288.000000000007</v>
      </c>
      <c r="AJ364" s="752">
        <f t="shared" si="268"/>
        <v>59868.600000000006</v>
      </c>
    </row>
    <row r="365" spans="1:36" s="403" customFormat="1" ht="17.45" hidden="1" customHeight="1" x14ac:dyDescent="0.25">
      <c r="A365" s="439" t="s">
        <v>929</v>
      </c>
      <c r="B365" s="438" t="s">
        <v>460</v>
      </c>
      <c r="C365" s="573" t="s">
        <v>32</v>
      </c>
      <c r="D365" s="598">
        <v>30</v>
      </c>
      <c r="E365" s="467">
        <v>162.44</v>
      </c>
      <c r="F365" s="467">
        <f t="shared" si="254"/>
        <v>4873.2</v>
      </c>
      <c r="G365" s="467">
        <v>322.40000000000003</v>
      </c>
      <c r="H365" s="467">
        <f t="shared" si="255"/>
        <v>9672.0000000000018</v>
      </c>
      <c r="I365" s="589">
        <f t="shared" si="256"/>
        <v>14545.2</v>
      </c>
      <c r="J365" s="836"/>
      <c r="K365" s="807">
        <v>162.44</v>
      </c>
      <c r="L365" s="808">
        <f t="shared" si="257"/>
        <v>0</v>
      </c>
      <c r="M365" s="807">
        <v>322.40000000000003</v>
      </c>
      <c r="N365" s="808">
        <f t="shared" si="258"/>
        <v>0</v>
      </c>
      <c r="O365" s="812">
        <f t="shared" si="259"/>
        <v>0</v>
      </c>
      <c r="P365" s="641">
        <f t="shared" si="252"/>
        <v>0</v>
      </c>
      <c r="Q365" s="514">
        <f t="shared" si="253"/>
        <v>0</v>
      </c>
      <c r="R365" s="640">
        <f t="shared" si="241"/>
        <v>0</v>
      </c>
      <c r="S365" s="652"/>
      <c r="T365" s="521">
        <v>162.44</v>
      </c>
      <c r="U365" s="521">
        <f t="shared" si="260"/>
        <v>0</v>
      </c>
      <c r="V365" s="521">
        <v>322.40000000000003</v>
      </c>
      <c r="W365" s="521">
        <f t="shared" si="261"/>
        <v>0</v>
      </c>
      <c r="X365" s="673">
        <f t="shared" si="262"/>
        <v>0</v>
      </c>
      <c r="Y365" s="652"/>
      <c r="Z365" s="521">
        <v>162.44</v>
      </c>
      <c r="AA365" s="521">
        <f t="shared" si="263"/>
        <v>0</v>
      </c>
      <c r="AB365" s="521">
        <v>322.40000000000003</v>
      </c>
      <c r="AC365" s="521">
        <f t="shared" si="264"/>
        <v>0</v>
      </c>
      <c r="AD365" s="673">
        <f t="shared" si="265"/>
        <v>0</v>
      </c>
      <c r="AE365" s="744">
        <f t="shared" si="251"/>
        <v>30</v>
      </c>
      <c r="AF365" s="751">
        <v>162.44</v>
      </c>
      <c r="AG365" s="751">
        <f t="shared" si="266"/>
        <v>4873.2</v>
      </c>
      <c r="AH365" s="751">
        <v>322.40000000000003</v>
      </c>
      <c r="AI365" s="751">
        <f t="shared" si="267"/>
        <v>9672.0000000000018</v>
      </c>
      <c r="AJ365" s="752">
        <f t="shared" si="268"/>
        <v>14545.2</v>
      </c>
    </row>
    <row r="366" spans="1:36" s="403" customFormat="1" ht="17.45" hidden="1" customHeight="1" x14ac:dyDescent="0.25">
      <c r="A366" s="439" t="s">
        <v>930</v>
      </c>
      <c r="B366" s="438" t="s">
        <v>461</v>
      </c>
      <c r="C366" s="573" t="s">
        <v>32</v>
      </c>
      <c r="D366" s="598">
        <v>60</v>
      </c>
      <c r="E366" s="467">
        <v>162.44</v>
      </c>
      <c r="F366" s="467">
        <f t="shared" si="254"/>
        <v>9746.4</v>
      </c>
      <c r="G366" s="467">
        <v>434.2</v>
      </c>
      <c r="H366" s="467">
        <f t="shared" si="255"/>
        <v>26052</v>
      </c>
      <c r="I366" s="589">
        <f t="shared" si="256"/>
        <v>35798.400000000001</v>
      </c>
      <c r="J366" s="836"/>
      <c r="K366" s="807">
        <v>162.44</v>
      </c>
      <c r="L366" s="808">
        <f t="shared" si="257"/>
        <v>0</v>
      </c>
      <c r="M366" s="807">
        <v>434.2</v>
      </c>
      <c r="N366" s="808">
        <f t="shared" si="258"/>
        <v>0</v>
      </c>
      <c r="O366" s="812">
        <f t="shared" si="259"/>
        <v>0</v>
      </c>
      <c r="P366" s="641">
        <f t="shared" si="252"/>
        <v>0</v>
      </c>
      <c r="Q366" s="514">
        <f t="shared" si="253"/>
        <v>0</v>
      </c>
      <c r="R366" s="640">
        <f t="shared" si="241"/>
        <v>0</v>
      </c>
      <c r="S366" s="652"/>
      <c r="T366" s="521">
        <v>162.44</v>
      </c>
      <c r="U366" s="521">
        <f t="shared" si="260"/>
        <v>0</v>
      </c>
      <c r="V366" s="521">
        <v>434.2</v>
      </c>
      <c r="W366" s="521">
        <f t="shared" si="261"/>
        <v>0</v>
      </c>
      <c r="X366" s="673">
        <f t="shared" si="262"/>
        <v>0</v>
      </c>
      <c r="Y366" s="652"/>
      <c r="Z366" s="521">
        <v>162.44</v>
      </c>
      <c r="AA366" s="521">
        <f t="shared" si="263"/>
        <v>0</v>
      </c>
      <c r="AB366" s="521">
        <v>434.2</v>
      </c>
      <c r="AC366" s="521">
        <f t="shared" si="264"/>
        <v>0</v>
      </c>
      <c r="AD366" s="673">
        <f t="shared" si="265"/>
        <v>0</v>
      </c>
      <c r="AE366" s="744">
        <f t="shared" si="251"/>
        <v>60</v>
      </c>
      <c r="AF366" s="751">
        <v>162.44</v>
      </c>
      <c r="AG366" s="751">
        <f t="shared" si="266"/>
        <v>9746.4</v>
      </c>
      <c r="AH366" s="751">
        <v>434.2</v>
      </c>
      <c r="AI366" s="751">
        <f t="shared" si="267"/>
        <v>26052</v>
      </c>
      <c r="AJ366" s="752">
        <f t="shared" si="268"/>
        <v>35798.400000000001</v>
      </c>
    </row>
    <row r="367" spans="1:36" s="403" customFormat="1" ht="17.45" hidden="1" customHeight="1" x14ac:dyDescent="0.25">
      <c r="A367" s="439" t="s">
        <v>931</v>
      </c>
      <c r="B367" s="438" t="s">
        <v>461</v>
      </c>
      <c r="C367" s="573" t="s">
        <v>32</v>
      </c>
      <c r="D367" s="598">
        <v>70</v>
      </c>
      <c r="E367" s="467">
        <v>162.44</v>
      </c>
      <c r="F367" s="467">
        <f t="shared" si="254"/>
        <v>11370.8</v>
      </c>
      <c r="G367" s="467">
        <v>184.6</v>
      </c>
      <c r="H367" s="467">
        <f t="shared" si="255"/>
        <v>12922</v>
      </c>
      <c r="I367" s="589">
        <f t="shared" si="256"/>
        <v>24292.799999999999</v>
      </c>
      <c r="J367" s="836"/>
      <c r="K367" s="807">
        <v>162.44</v>
      </c>
      <c r="L367" s="808">
        <f t="shared" si="257"/>
        <v>0</v>
      </c>
      <c r="M367" s="807">
        <v>184.6</v>
      </c>
      <c r="N367" s="808">
        <f t="shared" si="258"/>
        <v>0</v>
      </c>
      <c r="O367" s="812">
        <f t="shared" si="259"/>
        <v>0</v>
      </c>
      <c r="P367" s="641">
        <f t="shared" si="252"/>
        <v>0</v>
      </c>
      <c r="Q367" s="514">
        <f t="shared" si="253"/>
        <v>0</v>
      </c>
      <c r="R367" s="640">
        <f t="shared" si="241"/>
        <v>0</v>
      </c>
      <c r="S367" s="652"/>
      <c r="T367" s="521">
        <v>162.44</v>
      </c>
      <c r="U367" s="521">
        <f t="shared" si="260"/>
        <v>0</v>
      </c>
      <c r="V367" s="521">
        <v>184.6</v>
      </c>
      <c r="W367" s="521">
        <f t="shared" si="261"/>
        <v>0</v>
      </c>
      <c r="X367" s="673">
        <f t="shared" si="262"/>
        <v>0</v>
      </c>
      <c r="Y367" s="652"/>
      <c r="Z367" s="521">
        <v>162.44</v>
      </c>
      <c r="AA367" s="521">
        <f t="shared" si="263"/>
        <v>0</v>
      </c>
      <c r="AB367" s="521">
        <v>184.6</v>
      </c>
      <c r="AC367" s="521">
        <f t="shared" si="264"/>
        <v>0</v>
      </c>
      <c r="AD367" s="673">
        <f t="shared" si="265"/>
        <v>0</v>
      </c>
      <c r="AE367" s="744">
        <f t="shared" si="251"/>
        <v>70</v>
      </c>
      <c r="AF367" s="751">
        <v>162.44</v>
      </c>
      <c r="AG367" s="751">
        <f t="shared" si="266"/>
        <v>11370.8</v>
      </c>
      <c r="AH367" s="751">
        <v>184.6</v>
      </c>
      <c r="AI367" s="751">
        <f t="shared" si="267"/>
        <v>12922</v>
      </c>
      <c r="AJ367" s="752">
        <f t="shared" si="268"/>
        <v>24292.799999999999</v>
      </c>
    </row>
    <row r="368" spans="1:36" s="403" customFormat="1" ht="17.45" hidden="1" customHeight="1" x14ac:dyDescent="0.25">
      <c r="A368" s="439" t="s">
        <v>932</v>
      </c>
      <c r="B368" s="438" t="s">
        <v>462</v>
      </c>
      <c r="C368" s="573" t="s">
        <v>32</v>
      </c>
      <c r="D368" s="598">
        <v>100</v>
      </c>
      <c r="E368" s="467">
        <v>162.44</v>
      </c>
      <c r="F368" s="467">
        <f t="shared" si="254"/>
        <v>16244</v>
      </c>
      <c r="G368" s="467">
        <v>166.92000000000002</v>
      </c>
      <c r="H368" s="467">
        <f t="shared" si="255"/>
        <v>16692</v>
      </c>
      <c r="I368" s="589">
        <f t="shared" si="256"/>
        <v>32936</v>
      </c>
      <c r="J368" s="836"/>
      <c r="K368" s="807">
        <v>162.44</v>
      </c>
      <c r="L368" s="808">
        <f t="shared" si="257"/>
        <v>0</v>
      </c>
      <c r="M368" s="807">
        <v>166.92000000000002</v>
      </c>
      <c r="N368" s="808">
        <f t="shared" si="258"/>
        <v>0</v>
      </c>
      <c r="O368" s="812">
        <f t="shared" si="259"/>
        <v>0</v>
      </c>
      <c r="P368" s="641">
        <f t="shared" si="252"/>
        <v>0</v>
      </c>
      <c r="Q368" s="514">
        <f t="shared" si="253"/>
        <v>0</v>
      </c>
      <c r="R368" s="640">
        <f t="shared" si="241"/>
        <v>0</v>
      </c>
      <c r="S368" s="652"/>
      <c r="T368" s="521">
        <v>162.44</v>
      </c>
      <c r="U368" s="521">
        <f t="shared" si="260"/>
        <v>0</v>
      </c>
      <c r="V368" s="521">
        <v>166.92000000000002</v>
      </c>
      <c r="W368" s="521">
        <f t="shared" si="261"/>
        <v>0</v>
      </c>
      <c r="X368" s="673">
        <f t="shared" si="262"/>
        <v>0</v>
      </c>
      <c r="Y368" s="652"/>
      <c r="Z368" s="521">
        <v>162.44</v>
      </c>
      <c r="AA368" s="521">
        <f t="shared" si="263"/>
        <v>0</v>
      </c>
      <c r="AB368" s="521">
        <v>166.92000000000002</v>
      </c>
      <c r="AC368" s="521">
        <f t="shared" si="264"/>
        <v>0</v>
      </c>
      <c r="AD368" s="673">
        <f t="shared" si="265"/>
        <v>0</v>
      </c>
      <c r="AE368" s="744">
        <f t="shared" si="251"/>
        <v>100</v>
      </c>
      <c r="AF368" s="751">
        <v>162.44</v>
      </c>
      <c r="AG368" s="751">
        <f t="shared" si="266"/>
        <v>16244</v>
      </c>
      <c r="AH368" s="751">
        <v>166.92000000000002</v>
      </c>
      <c r="AI368" s="751">
        <f t="shared" si="267"/>
        <v>16692</v>
      </c>
      <c r="AJ368" s="752">
        <f t="shared" si="268"/>
        <v>32936</v>
      </c>
    </row>
    <row r="369" spans="1:36" s="403" customFormat="1" ht="17.45" hidden="1" customHeight="1" x14ac:dyDescent="0.25">
      <c r="A369" s="439" t="s">
        <v>933</v>
      </c>
      <c r="B369" s="438" t="s">
        <v>400</v>
      </c>
      <c r="C369" s="578" t="s">
        <v>378</v>
      </c>
      <c r="D369" s="601">
        <v>120</v>
      </c>
      <c r="E369" s="467">
        <v>838.40000000000009</v>
      </c>
      <c r="F369" s="467">
        <f t="shared" si="254"/>
        <v>100608.00000000001</v>
      </c>
      <c r="G369" s="467">
        <v>699.4</v>
      </c>
      <c r="H369" s="467">
        <f t="shared" si="255"/>
        <v>83928</v>
      </c>
      <c r="I369" s="589">
        <f t="shared" si="256"/>
        <v>184536</v>
      </c>
      <c r="J369" s="801"/>
      <c r="K369" s="807">
        <v>838.40000000000009</v>
      </c>
      <c r="L369" s="808">
        <f t="shared" si="257"/>
        <v>0</v>
      </c>
      <c r="M369" s="807">
        <v>699.4</v>
      </c>
      <c r="N369" s="808">
        <f t="shared" si="258"/>
        <v>0</v>
      </c>
      <c r="O369" s="812">
        <f t="shared" si="259"/>
        <v>0</v>
      </c>
      <c r="P369" s="641">
        <f t="shared" si="252"/>
        <v>0</v>
      </c>
      <c r="Q369" s="514">
        <f t="shared" si="253"/>
        <v>0</v>
      </c>
      <c r="R369" s="640">
        <f t="shared" si="241"/>
        <v>0</v>
      </c>
      <c r="S369" s="641"/>
      <c r="T369" s="521">
        <v>838.40000000000009</v>
      </c>
      <c r="U369" s="521">
        <f t="shared" si="260"/>
        <v>0</v>
      </c>
      <c r="V369" s="521">
        <v>699.4</v>
      </c>
      <c r="W369" s="521">
        <f t="shared" si="261"/>
        <v>0</v>
      </c>
      <c r="X369" s="673">
        <f t="shared" si="262"/>
        <v>0</v>
      </c>
      <c r="Y369" s="641"/>
      <c r="Z369" s="521">
        <v>838.40000000000009</v>
      </c>
      <c r="AA369" s="521">
        <f t="shared" si="263"/>
        <v>0</v>
      </c>
      <c r="AB369" s="521">
        <v>699.4</v>
      </c>
      <c r="AC369" s="521">
        <f t="shared" si="264"/>
        <v>0</v>
      </c>
      <c r="AD369" s="673">
        <f t="shared" si="265"/>
        <v>0</v>
      </c>
      <c r="AE369" s="744">
        <f t="shared" si="251"/>
        <v>120</v>
      </c>
      <c r="AF369" s="751">
        <v>838.40000000000009</v>
      </c>
      <c r="AG369" s="751">
        <f t="shared" si="266"/>
        <v>100608.00000000001</v>
      </c>
      <c r="AH369" s="751">
        <v>699.4</v>
      </c>
      <c r="AI369" s="751">
        <f t="shared" si="267"/>
        <v>83928</v>
      </c>
      <c r="AJ369" s="752">
        <f t="shared" si="268"/>
        <v>184536</v>
      </c>
    </row>
    <row r="370" spans="1:36" s="403" customFormat="1" ht="27" hidden="1" customHeight="1" x14ac:dyDescent="0.25">
      <c r="A370" s="439" t="s">
        <v>934</v>
      </c>
      <c r="B370" s="438" t="s">
        <v>463</v>
      </c>
      <c r="C370" s="573" t="s">
        <v>378</v>
      </c>
      <c r="D370" s="598">
        <v>130</v>
      </c>
      <c r="E370" s="467">
        <v>45.85</v>
      </c>
      <c r="F370" s="467">
        <f t="shared" si="254"/>
        <v>5960.5</v>
      </c>
      <c r="G370" s="467">
        <v>58.5</v>
      </c>
      <c r="H370" s="467">
        <f t="shared" si="255"/>
        <v>7605</v>
      </c>
      <c r="I370" s="589">
        <f t="shared" si="256"/>
        <v>13565.5</v>
      </c>
      <c r="J370" s="836"/>
      <c r="K370" s="807">
        <v>45.85</v>
      </c>
      <c r="L370" s="808">
        <f t="shared" si="257"/>
        <v>0</v>
      </c>
      <c r="M370" s="807">
        <v>58.5</v>
      </c>
      <c r="N370" s="808">
        <f t="shared" si="258"/>
        <v>0</v>
      </c>
      <c r="O370" s="812">
        <f t="shared" si="259"/>
        <v>0</v>
      </c>
      <c r="P370" s="641">
        <f t="shared" si="252"/>
        <v>0</v>
      </c>
      <c r="Q370" s="514">
        <f t="shared" si="253"/>
        <v>0</v>
      </c>
      <c r="R370" s="640">
        <f t="shared" si="241"/>
        <v>0</v>
      </c>
      <c r="S370" s="652"/>
      <c r="T370" s="521">
        <v>45.85</v>
      </c>
      <c r="U370" s="521">
        <f t="shared" si="260"/>
        <v>0</v>
      </c>
      <c r="V370" s="521">
        <v>58.5</v>
      </c>
      <c r="W370" s="521">
        <f t="shared" si="261"/>
        <v>0</v>
      </c>
      <c r="X370" s="673">
        <f t="shared" si="262"/>
        <v>0</v>
      </c>
      <c r="Y370" s="652"/>
      <c r="Z370" s="521">
        <v>45.85</v>
      </c>
      <c r="AA370" s="521">
        <f t="shared" si="263"/>
        <v>0</v>
      </c>
      <c r="AB370" s="521">
        <v>58.5</v>
      </c>
      <c r="AC370" s="521">
        <f t="shared" si="264"/>
        <v>0</v>
      </c>
      <c r="AD370" s="673">
        <f t="shared" si="265"/>
        <v>0</v>
      </c>
      <c r="AE370" s="744">
        <f t="shared" si="251"/>
        <v>130</v>
      </c>
      <c r="AF370" s="751">
        <v>45.85</v>
      </c>
      <c r="AG370" s="751">
        <f t="shared" si="266"/>
        <v>5960.5</v>
      </c>
      <c r="AH370" s="751">
        <v>58.5</v>
      </c>
      <c r="AI370" s="751">
        <f t="shared" si="267"/>
        <v>7605</v>
      </c>
      <c r="AJ370" s="752">
        <f t="shared" si="268"/>
        <v>13565.5</v>
      </c>
    </row>
    <row r="371" spans="1:36" s="403" customFormat="1" ht="17.45" hidden="1" customHeight="1" x14ac:dyDescent="0.25">
      <c r="A371" s="439" t="s">
        <v>935</v>
      </c>
      <c r="B371" s="438" t="s">
        <v>464</v>
      </c>
      <c r="C371" s="573" t="s">
        <v>31</v>
      </c>
      <c r="D371" s="598">
        <v>40</v>
      </c>
      <c r="E371" s="467">
        <v>262</v>
      </c>
      <c r="F371" s="467">
        <f t="shared" si="254"/>
        <v>10480</v>
      </c>
      <c r="G371" s="467">
        <v>681.2</v>
      </c>
      <c r="H371" s="467">
        <f t="shared" si="255"/>
        <v>27248</v>
      </c>
      <c r="I371" s="589">
        <f t="shared" si="256"/>
        <v>37728</v>
      </c>
      <c r="J371" s="836"/>
      <c r="K371" s="807">
        <v>262</v>
      </c>
      <c r="L371" s="808">
        <f t="shared" si="257"/>
        <v>0</v>
      </c>
      <c r="M371" s="807">
        <v>681.2</v>
      </c>
      <c r="N371" s="808">
        <f t="shared" si="258"/>
        <v>0</v>
      </c>
      <c r="O371" s="812">
        <f t="shared" si="259"/>
        <v>0</v>
      </c>
      <c r="P371" s="641">
        <f t="shared" si="252"/>
        <v>0</v>
      </c>
      <c r="Q371" s="514">
        <f t="shared" si="253"/>
        <v>0</v>
      </c>
      <c r="R371" s="640">
        <f t="shared" si="241"/>
        <v>0</v>
      </c>
      <c r="S371" s="652"/>
      <c r="T371" s="521">
        <v>262</v>
      </c>
      <c r="U371" s="521">
        <f t="shared" si="260"/>
        <v>0</v>
      </c>
      <c r="V371" s="521">
        <v>681.2</v>
      </c>
      <c r="W371" s="521">
        <f t="shared" si="261"/>
        <v>0</v>
      </c>
      <c r="X371" s="673">
        <f t="shared" si="262"/>
        <v>0</v>
      </c>
      <c r="Y371" s="652"/>
      <c r="Z371" s="521">
        <v>262</v>
      </c>
      <c r="AA371" s="521">
        <f t="shared" si="263"/>
        <v>0</v>
      </c>
      <c r="AB371" s="521">
        <v>681.2</v>
      </c>
      <c r="AC371" s="521">
        <f t="shared" si="264"/>
        <v>0</v>
      </c>
      <c r="AD371" s="673">
        <f t="shared" si="265"/>
        <v>0</v>
      </c>
      <c r="AE371" s="744">
        <f t="shared" si="251"/>
        <v>40</v>
      </c>
      <c r="AF371" s="751">
        <v>262</v>
      </c>
      <c r="AG371" s="751">
        <f t="shared" si="266"/>
        <v>10480</v>
      </c>
      <c r="AH371" s="751">
        <v>681.2</v>
      </c>
      <c r="AI371" s="751">
        <f t="shared" si="267"/>
        <v>27248</v>
      </c>
      <c r="AJ371" s="752">
        <f t="shared" si="268"/>
        <v>37728</v>
      </c>
    </row>
    <row r="372" spans="1:36" s="403" customFormat="1" ht="17.45" hidden="1" customHeight="1" x14ac:dyDescent="0.25">
      <c r="A372" s="439" t="s">
        <v>936</v>
      </c>
      <c r="B372" s="438" t="s">
        <v>465</v>
      </c>
      <c r="C372" s="573" t="s">
        <v>32</v>
      </c>
      <c r="D372" s="598">
        <v>20</v>
      </c>
      <c r="E372" s="467">
        <v>65.5</v>
      </c>
      <c r="F372" s="467">
        <f t="shared" si="254"/>
        <v>1310</v>
      </c>
      <c r="G372" s="467">
        <v>166.71200000000002</v>
      </c>
      <c r="H372" s="467">
        <f t="shared" si="255"/>
        <v>3334.2400000000002</v>
      </c>
      <c r="I372" s="589">
        <f t="shared" si="256"/>
        <v>4644.24</v>
      </c>
      <c r="J372" s="836"/>
      <c r="K372" s="807">
        <v>65.5</v>
      </c>
      <c r="L372" s="808">
        <f t="shared" si="257"/>
        <v>0</v>
      </c>
      <c r="M372" s="807">
        <v>166.71200000000002</v>
      </c>
      <c r="N372" s="808">
        <f t="shared" si="258"/>
        <v>0</v>
      </c>
      <c r="O372" s="812">
        <f t="shared" si="259"/>
        <v>0</v>
      </c>
      <c r="P372" s="641">
        <f t="shared" si="252"/>
        <v>0</v>
      </c>
      <c r="Q372" s="514">
        <f t="shared" si="253"/>
        <v>0</v>
      </c>
      <c r="R372" s="640">
        <f t="shared" si="241"/>
        <v>0</v>
      </c>
      <c r="S372" s="652"/>
      <c r="T372" s="521">
        <v>65.5</v>
      </c>
      <c r="U372" s="521">
        <f t="shared" si="260"/>
        <v>0</v>
      </c>
      <c r="V372" s="521">
        <v>166.71200000000002</v>
      </c>
      <c r="W372" s="521">
        <f t="shared" si="261"/>
        <v>0</v>
      </c>
      <c r="X372" s="673">
        <f t="shared" si="262"/>
        <v>0</v>
      </c>
      <c r="Y372" s="652"/>
      <c r="Z372" s="521">
        <v>65.5</v>
      </c>
      <c r="AA372" s="521">
        <f t="shared" si="263"/>
        <v>0</v>
      </c>
      <c r="AB372" s="521">
        <v>166.71200000000002</v>
      </c>
      <c r="AC372" s="521">
        <f t="shared" si="264"/>
        <v>0</v>
      </c>
      <c r="AD372" s="673">
        <f t="shared" si="265"/>
        <v>0</v>
      </c>
      <c r="AE372" s="744">
        <f t="shared" si="251"/>
        <v>20</v>
      </c>
      <c r="AF372" s="751">
        <v>65.5</v>
      </c>
      <c r="AG372" s="751">
        <f t="shared" si="266"/>
        <v>1310</v>
      </c>
      <c r="AH372" s="751">
        <v>166.71200000000002</v>
      </c>
      <c r="AI372" s="751">
        <f t="shared" si="267"/>
        <v>3334.2400000000002</v>
      </c>
      <c r="AJ372" s="752">
        <f t="shared" si="268"/>
        <v>4644.24</v>
      </c>
    </row>
    <row r="373" spans="1:36" s="403" customFormat="1" ht="17.45" hidden="1" customHeight="1" x14ac:dyDescent="0.25">
      <c r="A373" s="439" t="s">
        <v>937</v>
      </c>
      <c r="B373" s="438" t="s">
        <v>466</v>
      </c>
      <c r="C373" s="573" t="s">
        <v>31</v>
      </c>
      <c r="D373" s="598">
        <v>150</v>
      </c>
      <c r="E373" s="467">
        <v>32.75</v>
      </c>
      <c r="F373" s="467">
        <f t="shared" si="254"/>
        <v>4912.5</v>
      </c>
      <c r="G373" s="467">
        <v>36.816000000000003</v>
      </c>
      <c r="H373" s="467">
        <f t="shared" si="255"/>
        <v>5522.4000000000005</v>
      </c>
      <c r="I373" s="589">
        <f t="shared" si="256"/>
        <v>10434.900000000001</v>
      </c>
      <c r="J373" s="836"/>
      <c r="K373" s="807">
        <v>32.75</v>
      </c>
      <c r="L373" s="808">
        <f t="shared" si="257"/>
        <v>0</v>
      </c>
      <c r="M373" s="807">
        <v>36.816000000000003</v>
      </c>
      <c r="N373" s="808">
        <f t="shared" si="258"/>
        <v>0</v>
      </c>
      <c r="O373" s="812">
        <f t="shared" si="259"/>
        <v>0</v>
      </c>
      <c r="P373" s="641">
        <f t="shared" si="252"/>
        <v>0</v>
      </c>
      <c r="Q373" s="514">
        <f t="shared" si="253"/>
        <v>0</v>
      </c>
      <c r="R373" s="640">
        <f t="shared" si="241"/>
        <v>0</v>
      </c>
      <c r="S373" s="652"/>
      <c r="T373" s="521">
        <v>32.75</v>
      </c>
      <c r="U373" s="521">
        <f t="shared" si="260"/>
        <v>0</v>
      </c>
      <c r="V373" s="521">
        <v>36.816000000000003</v>
      </c>
      <c r="W373" s="521">
        <f t="shared" si="261"/>
        <v>0</v>
      </c>
      <c r="X373" s="673">
        <f t="shared" si="262"/>
        <v>0</v>
      </c>
      <c r="Y373" s="652"/>
      <c r="Z373" s="521">
        <v>32.75</v>
      </c>
      <c r="AA373" s="521">
        <f t="shared" si="263"/>
        <v>0</v>
      </c>
      <c r="AB373" s="521">
        <v>36.816000000000003</v>
      </c>
      <c r="AC373" s="521">
        <f t="shared" si="264"/>
        <v>0</v>
      </c>
      <c r="AD373" s="673">
        <f t="shared" si="265"/>
        <v>0</v>
      </c>
      <c r="AE373" s="744">
        <f t="shared" si="251"/>
        <v>150</v>
      </c>
      <c r="AF373" s="751">
        <v>32.75</v>
      </c>
      <c r="AG373" s="751">
        <f t="shared" si="266"/>
        <v>4912.5</v>
      </c>
      <c r="AH373" s="751">
        <v>36.816000000000003</v>
      </c>
      <c r="AI373" s="751">
        <f t="shared" si="267"/>
        <v>5522.4000000000005</v>
      </c>
      <c r="AJ373" s="752">
        <f t="shared" si="268"/>
        <v>10434.900000000001</v>
      </c>
    </row>
    <row r="374" spans="1:36" s="403" customFormat="1" ht="17.45" hidden="1" customHeight="1" x14ac:dyDescent="0.25">
      <c r="A374" s="439" t="s">
        <v>938</v>
      </c>
      <c r="B374" s="438" t="s">
        <v>467</v>
      </c>
      <c r="C374" s="573" t="s">
        <v>31</v>
      </c>
      <c r="D374" s="598">
        <v>1</v>
      </c>
      <c r="E374" s="467">
        <v>2620</v>
      </c>
      <c r="F374" s="467">
        <f t="shared" si="254"/>
        <v>2620</v>
      </c>
      <c r="G374" s="467">
        <v>9412</v>
      </c>
      <c r="H374" s="467">
        <f t="shared" si="255"/>
        <v>9412</v>
      </c>
      <c r="I374" s="589">
        <f t="shared" si="256"/>
        <v>12032</v>
      </c>
      <c r="J374" s="836"/>
      <c r="K374" s="807">
        <v>2620</v>
      </c>
      <c r="L374" s="808">
        <f t="shared" si="257"/>
        <v>0</v>
      </c>
      <c r="M374" s="807">
        <v>9412</v>
      </c>
      <c r="N374" s="808">
        <f t="shared" si="258"/>
        <v>0</v>
      </c>
      <c r="O374" s="812">
        <f t="shared" si="259"/>
        <v>0</v>
      </c>
      <c r="P374" s="641">
        <f t="shared" si="252"/>
        <v>0</v>
      </c>
      <c r="Q374" s="514">
        <f t="shared" si="253"/>
        <v>0</v>
      </c>
      <c r="R374" s="640">
        <f t="shared" si="241"/>
        <v>0</v>
      </c>
      <c r="S374" s="652"/>
      <c r="T374" s="521">
        <v>2620</v>
      </c>
      <c r="U374" s="521">
        <f t="shared" si="260"/>
        <v>0</v>
      </c>
      <c r="V374" s="521">
        <v>9412</v>
      </c>
      <c r="W374" s="521">
        <f t="shared" si="261"/>
        <v>0</v>
      </c>
      <c r="X374" s="673">
        <f t="shared" si="262"/>
        <v>0</v>
      </c>
      <c r="Y374" s="652"/>
      <c r="Z374" s="521">
        <v>2620</v>
      </c>
      <c r="AA374" s="521">
        <f t="shared" si="263"/>
        <v>0</v>
      </c>
      <c r="AB374" s="521">
        <v>9412</v>
      </c>
      <c r="AC374" s="521">
        <f t="shared" si="264"/>
        <v>0</v>
      </c>
      <c r="AD374" s="673">
        <f t="shared" si="265"/>
        <v>0</v>
      </c>
      <c r="AE374" s="744">
        <f t="shared" si="251"/>
        <v>1</v>
      </c>
      <c r="AF374" s="751">
        <v>2620</v>
      </c>
      <c r="AG374" s="751">
        <f t="shared" si="266"/>
        <v>2620</v>
      </c>
      <c r="AH374" s="751">
        <v>9412</v>
      </c>
      <c r="AI374" s="751">
        <f t="shared" si="267"/>
        <v>9412</v>
      </c>
      <c r="AJ374" s="752">
        <f t="shared" si="268"/>
        <v>12032</v>
      </c>
    </row>
    <row r="375" spans="1:36" s="403" customFormat="1" ht="17.45" hidden="1" customHeight="1" x14ac:dyDescent="0.25">
      <c r="A375" s="439" t="s">
        <v>939</v>
      </c>
      <c r="B375" s="438" t="s">
        <v>468</v>
      </c>
      <c r="C375" s="573" t="s">
        <v>31</v>
      </c>
      <c r="D375" s="598">
        <v>3</v>
      </c>
      <c r="E375" s="467">
        <v>262</v>
      </c>
      <c r="F375" s="467">
        <f t="shared" si="254"/>
        <v>786</v>
      </c>
      <c r="G375" s="467">
        <v>109.2</v>
      </c>
      <c r="H375" s="467">
        <f t="shared" si="255"/>
        <v>327.60000000000002</v>
      </c>
      <c r="I375" s="589">
        <f t="shared" si="256"/>
        <v>1113.5999999999999</v>
      </c>
      <c r="J375" s="836"/>
      <c r="K375" s="807">
        <v>262</v>
      </c>
      <c r="L375" s="808">
        <f t="shared" si="257"/>
        <v>0</v>
      </c>
      <c r="M375" s="807">
        <v>109.2</v>
      </c>
      <c r="N375" s="808">
        <f t="shared" si="258"/>
        <v>0</v>
      </c>
      <c r="O375" s="812">
        <f t="shared" si="259"/>
        <v>0</v>
      </c>
      <c r="P375" s="641">
        <f t="shared" si="252"/>
        <v>0</v>
      </c>
      <c r="Q375" s="514">
        <f t="shared" si="253"/>
        <v>0</v>
      </c>
      <c r="R375" s="640">
        <f t="shared" si="241"/>
        <v>0</v>
      </c>
      <c r="S375" s="652"/>
      <c r="T375" s="521">
        <v>262</v>
      </c>
      <c r="U375" s="521">
        <f t="shared" si="260"/>
        <v>0</v>
      </c>
      <c r="V375" s="521">
        <v>109.2</v>
      </c>
      <c r="W375" s="521">
        <f t="shared" si="261"/>
        <v>0</v>
      </c>
      <c r="X375" s="673">
        <f t="shared" si="262"/>
        <v>0</v>
      </c>
      <c r="Y375" s="652"/>
      <c r="Z375" s="521">
        <v>262</v>
      </c>
      <c r="AA375" s="521">
        <f t="shared" si="263"/>
        <v>0</v>
      </c>
      <c r="AB375" s="521">
        <v>109.2</v>
      </c>
      <c r="AC375" s="521">
        <f t="shared" si="264"/>
        <v>0</v>
      </c>
      <c r="AD375" s="673">
        <f t="shared" si="265"/>
        <v>0</v>
      </c>
      <c r="AE375" s="744">
        <f t="shared" si="251"/>
        <v>3</v>
      </c>
      <c r="AF375" s="751">
        <v>262</v>
      </c>
      <c r="AG375" s="751">
        <f t="shared" si="266"/>
        <v>786</v>
      </c>
      <c r="AH375" s="751">
        <v>109.2</v>
      </c>
      <c r="AI375" s="751">
        <f t="shared" si="267"/>
        <v>327.60000000000002</v>
      </c>
      <c r="AJ375" s="752">
        <f t="shared" si="268"/>
        <v>1113.5999999999999</v>
      </c>
    </row>
    <row r="376" spans="1:36" s="403" customFormat="1" ht="17.45" hidden="1" customHeight="1" x14ac:dyDescent="0.25">
      <c r="A376" s="439" t="s">
        <v>940</v>
      </c>
      <c r="B376" s="438" t="s">
        <v>469</v>
      </c>
      <c r="C376" s="573" t="s">
        <v>32</v>
      </c>
      <c r="D376" s="598">
        <v>50</v>
      </c>
      <c r="E376" s="467">
        <v>458.5</v>
      </c>
      <c r="F376" s="467">
        <f t="shared" si="254"/>
        <v>22925</v>
      </c>
      <c r="G376" s="467">
        <v>369.2</v>
      </c>
      <c r="H376" s="467">
        <f t="shared" si="255"/>
        <v>18460</v>
      </c>
      <c r="I376" s="589">
        <f t="shared" si="256"/>
        <v>41385</v>
      </c>
      <c r="J376" s="836"/>
      <c r="K376" s="807">
        <v>458.5</v>
      </c>
      <c r="L376" s="808">
        <f t="shared" si="257"/>
        <v>0</v>
      </c>
      <c r="M376" s="807">
        <v>369.2</v>
      </c>
      <c r="N376" s="808">
        <f t="shared" si="258"/>
        <v>0</v>
      </c>
      <c r="O376" s="812">
        <f t="shared" si="259"/>
        <v>0</v>
      </c>
      <c r="P376" s="641">
        <f t="shared" si="252"/>
        <v>0</v>
      </c>
      <c r="Q376" s="514">
        <f t="shared" si="253"/>
        <v>0</v>
      </c>
      <c r="R376" s="640">
        <f t="shared" si="241"/>
        <v>0</v>
      </c>
      <c r="S376" s="652"/>
      <c r="T376" s="521">
        <v>458.5</v>
      </c>
      <c r="U376" s="521">
        <f t="shared" si="260"/>
        <v>0</v>
      </c>
      <c r="V376" s="521">
        <v>369.2</v>
      </c>
      <c r="W376" s="521">
        <f t="shared" si="261"/>
        <v>0</v>
      </c>
      <c r="X376" s="673">
        <f t="shared" si="262"/>
        <v>0</v>
      </c>
      <c r="Y376" s="652"/>
      <c r="Z376" s="521">
        <v>458.5</v>
      </c>
      <c r="AA376" s="521">
        <f t="shared" si="263"/>
        <v>0</v>
      </c>
      <c r="AB376" s="521">
        <v>369.2</v>
      </c>
      <c r="AC376" s="521">
        <f t="shared" si="264"/>
        <v>0</v>
      </c>
      <c r="AD376" s="673">
        <f t="shared" si="265"/>
        <v>0</v>
      </c>
      <c r="AE376" s="744">
        <f t="shared" si="251"/>
        <v>50</v>
      </c>
      <c r="AF376" s="751">
        <v>458.5</v>
      </c>
      <c r="AG376" s="751">
        <f t="shared" si="266"/>
        <v>22925</v>
      </c>
      <c r="AH376" s="751">
        <v>369.2</v>
      </c>
      <c r="AI376" s="751">
        <f t="shared" si="267"/>
        <v>18460</v>
      </c>
      <c r="AJ376" s="752">
        <f t="shared" si="268"/>
        <v>41385</v>
      </c>
    </row>
    <row r="377" spans="1:36" s="403" customFormat="1" ht="17.25" hidden="1" customHeight="1" x14ac:dyDescent="0.25">
      <c r="A377" s="439" t="s">
        <v>941</v>
      </c>
      <c r="B377" s="438" t="s">
        <v>268</v>
      </c>
      <c r="C377" s="573" t="s">
        <v>224</v>
      </c>
      <c r="D377" s="598">
        <v>1</v>
      </c>
      <c r="E377" s="467"/>
      <c r="F377" s="467"/>
      <c r="G377" s="467">
        <v>13000</v>
      </c>
      <c r="H377" s="467">
        <f t="shared" si="255"/>
        <v>13000</v>
      </c>
      <c r="I377" s="589">
        <f t="shared" si="256"/>
        <v>13000</v>
      </c>
      <c r="J377" s="836"/>
      <c r="K377" s="807"/>
      <c r="L377" s="808"/>
      <c r="M377" s="807">
        <v>13000</v>
      </c>
      <c r="N377" s="808">
        <f t="shared" si="258"/>
        <v>0</v>
      </c>
      <c r="O377" s="812">
        <f t="shared" si="259"/>
        <v>0</v>
      </c>
      <c r="P377" s="641">
        <f t="shared" si="252"/>
        <v>0</v>
      </c>
      <c r="Q377" s="514">
        <f t="shared" si="253"/>
        <v>0</v>
      </c>
      <c r="R377" s="640">
        <f t="shared" si="241"/>
        <v>0</v>
      </c>
      <c r="S377" s="652"/>
      <c r="T377" s="521"/>
      <c r="U377" s="521"/>
      <c r="V377" s="521">
        <v>13000</v>
      </c>
      <c r="W377" s="521">
        <f t="shared" si="261"/>
        <v>0</v>
      </c>
      <c r="X377" s="673">
        <f t="shared" si="262"/>
        <v>0</v>
      </c>
      <c r="Y377" s="652"/>
      <c r="Z377" s="521"/>
      <c r="AA377" s="521"/>
      <c r="AB377" s="521">
        <v>13000</v>
      </c>
      <c r="AC377" s="521">
        <f t="shared" si="264"/>
        <v>0</v>
      </c>
      <c r="AD377" s="673">
        <f t="shared" si="265"/>
        <v>0</v>
      </c>
      <c r="AE377" s="744">
        <f t="shared" si="251"/>
        <v>1</v>
      </c>
      <c r="AF377" s="751"/>
      <c r="AG377" s="751"/>
      <c r="AH377" s="751">
        <v>13000</v>
      </c>
      <c r="AI377" s="751">
        <f t="shared" si="267"/>
        <v>13000</v>
      </c>
      <c r="AJ377" s="752">
        <f t="shared" si="268"/>
        <v>13000</v>
      </c>
    </row>
    <row r="378" spans="1:36" s="403" customFormat="1" ht="17.45" hidden="1" customHeight="1" x14ac:dyDescent="0.25">
      <c r="A378" s="439" t="s">
        <v>942</v>
      </c>
      <c r="B378" s="438" t="s">
        <v>358</v>
      </c>
      <c r="C378" s="573" t="s">
        <v>224</v>
      </c>
      <c r="D378" s="598">
        <v>1</v>
      </c>
      <c r="E378" s="467">
        <v>31440</v>
      </c>
      <c r="F378" s="467">
        <f>E378*D378</f>
        <v>31440</v>
      </c>
      <c r="G378" s="467"/>
      <c r="H378" s="467"/>
      <c r="I378" s="589">
        <f t="shared" si="256"/>
        <v>31440</v>
      </c>
      <c r="J378" s="836"/>
      <c r="K378" s="807">
        <v>31440</v>
      </c>
      <c r="L378" s="808">
        <f>K378*J378</f>
        <v>0</v>
      </c>
      <c r="M378" s="807"/>
      <c r="N378" s="808"/>
      <c r="O378" s="812">
        <f t="shared" si="259"/>
        <v>0</v>
      </c>
      <c r="P378" s="641">
        <f t="shared" si="252"/>
        <v>0</v>
      </c>
      <c r="Q378" s="514">
        <f t="shared" si="253"/>
        <v>0</v>
      </c>
      <c r="R378" s="640">
        <f t="shared" si="241"/>
        <v>0</v>
      </c>
      <c r="S378" s="652"/>
      <c r="T378" s="521">
        <v>31440</v>
      </c>
      <c r="U378" s="521">
        <f>T378*S378</f>
        <v>0</v>
      </c>
      <c r="V378" s="521"/>
      <c r="W378" s="521"/>
      <c r="X378" s="673">
        <f t="shared" si="262"/>
        <v>0</v>
      </c>
      <c r="Y378" s="652"/>
      <c r="Z378" s="521">
        <v>31440</v>
      </c>
      <c r="AA378" s="521">
        <f>Z378*Y378</f>
        <v>0</v>
      </c>
      <c r="AB378" s="521"/>
      <c r="AC378" s="521"/>
      <c r="AD378" s="673">
        <f t="shared" si="265"/>
        <v>0</v>
      </c>
      <c r="AE378" s="744">
        <f t="shared" si="251"/>
        <v>1</v>
      </c>
      <c r="AF378" s="751">
        <v>31440</v>
      </c>
      <c r="AG378" s="751">
        <f>AF378*AE378</f>
        <v>31440</v>
      </c>
      <c r="AH378" s="751"/>
      <c r="AI378" s="751"/>
      <c r="AJ378" s="752">
        <f t="shared" si="268"/>
        <v>31440</v>
      </c>
    </row>
    <row r="379" spans="1:36" s="242" customFormat="1" ht="16.5" hidden="1" customHeight="1" x14ac:dyDescent="0.25">
      <c r="A379" s="706" t="s">
        <v>470</v>
      </c>
      <c r="B379" s="698" t="s">
        <v>471</v>
      </c>
      <c r="C379" s="699"/>
      <c r="D379" s="642"/>
      <c r="E379" s="456"/>
      <c r="F379" s="456">
        <f>SUM(F380:F413)</f>
        <v>4238788.3880000003</v>
      </c>
      <c r="G379" s="456"/>
      <c r="H379" s="456">
        <f>SUM(H380:H413)</f>
        <v>18446335.010000002</v>
      </c>
      <c r="I379" s="609">
        <f>SUM(I380:I413)</f>
        <v>22685123.398000002</v>
      </c>
      <c r="J379" s="833"/>
      <c r="K379" s="802"/>
      <c r="L379" s="811">
        <f>SUM(L380:L413)</f>
        <v>784648</v>
      </c>
      <c r="M379" s="802"/>
      <c r="N379" s="811">
        <f>SUM(N380:N413)</f>
        <v>14604136</v>
      </c>
      <c r="O379" s="804">
        <f>SUM(O380:O413)</f>
        <v>15388784</v>
      </c>
      <c r="P379" s="642"/>
      <c r="Q379" s="456"/>
      <c r="R379" s="609"/>
      <c r="S379" s="636"/>
      <c r="T379" s="515"/>
      <c r="U379" s="515">
        <f>SUM(U380:U413)</f>
        <v>784648</v>
      </c>
      <c r="V379" s="515"/>
      <c r="W379" s="515">
        <f>SUM(W380:W413)</f>
        <v>14604136</v>
      </c>
      <c r="X379" s="670">
        <f>SUM(X380:X413)</f>
        <v>15388784</v>
      </c>
      <c r="Y379" s="636"/>
      <c r="Z379" s="515"/>
      <c r="AA379" s="515">
        <f>SUM(AA380:AA413)</f>
        <v>0</v>
      </c>
      <c r="AB379" s="515"/>
      <c r="AC379" s="515">
        <f>SUM(AC380:AC413)</f>
        <v>0</v>
      </c>
      <c r="AD379" s="670">
        <f>SUM(AD380:AD413)</f>
        <v>0</v>
      </c>
      <c r="AE379" s="744">
        <f t="shared" si="251"/>
        <v>0</v>
      </c>
      <c r="AF379" s="745"/>
      <c r="AG379" s="745">
        <f>SUM(AG380:AG413)</f>
        <v>3454140.3879999998</v>
      </c>
      <c r="AH379" s="745"/>
      <c r="AI379" s="745">
        <f>SUM(AI380:AI413)</f>
        <v>3842199.01</v>
      </c>
      <c r="AJ379" s="746">
        <f>SUM(AJ380:AJ413)</f>
        <v>7296339.398</v>
      </c>
    </row>
    <row r="380" spans="1:36" s="403" customFormat="1" ht="15.75" x14ac:dyDescent="0.25">
      <c r="A380" s="446" t="s">
        <v>943</v>
      </c>
      <c r="B380" s="438" t="s">
        <v>472</v>
      </c>
      <c r="C380" s="578" t="s">
        <v>31</v>
      </c>
      <c r="D380" s="601">
        <v>2</v>
      </c>
      <c r="E380" s="467">
        <v>332000</v>
      </c>
      <c r="F380" s="467">
        <f>E380*D380</f>
        <v>664000</v>
      </c>
      <c r="G380" s="467">
        <v>5812000</v>
      </c>
      <c r="H380" s="467">
        <f>G380*D380</f>
        <v>11624000</v>
      </c>
      <c r="I380" s="589">
        <f>H380+F380</f>
        <v>12288000</v>
      </c>
      <c r="J380" s="801">
        <v>2</v>
      </c>
      <c r="K380" s="807">
        <v>332000</v>
      </c>
      <c r="L380" s="808">
        <f>K380*J380</f>
        <v>664000</v>
      </c>
      <c r="M380" s="807">
        <v>5812000</v>
      </c>
      <c r="N380" s="808">
        <f>M380*J380</f>
        <v>11624000</v>
      </c>
      <c r="O380" s="812">
        <f>N380+L380</f>
        <v>12288000</v>
      </c>
      <c r="P380" s="641">
        <f t="shared" si="252"/>
        <v>0</v>
      </c>
      <c r="Q380" s="514">
        <f t="shared" si="253"/>
        <v>0</v>
      </c>
      <c r="R380" s="640">
        <f t="shared" si="241"/>
        <v>0</v>
      </c>
      <c r="S380" s="854">
        <v>2</v>
      </c>
      <c r="T380" s="514">
        <v>332000</v>
      </c>
      <c r="U380" s="514">
        <f>T380*S380</f>
        <v>664000</v>
      </c>
      <c r="V380" s="514">
        <v>5812000</v>
      </c>
      <c r="W380" s="514">
        <f>V380*S380</f>
        <v>11624000</v>
      </c>
      <c r="X380" s="671">
        <f>W380+U380</f>
        <v>12288000</v>
      </c>
      <c r="Y380" s="641"/>
      <c r="Z380" s="514">
        <v>332000</v>
      </c>
      <c r="AA380" s="514">
        <f>Z380*Y380</f>
        <v>0</v>
      </c>
      <c r="AB380" s="514">
        <v>5812000</v>
      </c>
      <c r="AC380" s="514">
        <f>AB380*Y380</f>
        <v>0</v>
      </c>
      <c r="AD380" s="671">
        <f>AC380+AA380</f>
        <v>0</v>
      </c>
      <c r="AE380" s="744">
        <f t="shared" si="251"/>
        <v>0</v>
      </c>
      <c r="AF380" s="747">
        <v>332000</v>
      </c>
      <c r="AG380" s="747">
        <f>AF380*AE380</f>
        <v>0</v>
      </c>
      <c r="AH380" s="747">
        <v>5812000</v>
      </c>
      <c r="AI380" s="747">
        <f>AH380*AE380</f>
        <v>0</v>
      </c>
      <c r="AJ380" s="748">
        <f>AI380+AG380</f>
        <v>0</v>
      </c>
    </row>
    <row r="381" spans="1:36" s="403" customFormat="1" ht="15.6" hidden="1" customHeight="1" x14ac:dyDescent="0.25">
      <c r="A381" s="446" t="s">
        <v>944</v>
      </c>
      <c r="B381" s="438" t="s">
        <v>473</v>
      </c>
      <c r="C381" s="578"/>
      <c r="D381" s="601"/>
      <c r="E381" s="467"/>
      <c r="F381" s="467"/>
      <c r="G381" s="467"/>
      <c r="H381" s="467"/>
      <c r="I381" s="589"/>
      <c r="J381" s="801"/>
      <c r="K381" s="807"/>
      <c r="L381" s="808"/>
      <c r="M381" s="807"/>
      <c r="N381" s="808"/>
      <c r="O381" s="812"/>
      <c r="P381" s="641">
        <f t="shared" si="252"/>
        <v>0</v>
      </c>
      <c r="Q381" s="514">
        <f t="shared" si="253"/>
        <v>0</v>
      </c>
      <c r="R381" s="640">
        <f t="shared" si="241"/>
        <v>0</v>
      </c>
      <c r="S381" s="641"/>
      <c r="T381" s="521"/>
      <c r="U381" s="521"/>
      <c r="V381" s="521"/>
      <c r="W381" s="521"/>
      <c r="X381" s="673"/>
      <c r="Y381" s="641"/>
      <c r="Z381" s="521"/>
      <c r="AA381" s="521"/>
      <c r="AB381" s="521"/>
      <c r="AC381" s="521"/>
      <c r="AD381" s="673"/>
      <c r="AE381" s="744">
        <f t="shared" si="251"/>
        <v>0</v>
      </c>
      <c r="AF381" s="751"/>
      <c r="AG381" s="751"/>
      <c r="AH381" s="751"/>
      <c r="AI381" s="751"/>
      <c r="AJ381" s="752"/>
    </row>
    <row r="382" spans="1:36" s="403" customFormat="1" ht="15.6" hidden="1" customHeight="1" x14ac:dyDescent="0.25">
      <c r="A382" s="446" t="s">
        <v>945</v>
      </c>
      <c r="B382" s="438" t="s">
        <v>474</v>
      </c>
      <c r="C382" s="578"/>
      <c r="D382" s="601"/>
      <c r="E382" s="467"/>
      <c r="F382" s="467"/>
      <c r="G382" s="467"/>
      <c r="H382" s="467"/>
      <c r="I382" s="589"/>
      <c r="J382" s="801"/>
      <c r="K382" s="807"/>
      <c r="L382" s="808"/>
      <c r="M382" s="807"/>
      <c r="N382" s="808"/>
      <c r="O382" s="812"/>
      <c r="P382" s="641">
        <f t="shared" si="252"/>
        <v>0</v>
      </c>
      <c r="Q382" s="514">
        <f t="shared" si="253"/>
        <v>0</v>
      </c>
      <c r="R382" s="640">
        <f t="shared" si="241"/>
        <v>0</v>
      </c>
      <c r="S382" s="641"/>
      <c r="T382" s="521"/>
      <c r="U382" s="521"/>
      <c r="V382" s="521"/>
      <c r="W382" s="521"/>
      <c r="X382" s="673"/>
      <c r="Y382" s="641"/>
      <c r="Z382" s="521"/>
      <c r="AA382" s="521"/>
      <c r="AB382" s="521"/>
      <c r="AC382" s="521"/>
      <c r="AD382" s="673"/>
      <c r="AE382" s="744">
        <f t="shared" si="251"/>
        <v>0</v>
      </c>
      <c r="AF382" s="751"/>
      <c r="AG382" s="751"/>
      <c r="AH382" s="751"/>
      <c r="AI382" s="751"/>
      <c r="AJ382" s="752"/>
    </row>
    <row r="383" spans="1:36" s="403" customFormat="1" ht="15.6" hidden="1" customHeight="1" x14ac:dyDescent="0.25">
      <c r="A383" s="446" t="s">
        <v>946</v>
      </c>
      <c r="B383" s="438" t="s">
        <v>475</v>
      </c>
      <c r="C383" s="578"/>
      <c r="D383" s="601"/>
      <c r="E383" s="467"/>
      <c r="F383" s="467"/>
      <c r="G383" s="467"/>
      <c r="H383" s="467"/>
      <c r="I383" s="589"/>
      <c r="J383" s="801"/>
      <c r="K383" s="807"/>
      <c r="L383" s="808"/>
      <c r="M383" s="807"/>
      <c r="N383" s="808"/>
      <c r="O383" s="812"/>
      <c r="P383" s="641">
        <f t="shared" si="252"/>
        <v>0</v>
      </c>
      <c r="Q383" s="514">
        <f t="shared" si="253"/>
        <v>0</v>
      </c>
      <c r="R383" s="640">
        <f t="shared" si="241"/>
        <v>0</v>
      </c>
      <c r="S383" s="641"/>
      <c r="T383" s="521"/>
      <c r="U383" s="521"/>
      <c r="V383" s="521"/>
      <c r="W383" s="521"/>
      <c r="X383" s="673"/>
      <c r="Y383" s="641"/>
      <c r="Z383" s="521"/>
      <c r="AA383" s="521"/>
      <c r="AB383" s="521"/>
      <c r="AC383" s="521"/>
      <c r="AD383" s="673"/>
      <c r="AE383" s="744">
        <f t="shared" si="251"/>
        <v>0</v>
      </c>
      <c r="AF383" s="751"/>
      <c r="AG383" s="751"/>
      <c r="AH383" s="751"/>
      <c r="AI383" s="751"/>
      <c r="AJ383" s="752"/>
    </row>
    <row r="384" spans="1:36" ht="15.6" hidden="1" customHeight="1" x14ac:dyDescent="0.25">
      <c r="A384" s="446" t="s">
        <v>947</v>
      </c>
      <c r="B384" s="438" t="s">
        <v>476</v>
      </c>
      <c r="C384" s="578" t="s">
        <v>31</v>
      </c>
      <c r="D384" s="601">
        <v>2</v>
      </c>
      <c r="E384" s="467"/>
      <c r="F384" s="467"/>
      <c r="G384" s="467">
        <v>73710</v>
      </c>
      <c r="H384" s="467">
        <f>G384*D384</f>
        <v>147420</v>
      </c>
      <c r="I384" s="589">
        <f t="shared" ref="I384:I413" si="269">H384+F384</f>
        <v>147420</v>
      </c>
      <c r="J384" s="801"/>
      <c r="K384" s="807"/>
      <c r="L384" s="808"/>
      <c r="M384" s="807">
        <v>73710</v>
      </c>
      <c r="N384" s="808">
        <f>M384*J384</f>
        <v>0</v>
      </c>
      <c r="O384" s="812">
        <f t="shared" ref="O384:O413" si="270">N384+L384</f>
        <v>0</v>
      </c>
      <c r="P384" s="641">
        <f t="shared" si="252"/>
        <v>0</v>
      </c>
      <c r="Q384" s="514">
        <f t="shared" si="253"/>
        <v>0</v>
      </c>
      <c r="R384" s="640">
        <f t="shared" si="241"/>
        <v>0</v>
      </c>
      <c r="S384" s="641"/>
      <c r="T384" s="521"/>
      <c r="U384" s="521"/>
      <c r="V384" s="521">
        <v>73710</v>
      </c>
      <c r="W384" s="521">
        <f>V384*S384</f>
        <v>0</v>
      </c>
      <c r="X384" s="673">
        <f t="shared" ref="X384:X413" si="271">W384+U384</f>
        <v>0</v>
      </c>
      <c r="Y384" s="641"/>
      <c r="Z384" s="521"/>
      <c r="AA384" s="521"/>
      <c r="AB384" s="521">
        <v>73710</v>
      </c>
      <c r="AC384" s="521">
        <f>AB384*Y384</f>
        <v>0</v>
      </c>
      <c r="AD384" s="673">
        <f t="shared" ref="AD384:AD413" si="272">AC384+AA384</f>
        <v>0</v>
      </c>
      <c r="AE384" s="744">
        <f t="shared" si="251"/>
        <v>2</v>
      </c>
      <c r="AF384" s="751"/>
      <c r="AG384" s="751"/>
      <c r="AH384" s="751">
        <v>73710</v>
      </c>
      <c r="AI384" s="751">
        <f>AH384*AE384</f>
        <v>147420</v>
      </c>
      <c r="AJ384" s="752">
        <f t="shared" ref="AJ384:AJ413" si="273">AI384+AG384</f>
        <v>147420</v>
      </c>
    </row>
    <row r="385" spans="1:36" ht="38.25" x14ac:dyDescent="0.25">
      <c r="A385" s="446" t="s">
        <v>948</v>
      </c>
      <c r="B385" s="438" t="s">
        <v>477</v>
      </c>
      <c r="C385" s="578" t="s">
        <v>31</v>
      </c>
      <c r="D385" s="601">
        <v>2</v>
      </c>
      <c r="E385" s="467">
        <v>60324</v>
      </c>
      <c r="F385" s="467">
        <f t="shared" ref="F385:F413" si="274">E385*D385</f>
        <v>120648</v>
      </c>
      <c r="G385" s="467">
        <v>1490068</v>
      </c>
      <c r="H385" s="467">
        <f>G385*D385</f>
        <v>2980136</v>
      </c>
      <c r="I385" s="589">
        <f t="shared" si="269"/>
        <v>3100784</v>
      </c>
      <c r="J385" s="801">
        <v>2</v>
      </c>
      <c r="K385" s="807">
        <v>60324</v>
      </c>
      <c r="L385" s="808">
        <f t="shared" ref="L385:L413" si="275">K385*J385</f>
        <v>120648</v>
      </c>
      <c r="M385" s="807">
        <v>1490068</v>
      </c>
      <c r="N385" s="808">
        <f>M385*J385</f>
        <v>2980136</v>
      </c>
      <c r="O385" s="812">
        <f t="shared" si="270"/>
        <v>3100784</v>
      </c>
      <c r="P385" s="641">
        <f t="shared" si="252"/>
        <v>0</v>
      </c>
      <c r="Q385" s="514">
        <f t="shared" si="253"/>
        <v>0</v>
      </c>
      <c r="R385" s="640">
        <f t="shared" si="241"/>
        <v>0</v>
      </c>
      <c r="S385" s="854">
        <v>2</v>
      </c>
      <c r="T385" s="514">
        <v>60324</v>
      </c>
      <c r="U385" s="514">
        <f t="shared" ref="U385:U413" si="276">T385*S385</f>
        <v>120648</v>
      </c>
      <c r="V385" s="514">
        <v>1490068</v>
      </c>
      <c r="W385" s="514">
        <f>V385*S385</f>
        <v>2980136</v>
      </c>
      <c r="X385" s="671">
        <f t="shared" si="271"/>
        <v>3100784</v>
      </c>
      <c r="Y385" s="641"/>
      <c r="Z385" s="514">
        <v>60324</v>
      </c>
      <c r="AA385" s="514">
        <f t="shared" ref="AA385:AA413" si="277">Z385*Y385</f>
        <v>0</v>
      </c>
      <c r="AB385" s="514">
        <v>1490068</v>
      </c>
      <c r="AC385" s="514">
        <f>AB385*Y385</f>
        <v>0</v>
      </c>
      <c r="AD385" s="671">
        <f t="shared" si="272"/>
        <v>0</v>
      </c>
      <c r="AE385" s="744">
        <f t="shared" si="251"/>
        <v>0</v>
      </c>
      <c r="AF385" s="747">
        <v>60324</v>
      </c>
      <c r="AG385" s="747">
        <f t="shared" ref="AG385:AG413" si="278">AF385*AE385</f>
        <v>0</v>
      </c>
      <c r="AH385" s="747">
        <v>1490068</v>
      </c>
      <c r="AI385" s="747">
        <f>AH385*AE385</f>
        <v>0</v>
      </c>
      <c r="AJ385" s="748">
        <f t="shared" si="273"/>
        <v>0</v>
      </c>
    </row>
    <row r="386" spans="1:36" ht="26.45" hidden="1" customHeight="1" x14ac:dyDescent="0.25">
      <c r="A386" s="446" t="s">
        <v>949</v>
      </c>
      <c r="B386" s="438" t="s">
        <v>478</v>
      </c>
      <c r="C386" s="578" t="s">
        <v>479</v>
      </c>
      <c r="D386" s="601">
        <v>2</v>
      </c>
      <c r="E386" s="467">
        <v>46374</v>
      </c>
      <c r="F386" s="467">
        <f t="shared" si="274"/>
        <v>92748</v>
      </c>
      <c r="G386" s="467"/>
      <c r="H386" s="467"/>
      <c r="I386" s="589">
        <f t="shared" si="269"/>
        <v>92748</v>
      </c>
      <c r="J386" s="801"/>
      <c r="K386" s="807">
        <v>46374</v>
      </c>
      <c r="L386" s="808">
        <f t="shared" si="275"/>
        <v>0</v>
      </c>
      <c r="M386" s="807"/>
      <c r="N386" s="808"/>
      <c r="O386" s="812">
        <f t="shared" si="270"/>
        <v>0</v>
      </c>
      <c r="P386" s="641">
        <f t="shared" si="252"/>
        <v>0</v>
      </c>
      <c r="Q386" s="514">
        <f t="shared" si="253"/>
        <v>0</v>
      </c>
      <c r="R386" s="640">
        <f t="shared" si="241"/>
        <v>0</v>
      </c>
      <c r="S386" s="641"/>
      <c r="T386" s="521">
        <v>46374</v>
      </c>
      <c r="U386" s="521">
        <f t="shared" si="276"/>
        <v>0</v>
      </c>
      <c r="V386" s="521"/>
      <c r="W386" s="521"/>
      <c r="X386" s="673">
        <f t="shared" si="271"/>
        <v>0</v>
      </c>
      <c r="Y386" s="641"/>
      <c r="Z386" s="521">
        <v>46374</v>
      </c>
      <c r="AA386" s="521">
        <f t="shared" si="277"/>
        <v>0</v>
      </c>
      <c r="AB386" s="521"/>
      <c r="AC386" s="521"/>
      <c r="AD386" s="673">
        <f t="shared" si="272"/>
        <v>0</v>
      </c>
      <c r="AE386" s="744">
        <f t="shared" si="251"/>
        <v>2</v>
      </c>
      <c r="AF386" s="751">
        <v>46374</v>
      </c>
      <c r="AG386" s="751">
        <f t="shared" si="278"/>
        <v>92748</v>
      </c>
      <c r="AH386" s="751"/>
      <c r="AI386" s="751"/>
      <c r="AJ386" s="752">
        <f t="shared" si="273"/>
        <v>92748</v>
      </c>
    </row>
    <row r="387" spans="1:36" ht="26.45" hidden="1" customHeight="1" x14ac:dyDescent="0.25">
      <c r="A387" s="446" t="s">
        <v>950</v>
      </c>
      <c r="B387" s="438" t="s">
        <v>480</v>
      </c>
      <c r="C387" s="578" t="s">
        <v>31</v>
      </c>
      <c r="D387" s="601">
        <v>2</v>
      </c>
      <c r="E387" s="467">
        <v>56592</v>
      </c>
      <c r="F387" s="467">
        <f t="shared" si="274"/>
        <v>113184</v>
      </c>
      <c r="G387" s="467"/>
      <c r="H387" s="467"/>
      <c r="I387" s="589">
        <f t="shared" si="269"/>
        <v>113184</v>
      </c>
      <c r="J387" s="801"/>
      <c r="K387" s="807">
        <v>56592</v>
      </c>
      <c r="L387" s="808">
        <f t="shared" si="275"/>
        <v>0</v>
      </c>
      <c r="M387" s="807"/>
      <c r="N387" s="808"/>
      <c r="O387" s="812">
        <f t="shared" si="270"/>
        <v>0</v>
      </c>
      <c r="P387" s="641">
        <f t="shared" si="252"/>
        <v>0</v>
      </c>
      <c r="Q387" s="514">
        <f t="shared" si="253"/>
        <v>0</v>
      </c>
      <c r="R387" s="640">
        <f t="shared" si="241"/>
        <v>0</v>
      </c>
      <c r="S387" s="641"/>
      <c r="T387" s="521">
        <v>56592</v>
      </c>
      <c r="U387" s="521">
        <f t="shared" si="276"/>
        <v>0</v>
      </c>
      <c r="V387" s="521"/>
      <c r="W387" s="521"/>
      <c r="X387" s="673">
        <f t="shared" si="271"/>
        <v>0</v>
      </c>
      <c r="Y387" s="641"/>
      <c r="Z387" s="521">
        <v>56592</v>
      </c>
      <c r="AA387" s="521">
        <f t="shared" si="277"/>
        <v>0</v>
      </c>
      <c r="AB387" s="521"/>
      <c r="AC387" s="521"/>
      <c r="AD387" s="673">
        <f t="shared" si="272"/>
        <v>0</v>
      </c>
      <c r="AE387" s="744">
        <f t="shared" si="251"/>
        <v>2</v>
      </c>
      <c r="AF387" s="751">
        <v>56592</v>
      </c>
      <c r="AG387" s="751">
        <f t="shared" si="278"/>
        <v>113184</v>
      </c>
      <c r="AH387" s="751"/>
      <c r="AI387" s="751"/>
      <c r="AJ387" s="752">
        <f t="shared" si="273"/>
        <v>113184</v>
      </c>
    </row>
    <row r="388" spans="1:36" s="403" customFormat="1" ht="26.45" hidden="1" customHeight="1" x14ac:dyDescent="0.25">
      <c r="A388" s="446" t="s">
        <v>951</v>
      </c>
      <c r="B388" s="438" t="s">
        <v>481</v>
      </c>
      <c r="C388" s="578" t="s">
        <v>482</v>
      </c>
      <c r="D388" s="601">
        <v>86</v>
      </c>
      <c r="E388" s="467">
        <v>2373</v>
      </c>
      <c r="F388" s="467">
        <f t="shared" si="274"/>
        <v>204078</v>
      </c>
      <c r="G388" s="467">
        <v>4672</v>
      </c>
      <c r="H388" s="467">
        <f t="shared" ref="H388:H401" si="279">G388*D388</f>
        <v>401792</v>
      </c>
      <c r="I388" s="589">
        <f t="shared" si="269"/>
        <v>605870</v>
      </c>
      <c r="J388" s="801"/>
      <c r="K388" s="807">
        <v>2373</v>
      </c>
      <c r="L388" s="808">
        <f t="shared" si="275"/>
        <v>0</v>
      </c>
      <c r="M388" s="807">
        <v>4672</v>
      </c>
      <c r="N388" s="808">
        <f t="shared" ref="N388:N401" si="280">M388*J388</f>
        <v>0</v>
      </c>
      <c r="O388" s="812">
        <f t="shared" si="270"/>
        <v>0</v>
      </c>
      <c r="P388" s="641">
        <f t="shared" si="252"/>
        <v>0</v>
      </c>
      <c r="Q388" s="514">
        <f t="shared" si="253"/>
        <v>0</v>
      </c>
      <c r="R388" s="640">
        <f t="shared" si="241"/>
        <v>0</v>
      </c>
      <c r="S388" s="641"/>
      <c r="T388" s="521">
        <v>2373</v>
      </c>
      <c r="U388" s="521">
        <f t="shared" si="276"/>
        <v>0</v>
      </c>
      <c r="V388" s="521">
        <v>4672</v>
      </c>
      <c r="W388" s="521">
        <f t="shared" ref="W388:W401" si="281">V388*S388</f>
        <v>0</v>
      </c>
      <c r="X388" s="673">
        <f t="shared" si="271"/>
        <v>0</v>
      </c>
      <c r="Y388" s="641"/>
      <c r="Z388" s="521">
        <v>2373</v>
      </c>
      <c r="AA388" s="521">
        <f t="shared" si="277"/>
        <v>0</v>
      </c>
      <c r="AB388" s="521">
        <v>4672</v>
      </c>
      <c r="AC388" s="521">
        <f t="shared" ref="AC388:AC401" si="282">AB388*Y388</f>
        <v>0</v>
      </c>
      <c r="AD388" s="673">
        <f t="shared" si="272"/>
        <v>0</v>
      </c>
      <c r="AE388" s="744">
        <f t="shared" si="251"/>
        <v>86</v>
      </c>
      <c r="AF388" s="751">
        <v>2373</v>
      </c>
      <c r="AG388" s="751">
        <f t="shared" si="278"/>
        <v>204078</v>
      </c>
      <c r="AH388" s="751">
        <v>4672</v>
      </c>
      <c r="AI388" s="751">
        <f t="shared" ref="AI388:AI401" si="283">AH388*AE388</f>
        <v>401792</v>
      </c>
      <c r="AJ388" s="752">
        <f t="shared" si="273"/>
        <v>605870</v>
      </c>
    </row>
    <row r="389" spans="1:36" s="403" customFormat="1" ht="26.45" hidden="1" customHeight="1" x14ac:dyDescent="0.25">
      <c r="A389" s="446" t="s">
        <v>952</v>
      </c>
      <c r="B389" s="438" t="s">
        <v>483</v>
      </c>
      <c r="C389" s="578" t="s">
        <v>213</v>
      </c>
      <c r="D389" s="601">
        <v>132</v>
      </c>
      <c r="E389" s="467">
        <v>1771</v>
      </c>
      <c r="F389" s="467">
        <f t="shared" si="274"/>
        <v>233772</v>
      </c>
      <c r="G389" s="467">
        <v>4632</v>
      </c>
      <c r="H389" s="467">
        <f t="shared" si="279"/>
        <v>611424</v>
      </c>
      <c r="I389" s="589">
        <f t="shared" si="269"/>
        <v>845196</v>
      </c>
      <c r="J389" s="801"/>
      <c r="K389" s="807">
        <v>1771</v>
      </c>
      <c r="L389" s="808">
        <f t="shared" si="275"/>
        <v>0</v>
      </c>
      <c r="M389" s="807">
        <v>4632</v>
      </c>
      <c r="N389" s="808">
        <f t="shared" si="280"/>
        <v>0</v>
      </c>
      <c r="O389" s="812">
        <f t="shared" si="270"/>
        <v>0</v>
      </c>
      <c r="P389" s="641">
        <f t="shared" si="252"/>
        <v>0</v>
      </c>
      <c r="Q389" s="514">
        <f t="shared" si="253"/>
        <v>0</v>
      </c>
      <c r="R389" s="640">
        <f t="shared" si="241"/>
        <v>0</v>
      </c>
      <c r="S389" s="641"/>
      <c r="T389" s="521">
        <v>1771</v>
      </c>
      <c r="U389" s="521">
        <f t="shared" si="276"/>
        <v>0</v>
      </c>
      <c r="V389" s="521">
        <v>4632</v>
      </c>
      <c r="W389" s="521">
        <f t="shared" si="281"/>
        <v>0</v>
      </c>
      <c r="X389" s="673">
        <f t="shared" si="271"/>
        <v>0</v>
      </c>
      <c r="Y389" s="641"/>
      <c r="Z389" s="521">
        <v>1771</v>
      </c>
      <c r="AA389" s="521">
        <f t="shared" si="277"/>
        <v>0</v>
      </c>
      <c r="AB389" s="521">
        <v>4632</v>
      </c>
      <c r="AC389" s="521">
        <f t="shared" si="282"/>
        <v>0</v>
      </c>
      <c r="AD389" s="673">
        <f t="shared" si="272"/>
        <v>0</v>
      </c>
      <c r="AE389" s="744">
        <f t="shared" si="251"/>
        <v>132</v>
      </c>
      <c r="AF389" s="751">
        <v>1771</v>
      </c>
      <c r="AG389" s="751">
        <f t="shared" si="278"/>
        <v>233772</v>
      </c>
      <c r="AH389" s="751">
        <v>4632</v>
      </c>
      <c r="AI389" s="751">
        <f t="shared" si="283"/>
        <v>611424</v>
      </c>
      <c r="AJ389" s="752">
        <f t="shared" si="273"/>
        <v>845196</v>
      </c>
    </row>
    <row r="390" spans="1:36" s="403" customFormat="1" ht="15.6" hidden="1" customHeight="1" x14ac:dyDescent="0.25">
      <c r="A390" s="446" t="s">
        <v>953</v>
      </c>
      <c r="B390" s="438" t="s">
        <v>484</v>
      </c>
      <c r="C390" s="578" t="s">
        <v>31</v>
      </c>
      <c r="D390" s="601">
        <v>141</v>
      </c>
      <c r="E390" s="467">
        <v>5895</v>
      </c>
      <c r="F390" s="467">
        <f t="shared" si="274"/>
        <v>831195</v>
      </c>
      <c r="G390" s="467">
        <v>1550.25</v>
      </c>
      <c r="H390" s="467">
        <f t="shared" si="279"/>
        <v>218585.25</v>
      </c>
      <c r="I390" s="589">
        <f t="shared" si="269"/>
        <v>1049780.25</v>
      </c>
      <c r="J390" s="801"/>
      <c r="K390" s="807">
        <v>5895</v>
      </c>
      <c r="L390" s="808">
        <f t="shared" si="275"/>
        <v>0</v>
      </c>
      <c r="M390" s="807">
        <v>1550.25</v>
      </c>
      <c r="N390" s="808">
        <f t="shared" si="280"/>
        <v>0</v>
      </c>
      <c r="O390" s="812">
        <f t="shared" si="270"/>
        <v>0</v>
      </c>
      <c r="P390" s="641">
        <f t="shared" si="252"/>
        <v>0</v>
      </c>
      <c r="Q390" s="514">
        <f t="shared" si="253"/>
        <v>0</v>
      </c>
      <c r="R390" s="640">
        <f t="shared" si="241"/>
        <v>0</v>
      </c>
      <c r="S390" s="641"/>
      <c r="T390" s="521">
        <v>5895</v>
      </c>
      <c r="U390" s="521">
        <f t="shared" si="276"/>
        <v>0</v>
      </c>
      <c r="V390" s="521">
        <v>1550.25</v>
      </c>
      <c r="W390" s="521">
        <f t="shared" si="281"/>
        <v>0</v>
      </c>
      <c r="X390" s="673">
        <f t="shared" si="271"/>
        <v>0</v>
      </c>
      <c r="Y390" s="641"/>
      <c r="Z390" s="521">
        <v>5895</v>
      </c>
      <c r="AA390" s="521">
        <f t="shared" si="277"/>
        <v>0</v>
      </c>
      <c r="AB390" s="521">
        <v>1550.25</v>
      </c>
      <c r="AC390" s="521">
        <f t="shared" si="282"/>
        <v>0</v>
      </c>
      <c r="AD390" s="673">
        <f t="shared" si="272"/>
        <v>0</v>
      </c>
      <c r="AE390" s="744">
        <f t="shared" si="251"/>
        <v>141</v>
      </c>
      <c r="AF390" s="751">
        <v>5895</v>
      </c>
      <c r="AG390" s="751">
        <f t="shared" si="278"/>
        <v>831195</v>
      </c>
      <c r="AH390" s="751">
        <v>1550.25</v>
      </c>
      <c r="AI390" s="751">
        <f t="shared" si="283"/>
        <v>218585.25</v>
      </c>
      <c r="AJ390" s="752">
        <f t="shared" si="273"/>
        <v>1049780.25</v>
      </c>
    </row>
    <row r="391" spans="1:36" s="403" customFormat="1" ht="26.45" hidden="1" customHeight="1" x14ac:dyDescent="0.25">
      <c r="A391" s="446" t="s">
        <v>954</v>
      </c>
      <c r="B391" s="438" t="s">
        <v>485</v>
      </c>
      <c r="C391" s="578" t="s">
        <v>486</v>
      </c>
      <c r="D391" s="601">
        <v>14</v>
      </c>
      <c r="E391" s="467">
        <v>9790</v>
      </c>
      <c r="F391" s="467">
        <f t="shared" si="274"/>
        <v>137060</v>
      </c>
      <c r="G391" s="467">
        <v>35760</v>
      </c>
      <c r="H391" s="467">
        <f t="shared" si="279"/>
        <v>500640</v>
      </c>
      <c r="I391" s="589">
        <f t="shared" si="269"/>
        <v>637700</v>
      </c>
      <c r="J391" s="801"/>
      <c r="K391" s="807">
        <v>9790</v>
      </c>
      <c r="L391" s="808">
        <f t="shared" si="275"/>
        <v>0</v>
      </c>
      <c r="M391" s="807">
        <v>35760</v>
      </c>
      <c r="N391" s="808">
        <f t="shared" si="280"/>
        <v>0</v>
      </c>
      <c r="O391" s="812">
        <f t="shared" si="270"/>
        <v>0</v>
      </c>
      <c r="P391" s="641">
        <f t="shared" si="252"/>
        <v>0</v>
      </c>
      <c r="Q391" s="514">
        <f t="shared" si="253"/>
        <v>0</v>
      </c>
      <c r="R391" s="640">
        <f t="shared" si="241"/>
        <v>0</v>
      </c>
      <c r="S391" s="641"/>
      <c r="T391" s="521">
        <v>9790</v>
      </c>
      <c r="U391" s="521">
        <f t="shared" si="276"/>
        <v>0</v>
      </c>
      <c r="V391" s="521">
        <v>35760</v>
      </c>
      <c r="W391" s="521">
        <f t="shared" si="281"/>
        <v>0</v>
      </c>
      <c r="X391" s="673">
        <f t="shared" si="271"/>
        <v>0</v>
      </c>
      <c r="Y391" s="641"/>
      <c r="Z391" s="521">
        <v>9790</v>
      </c>
      <c r="AA391" s="521">
        <f t="shared" si="277"/>
        <v>0</v>
      </c>
      <c r="AB391" s="521">
        <v>35760</v>
      </c>
      <c r="AC391" s="521">
        <f t="shared" si="282"/>
        <v>0</v>
      </c>
      <c r="AD391" s="673">
        <f t="shared" si="272"/>
        <v>0</v>
      </c>
      <c r="AE391" s="744">
        <f t="shared" si="251"/>
        <v>14</v>
      </c>
      <c r="AF391" s="751">
        <v>9790</v>
      </c>
      <c r="AG391" s="751">
        <f t="shared" si="278"/>
        <v>137060</v>
      </c>
      <c r="AH391" s="751">
        <v>35760</v>
      </c>
      <c r="AI391" s="751">
        <f t="shared" si="283"/>
        <v>500640</v>
      </c>
      <c r="AJ391" s="752">
        <f t="shared" si="273"/>
        <v>637700</v>
      </c>
    </row>
    <row r="392" spans="1:36" s="403" customFormat="1" ht="26.45" hidden="1" customHeight="1" x14ac:dyDescent="0.25">
      <c r="A392" s="446" t="s">
        <v>955</v>
      </c>
      <c r="B392" s="438" t="s">
        <v>487</v>
      </c>
      <c r="C392" s="578" t="s">
        <v>31</v>
      </c>
      <c r="D392" s="601">
        <v>94</v>
      </c>
      <c r="E392" s="467">
        <v>4165.8</v>
      </c>
      <c r="F392" s="467">
        <f t="shared" si="274"/>
        <v>391585.2</v>
      </c>
      <c r="G392" s="467">
        <v>201.5</v>
      </c>
      <c r="H392" s="467">
        <f t="shared" si="279"/>
        <v>18941</v>
      </c>
      <c r="I392" s="589">
        <f t="shared" si="269"/>
        <v>410526.2</v>
      </c>
      <c r="J392" s="801"/>
      <c r="K392" s="807">
        <v>4165.8</v>
      </c>
      <c r="L392" s="808">
        <f t="shared" si="275"/>
        <v>0</v>
      </c>
      <c r="M392" s="807">
        <v>201.5</v>
      </c>
      <c r="N392" s="808">
        <f t="shared" si="280"/>
        <v>0</v>
      </c>
      <c r="O392" s="812">
        <f t="shared" si="270"/>
        <v>0</v>
      </c>
      <c r="P392" s="641">
        <f t="shared" si="252"/>
        <v>0</v>
      </c>
      <c r="Q392" s="514">
        <f t="shared" si="253"/>
        <v>0</v>
      </c>
      <c r="R392" s="640">
        <f t="shared" si="241"/>
        <v>0</v>
      </c>
      <c r="S392" s="641"/>
      <c r="T392" s="521">
        <v>4165.8</v>
      </c>
      <c r="U392" s="521">
        <f t="shared" si="276"/>
        <v>0</v>
      </c>
      <c r="V392" s="521">
        <v>201.5</v>
      </c>
      <c r="W392" s="521">
        <f t="shared" si="281"/>
        <v>0</v>
      </c>
      <c r="X392" s="673">
        <f t="shared" si="271"/>
        <v>0</v>
      </c>
      <c r="Y392" s="641"/>
      <c r="Z392" s="521">
        <v>4165.8</v>
      </c>
      <c r="AA392" s="521">
        <f t="shared" si="277"/>
        <v>0</v>
      </c>
      <c r="AB392" s="521">
        <v>201.5</v>
      </c>
      <c r="AC392" s="521">
        <f t="shared" si="282"/>
        <v>0</v>
      </c>
      <c r="AD392" s="673">
        <f t="shared" si="272"/>
        <v>0</v>
      </c>
      <c r="AE392" s="744">
        <f t="shared" si="251"/>
        <v>94</v>
      </c>
      <c r="AF392" s="751">
        <v>4165.8</v>
      </c>
      <c r="AG392" s="751">
        <f t="shared" si="278"/>
        <v>391585.2</v>
      </c>
      <c r="AH392" s="751">
        <v>201.5</v>
      </c>
      <c r="AI392" s="751">
        <f t="shared" si="283"/>
        <v>18941</v>
      </c>
      <c r="AJ392" s="752">
        <f t="shared" si="273"/>
        <v>410526.2</v>
      </c>
    </row>
    <row r="393" spans="1:36" s="403" customFormat="1" ht="15.6" hidden="1" customHeight="1" x14ac:dyDescent="0.25">
      <c r="A393" s="446" t="s">
        <v>956</v>
      </c>
      <c r="B393" s="438" t="s">
        <v>488</v>
      </c>
      <c r="C393" s="578" t="s">
        <v>31</v>
      </c>
      <c r="D393" s="601">
        <v>47</v>
      </c>
      <c r="E393" s="467">
        <v>9866</v>
      </c>
      <c r="F393" s="467">
        <f t="shared" si="274"/>
        <v>463702</v>
      </c>
      <c r="G393" s="467">
        <v>28674</v>
      </c>
      <c r="H393" s="467">
        <f t="shared" si="279"/>
        <v>1347678</v>
      </c>
      <c r="I393" s="589">
        <f t="shared" si="269"/>
        <v>1811380</v>
      </c>
      <c r="J393" s="801"/>
      <c r="K393" s="807">
        <v>9866</v>
      </c>
      <c r="L393" s="808">
        <f t="shared" si="275"/>
        <v>0</v>
      </c>
      <c r="M393" s="807">
        <v>28674</v>
      </c>
      <c r="N393" s="808">
        <f t="shared" si="280"/>
        <v>0</v>
      </c>
      <c r="O393" s="812">
        <f t="shared" si="270"/>
        <v>0</v>
      </c>
      <c r="P393" s="641">
        <f t="shared" si="252"/>
        <v>0</v>
      </c>
      <c r="Q393" s="514">
        <f t="shared" si="253"/>
        <v>0</v>
      </c>
      <c r="R393" s="640">
        <f t="shared" si="241"/>
        <v>0</v>
      </c>
      <c r="S393" s="641"/>
      <c r="T393" s="521">
        <v>9866</v>
      </c>
      <c r="U393" s="521">
        <f t="shared" si="276"/>
        <v>0</v>
      </c>
      <c r="V393" s="521">
        <v>28674</v>
      </c>
      <c r="W393" s="521">
        <f t="shared" si="281"/>
        <v>0</v>
      </c>
      <c r="X393" s="673">
        <f t="shared" si="271"/>
        <v>0</v>
      </c>
      <c r="Y393" s="641"/>
      <c r="Z393" s="521">
        <v>9866</v>
      </c>
      <c r="AA393" s="521">
        <f t="shared" si="277"/>
        <v>0</v>
      </c>
      <c r="AB393" s="521">
        <v>28674</v>
      </c>
      <c r="AC393" s="521">
        <f t="shared" si="282"/>
        <v>0</v>
      </c>
      <c r="AD393" s="673">
        <f t="shared" si="272"/>
        <v>0</v>
      </c>
      <c r="AE393" s="744">
        <f t="shared" si="251"/>
        <v>47</v>
      </c>
      <c r="AF393" s="751">
        <v>9866</v>
      </c>
      <c r="AG393" s="751">
        <f t="shared" si="278"/>
        <v>463702</v>
      </c>
      <c r="AH393" s="751">
        <v>28674</v>
      </c>
      <c r="AI393" s="751">
        <f t="shared" si="283"/>
        <v>1347678</v>
      </c>
      <c r="AJ393" s="752">
        <f t="shared" si="273"/>
        <v>1811380</v>
      </c>
    </row>
    <row r="394" spans="1:36" s="403" customFormat="1" ht="15.6" hidden="1" customHeight="1" x14ac:dyDescent="0.25">
      <c r="A394" s="446" t="s">
        <v>957</v>
      </c>
      <c r="B394" s="438" t="s">
        <v>489</v>
      </c>
      <c r="C394" s="578" t="s">
        <v>31</v>
      </c>
      <c r="D394" s="601">
        <v>94</v>
      </c>
      <c r="E394" s="467">
        <v>393</v>
      </c>
      <c r="F394" s="467">
        <f t="shared" si="274"/>
        <v>36942</v>
      </c>
      <c r="G394" s="467">
        <v>390</v>
      </c>
      <c r="H394" s="467">
        <f t="shared" si="279"/>
        <v>36660</v>
      </c>
      <c r="I394" s="589">
        <f t="shared" si="269"/>
        <v>73602</v>
      </c>
      <c r="J394" s="801"/>
      <c r="K394" s="807">
        <v>393</v>
      </c>
      <c r="L394" s="808">
        <f t="shared" si="275"/>
        <v>0</v>
      </c>
      <c r="M394" s="807">
        <v>390</v>
      </c>
      <c r="N394" s="808">
        <f t="shared" si="280"/>
        <v>0</v>
      </c>
      <c r="O394" s="812">
        <f t="shared" si="270"/>
        <v>0</v>
      </c>
      <c r="P394" s="641">
        <f t="shared" si="252"/>
        <v>0</v>
      </c>
      <c r="Q394" s="514">
        <f t="shared" si="253"/>
        <v>0</v>
      </c>
      <c r="R394" s="640">
        <f t="shared" si="241"/>
        <v>0</v>
      </c>
      <c r="S394" s="641"/>
      <c r="T394" s="521">
        <v>393</v>
      </c>
      <c r="U394" s="521">
        <f t="shared" si="276"/>
        <v>0</v>
      </c>
      <c r="V394" s="521">
        <v>390</v>
      </c>
      <c r="W394" s="521">
        <f t="shared" si="281"/>
        <v>0</v>
      </c>
      <c r="X394" s="673">
        <f t="shared" si="271"/>
        <v>0</v>
      </c>
      <c r="Y394" s="641"/>
      <c r="Z394" s="521">
        <v>393</v>
      </c>
      <c r="AA394" s="521">
        <f t="shared" si="277"/>
        <v>0</v>
      </c>
      <c r="AB394" s="521">
        <v>390</v>
      </c>
      <c r="AC394" s="521">
        <f t="shared" si="282"/>
        <v>0</v>
      </c>
      <c r="AD394" s="673">
        <f t="shared" si="272"/>
        <v>0</v>
      </c>
      <c r="AE394" s="744">
        <f t="shared" si="251"/>
        <v>94</v>
      </c>
      <c r="AF394" s="751">
        <v>393</v>
      </c>
      <c r="AG394" s="751">
        <f t="shared" si="278"/>
        <v>36942</v>
      </c>
      <c r="AH394" s="751">
        <v>390</v>
      </c>
      <c r="AI394" s="751">
        <f t="shared" si="283"/>
        <v>36660</v>
      </c>
      <c r="AJ394" s="752">
        <f t="shared" si="273"/>
        <v>73602</v>
      </c>
    </row>
    <row r="395" spans="1:36" s="403" customFormat="1" ht="15.6" hidden="1" customHeight="1" x14ac:dyDescent="0.25">
      <c r="A395" s="446" t="s">
        <v>958</v>
      </c>
      <c r="B395" s="438" t="s">
        <v>490</v>
      </c>
      <c r="C395" s="578" t="s">
        <v>486</v>
      </c>
      <c r="D395" s="601">
        <v>40</v>
      </c>
      <c r="E395" s="467">
        <v>471.6</v>
      </c>
      <c r="F395" s="467">
        <f t="shared" si="274"/>
        <v>18864</v>
      </c>
      <c r="G395" s="467">
        <v>585</v>
      </c>
      <c r="H395" s="467">
        <f t="shared" si="279"/>
        <v>23400</v>
      </c>
      <c r="I395" s="589">
        <f t="shared" si="269"/>
        <v>42264</v>
      </c>
      <c r="J395" s="801"/>
      <c r="K395" s="807">
        <v>471.6</v>
      </c>
      <c r="L395" s="808">
        <f t="shared" si="275"/>
        <v>0</v>
      </c>
      <c r="M395" s="807">
        <v>585</v>
      </c>
      <c r="N395" s="808">
        <f t="shared" si="280"/>
        <v>0</v>
      </c>
      <c r="O395" s="812">
        <f t="shared" si="270"/>
        <v>0</v>
      </c>
      <c r="P395" s="641">
        <f t="shared" si="252"/>
        <v>0</v>
      </c>
      <c r="Q395" s="514">
        <f t="shared" si="253"/>
        <v>0</v>
      </c>
      <c r="R395" s="640">
        <f t="shared" si="241"/>
        <v>0</v>
      </c>
      <c r="S395" s="641"/>
      <c r="T395" s="521">
        <v>471.6</v>
      </c>
      <c r="U395" s="521">
        <f t="shared" si="276"/>
        <v>0</v>
      </c>
      <c r="V395" s="521">
        <v>585</v>
      </c>
      <c r="W395" s="521">
        <f t="shared" si="281"/>
        <v>0</v>
      </c>
      <c r="X395" s="673">
        <f t="shared" si="271"/>
        <v>0</v>
      </c>
      <c r="Y395" s="641"/>
      <c r="Z395" s="521">
        <v>471.6</v>
      </c>
      <c r="AA395" s="521">
        <f t="shared" si="277"/>
        <v>0</v>
      </c>
      <c r="AB395" s="521">
        <v>585</v>
      </c>
      <c r="AC395" s="521">
        <f t="shared" si="282"/>
        <v>0</v>
      </c>
      <c r="AD395" s="673">
        <f t="shared" si="272"/>
        <v>0</v>
      </c>
      <c r="AE395" s="744">
        <f t="shared" si="251"/>
        <v>40</v>
      </c>
      <c r="AF395" s="751">
        <v>471.6</v>
      </c>
      <c r="AG395" s="751">
        <f t="shared" si="278"/>
        <v>18864</v>
      </c>
      <c r="AH395" s="751">
        <v>585</v>
      </c>
      <c r="AI395" s="751">
        <f t="shared" si="283"/>
        <v>23400</v>
      </c>
      <c r="AJ395" s="752">
        <f t="shared" si="273"/>
        <v>42264</v>
      </c>
    </row>
    <row r="396" spans="1:36" s="403" customFormat="1" ht="26.45" hidden="1" customHeight="1" x14ac:dyDescent="0.25">
      <c r="A396" s="446" t="s">
        <v>959</v>
      </c>
      <c r="B396" s="438" t="s">
        <v>491</v>
      </c>
      <c r="C396" s="578" t="s">
        <v>486</v>
      </c>
      <c r="D396" s="601">
        <v>94</v>
      </c>
      <c r="E396" s="467">
        <v>455.88</v>
      </c>
      <c r="F396" s="467">
        <f t="shared" si="274"/>
        <v>42852.72</v>
      </c>
      <c r="G396" s="467">
        <v>468</v>
      </c>
      <c r="H396" s="467">
        <f t="shared" si="279"/>
        <v>43992</v>
      </c>
      <c r="I396" s="589">
        <f t="shared" si="269"/>
        <v>86844.72</v>
      </c>
      <c r="J396" s="801"/>
      <c r="K396" s="807">
        <v>455.88</v>
      </c>
      <c r="L396" s="808">
        <f t="shared" si="275"/>
        <v>0</v>
      </c>
      <c r="M396" s="807">
        <v>468</v>
      </c>
      <c r="N396" s="808">
        <f t="shared" si="280"/>
        <v>0</v>
      </c>
      <c r="O396" s="812">
        <f t="shared" si="270"/>
        <v>0</v>
      </c>
      <c r="P396" s="641">
        <f t="shared" si="252"/>
        <v>0</v>
      </c>
      <c r="Q396" s="514">
        <f t="shared" si="253"/>
        <v>0</v>
      </c>
      <c r="R396" s="640">
        <f t="shared" si="241"/>
        <v>0</v>
      </c>
      <c r="S396" s="641"/>
      <c r="T396" s="521">
        <v>455.88</v>
      </c>
      <c r="U396" s="521">
        <f t="shared" si="276"/>
        <v>0</v>
      </c>
      <c r="V396" s="521">
        <v>468</v>
      </c>
      <c r="W396" s="521">
        <f t="shared" si="281"/>
        <v>0</v>
      </c>
      <c r="X396" s="673">
        <f t="shared" si="271"/>
        <v>0</v>
      </c>
      <c r="Y396" s="641"/>
      <c r="Z396" s="521">
        <v>455.88</v>
      </c>
      <c r="AA396" s="521">
        <f t="shared" si="277"/>
        <v>0</v>
      </c>
      <c r="AB396" s="521">
        <v>468</v>
      </c>
      <c r="AC396" s="521">
        <f t="shared" si="282"/>
        <v>0</v>
      </c>
      <c r="AD396" s="673">
        <f t="shared" si="272"/>
        <v>0</v>
      </c>
      <c r="AE396" s="744">
        <f t="shared" si="251"/>
        <v>94</v>
      </c>
      <c r="AF396" s="751">
        <v>455.88</v>
      </c>
      <c r="AG396" s="751">
        <f t="shared" si="278"/>
        <v>42852.72</v>
      </c>
      <c r="AH396" s="751">
        <v>468</v>
      </c>
      <c r="AI396" s="751">
        <f t="shared" si="283"/>
        <v>43992</v>
      </c>
      <c r="AJ396" s="752">
        <f t="shared" si="273"/>
        <v>86844.72</v>
      </c>
    </row>
    <row r="397" spans="1:36" s="403" customFormat="1" ht="26.45" hidden="1" customHeight="1" x14ac:dyDescent="0.25">
      <c r="A397" s="446" t="s">
        <v>960</v>
      </c>
      <c r="B397" s="438" t="s">
        <v>492</v>
      </c>
      <c r="C397" s="578" t="s">
        <v>31</v>
      </c>
      <c r="D397" s="601">
        <v>7</v>
      </c>
      <c r="E397" s="467">
        <v>605.22</v>
      </c>
      <c r="F397" s="467">
        <f t="shared" si="274"/>
        <v>4236.54</v>
      </c>
      <c r="G397" s="467">
        <v>605.28</v>
      </c>
      <c r="H397" s="467">
        <f t="shared" si="279"/>
        <v>4236.96</v>
      </c>
      <c r="I397" s="589">
        <f t="shared" si="269"/>
        <v>8473.5</v>
      </c>
      <c r="J397" s="801"/>
      <c r="K397" s="807">
        <v>605.22</v>
      </c>
      <c r="L397" s="808">
        <f t="shared" si="275"/>
        <v>0</v>
      </c>
      <c r="M397" s="807">
        <v>605.28</v>
      </c>
      <c r="N397" s="808">
        <f t="shared" si="280"/>
        <v>0</v>
      </c>
      <c r="O397" s="812">
        <f t="shared" si="270"/>
        <v>0</v>
      </c>
      <c r="P397" s="641">
        <f t="shared" si="252"/>
        <v>0</v>
      </c>
      <c r="Q397" s="514">
        <f t="shared" si="253"/>
        <v>0</v>
      </c>
      <c r="R397" s="640">
        <f t="shared" si="241"/>
        <v>0</v>
      </c>
      <c r="S397" s="641"/>
      <c r="T397" s="521">
        <v>605.22</v>
      </c>
      <c r="U397" s="521">
        <f t="shared" si="276"/>
        <v>0</v>
      </c>
      <c r="V397" s="521">
        <v>605.28</v>
      </c>
      <c r="W397" s="521">
        <f t="shared" si="281"/>
        <v>0</v>
      </c>
      <c r="X397" s="673">
        <f t="shared" si="271"/>
        <v>0</v>
      </c>
      <c r="Y397" s="641"/>
      <c r="Z397" s="521">
        <v>605.22</v>
      </c>
      <c r="AA397" s="521">
        <f t="shared" si="277"/>
        <v>0</v>
      </c>
      <c r="AB397" s="521">
        <v>605.28</v>
      </c>
      <c r="AC397" s="521">
        <f t="shared" si="282"/>
        <v>0</v>
      </c>
      <c r="AD397" s="673">
        <f t="shared" si="272"/>
        <v>0</v>
      </c>
      <c r="AE397" s="744">
        <f t="shared" si="251"/>
        <v>7</v>
      </c>
      <c r="AF397" s="751">
        <v>605.22</v>
      </c>
      <c r="AG397" s="751">
        <f t="shared" si="278"/>
        <v>4236.54</v>
      </c>
      <c r="AH397" s="751">
        <v>605.28</v>
      </c>
      <c r="AI397" s="751">
        <f t="shared" si="283"/>
        <v>4236.96</v>
      </c>
      <c r="AJ397" s="752">
        <f t="shared" si="273"/>
        <v>8473.5</v>
      </c>
    </row>
    <row r="398" spans="1:36" s="403" customFormat="1" ht="26.45" hidden="1" customHeight="1" x14ac:dyDescent="0.25">
      <c r="A398" s="446" t="s">
        <v>961</v>
      </c>
      <c r="B398" s="438" t="s">
        <v>493</v>
      </c>
      <c r="C398" s="578" t="s">
        <v>31</v>
      </c>
      <c r="D398" s="601">
        <v>32</v>
      </c>
      <c r="E398" s="467">
        <v>581.64</v>
      </c>
      <c r="F398" s="467">
        <f t="shared" si="274"/>
        <v>18612.48</v>
      </c>
      <c r="G398" s="467">
        <v>1794</v>
      </c>
      <c r="H398" s="467">
        <f t="shared" si="279"/>
        <v>57408</v>
      </c>
      <c r="I398" s="589">
        <f t="shared" si="269"/>
        <v>76020.479999999996</v>
      </c>
      <c r="J398" s="801"/>
      <c r="K398" s="807">
        <v>581.64</v>
      </c>
      <c r="L398" s="808">
        <f t="shared" si="275"/>
        <v>0</v>
      </c>
      <c r="M398" s="807">
        <v>1794</v>
      </c>
      <c r="N398" s="808">
        <f t="shared" si="280"/>
        <v>0</v>
      </c>
      <c r="O398" s="812">
        <f t="shared" si="270"/>
        <v>0</v>
      </c>
      <c r="P398" s="641">
        <f t="shared" si="252"/>
        <v>0</v>
      </c>
      <c r="Q398" s="514">
        <f t="shared" si="253"/>
        <v>0</v>
      </c>
      <c r="R398" s="640">
        <f t="shared" si="241"/>
        <v>0</v>
      </c>
      <c r="S398" s="641"/>
      <c r="T398" s="521">
        <v>581.64</v>
      </c>
      <c r="U398" s="521">
        <f t="shared" si="276"/>
        <v>0</v>
      </c>
      <c r="V398" s="521">
        <v>1794</v>
      </c>
      <c r="W398" s="521">
        <f t="shared" si="281"/>
        <v>0</v>
      </c>
      <c r="X398" s="673">
        <f t="shared" si="271"/>
        <v>0</v>
      </c>
      <c r="Y398" s="641"/>
      <c r="Z398" s="521">
        <v>581.64</v>
      </c>
      <c r="AA398" s="521">
        <f t="shared" si="277"/>
        <v>0</v>
      </c>
      <c r="AB398" s="521">
        <v>1794</v>
      </c>
      <c r="AC398" s="521">
        <f t="shared" si="282"/>
        <v>0</v>
      </c>
      <c r="AD398" s="673">
        <f t="shared" si="272"/>
        <v>0</v>
      </c>
      <c r="AE398" s="744">
        <f t="shared" si="251"/>
        <v>32</v>
      </c>
      <c r="AF398" s="751">
        <v>581.64</v>
      </c>
      <c r="AG398" s="751">
        <f t="shared" si="278"/>
        <v>18612.48</v>
      </c>
      <c r="AH398" s="751">
        <v>1794</v>
      </c>
      <c r="AI398" s="751">
        <f t="shared" si="283"/>
        <v>57408</v>
      </c>
      <c r="AJ398" s="752">
        <f t="shared" si="273"/>
        <v>76020.479999999996</v>
      </c>
    </row>
    <row r="399" spans="1:36" s="403" customFormat="1" ht="26.45" hidden="1" customHeight="1" x14ac:dyDescent="0.25">
      <c r="A399" s="446" t="s">
        <v>962</v>
      </c>
      <c r="B399" s="438" t="s">
        <v>494</v>
      </c>
      <c r="C399" s="578" t="s">
        <v>31</v>
      </c>
      <c r="D399" s="601">
        <v>188</v>
      </c>
      <c r="E399" s="467">
        <v>594.21600000000001</v>
      </c>
      <c r="F399" s="467">
        <f t="shared" si="274"/>
        <v>111712.60800000001</v>
      </c>
      <c r="G399" s="467">
        <v>1263.6000000000001</v>
      </c>
      <c r="H399" s="467">
        <f t="shared" si="279"/>
        <v>237556.80000000002</v>
      </c>
      <c r="I399" s="589">
        <f t="shared" si="269"/>
        <v>349269.40800000005</v>
      </c>
      <c r="J399" s="801"/>
      <c r="K399" s="807">
        <v>594.21600000000001</v>
      </c>
      <c r="L399" s="808">
        <f t="shared" si="275"/>
        <v>0</v>
      </c>
      <c r="M399" s="807">
        <v>1263.6000000000001</v>
      </c>
      <c r="N399" s="808">
        <f t="shared" si="280"/>
        <v>0</v>
      </c>
      <c r="O399" s="812">
        <f t="shared" si="270"/>
        <v>0</v>
      </c>
      <c r="P399" s="641">
        <f t="shared" si="252"/>
        <v>0</v>
      </c>
      <c r="Q399" s="514">
        <f t="shared" si="253"/>
        <v>0</v>
      </c>
      <c r="R399" s="640">
        <f t="shared" si="241"/>
        <v>0</v>
      </c>
      <c r="S399" s="641"/>
      <c r="T399" s="521">
        <v>594.21600000000001</v>
      </c>
      <c r="U399" s="521">
        <f t="shared" si="276"/>
        <v>0</v>
      </c>
      <c r="V399" s="521">
        <v>1263.6000000000001</v>
      </c>
      <c r="W399" s="521">
        <f t="shared" si="281"/>
        <v>0</v>
      </c>
      <c r="X399" s="673">
        <f t="shared" si="271"/>
        <v>0</v>
      </c>
      <c r="Y399" s="641"/>
      <c r="Z399" s="521">
        <v>594.21600000000001</v>
      </c>
      <c r="AA399" s="521">
        <f t="shared" si="277"/>
        <v>0</v>
      </c>
      <c r="AB399" s="521">
        <v>1263.6000000000001</v>
      </c>
      <c r="AC399" s="521">
        <f t="shared" si="282"/>
        <v>0</v>
      </c>
      <c r="AD399" s="673">
        <f t="shared" si="272"/>
        <v>0</v>
      </c>
      <c r="AE399" s="744">
        <f t="shared" si="251"/>
        <v>188</v>
      </c>
      <c r="AF399" s="751">
        <v>594.21600000000001</v>
      </c>
      <c r="AG399" s="751">
        <f t="shared" si="278"/>
        <v>111712.60800000001</v>
      </c>
      <c r="AH399" s="751">
        <v>1263.6000000000001</v>
      </c>
      <c r="AI399" s="751">
        <f t="shared" si="283"/>
        <v>237556.80000000002</v>
      </c>
      <c r="AJ399" s="752">
        <f t="shared" si="273"/>
        <v>349269.40800000005</v>
      </c>
    </row>
    <row r="400" spans="1:36" s="403" customFormat="1" ht="26.45" hidden="1" customHeight="1" x14ac:dyDescent="0.25">
      <c r="A400" s="446" t="s">
        <v>963</v>
      </c>
      <c r="B400" s="438" t="s">
        <v>495</v>
      </c>
      <c r="C400" s="578" t="s">
        <v>31</v>
      </c>
      <c r="D400" s="601">
        <v>4</v>
      </c>
      <c r="E400" s="467">
        <v>880.32</v>
      </c>
      <c r="F400" s="467">
        <f t="shared" si="274"/>
        <v>3521.28</v>
      </c>
      <c r="G400" s="467">
        <v>1872</v>
      </c>
      <c r="H400" s="467">
        <f t="shared" si="279"/>
        <v>7488</v>
      </c>
      <c r="I400" s="589">
        <f t="shared" si="269"/>
        <v>11009.28</v>
      </c>
      <c r="J400" s="801"/>
      <c r="K400" s="807">
        <v>880.32</v>
      </c>
      <c r="L400" s="808">
        <f t="shared" si="275"/>
        <v>0</v>
      </c>
      <c r="M400" s="807">
        <v>1872</v>
      </c>
      <c r="N400" s="808">
        <f t="shared" si="280"/>
        <v>0</v>
      </c>
      <c r="O400" s="812">
        <f t="shared" si="270"/>
        <v>0</v>
      </c>
      <c r="P400" s="641">
        <f t="shared" si="252"/>
        <v>0</v>
      </c>
      <c r="Q400" s="514">
        <f t="shared" si="253"/>
        <v>0</v>
      </c>
      <c r="R400" s="640">
        <f t="shared" si="241"/>
        <v>0</v>
      </c>
      <c r="S400" s="641"/>
      <c r="T400" s="521">
        <v>880.32</v>
      </c>
      <c r="U400" s="521">
        <f t="shared" si="276"/>
        <v>0</v>
      </c>
      <c r="V400" s="521">
        <v>1872</v>
      </c>
      <c r="W400" s="521">
        <f t="shared" si="281"/>
        <v>0</v>
      </c>
      <c r="X400" s="673">
        <f t="shared" si="271"/>
        <v>0</v>
      </c>
      <c r="Y400" s="641"/>
      <c r="Z400" s="521">
        <v>880.32</v>
      </c>
      <c r="AA400" s="521">
        <f t="shared" si="277"/>
        <v>0</v>
      </c>
      <c r="AB400" s="521">
        <v>1872</v>
      </c>
      <c r="AC400" s="521">
        <f t="shared" si="282"/>
        <v>0</v>
      </c>
      <c r="AD400" s="673">
        <f t="shared" si="272"/>
        <v>0</v>
      </c>
      <c r="AE400" s="744">
        <f t="shared" si="251"/>
        <v>4</v>
      </c>
      <c r="AF400" s="751">
        <v>880.32</v>
      </c>
      <c r="AG400" s="751">
        <f t="shared" si="278"/>
        <v>3521.28</v>
      </c>
      <c r="AH400" s="751">
        <v>1872</v>
      </c>
      <c r="AI400" s="751">
        <f t="shared" si="283"/>
        <v>7488</v>
      </c>
      <c r="AJ400" s="752">
        <f t="shared" si="273"/>
        <v>11009.28</v>
      </c>
    </row>
    <row r="401" spans="1:36" s="403" customFormat="1" ht="15.6" hidden="1" customHeight="1" x14ac:dyDescent="0.25">
      <c r="A401" s="446" t="s">
        <v>964</v>
      </c>
      <c r="B401" s="438" t="s">
        <v>496</v>
      </c>
      <c r="C401" s="578" t="s">
        <v>31</v>
      </c>
      <c r="D401" s="601">
        <v>2</v>
      </c>
      <c r="E401" s="467">
        <v>3144</v>
      </c>
      <c r="F401" s="467">
        <f t="shared" si="274"/>
        <v>6288</v>
      </c>
      <c r="G401" s="467">
        <v>20832.5</v>
      </c>
      <c r="H401" s="467">
        <f t="shared" si="279"/>
        <v>41665</v>
      </c>
      <c r="I401" s="589">
        <f t="shared" si="269"/>
        <v>47953</v>
      </c>
      <c r="J401" s="801"/>
      <c r="K401" s="807">
        <v>3144</v>
      </c>
      <c r="L401" s="808">
        <f t="shared" si="275"/>
        <v>0</v>
      </c>
      <c r="M401" s="807">
        <v>20832.5</v>
      </c>
      <c r="N401" s="808">
        <f t="shared" si="280"/>
        <v>0</v>
      </c>
      <c r="O401" s="812">
        <f t="shared" si="270"/>
        <v>0</v>
      </c>
      <c r="P401" s="641">
        <f t="shared" si="252"/>
        <v>0</v>
      </c>
      <c r="Q401" s="514">
        <f t="shared" si="253"/>
        <v>0</v>
      </c>
      <c r="R401" s="640">
        <f t="shared" si="241"/>
        <v>0</v>
      </c>
      <c r="S401" s="641"/>
      <c r="T401" s="521">
        <v>3144</v>
      </c>
      <c r="U401" s="521">
        <f t="shared" si="276"/>
        <v>0</v>
      </c>
      <c r="V401" s="521">
        <v>20832.5</v>
      </c>
      <c r="W401" s="521">
        <f t="shared" si="281"/>
        <v>0</v>
      </c>
      <c r="X401" s="673">
        <f t="shared" si="271"/>
        <v>0</v>
      </c>
      <c r="Y401" s="641"/>
      <c r="Z401" s="521">
        <v>3144</v>
      </c>
      <c r="AA401" s="521">
        <f t="shared" si="277"/>
        <v>0</v>
      </c>
      <c r="AB401" s="521">
        <v>20832.5</v>
      </c>
      <c r="AC401" s="521">
        <f t="shared" si="282"/>
        <v>0</v>
      </c>
      <c r="AD401" s="673">
        <f t="shared" si="272"/>
        <v>0</v>
      </c>
      <c r="AE401" s="744">
        <f t="shared" si="251"/>
        <v>2</v>
      </c>
      <c r="AF401" s="751">
        <v>3144</v>
      </c>
      <c r="AG401" s="751">
        <f t="shared" si="278"/>
        <v>6288</v>
      </c>
      <c r="AH401" s="751">
        <v>20832.5</v>
      </c>
      <c r="AI401" s="751">
        <f t="shared" si="283"/>
        <v>41665</v>
      </c>
      <c r="AJ401" s="752">
        <f t="shared" si="273"/>
        <v>47953</v>
      </c>
    </row>
    <row r="402" spans="1:36" s="403" customFormat="1" ht="26.45" hidden="1" customHeight="1" x14ac:dyDescent="0.25">
      <c r="A402" s="446" t="s">
        <v>965</v>
      </c>
      <c r="B402" s="438" t="s">
        <v>497</v>
      </c>
      <c r="C402" s="578" t="s">
        <v>33</v>
      </c>
      <c r="D402" s="601">
        <v>0.33</v>
      </c>
      <c r="E402" s="467">
        <v>308112</v>
      </c>
      <c r="F402" s="467">
        <f t="shared" si="274"/>
        <v>101676.96</v>
      </c>
      <c r="G402" s="467"/>
      <c r="H402" s="467"/>
      <c r="I402" s="589">
        <f t="shared" si="269"/>
        <v>101676.96</v>
      </c>
      <c r="J402" s="801"/>
      <c r="K402" s="807">
        <v>308112</v>
      </c>
      <c r="L402" s="808">
        <f t="shared" si="275"/>
        <v>0</v>
      </c>
      <c r="M402" s="807"/>
      <c r="N402" s="808"/>
      <c r="O402" s="812">
        <f t="shared" si="270"/>
        <v>0</v>
      </c>
      <c r="P402" s="641">
        <f t="shared" si="252"/>
        <v>0</v>
      </c>
      <c r="Q402" s="514">
        <f t="shared" si="253"/>
        <v>0</v>
      </c>
      <c r="R402" s="640">
        <f t="shared" si="241"/>
        <v>0</v>
      </c>
      <c r="S402" s="641"/>
      <c r="T402" s="521">
        <v>308112</v>
      </c>
      <c r="U402" s="521">
        <f t="shared" si="276"/>
        <v>0</v>
      </c>
      <c r="V402" s="521"/>
      <c r="W402" s="521"/>
      <c r="X402" s="673">
        <f t="shared" si="271"/>
        <v>0</v>
      </c>
      <c r="Y402" s="641"/>
      <c r="Z402" s="521">
        <v>308112</v>
      </c>
      <c r="AA402" s="521">
        <f t="shared" si="277"/>
        <v>0</v>
      </c>
      <c r="AB402" s="521"/>
      <c r="AC402" s="521"/>
      <c r="AD402" s="673">
        <f t="shared" si="272"/>
        <v>0</v>
      </c>
      <c r="AE402" s="744">
        <f t="shared" si="251"/>
        <v>0.33</v>
      </c>
      <c r="AF402" s="751">
        <v>308112</v>
      </c>
      <c r="AG402" s="751">
        <f t="shared" si="278"/>
        <v>101676.96</v>
      </c>
      <c r="AH402" s="751"/>
      <c r="AI402" s="751"/>
      <c r="AJ402" s="752">
        <f t="shared" si="273"/>
        <v>101676.96</v>
      </c>
    </row>
    <row r="403" spans="1:36" s="403" customFormat="1" ht="15.6" hidden="1" customHeight="1" x14ac:dyDescent="0.25">
      <c r="A403" s="446" t="s">
        <v>966</v>
      </c>
      <c r="B403" s="438" t="s">
        <v>498</v>
      </c>
      <c r="C403" s="578" t="s">
        <v>213</v>
      </c>
      <c r="D403" s="601">
        <v>0.6</v>
      </c>
      <c r="E403" s="467">
        <v>7860</v>
      </c>
      <c r="F403" s="467">
        <f t="shared" si="274"/>
        <v>4716</v>
      </c>
      <c r="G403" s="467"/>
      <c r="H403" s="467"/>
      <c r="I403" s="589">
        <f t="shared" si="269"/>
        <v>4716</v>
      </c>
      <c r="J403" s="801"/>
      <c r="K403" s="807">
        <v>7860</v>
      </c>
      <c r="L403" s="808">
        <f t="shared" si="275"/>
        <v>0</v>
      </c>
      <c r="M403" s="807"/>
      <c r="N403" s="808"/>
      <c r="O403" s="812">
        <f t="shared" si="270"/>
        <v>0</v>
      </c>
      <c r="P403" s="641">
        <f t="shared" si="252"/>
        <v>0</v>
      </c>
      <c r="Q403" s="514">
        <f t="shared" si="253"/>
        <v>0</v>
      </c>
      <c r="R403" s="640">
        <f t="shared" si="241"/>
        <v>0</v>
      </c>
      <c r="S403" s="641"/>
      <c r="T403" s="521">
        <v>7860</v>
      </c>
      <c r="U403" s="521">
        <f t="shared" si="276"/>
        <v>0</v>
      </c>
      <c r="V403" s="521"/>
      <c r="W403" s="521"/>
      <c r="X403" s="673">
        <f t="shared" si="271"/>
        <v>0</v>
      </c>
      <c r="Y403" s="641"/>
      <c r="Z403" s="521">
        <v>7860</v>
      </c>
      <c r="AA403" s="521">
        <f t="shared" si="277"/>
        <v>0</v>
      </c>
      <c r="AB403" s="521"/>
      <c r="AC403" s="521"/>
      <c r="AD403" s="673">
        <f t="shared" si="272"/>
        <v>0</v>
      </c>
      <c r="AE403" s="744">
        <f t="shared" si="251"/>
        <v>0.6</v>
      </c>
      <c r="AF403" s="751">
        <v>7860</v>
      </c>
      <c r="AG403" s="751">
        <f t="shared" si="278"/>
        <v>4716</v>
      </c>
      <c r="AH403" s="751"/>
      <c r="AI403" s="751"/>
      <c r="AJ403" s="752">
        <f t="shared" si="273"/>
        <v>4716</v>
      </c>
    </row>
    <row r="404" spans="1:36" s="403" customFormat="1" ht="15.6" hidden="1" customHeight="1" x14ac:dyDescent="0.25">
      <c r="A404" s="446" t="s">
        <v>967</v>
      </c>
      <c r="B404" s="438" t="s">
        <v>499</v>
      </c>
      <c r="C404" s="578" t="s">
        <v>31</v>
      </c>
      <c r="D404" s="601">
        <v>2</v>
      </c>
      <c r="E404" s="467">
        <v>19650</v>
      </c>
      <c r="F404" s="467">
        <f t="shared" si="274"/>
        <v>39300</v>
      </c>
      <c r="G404" s="467">
        <v>21242</v>
      </c>
      <c r="H404" s="467">
        <f>G404*D404</f>
        <v>42484</v>
      </c>
      <c r="I404" s="589">
        <f t="shared" si="269"/>
        <v>81784</v>
      </c>
      <c r="J404" s="801"/>
      <c r="K404" s="807">
        <v>19650</v>
      </c>
      <c r="L404" s="808">
        <f t="shared" si="275"/>
        <v>0</v>
      </c>
      <c r="M404" s="807">
        <v>21242</v>
      </c>
      <c r="N404" s="808">
        <f>M404*J404</f>
        <v>0</v>
      </c>
      <c r="O404" s="812">
        <f t="shared" si="270"/>
        <v>0</v>
      </c>
      <c r="P404" s="641">
        <f t="shared" si="252"/>
        <v>0</v>
      </c>
      <c r="Q404" s="514">
        <f t="shared" si="253"/>
        <v>0</v>
      </c>
      <c r="R404" s="640">
        <f t="shared" si="241"/>
        <v>0</v>
      </c>
      <c r="S404" s="641"/>
      <c r="T404" s="521">
        <v>19650</v>
      </c>
      <c r="U404" s="521">
        <f t="shared" si="276"/>
        <v>0</v>
      </c>
      <c r="V404" s="521">
        <v>21242</v>
      </c>
      <c r="W404" s="521">
        <f>V404*S404</f>
        <v>0</v>
      </c>
      <c r="X404" s="673">
        <f t="shared" si="271"/>
        <v>0</v>
      </c>
      <c r="Y404" s="641"/>
      <c r="Z404" s="521">
        <v>19650</v>
      </c>
      <c r="AA404" s="521">
        <f t="shared" si="277"/>
        <v>0</v>
      </c>
      <c r="AB404" s="521">
        <v>21242</v>
      </c>
      <c r="AC404" s="521">
        <f>AB404*Y404</f>
        <v>0</v>
      </c>
      <c r="AD404" s="673">
        <f t="shared" si="272"/>
        <v>0</v>
      </c>
      <c r="AE404" s="744">
        <f t="shared" si="251"/>
        <v>2</v>
      </c>
      <c r="AF404" s="751">
        <v>19650</v>
      </c>
      <c r="AG404" s="751">
        <f t="shared" si="278"/>
        <v>39300</v>
      </c>
      <c r="AH404" s="751">
        <v>21242</v>
      </c>
      <c r="AI404" s="751">
        <f>AH404*AE404</f>
        <v>42484</v>
      </c>
      <c r="AJ404" s="752">
        <f t="shared" si="273"/>
        <v>81784</v>
      </c>
    </row>
    <row r="405" spans="1:36" s="403" customFormat="1" ht="15.6" hidden="1" customHeight="1" x14ac:dyDescent="0.25">
      <c r="A405" s="446" t="s">
        <v>968</v>
      </c>
      <c r="B405" s="438" t="s">
        <v>500</v>
      </c>
      <c r="C405" s="578" t="s">
        <v>486</v>
      </c>
      <c r="D405" s="601">
        <v>2</v>
      </c>
      <c r="E405" s="467">
        <v>56592</v>
      </c>
      <c r="F405" s="467">
        <f t="shared" si="274"/>
        <v>113184</v>
      </c>
      <c r="G405" s="467">
        <v>50414</v>
      </c>
      <c r="H405" s="467">
        <f>G405*D405</f>
        <v>100828</v>
      </c>
      <c r="I405" s="589">
        <f t="shared" si="269"/>
        <v>214012</v>
      </c>
      <c r="J405" s="801"/>
      <c r="K405" s="807">
        <v>56592</v>
      </c>
      <c r="L405" s="808">
        <f t="shared" si="275"/>
        <v>0</v>
      </c>
      <c r="M405" s="807">
        <v>50414</v>
      </c>
      <c r="N405" s="808">
        <f>M405*J405</f>
        <v>0</v>
      </c>
      <c r="O405" s="812">
        <f t="shared" si="270"/>
        <v>0</v>
      </c>
      <c r="P405" s="641">
        <f t="shared" si="252"/>
        <v>0</v>
      </c>
      <c r="Q405" s="514">
        <f t="shared" si="253"/>
        <v>0</v>
      </c>
      <c r="R405" s="640">
        <f t="shared" si="241"/>
        <v>0</v>
      </c>
      <c r="S405" s="641"/>
      <c r="T405" s="521">
        <v>56592</v>
      </c>
      <c r="U405" s="521">
        <f t="shared" si="276"/>
        <v>0</v>
      </c>
      <c r="V405" s="521">
        <v>50414</v>
      </c>
      <c r="W405" s="521">
        <f>V405*S405</f>
        <v>0</v>
      </c>
      <c r="X405" s="673">
        <f t="shared" si="271"/>
        <v>0</v>
      </c>
      <c r="Y405" s="641"/>
      <c r="Z405" s="521">
        <v>56592</v>
      </c>
      <c r="AA405" s="521">
        <f t="shared" si="277"/>
        <v>0</v>
      </c>
      <c r="AB405" s="521">
        <v>50414</v>
      </c>
      <c r="AC405" s="521">
        <f>AB405*Y405</f>
        <v>0</v>
      </c>
      <c r="AD405" s="673">
        <f t="shared" si="272"/>
        <v>0</v>
      </c>
      <c r="AE405" s="744">
        <f t="shared" si="251"/>
        <v>2</v>
      </c>
      <c r="AF405" s="751">
        <v>56592</v>
      </c>
      <c r="AG405" s="751">
        <f t="shared" si="278"/>
        <v>113184</v>
      </c>
      <c r="AH405" s="751">
        <v>50414</v>
      </c>
      <c r="AI405" s="751">
        <f>AH405*AE405</f>
        <v>100828</v>
      </c>
      <c r="AJ405" s="752">
        <f t="shared" si="273"/>
        <v>214012</v>
      </c>
    </row>
    <row r="406" spans="1:36" s="403" customFormat="1" ht="15.6" hidden="1" customHeight="1" x14ac:dyDescent="0.25">
      <c r="A406" s="446" t="s">
        <v>969</v>
      </c>
      <c r="B406" s="438" t="s">
        <v>501</v>
      </c>
      <c r="C406" s="578" t="s">
        <v>224</v>
      </c>
      <c r="D406" s="601">
        <v>1</v>
      </c>
      <c r="E406" s="467">
        <v>149340</v>
      </c>
      <c r="F406" s="467">
        <f t="shared" si="274"/>
        <v>149340</v>
      </c>
      <c r="G406" s="467"/>
      <c r="H406" s="467"/>
      <c r="I406" s="589">
        <f t="shared" si="269"/>
        <v>149340</v>
      </c>
      <c r="J406" s="801"/>
      <c r="K406" s="807">
        <v>149340</v>
      </c>
      <c r="L406" s="808">
        <f t="shared" si="275"/>
        <v>0</v>
      </c>
      <c r="M406" s="807"/>
      <c r="N406" s="808"/>
      <c r="O406" s="812">
        <f t="shared" si="270"/>
        <v>0</v>
      </c>
      <c r="P406" s="641">
        <f t="shared" si="252"/>
        <v>0</v>
      </c>
      <c r="Q406" s="514">
        <f t="shared" si="253"/>
        <v>0</v>
      </c>
      <c r="R406" s="640">
        <f t="shared" si="241"/>
        <v>0</v>
      </c>
      <c r="S406" s="641"/>
      <c r="T406" s="521">
        <v>149340</v>
      </c>
      <c r="U406" s="521">
        <f t="shared" si="276"/>
        <v>0</v>
      </c>
      <c r="V406" s="521"/>
      <c r="W406" s="521"/>
      <c r="X406" s="673">
        <f t="shared" si="271"/>
        <v>0</v>
      </c>
      <c r="Y406" s="641"/>
      <c r="Z406" s="521">
        <v>149340</v>
      </c>
      <c r="AA406" s="521">
        <f t="shared" si="277"/>
        <v>0</v>
      </c>
      <c r="AB406" s="521"/>
      <c r="AC406" s="521"/>
      <c r="AD406" s="673">
        <f t="shared" si="272"/>
        <v>0</v>
      </c>
      <c r="AE406" s="744">
        <f t="shared" si="251"/>
        <v>1</v>
      </c>
      <c r="AF406" s="751">
        <v>149340</v>
      </c>
      <c r="AG406" s="751">
        <f t="shared" si="278"/>
        <v>149340</v>
      </c>
      <c r="AH406" s="751"/>
      <c r="AI406" s="751"/>
      <c r="AJ406" s="752">
        <f t="shared" si="273"/>
        <v>149340</v>
      </c>
    </row>
    <row r="407" spans="1:36" s="403" customFormat="1" ht="26.45" hidden="1" customHeight="1" x14ac:dyDescent="0.25">
      <c r="A407" s="446" t="s">
        <v>970</v>
      </c>
      <c r="B407" s="438" t="s">
        <v>502</v>
      </c>
      <c r="C407" s="572" t="s">
        <v>153</v>
      </c>
      <c r="D407" s="601">
        <v>6.5</v>
      </c>
      <c r="E407" s="467">
        <v>2358</v>
      </c>
      <c r="F407" s="467">
        <f t="shared" si="274"/>
        <v>15327</v>
      </c>
      <c r="G407" s="467"/>
      <c r="H407" s="467"/>
      <c r="I407" s="589">
        <f t="shared" si="269"/>
        <v>15327</v>
      </c>
      <c r="J407" s="801"/>
      <c r="K407" s="807">
        <v>2358</v>
      </c>
      <c r="L407" s="808">
        <f t="shared" si="275"/>
        <v>0</v>
      </c>
      <c r="M407" s="807"/>
      <c r="N407" s="808"/>
      <c r="O407" s="812">
        <f t="shared" si="270"/>
        <v>0</v>
      </c>
      <c r="P407" s="641">
        <f t="shared" si="252"/>
        <v>0</v>
      </c>
      <c r="Q407" s="514">
        <f t="shared" si="253"/>
        <v>0</v>
      </c>
      <c r="R407" s="640">
        <f t="shared" ref="R407:R470" si="284">(D407*K407)-(D407*T407)</f>
        <v>0</v>
      </c>
      <c r="S407" s="641"/>
      <c r="T407" s="521">
        <v>2358</v>
      </c>
      <c r="U407" s="521">
        <f t="shared" si="276"/>
        <v>0</v>
      </c>
      <c r="V407" s="521"/>
      <c r="W407" s="521"/>
      <c r="X407" s="673">
        <f t="shared" si="271"/>
        <v>0</v>
      </c>
      <c r="Y407" s="641"/>
      <c r="Z407" s="521">
        <v>2358</v>
      </c>
      <c r="AA407" s="521">
        <f t="shared" si="277"/>
        <v>0</v>
      </c>
      <c r="AB407" s="521"/>
      <c r="AC407" s="521"/>
      <c r="AD407" s="673">
        <f t="shared" si="272"/>
        <v>0</v>
      </c>
      <c r="AE407" s="744">
        <f t="shared" si="251"/>
        <v>6.5</v>
      </c>
      <c r="AF407" s="751">
        <v>2358</v>
      </c>
      <c r="AG407" s="751">
        <f t="shared" si="278"/>
        <v>15327</v>
      </c>
      <c r="AH407" s="751"/>
      <c r="AI407" s="751"/>
      <c r="AJ407" s="752">
        <f t="shared" si="273"/>
        <v>15327</v>
      </c>
    </row>
    <row r="408" spans="1:36" s="403" customFormat="1" ht="15.6" hidden="1" customHeight="1" x14ac:dyDescent="0.25">
      <c r="A408" s="446" t="s">
        <v>971</v>
      </c>
      <c r="B408" s="438" t="s">
        <v>503</v>
      </c>
      <c r="C408" s="578" t="s">
        <v>33</v>
      </c>
      <c r="D408" s="601">
        <v>0.06</v>
      </c>
      <c r="E408" s="467">
        <v>39300</v>
      </c>
      <c r="F408" s="467">
        <f t="shared" si="274"/>
        <v>2358</v>
      </c>
      <c r="G408" s="467"/>
      <c r="H408" s="467"/>
      <c r="I408" s="589">
        <f t="shared" si="269"/>
        <v>2358</v>
      </c>
      <c r="J408" s="801"/>
      <c r="K408" s="807">
        <v>39300</v>
      </c>
      <c r="L408" s="808">
        <f t="shared" si="275"/>
        <v>0</v>
      </c>
      <c r="M408" s="807"/>
      <c r="N408" s="808"/>
      <c r="O408" s="812">
        <f t="shared" si="270"/>
        <v>0</v>
      </c>
      <c r="P408" s="641">
        <f t="shared" si="252"/>
        <v>0</v>
      </c>
      <c r="Q408" s="514">
        <f t="shared" si="253"/>
        <v>0</v>
      </c>
      <c r="R408" s="640">
        <f t="shared" si="284"/>
        <v>0</v>
      </c>
      <c r="S408" s="641"/>
      <c r="T408" s="521">
        <v>39300</v>
      </c>
      <c r="U408" s="521">
        <f t="shared" si="276"/>
        <v>0</v>
      </c>
      <c r="V408" s="521"/>
      <c r="W408" s="521"/>
      <c r="X408" s="673">
        <f t="shared" si="271"/>
        <v>0</v>
      </c>
      <c r="Y408" s="641"/>
      <c r="Z408" s="521">
        <v>39300</v>
      </c>
      <c r="AA408" s="521">
        <f t="shared" si="277"/>
        <v>0</v>
      </c>
      <c r="AB408" s="521"/>
      <c r="AC408" s="521"/>
      <c r="AD408" s="673">
        <f t="shared" si="272"/>
        <v>0</v>
      </c>
      <c r="AE408" s="744">
        <f t="shared" si="251"/>
        <v>0.06</v>
      </c>
      <c r="AF408" s="751">
        <v>39300</v>
      </c>
      <c r="AG408" s="751">
        <f t="shared" si="278"/>
        <v>2358</v>
      </c>
      <c r="AH408" s="751"/>
      <c r="AI408" s="751"/>
      <c r="AJ408" s="752">
        <f t="shared" si="273"/>
        <v>2358</v>
      </c>
    </row>
    <row r="409" spans="1:36" s="403" customFormat="1" ht="15.6" hidden="1" customHeight="1" x14ac:dyDescent="0.25">
      <c r="A409" s="446" t="s">
        <v>972</v>
      </c>
      <c r="B409" s="438" t="s">
        <v>504</v>
      </c>
      <c r="C409" s="578" t="s">
        <v>213</v>
      </c>
      <c r="D409" s="601">
        <v>12</v>
      </c>
      <c r="E409" s="467">
        <v>786</v>
      </c>
      <c r="F409" s="467">
        <f t="shared" si="274"/>
        <v>9432</v>
      </c>
      <c r="G409" s="467"/>
      <c r="H409" s="467"/>
      <c r="I409" s="589">
        <f t="shared" si="269"/>
        <v>9432</v>
      </c>
      <c r="J409" s="801"/>
      <c r="K409" s="807">
        <v>786</v>
      </c>
      <c r="L409" s="808">
        <f t="shared" si="275"/>
        <v>0</v>
      </c>
      <c r="M409" s="807"/>
      <c r="N409" s="808"/>
      <c r="O409" s="812">
        <f t="shared" si="270"/>
        <v>0</v>
      </c>
      <c r="P409" s="641">
        <f t="shared" si="252"/>
        <v>0</v>
      </c>
      <c r="Q409" s="514">
        <f t="shared" si="253"/>
        <v>0</v>
      </c>
      <c r="R409" s="640">
        <f t="shared" si="284"/>
        <v>0</v>
      </c>
      <c r="S409" s="641"/>
      <c r="T409" s="521">
        <v>786</v>
      </c>
      <c r="U409" s="521">
        <f t="shared" si="276"/>
        <v>0</v>
      </c>
      <c r="V409" s="521"/>
      <c r="W409" s="521"/>
      <c r="X409" s="673">
        <f t="shared" si="271"/>
        <v>0</v>
      </c>
      <c r="Y409" s="641"/>
      <c r="Z409" s="521">
        <v>786</v>
      </c>
      <c r="AA409" s="521">
        <f t="shared" si="277"/>
        <v>0</v>
      </c>
      <c r="AB409" s="521"/>
      <c r="AC409" s="521"/>
      <c r="AD409" s="673">
        <f t="shared" si="272"/>
        <v>0</v>
      </c>
      <c r="AE409" s="744">
        <f t="shared" si="251"/>
        <v>12</v>
      </c>
      <c r="AF409" s="751">
        <v>786</v>
      </c>
      <c r="AG409" s="751">
        <f t="shared" si="278"/>
        <v>9432</v>
      </c>
      <c r="AH409" s="751"/>
      <c r="AI409" s="751"/>
      <c r="AJ409" s="752">
        <f t="shared" si="273"/>
        <v>9432</v>
      </c>
    </row>
    <row r="410" spans="1:36" s="403" customFormat="1" ht="15.6" hidden="1" customHeight="1" x14ac:dyDescent="0.25">
      <c r="A410" s="446" t="s">
        <v>973</v>
      </c>
      <c r="B410" s="438" t="s">
        <v>505</v>
      </c>
      <c r="C410" s="578" t="s">
        <v>213</v>
      </c>
      <c r="D410" s="601">
        <v>6</v>
      </c>
      <c r="E410" s="467">
        <v>628.80000000000007</v>
      </c>
      <c r="F410" s="467">
        <f t="shared" si="274"/>
        <v>3772.8</v>
      </c>
      <c r="G410" s="467"/>
      <c r="H410" s="467"/>
      <c r="I410" s="589">
        <f t="shared" si="269"/>
        <v>3772.8</v>
      </c>
      <c r="J410" s="801"/>
      <c r="K410" s="807">
        <v>628.80000000000007</v>
      </c>
      <c r="L410" s="808">
        <f t="shared" si="275"/>
        <v>0</v>
      </c>
      <c r="M410" s="807"/>
      <c r="N410" s="808"/>
      <c r="O410" s="812">
        <f t="shared" si="270"/>
        <v>0</v>
      </c>
      <c r="P410" s="641">
        <f t="shared" si="252"/>
        <v>0</v>
      </c>
      <c r="Q410" s="514">
        <f t="shared" si="253"/>
        <v>0</v>
      </c>
      <c r="R410" s="640">
        <f t="shared" si="284"/>
        <v>0</v>
      </c>
      <c r="S410" s="641"/>
      <c r="T410" s="521">
        <v>628.80000000000007</v>
      </c>
      <c r="U410" s="521">
        <f t="shared" si="276"/>
        <v>0</v>
      </c>
      <c r="V410" s="521"/>
      <c r="W410" s="521"/>
      <c r="X410" s="673">
        <f t="shared" si="271"/>
        <v>0</v>
      </c>
      <c r="Y410" s="641"/>
      <c r="Z410" s="521">
        <v>628.80000000000007</v>
      </c>
      <c r="AA410" s="521">
        <f t="shared" si="277"/>
        <v>0</v>
      </c>
      <c r="AB410" s="521"/>
      <c r="AC410" s="521"/>
      <c r="AD410" s="673">
        <f t="shared" si="272"/>
        <v>0</v>
      </c>
      <c r="AE410" s="744">
        <f t="shared" si="251"/>
        <v>6</v>
      </c>
      <c r="AF410" s="751">
        <v>628.80000000000007</v>
      </c>
      <c r="AG410" s="751">
        <f t="shared" si="278"/>
        <v>3772.8</v>
      </c>
      <c r="AH410" s="751"/>
      <c r="AI410" s="751"/>
      <c r="AJ410" s="752">
        <f t="shared" si="273"/>
        <v>3772.8</v>
      </c>
    </row>
    <row r="411" spans="1:36" s="403" customFormat="1" ht="15.6" hidden="1" customHeight="1" x14ac:dyDescent="0.25">
      <c r="A411" s="446" t="s">
        <v>974</v>
      </c>
      <c r="B411" s="438" t="s">
        <v>506</v>
      </c>
      <c r="C411" s="578" t="s">
        <v>33</v>
      </c>
      <c r="D411" s="601">
        <v>0.05</v>
      </c>
      <c r="E411" s="467">
        <v>39300</v>
      </c>
      <c r="F411" s="467">
        <f t="shared" si="274"/>
        <v>1965</v>
      </c>
      <c r="G411" s="467"/>
      <c r="H411" s="467"/>
      <c r="I411" s="589">
        <f t="shared" si="269"/>
        <v>1965</v>
      </c>
      <c r="J411" s="801"/>
      <c r="K411" s="807">
        <v>39300</v>
      </c>
      <c r="L411" s="808">
        <f t="shared" si="275"/>
        <v>0</v>
      </c>
      <c r="M411" s="807"/>
      <c r="N411" s="808"/>
      <c r="O411" s="812">
        <f t="shared" si="270"/>
        <v>0</v>
      </c>
      <c r="P411" s="641">
        <f t="shared" si="252"/>
        <v>0</v>
      </c>
      <c r="Q411" s="514">
        <f t="shared" si="253"/>
        <v>0</v>
      </c>
      <c r="R411" s="640">
        <f t="shared" si="284"/>
        <v>0</v>
      </c>
      <c r="S411" s="641"/>
      <c r="T411" s="521">
        <v>39300</v>
      </c>
      <c r="U411" s="521">
        <f t="shared" si="276"/>
        <v>0</v>
      </c>
      <c r="V411" s="521"/>
      <c r="W411" s="521"/>
      <c r="X411" s="673">
        <f t="shared" si="271"/>
        <v>0</v>
      </c>
      <c r="Y411" s="641"/>
      <c r="Z411" s="521">
        <v>39300</v>
      </c>
      <c r="AA411" s="521">
        <f t="shared" si="277"/>
        <v>0</v>
      </c>
      <c r="AB411" s="521"/>
      <c r="AC411" s="521"/>
      <c r="AD411" s="673">
        <f t="shared" si="272"/>
        <v>0</v>
      </c>
      <c r="AE411" s="744">
        <f t="shared" si="251"/>
        <v>0.05</v>
      </c>
      <c r="AF411" s="751">
        <v>39300</v>
      </c>
      <c r="AG411" s="751">
        <f t="shared" si="278"/>
        <v>1965</v>
      </c>
      <c r="AH411" s="751"/>
      <c r="AI411" s="751"/>
      <c r="AJ411" s="752">
        <f t="shared" si="273"/>
        <v>1965</v>
      </c>
    </row>
    <row r="412" spans="1:36" s="403" customFormat="1" ht="26.45" hidden="1" customHeight="1" x14ac:dyDescent="0.25">
      <c r="A412" s="446" t="s">
        <v>975</v>
      </c>
      <c r="B412" s="438" t="s">
        <v>507</v>
      </c>
      <c r="C412" s="578" t="s">
        <v>33</v>
      </c>
      <c r="D412" s="601">
        <v>0.18</v>
      </c>
      <c r="E412" s="467">
        <v>7860</v>
      </c>
      <c r="F412" s="467">
        <f t="shared" si="274"/>
        <v>1414.8</v>
      </c>
      <c r="G412" s="467"/>
      <c r="H412" s="467"/>
      <c r="I412" s="589">
        <f t="shared" si="269"/>
        <v>1414.8</v>
      </c>
      <c r="J412" s="801"/>
      <c r="K412" s="807">
        <v>7860</v>
      </c>
      <c r="L412" s="808">
        <f t="shared" si="275"/>
        <v>0</v>
      </c>
      <c r="M412" s="807"/>
      <c r="N412" s="808"/>
      <c r="O412" s="812">
        <f t="shared" si="270"/>
        <v>0</v>
      </c>
      <c r="P412" s="641">
        <f t="shared" si="252"/>
        <v>0</v>
      </c>
      <c r="Q412" s="514">
        <f t="shared" si="253"/>
        <v>0</v>
      </c>
      <c r="R412" s="640">
        <f t="shared" si="284"/>
        <v>0</v>
      </c>
      <c r="S412" s="641"/>
      <c r="T412" s="521">
        <v>7860</v>
      </c>
      <c r="U412" s="521">
        <f t="shared" si="276"/>
        <v>0</v>
      </c>
      <c r="V412" s="521"/>
      <c r="W412" s="521"/>
      <c r="X412" s="673">
        <f t="shared" si="271"/>
        <v>0</v>
      </c>
      <c r="Y412" s="641"/>
      <c r="Z412" s="521">
        <v>7860</v>
      </c>
      <c r="AA412" s="521">
        <f t="shared" si="277"/>
        <v>0</v>
      </c>
      <c r="AB412" s="521"/>
      <c r="AC412" s="521"/>
      <c r="AD412" s="673">
        <f t="shared" si="272"/>
        <v>0</v>
      </c>
      <c r="AE412" s="744">
        <f t="shared" si="251"/>
        <v>0.18</v>
      </c>
      <c r="AF412" s="751">
        <v>7860</v>
      </c>
      <c r="AG412" s="751">
        <f t="shared" si="278"/>
        <v>1414.8</v>
      </c>
      <c r="AH412" s="751"/>
      <c r="AI412" s="751"/>
      <c r="AJ412" s="752">
        <f t="shared" si="273"/>
        <v>1414.8</v>
      </c>
    </row>
    <row r="413" spans="1:36" s="403" customFormat="1" ht="15.6" hidden="1" customHeight="1" x14ac:dyDescent="0.25">
      <c r="A413" s="446" t="s">
        <v>976</v>
      </c>
      <c r="B413" s="438" t="s">
        <v>358</v>
      </c>
      <c r="C413" s="578" t="s">
        <v>224</v>
      </c>
      <c r="D413" s="601">
        <v>1</v>
      </c>
      <c r="E413" s="467">
        <v>301300</v>
      </c>
      <c r="F413" s="467">
        <f t="shared" si="274"/>
        <v>301300</v>
      </c>
      <c r="G413" s="467"/>
      <c r="H413" s="467"/>
      <c r="I413" s="589">
        <f t="shared" si="269"/>
        <v>301300</v>
      </c>
      <c r="J413" s="801"/>
      <c r="K413" s="807">
        <v>301300</v>
      </c>
      <c r="L413" s="808">
        <f t="shared" si="275"/>
        <v>0</v>
      </c>
      <c r="M413" s="807"/>
      <c r="N413" s="808"/>
      <c r="O413" s="812">
        <f t="shared" si="270"/>
        <v>0</v>
      </c>
      <c r="P413" s="641">
        <f t="shared" si="252"/>
        <v>0</v>
      </c>
      <c r="Q413" s="514">
        <f t="shared" si="253"/>
        <v>0</v>
      </c>
      <c r="R413" s="640">
        <f t="shared" si="284"/>
        <v>0</v>
      </c>
      <c r="S413" s="641"/>
      <c r="T413" s="521">
        <v>301300</v>
      </c>
      <c r="U413" s="521">
        <f t="shared" si="276"/>
        <v>0</v>
      </c>
      <c r="V413" s="521"/>
      <c r="W413" s="521"/>
      <c r="X413" s="673">
        <f t="shared" si="271"/>
        <v>0</v>
      </c>
      <c r="Y413" s="641"/>
      <c r="Z413" s="521">
        <v>301300</v>
      </c>
      <c r="AA413" s="521">
        <f t="shared" si="277"/>
        <v>0</v>
      </c>
      <c r="AB413" s="521"/>
      <c r="AC413" s="521"/>
      <c r="AD413" s="673">
        <f t="shared" si="272"/>
        <v>0</v>
      </c>
      <c r="AE413" s="744">
        <f t="shared" si="251"/>
        <v>1</v>
      </c>
      <c r="AF413" s="751">
        <v>301300</v>
      </c>
      <c r="AG413" s="751">
        <f t="shared" si="278"/>
        <v>301300</v>
      </c>
      <c r="AH413" s="751"/>
      <c r="AI413" s="751"/>
      <c r="AJ413" s="752">
        <f t="shared" si="273"/>
        <v>301300</v>
      </c>
    </row>
    <row r="414" spans="1:36" s="404" customFormat="1" ht="17.45" hidden="1" customHeight="1" x14ac:dyDescent="0.25">
      <c r="A414" s="706" t="s">
        <v>508</v>
      </c>
      <c r="B414" s="698" t="s">
        <v>509</v>
      </c>
      <c r="C414" s="699"/>
      <c r="D414" s="703"/>
      <c r="E414" s="421"/>
      <c r="F414" s="421">
        <f>SUM(F415:F426)</f>
        <v>5003468.5259999996</v>
      </c>
      <c r="G414" s="421"/>
      <c r="H414" s="421">
        <f>SUM(H415:H426)</f>
        <v>6342125.3968000012</v>
      </c>
      <c r="I414" s="586">
        <f>SUM(I415:I426)</f>
        <v>11345593.922800003</v>
      </c>
      <c r="J414" s="833"/>
      <c r="K414" s="802"/>
      <c r="L414" s="811">
        <f>SUM(L415:L426)</f>
        <v>0</v>
      </c>
      <c r="M414" s="802"/>
      <c r="N414" s="811">
        <f>SUM(N415:N426)</f>
        <v>0</v>
      </c>
      <c r="O414" s="804">
        <f>SUM(O415:O426)</f>
        <v>0</v>
      </c>
      <c r="P414" s="641">
        <f t="shared" si="252"/>
        <v>0</v>
      </c>
      <c r="Q414" s="514">
        <f t="shared" si="253"/>
        <v>0</v>
      </c>
      <c r="R414" s="640">
        <f t="shared" si="284"/>
        <v>0</v>
      </c>
      <c r="S414" s="636"/>
      <c r="T414" s="520"/>
      <c r="U414" s="520">
        <f>SUM(U415:U426)</f>
        <v>0</v>
      </c>
      <c r="V414" s="520"/>
      <c r="W414" s="520">
        <f>SUM(W415:W426)</f>
        <v>0</v>
      </c>
      <c r="X414" s="672">
        <f>SUM(X415:X426)</f>
        <v>0</v>
      </c>
      <c r="Y414" s="636"/>
      <c r="Z414" s="520"/>
      <c r="AA414" s="520">
        <f>SUM(AA415:AA426)</f>
        <v>0</v>
      </c>
      <c r="AB414" s="520"/>
      <c r="AC414" s="520">
        <f>SUM(AC415:AC426)</f>
        <v>0</v>
      </c>
      <c r="AD414" s="672">
        <f>SUM(AD415:AD426)</f>
        <v>0</v>
      </c>
      <c r="AE414" s="744">
        <f t="shared" si="251"/>
        <v>0</v>
      </c>
      <c r="AF414" s="749"/>
      <c r="AG414" s="749">
        <f>SUM(AG415:AG426)</f>
        <v>5003468.5259999996</v>
      </c>
      <c r="AH414" s="749"/>
      <c r="AI414" s="749">
        <f>SUM(AI415:AI426)</f>
        <v>6342125.3968000012</v>
      </c>
      <c r="AJ414" s="750">
        <f>SUM(AJ415:AJ426)</f>
        <v>11345593.922800003</v>
      </c>
    </row>
    <row r="415" spans="1:36" s="403" customFormat="1" ht="17.45" hidden="1" customHeight="1" x14ac:dyDescent="0.25">
      <c r="A415" s="439" t="s">
        <v>839</v>
      </c>
      <c r="B415" s="433" t="s">
        <v>293</v>
      </c>
      <c r="C415" s="569" t="s">
        <v>213</v>
      </c>
      <c r="D415" s="593">
        <v>40</v>
      </c>
      <c r="E415" s="470">
        <v>1310</v>
      </c>
      <c r="F415" s="470">
        <f t="shared" ref="F415:F426" si="285">E415*D415</f>
        <v>52400</v>
      </c>
      <c r="G415" s="470">
        <v>619.45000000000005</v>
      </c>
      <c r="H415" s="470">
        <f t="shared" ref="H415:H425" si="286">G415*D415</f>
        <v>24778</v>
      </c>
      <c r="I415" s="592">
        <f t="shared" ref="I415:I426" si="287">H415+F415</f>
        <v>77178</v>
      </c>
      <c r="J415" s="823"/>
      <c r="K415" s="824">
        <v>1310</v>
      </c>
      <c r="L415" s="825">
        <f t="shared" ref="L415:L426" si="288">K415*J415</f>
        <v>0</v>
      </c>
      <c r="M415" s="824">
        <v>619.45000000000005</v>
      </c>
      <c r="N415" s="825">
        <f t="shared" ref="N415:N425" si="289">M415*J415</f>
        <v>0</v>
      </c>
      <c r="O415" s="818">
        <f t="shared" ref="O415:O426" si="290">N415+L415</f>
        <v>0</v>
      </c>
      <c r="P415" s="641">
        <f t="shared" si="252"/>
        <v>0</v>
      </c>
      <c r="Q415" s="514">
        <f t="shared" si="253"/>
        <v>0</v>
      </c>
      <c r="R415" s="640">
        <f t="shared" si="284"/>
        <v>0</v>
      </c>
      <c r="S415" s="650"/>
      <c r="T415" s="524">
        <v>1310</v>
      </c>
      <c r="U415" s="524">
        <f t="shared" ref="U415:U426" si="291">T415*S415</f>
        <v>0</v>
      </c>
      <c r="V415" s="524">
        <v>619.45000000000005</v>
      </c>
      <c r="W415" s="524">
        <f t="shared" ref="W415:W425" si="292">V415*S415</f>
        <v>0</v>
      </c>
      <c r="X415" s="674">
        <f t="shared" ref="X415:X426" si="293">W415+U415</f>
        <v>0</v>
      </c>
      <c r="Y415" s="650"/>
      <c r="Z415" s="524">
        <v>1310</v>
      </c>
      <c r="AA415" s="524">
        <f t="shared" ref="AA415:AA426" si="294">Z415*Y415</f>
        <v>0</v>
      </c>
      <c r="AB415" s="524">
        <v>619.45000000000005</v>
      </c>
      <c r="AC415" s="524">
        <f t="shared" ref="AC415:AC425" si="295">AB415*Y415</f>
        <v>0</v>
      </c>
      <c r="AD415" s="674">
        <f t="shared" ref="AD415:AD426" si="296">AC415+AA415</f>
        <v>0</v>
      </c>
      <c r="AE415" s="744">
        <f t="shared" si="251"/>
        <v>40</v>
      </c>
      <c r="AF415" s="757">
        <v>1310</v>
      </c>
      <c r="AG415" s="757">
        <f t="shared" ref="AG415:AG426" si="297">AF415*AE415</f>
        <v>52400</v>
      </c>
      <c r="AH415" s="757">
        <v>619.45000000000005</v>
      </c>
      <c r="AI415" s="757">
        <f t="shared" ref="AI415:AI425" si="298">AH415*AE415</f>
        <v>24778</v>
      </c>
      <c r="AJ415" s="754">
        <f t="shared" ref="AJ415:AJ426" si="299">AI415+AG415</f>
        <v>77178</v>
      </c>
    </row>
    <row r="416" spans="1:36" s="403" customFormat="1" ht="17.45" hidden="1" customHeight="1" x14ac:dyDescent="0.25">
      <c r="A416" s="439" t="s">
        <v>977</v>
      </c>
      <c r="B416" s="433" t="s">
        <v>272</v>
      </c>
      <c r="C416" s="569" t="s">
        <v>224</v>
      </c>
      <c r="D416" s="593">
        <v>1</v>
      </c>
      <c r="E416" s="470">
        <v>125495.90400000001</v>
      </c>
      <c r="F416" s="470">
        <f t="shared" si="285"/>
        <v>125495.90400000001</v>
      </c>
      <c r="G416" s="470">
        <v>181087.88880000004</v>
      </c>
      <c r="H416" s="470">
        <f t="shared" si="286"/>
        <v>181087.88880000004</v>
      </c>
      <c r="I416" s="592">
        <f t="shared" si="287"/>
        <v>306583.79280000005</v>
      </c>
      <c r="J416" s="823"/>
      <c r="K416" s="824">
        <v>125495.90400000001</v>
      </c>
      <c r="L416" s="825">
        <f t="shared" si="288"/>
        <v>0</v>
      </c>
      <c r="M416" s="824">
        <v>181087.88880000004</v>
      </c>
      <c r="N416" s="825">
        <f t="shared" si="289"/>
        <v>0</v>
      </c>
      <c r="O416" s="818">
        <f t="shared" si="290"/>
        <v>0</v>
      </c>
      <c r="P416" s="641">
        <f t="shared" si="252"/>
        <v>0</v>
      </c>
      <c r="Q416" s="514">
        <f t="shared" si="253"/>
        <v>0</v>
      </c>
      <c r="R416" s="640">
        <f t="shared" si="284"/>
        <v>0</v>
      </c>
      <c r="S416" s="650"/>
      <c r="T416" s="524">
        <v>125495.90400000001</v>
      </c>
      <c r="U416" s="524">
        <f t="shared" si="291"/>
        <v>0</v>
      </c>
      <c r="V416" s="524">
        <v>181087.88880000004</v>
      </c>
      <c r="W416" s="524">
        <f t="shared" si="292"/>
        <v>0</v>
      </c>
      <c r="X416" s="674">
        <f t="shared" si="293"/>
        <v>0</v>
      </c>
      <c r="Y416" s="650"/>
      <c r="Z416" s="524">
        <v>125495.90400000001</v>
      </c>
      <c r="AA416" s="524">
        <f t="shared" si="294"/>
        <v>0</v>
      </c>
      <c r="AB416" s="524">
        <v>181087.88880000004</v>
      </c>
      <c r="AC416" s="524">
        <f t="shared" si="295"/>
        <v>0</v>
      </c>
      <c r="AD416" s="674">
        <f t="shared" si="296"/>
        <v>0</v>
      </c>
      <c r="AE416" s="744">
        <f t="shared" si="251"/>
        <v>1</v>
      </c>
      <c r="AF416" s="757">
        <v>125495.90400000001</v>
      </c>
      <c r="AG416" s="757">
        <f t="shared" si="297"/>
        <v>125495.90400000001</v>
      </c>
      <c r="AH416" s="757">
        <v>181087.88880000004</v>
      </c>
      <c r="AI416" s="757">
        <f t="shared" si="298"/>
        <v>181087.88880000004</v>
      </c>
      <c r="AJ416" s="754">
        <f t="shared" si="299"/>
        <v>306583.79280000005</v>
      </c>
    </row>
    <row r="417" spans="1:36" s="403" customFormat="1" ht="17.45" hidden="1" customHeight="1" x14ac:dyDescent="0.25">
      <c r="A417" s="439" t="s">
        <v>978</v>
      </c>
      <c r="B417" s="433" t="s">
        <v>295</v>
      </c>
      <c r="C417" s="569" t="s">
        <v>224</v>
      </c>
      <c r="D417" s="593">
        <v>1</v>
      </c>
      <c r="E417" s="470">
        <v>52630.560000000005</v>
      </c>
      <c r="F417" s="470">
        <f t="shared" si="285"/>
        <v>52630.560000000005</v>
      </c>
      <c r="G417" s="470">
        <v>128976.12</v>
      </c>
      <c r="H417" s="470">
        <f t="shared" si="286"/>
        <v>128976.12</v>
      </c>
      <c r="I417" s="592">
        <f t="shared" si="287"/>
        <v>181606.68</v>
      </c>
      <c r="J417" s="823"/>
      <c r="K417" s="824">
        <v>52630.560000000005</v>
      </c>
      <c r="L417" s="825">
        <f t="shared" si="288"/>
        <v>0</v>
      </c>
      <c r="M417" s="824">
        <v>128976.12</v>
      </c>
      <c r="N417" s="825">
        <f t="shared" si="289"/>
        <v>0</v>
      </c>
      <c r="O417" s="818">
        <f t="shared" si="290"/>
        <v>0</v>
      </c>
      <c r="P417" s="641">
        <f t="shared" si="252"/>
        <v>0</v>
      </c>
      <c r="Q417" s="514">
        <f t="shared" si="253"/>
        <v>0</v>
      </c>
      <c r="R417" s="640">
        <f t="shared" si="284"/>
        <v>0</v>
      </c>
      <c r="S417" s="650"/>
      <c r="T417" s="524">
        <v>52630.560000000005</v>
      </c>
      <c r="U417" s="524">
        <f t="shared" si="291"/>
        <v>0</v>
      </c>
      <c r="V417" s="524">
        <v>128976.12</v>
      </c>
      <c r="W417" s="524">
        <f t="shared" si="292"/>
        <v>0</v>
      </c>
      <c r="X417" s="674">
        <f t="shared" si="293"/>
        <v>0</v>
      </c>
      <c r="Y417" s="650"/>
      <c r="Z417" s="524">
        <v>52630.560000000005</v>
      </c>
      <c r="AA417" s="524">
        <f t="shared" si="294"/>
        <v>0</v>
      </c>
      <c r="AB417" s="524">
        <v>128976.12</v>
      </c>
      <c r="AC417" s="524">
        <f t="shared" si="295"/>
        <v>0</v>
      </c>
      <c r="AD417" s="674">
        <f t="shared" si="296"/>
        <v>0</v>
      </c>
      <c r="AE417" s="744">
        <f t="shared" ref="AE417:AE480" si="300">D417-S417-Y417</f>
        <v>1</v>
      </c>
      <c r="AF417" s="757">
        <v>52630.560000000005</v>
      </c>
      <c r="AG417" s="757">
        <f t="shared" si="297"/>
        <v>52630.560000000005</v>
      </c>
      <c r="AH417" s="757">
        <v>128976.12</v>
      </c>
      <c r="AI417" s="757">
        <f t="shared" si="298"/>
        <v>128976.12</v>
      </c>
      <c r="AJ417" s="754">
        <f t="shared" si="299"/>
        <v>181606.68</v>
      </c>
    </row>
    <row r="418" spans="1:36" s="403" customFormat="1" ht="17.45" hidden="1" customHeight="1" x14ac:dyDescent="0.25">
      <c r="A418" s="439" t="s">
        <v>979</v>
      </c>
      <c r="B418" s="433" t="s">
        <v>296</v>
      </c>
      <c r="C418" s="569" t="s">
        <v>224</v>
      </c>
      <c r="D418" s="593">
        <v>2</v>
      </c>
      <c r="E418" s="470">
        <v>63240.381000000008</v>
      </c>
      <c r="F418" s="470">
        <f t="shared" si="285"/>
        <v>126480.76200000002</v>
      </c>
      <c r="G418" s="470">
        <v>93837.744000000006</v>
      </c>
      <c r="H418" s="470">
        <f t="shared" si="286"/>
        <v>187675.48800000001</v>
      </c>
      <c r="I418" s="592">
        <f t="shared" si="287"/>
        <v>314156.25</v>
      </c>
      <c r="J418" s="823"/>
      <c r="K418" s="824">
        <v>63240.381000000008</v>
      </c>
      <c r="L418" s="825">
        <f t="shared" si="288"/>
        <v>0</v>
      </c>
      <c r="M418" s="824">
        <v>93837.744000000006</v>
      </c>
      <c r="N418" s="825">
        <f t="shared" si="289"/>
        <v>0</v>
      </c>
      <c r="O418" s="818">
        <f t="shared" si="290"/>
        <v>0</v>
      </c>
      <c r="P418" s="641">
        <f t="shared" si="252"/>
        <v>0</v>
      </c>
      <c r="Q418" s="514">
        <f t="shared" si="253"/>
        <v>0</v>
      </c>
      <c r="R418" s="640">
        <f t="shared" si="284"/>
        <v>0</v>
      </c>
      <c r="S418" s="650"/>
      <c r="T418" s="524">
        <v>63240.381000000008</v>
      </c>
      <c r="U418" s="524">
        <f t="shared" si="291"/>
        <v>0</v>
      </c>
      <c r="V418" s="524">
        <v>93837.744000000006</v>
      </c>
      <c r="W418" s="524">
        <f t="shared" si="292"/>
        <v>0</v>
      </c>
      <c r="X418" s="674">
        <f t="shared" si="293"/>
        <v>0</v>
      </c>
      <c r="Y418" s="650"/>
      <c r="Z418" s="524">
        <v>63240.381000000008</v>
      </c>
      <c r="AA418" s="524">
        <f t="shared" si="294"/>
        <v>0</v>
      </c>
      <c r="AB418" s="524">
        <v>93837.744000000006</v>
      </c>
      <c r="AC418" s="524">
        <f t="shared" si="295"/>
        <v>0</v>
      </c>
      <c r="AD418" s="674">
        <f t="shared" si="296"/>
        <v>0</v>
      </c>
      <c r="AE418" s="744">
        <f t="shared" si="300"/>
        <v>2</v>
      </c>
      <c r="AF418" s="757">
        <v>63240.381000000008</v>
      </c>
      <c r="AG418" s="757">
        <f t="shared" si="297"/>
        <v>126480.76200000002</v>
      </c>
      <c r="AH418" s="757">
        <v>93837.744000000006</v>
      </c>
      <c r="AI418" s="757">
        <f t="shared" si="298"/>
        <v>187675.48800000001</v>
      </c>
      <c r="AJ418" s="754">
        <f t="shared" si="299"/>
        <v>314156.25</v>
      </c>
    </row>
    <row r="419" spans="1:36" s="403" customFormat="1" ht="25.5" hidden="1" customHeight="1" x14ac:dyDescent="0.25">
      <c r="A419" s="439" t="s">
        <v>980</v>
      </c>
      <c r="B419" s="433" t="s">
        <v>297</v>
      </c>
      <c r="C419" s="569" t="s">
        <v>31</v>
      </c>
      <c r="D419" s="593">
        <v>151</v>
      </c>
      <c r="E419" s="470">
        <v>1050.6026490066224</v>
      </c>
      <c r="F419" s="470">
        <f t="shared" si="285"/>
        <v>158640.99999999997</v>
      </c>
      <c r="G419" s="470">
        <v>1168.9496688741722</v>
      </c>
      <c r="H419" s="470">
        <f t="shared" si="286"/>
        <v>176511.4</v>
      </c>
      <c r="I419" s="592">
        <f t="shared" si="287"/>
        <v>335152.39999999997</v>
      </c>
      <c r="J419" s="823"/>
      <c r="K419" s="824">
        <v>1050.6026490066224</v>
      </c>
      <c r="L419" s="825">
        <f t="shared" si="288"/>
        <v>0</v>
      </c>
      <c r="M419" s="824">
        <v>1168.9496688741722</v>
      </c>
      <c r="N419" s="825">
        <f t="shared" si="289"/>
        <v>0</v>
      </c>
      <c r="O419" s="818">
        <f t="shared" si="290"/>
        <v>0</v>
      </c>
      <c r="P419" s="641">
        <f t="shared" ref="P419:P482" si="301">K419-T419</f>
        <v>0</v>
      </c>
      <c r="Q419" s="514">
        <f t="shared" ref="Q419:Q482" si="302">M419-V419</f>
        <v>0</v>
      </c>
      <c r="R419" s="640">
        <f t="shared" si="284"/>
        <v>0</v>
      </c>
      <c r="S419" s="650"/>
      <c r="T419" s="524">
        <v>1050.6026490066224</v>
      </c>
      <c r="U419" s="524">
        <f t="shared" si="291"/>
        <v>0</v>
      </c>
      <c r="V419" s="524">
        <v>1168.9496688741722</v>
      </c>
      <c r="W419" s="524">
        <f t="shared" si="292"/>
        <v>0</v>
      </c>
      <c r="X419" s="674">
        <f t="shared" si="293"/>
        <v>0</v>
      </c>
      <c r="Y419" s="650"/>
      <c r="Z419" s="524">
        <v>1050.6026490066224</v>
      </c>
      <c r="AA419" s="524">
        <f t="shared" si="294"/>
        <v>0</v>
      </c>
      <c r="AB419" s="524">
        <v>1168.9496688741722</v>
      </c>
      <c r="AC419" s="524">
        <f t="shared" si="295"/>
        <v>0</v>
      </c>
      <c r="AD419" s="674">
        <f t="shared" si="296"/>
        <v>0</v>
      </c>
      <c r="AE419" s="744">
        <f t="shared" si="300"/>
        <v>151</v>
      </c>
      <c r="AF419" s="757">
        <v>1050.6026490066224</v>
      </c>
      <c r="AG419" s="757">
        <f t="shared" si="297"/>
        <v>158640.99999999997</v>
      </c>
      <c r="AH419" s="757">
        <v>1168.9496688741722</v>
      </c>
      <c r="AI419" s="757">
        <f t="shared" si="298"/>
        <v>176511.4</v>
      </c>
      <c r="AJ419" s="754">
        <f t="shared" si="299"/>
        <v>335152.39999999997</v>
      </c>
    </row>
    <row r="420" spans="1:36" s="403" customFormat="1" ht="17.45" hidden="1" customHeight="1" x14ac:dyDescent="0.25">
      <c r="A420" s="439" t="s">
        <v>981</v>
      </c>
      <c r="B420" s="433" t="s">
        <v>276</v>
      </c>
      <c r="C420" s="569" t="s">
        <v>153</v>
      </c>
      <c r="D420" s="593">
        <v>1146</v>
      </c>
      <c r="E420" s="470">
        <v>2358</v>
      </c>
      <c r="F420" s="470">
        <f t="shared" si="285"/>
        <v>2702268</v>
      </c>
      <c r="G420" s="470">
        <v>2044.0242582897035</v>
      </c>
      <c r="H420" s="470">
        <f t="shared" si="286"/>
        <v>2342451.8000000003</v>
      </c>
      <c r="I420" s="592">
        <f t="shared" si="287"/>
        <v>5044719.8000000007</v>
      </c>
      <c r="J420" s="823"/>
      <c r="K420" s="824">
        <v>2358</v>
      </c>
      <c r="L420" s="825">
        <f t="shared" si="288"/>
        <v>0</v>
      </c>
      <c r="M420" s="824">
        <v>2044.0242582897035</v>
      </c>
      <c r="N420" s="825">
        <f t="shared" si="289"/>
        <v>0</v>
      </c>
      <c r="O420" s="818">
        <f t="shared" si="290"/>
        <v>0</v>
      </c>
      <c r="P420" s="641">
        <f t="shared" si="301"/>
        <v>0</v>
      </c>
      <c r="Q420" s="514">
        <f t="shared" si="302"/>
        <v>0</v>
      </c>
      <c r="R420" s="640">
        <f t="shared" si="284"/>
        <v>0</v>
      </c>
      <c r="S420" s="650"/>
      <c r="T420" s="524">
        <v>2358</v>
      </c>
      <c r="U420" s="524">
        <f t="shared" si="291"/>
        <v>0</v>
      </c>
      <c r="V420" s="524">
        <v>2044.0242582897035</v>
      </c>
      <c r="W420" s="524">
        <f t="shared" si="292"/>
        <v>0</v>
      </c>
      <c r="X420" s="674">
        <f t="shared" si="293"/>
        <v>0</v>
      </c>
      <c r="Y420" s="650"/>
      <c r="Z420" s="524">
        <v>2358</v>
      </c>
      <c r="AA420" s="524">
        <f t="shared" si="294"/>
        <v>0</v>
      </c>
      <c r="AB420" s="524">
        <v>2044.0242582897035</v>
      </c>
      <c r="AC420" s="524">
        <f t="shared" si="295"/>
        <v>0</v>
      </c>
      <c r="AD420" s="674">
        <f t="shared" si="296"/>
        <v>0</v>
      </c>
      <c r="AE420" s="744">
        <f t="shared" si="300"/>
        <v>1146</v>
      </c>
      <c r="AF420" s="757">
        <v>2358</v>
      </c>
      <c r="AG420" s="757">
        <f t="shared" si="297"/>
        <v>2702268</v>
      </c>
      <c r="AH420" s="757">
        <v>2044.0242582897035</v>
      </c>
      <c r="AI420" s="757">
        <f t="shared" si="298"/>
        <v>2342451.8000000003</v>
      </c>
      <c r="AJ420" s="754">
        <f t="shared" si="299"/>
        <v>5044719.8000000007</v>
      </c>
    </row>
    <row r="421" spans="1:36" s="403" customFormat="1" ht="26.25" hidden="1" customHeight="1" x14ac:dyDescent="0.25">
      <c r="A421" s="439" t="s">
        <v>982</v>
      </c>
      <c r="B421" s="433" t="s">
        <v>302</v>
      </c>
      <c r="C421" s="569" t="s">
        <v>224</v>
      </c>
      <c r="D421" s="593">
        <v>5</v>
      </c>
      <c r="E421" s="470">
        <v>61132.46</v>
      </c>
      <c r="F421" s="470">
        <f t="shared" si="285"/>
        <v>305662.3</v>
      </c>
      <c r="G421" s="470">
        <v>362404.12000000005</v>
      </c>
      <c r="H421" s="470">
        <f t="shared" si="286"/>
        <v>1812020.6000000003</v>
      </c>
      <c r="I421" s="592">
        <f t="shared" si="287"/>
        <v>2117682.9000000004</v>
      </c>
      <c r="J421" s="823"/>
      <c r="K421" s="824">
        <v>61132.46</v>
      </c>
      <c r="L421" s="825">
        <f t="shared" si="288"/>
        <v>0</v>
      </c>
      <c r="M421" s="824">
        <v>362404.12000000005</v>
      </c>
      <c r="N421" s="825">
        <f t="shared" si="289"/>
        <v>0</v>
      </c>
      <c r="O421" s="818">
        <f t="shared" si="290"/>
        <v>0</v>
      </c>
      <c r="P421" s="641">
        <f t="shared" si="301"/>
        <v>0</v>
      </c>
      <c r="Q421" s="514">
        <f t="shared" si="302"/>
        <v>0</v>
      </c>
      <c r="R421" s="640">
        <f t="shared" si="284"/>
        <v>0</v>
      </c>
      <c r="S421" s="650"/>
      <c r="T421" s="524">
        <v>61132.46</v>
      </c>
      <c r="U421" s="524">
        <f t="shared" si="291"/>
        <v>0</v>
      </c>
      <c r="V421" s="524">
        <v>362404.12000000005</v>
      </c>
      <c r="W421" s="524">
        <f t="shared" si="292"/>
        <v>0</v>
      </c>
      <c r="X421" s="674">
        <f t="shared" si="293"/>
        <v>0</v>
      </c>
      <c r="Y421" s="650"/>
      <c r="Z421" s="524">
        <v>61132.46</v>
      </c>
      <c r="AA421" s="524">
        <f t="shared" si="294"/>
        <v>0</v>
      </c>
      <c r="AB421" s="524">
        <v>362404.12000000005</v>
      </c>
      <c r="AC421" s="524">
        <f t="shared" si="295"/>
        <v>0</v>
      </c>
      <c r="AD421" s="674">
        <f t="shared" si="296"/>
        <v>0</v>
      </c>
      <c r="AE421" s="744">
        <f t="shared" si="300"/>
        <v>5</v>
      </c>
      <c r="AF421" s="757">
        <v>61132.46</v>
      </c>
      <c r="AG421" s="757">
        <f t="shared" si="297"/>
        <v>305662.3</v>
      </c>
      <c r="AH421" s="757">
        <v>362404.12000000005</v>
      </c>
      <c r="AI421" s="757">
        <f t="shared" si="298"/>
        <v>1812020.6000000003</v>
      </c>
      <c r="AJ421" s="754">
        <f t="shared" si="299"/>
        <v>2117682.9000000004</v>
      </c>
    </row>
    <row r="422" spans="1:36" s="403" customFormat="1" ht="24" hidden="1" customHeight="1" x14ac:dyDescent="0.25">
      <c r="A422" s="439" t="s">
        <v>983</v>
      </c>
      <c r="B422" s="433" t="s">
        <v>303</v>
      </c>
      <c r="C422" s="569" t="s">
        <v>224</v>
      </c>
      <c r="D422" s="593">
        <v>16</v>
      </c>
      <c r="E422" s="470">
        <v>18340</v>
      </c>
      <c r="F422" s="470">
        <f t="shared" si="285"/>
        <v>293440</v>
      </c>
      <c r="G422" s="470">
        <v>50744.931250000001</v>
      </c>
      <c r="H422" s="470">
        <f t="shared" si="286"/>
        <v>811918.9</v>
      </c>
      <c r="I422" s="592">
        <f t="shared" si="287"/>
        <v>1105358.8999999999</v>
      </c>
      <c r="J422" s="823"/>
      <c r="K422" s="824">
        <v>18340</v>
      </c>
      <c r="L422" s="825">
        <f t="shared" si="288"/>
        <v>0</v>
      </c>
      <c r="M422" s="824">
        <v>50744.931250000001</v>
      </c>
      <c r="N422" s="825">
        <f t="shared" si="289"/>
        <v>0</v>
      </c>
      <c r="O422" s="818">
        <f t="shared" si="290"/>
        <v>0</v>
      </c>
      <c r="P422" s="641">
        <f t="shared" si="301"/>
        <v>0</v>
      </c>
      <c r="Q422" s="514">
        <f t="shared" si="302"/>
        <v>0</v>
      </c>
      <c r="R422" s="640">
        <f t="shared" si="284"/>
        <v>0</v>
      </c>
      <c r="S422" s="650"/>
      <c r="T422" s="524">
        <v>18340</v>
      </c>
      <c r="U422" s="524">
        <f t="shared" si="291"/>
        <v>0</v>
      </c>
      <c r="V422" s="524">
        <v>50744.931250000001</v>
      </c>
      <c r="W422" s="524">
        <f t="shared" si="292"/>
        <v>0</v>
      </c>
      <c r="X422" s="674">
        <f t="shared" si="293"/>
        <v>0</v>
      </c>
      <c r="Y422" s="650"/>
      <c r="Z422" s="524">
        <v>18340</v>
      </c>
      <c r="AA422" s="524">
        <f t="shared" si="294"/>
        <v>0</v>
      </c>
      <c r="AB422" s="524">
        <v>50744.931250000001</v>
      </c>
      <c r="AC422" s="524">
        <f t="shared" si="295"/>
        <v>0</v>
      </c>
      <c r="AD422" s="674">
        <f t="shared" si="296"/>
        <v>0</v>
      </c>
      <c r="AE422" s="744">
        <f t="shared" si="300"/>
        <v>16</v>
      </c>
      <c r="AF422" s="757">
        <v>18340</v>
      </c>
      <c r="AG422" s="757">
        <f t="shared" si="297"/>
        <v>293440</v>
      </c>
      <c r="AH422" s="757">
        <v>50744.931250000001</v>
      </c>
      <c r="AI422" s="757">
        <f t="shared" si="298"/>
        <v>811918.9</v>
      </c>
      <c r="AJ422" s="754">
        <f t="shared" si="299"/>
        <v>1105358.8999999999</v>
      </c>
    </row>
    <row r="423" spans="1:36" s="403" customFormat="1" ht="17.45" hidden="1" customHeight="1" x14ac:dyDescent="0.25">
      <c r="A423" s="439" t="s">
        <v>984</v>
      </c>
      <c r="B423" s="433" t="s">
        <v>304</v>
      </c>
      <c r="C423" s="569" t="s">
        <v>213</v>
      </c>
      <c r="D423" s="593">
        <v>348</v>
      </c>
      <c r="E423" s="470">
        <v>635</v>
      </c>
      <c r="F423" s="470">
        <f t="shared" si="285"/>
        <v>220980</v>
      </c>
      <c r="G423" s="470">
        <v>889</v>
      </c>
      <c r="H423" s="470">
        <f t="shared" si="286"/>
        <v>309372</v>
      </c>
      <c r="I423" s="592">
        <f t="shared" si="287"/>
        <v>530352</v>
      </c>
      <c r="J423" s="823"/>
      <c r="K423" s="824">
        <v>635</v>
      </c>
      <c r="L423" s="825">
        <f t="shared" si="288"/>
        <v>0</v>
      </c>
      <c r="M423" s="824">
        <v>889</v>
      </c>
      <c r="N423" s="825">
        <f t="shared" si="289"/>
        <v>0</v>
      </c>
      <c r="O423" s="818">
        <f t="shared" si="290"/>
        <v>0</v>
      </c>
      <c r="P423" s="641">
        <f t="shared" si="301"/>
        <v>0</v>
      </c>
      <c r="Q423" s="514">
        <f t="shared" si="302"/>
        <v>0</v>
      </c>
      <c r="R423" s="640">
        <f t="shared" si="284"/>
        <v>0</v>
      </c>
      <c r="S423" s="650"/>
      <c r="T423" s="524">
        <v>635</v>
      </c>
      <c r="U423" s="524">
        <f t="shared" si="291"/>
        <v>0</v>
      </c>
      <c r="V423" s="524">
        <v>889</v>
      </c>
      <c r="W423" s="524">
        <f t="shared" si="292"/>
        <v>0</v>
      </c>
      <c r="X423" s="674">
        <f t="shared" si="293"/>
        <v>0</v>
      </c>
      <c r="Y423" s="650"/>
      <c r="Z423" s="524">
        <v>635</v>
      </c>
      <c r="AA423" s="524">
        <f t="shared" si="294"/>
        <v>0</v>
      </c>
      <c r="AB423" s="524">
        <v>889</v>
      </c>
      <c r="AC423" s="524">
        <f t="shared" si="295"/>
        <v>0</v>
      </c>
      <c r="AD423" s="674">
        <f t="shared" si="296"/>
        <v>0</v>
      </c>
      <c r="AE423" s="744">
        <f t="shared" si="300"/>
        <v>348</v>
      </c>
      <c r="AF423" s="757">
        <v>635</v>
      </c>
      <c r="AG423" s="757">
        <f t="shared" si="297"/>
        <v>220980</v>
      </c>
      <c r="AH423" s="757">
        <v>889</v>
      </c>
      <c r="AI423" s="757">
        <f t="shared" si="298"/>
        <v>309372</v>
      </c>
      <c r="AJ423" s="754">
        <f t="shared" si="299"/>
        <v>530352</v>
      </c>
    </row>
    <row r="424" spans="1:36" s="403" customFormat="1" ht="17.45" hidden="1" customHeight="1" x14ac:dyDescent="0.25">
      <c r="A424" s="439" t="s">
        <v>985</v>
      </c>
      <c r="B424" s="433" t="s">
        <v>305</v>
      </c>
      <c r="C424" s="569" t="s">
        <v>213</v>
      </c>
      <c r="D424" s="593">
        <v>133</v>
      </c>
      <c r="E424" s="470">
        <v>1310</v>
      </c>
      <c r="F424" s="470">
        <f t="shared" si="285"/>
        <v>174230</v>
      </c>
      <c r="G424" s="470">
        <v>1477.7774436090226</v>
      </c>
      <c r="H424" s="470">
        <f t="shared" si="286"/>
        <v>196544.4</v>
      </c>
      <c r="I424" s="592">
        <f t="shared" si="287"/>
        <v>370774.4</v>
      </c>
      <c r="J424" s="823"/>
      <c r="K424" s="824">
        <v>1310</v>
      </c>
      <c r="L424" s="825">
        <f t="shared" si="288"/>
        <v>0</v>
      </c>
      <c r="M424" s="824">
        <v>1477.7774436090226</v>
      </c>
      <c r="N424" s="825">
        <f t="shared" si="289"/>
        <v>0</v>
      </c>
      <c r="O424" s="818">
        <f t="shared" si="290"/>
        <v>0</v>
      </c>
      <c r="P424" s="641">
        <f t="shared" si="301"/>
        <v>0</v>
      </c>
      <c r="Q424" s="514">
        <f t="shared" si="302"/>
        <v>0</v>
      </c>
      <c r="R424" s="640">
        <f t="shared" si="284"/>
        <v>0</v>
      </c>
      <c r="S424" s="650"/>
      <c r="T424" s="524">
        <v>1310</v>
      </c>
      <c r="U424" s="524">
        <f t="shared" si="291"/>
        <v>0</v>
      </c>
      <c r="V424" s="524">
        <v>1477.7774436090226</v>
      </c>
      <c r="W424" s="524">
        <f t="shared" si="292"/>
        <v>0</v>
      </c>
      <c r="X424" s="674">
        <f t="shared" si="293"/>
        <v>0</v>
      </c>
      <c r="Y424" s="650"/>
      <c r="Z424" s="524">
        <v>1310</v>
      </c>
      <c r="AA424" s="524">
        <f t="shared" si="294"/>
        <v>0</v>
      </c>
      <c r="AB424" s="524">
        <v>1477.7774436090226</v>
      </c>
      <c r="AC424" s="524">
        <f t="shared" si="295"/>
        <v>0</v>
      </c>
      <c r="AD424" s="674">
        <f t="shared" si="296"/>
        <v>0</v>
      </c>
      <c r="AE424" s="744">
        <f t="shared" si="300"/>
        <v>133</v>
      </c>
      <c r="AF424" s="757">
        <v>1310</v>
      </c>
      <c r="AG424" s="757">
        <f t="shared" si="297"/>
        <v>174230</v>
      </c>
      <c r="AH424" s="757">
        <v>1477.7774436090226</v>
      </c>
      <c r="AI424" s="757">
        <f t="shared" si="298"/>
        <v>196544.4</v>
      </c>
      <c r="AJ424" s="754">
        <f t="shared" si="299"/>
        <v>370774.4</v>
      </c>
    </row>
    <row r="425" spans="1:36" s="403" customFormat="1" ht="17.45" hidden="1" customHeight="1" x14ac:dyDescent="0.25">
      <c r="A425" s="439" t="s">
        <v>986</v>
      </c>
      <c r="B425" s="433" t="s">
        <v>306</v>
      </c>
      <c r="C425" s="569" t="s">
        <v>31</v>
      </c>
      <c r="D425" s="593">
        <v>16</v>
      </c>
      <c r="E425" s="470">
        <v>3275</v>
      </c>
      <c r="F425" s="470">
        <f t="shared" si="285"/>
        <v>52400</v>
      </c>
      <c r="G425" s="470">
        <v>10674.300000000001</v>
      </c>
      <c r="H425" s="470">
        <f t="shared" si="286"/>
        <v>170788.80000000002</v>
      </c>
      <c r="I425" s="592">
        <f t="shared" si="287"/>
        <v>223188.80000000002</v>
      </c>
      <c r="J425" s="823"/>
      <c r="K425" s="824">
        <v>3275</v>
      </c>
      <c r="L425" s="825">
        <f t="shared" si="288"/>
        <v>0</v>
      </c>
      <c r="M425" s="824">
        <v>10674.300000000001</v>
      </c>
      <c r="N425" s="825">
        <f t="shared" si="289"/>
        <v>0</v>
      </c>
      <c r="O425" s="818">
        <f t="shared" si="290"/>
        <v>0</v>
      </c>
      <c r="P425" s="641">
        <f t="shared" si="301"/>
        <v>0</v>
      </c>
      <c r="Q425" s="514">
        <f t="shared" si="302"/>
        <v>0</v>
      </c>
      <c r="R425" s="640">
        <f t="shared" si="284"/>
        <v>0</v>
      </c>
      <c r="S425" s="650"/>
      <c r="T425" s="524">
        <v>3275</v>
      </c>
      <c r="U425" s="524">
        <f t="shared" si="291"/>
        <v>0</v>
      </c>
      <c r="V425" s="524">
        <v>10674.300000000001</v>
      </c>
      <c r="W425" s="524">
        <f t="shared" si="292"/>
        <v>0</v>
      </c>
      <c r="X425" s="674">
        <f t="shared" si="293"/>
        <v>0</v>
      </c>
      <c r="Y425" s="650"/>
      <c r="Z425" s="524">
        <v>3275</v>
      </c>
      <c r="AA425" s="524">
        <f t="shared" si="294"/>
        <v>0</v>
      </c>
      <c r="AB425" s="524">
        <v>10674.300000000001</v>
      </c>
      <c r="AC425" s="524">
        <f t="shared" si="295"/>
        <v>0</v>
      </c>
      <c r="AD425" s="674">
        <f t="shared" si="296"/>
        <v>0</v>
      </c>
      <c r="AE425" s="744">
        <f t="shared" si="300"/>
        <v>16</v>
      </c>
      <c r="AF425" s="757">
        <v>3275</v>
      </c>
      <c r="AG425" s="757">
        <f t="shared" si="297"/>
        <v>52400</v>
      </c>
      <c r="AH425" s="757">
        <v>10674.300000000001</v>
      </c>
      <c r="AI425" s="757">
        <f t="shared" si="298"/>
        <v>170788.80000000002</v>
      </c>
      <c r="AJ425" s="754">
        <f t="shared" si="299"/>
        <v>223188.80000000002</v>
      </c>
    </row>
    <row r="426" spans="1:36" s="403" customFormat="1" ht="17.45" hidden="1" customHeight="1" x14ac:dyDescent="0.25">
      <c r="A426" s="439" t="s">
        <v>987</v>
      </c>
      <c r="B426" s="433" t="s">
        <v>286</v>
      </c>
      <c r="C426" s="569" t="s">
        <v>224</v>
      </c>
      <c r="D426" s="593">
        <v>1</v>
      </c>
      <c r="E426" s="470">
        <v>738840</v>
      </c>
      <c r="F426" s="470">
        <f t="shared" si="285"/>
        <v>738840</v>
      </c>
      <c r="G426" s="470"/>
      <c r="H426" s="470"/>
      <c r="I426" s="592">
        <f t="shared" si="287"/>
        <v>738840</v>
      </c>
      <c r="J426" s="823"/>
      <c r="K426" s="824">
        <v>738840</v>
      </c>
      <c r="L426" s="825">
        <f t="shared" si="288"/>
        <v>0</v>
      </c>
      <c r="M426" s="824"/>
      <c r="N426" s="825"/>
      <c r="O426" s="818">
        <f t="shared" si="290"/>
        <v>0</v>
      </c>
      <c r="P426" s="641">
        <f t="shared" si="301"/>
        <v>0</v>
      </c>
      <c r="Q426" s="514">
        <f t="shared" si="302"/>
        <v>0</v>
      </c>
      <c r="R426" s="640">
        <f t="shared" si="284"/>
        <v>0</v>
      </c>
      <c r="S426" s="650"/>
      <c r="T426" s="524">
        <v>738840</v>
      </c>
      <c r="U426" s="524">
        <f t="shared" si="291"/>
        <v>0</v>
      </c>
      <c r="V426" s="524"/>
      <c r="W426" s="524"/>
      <c r="X426" s="674">
        <f t="shared" si="293"/>
        <v>0</v>
      </c>
      <c r="Y426" s="650"/>
      <c r="Z426" s="524">
        <v>738840</v>
      </c>
      <c r="AA426" s="524">
        <f t="shared" si="294"/>
        <v>0</v>
      </c>
      <c r="AB426" s="524"/>
      <c r="AC426" s="524"/>
      <c r="AD426" s="674">
        <f t="shared" si="296"/>
        <v>0</v>
      </c>
      <c r="AE426" s="744">
        <f t="shared" si="300"/>
        <v>1</v>
      </c>
      <c r="AF426" s="757">
        <v>738840</v>
      </c>
      <c r="AG426" s="757">
        <f t="shared" si="297"/>
        <v>738840</v>
      </c>
      <c r="AH426" s="757"/>
      <c r="AI426" s="757"/>
      <c r="AJ426" s="754">
        <f t="shared" si="299"/>
        <v>738840</v>
      </c>
    </row>
    <row r="427" spans="1:36" s="242" customFormat="1" ht="17.45" hidden="1" customHeight="1" x14ac:dyDescent="0.25">
      <c r="A427" s="706" t="s">
        <v>511</v>
      </c>
      <c r="B427" s="698" t="s">
        <v>512</v>
      </c>
      <c r="C427" s="699"/>
      <c r="D427" s="700"/>
      <c r="E427" s="465"/>
      <c r="F427" s="465">
        <f>SUM(F428:F465)</f>
        <v>4059849.4719999996</v>
      </c>
      <c r="G427" s="465"/>
      <c r="H427" s="465">
        <f>SUM(H428:H465)</f>
        <v>11732552.540000001</v>
      </c>
      <c r="I427" s="590">
        <f>SUM(I428:I465)</f>
        <v>15792402.012</v>
      </c>
      <c r="J427" s="833"/>
      <c r="K427" s="802"/>
      <c r="L427" s="803">
        <f>SUM(L428:L465)</f>
        <v>154056</v>
      </c>
      <c r="M427" s="802"/>
      <c r="N427" s="803">
        <f>SUM(N428:N465)</f>
        <v>954300.6</v>
      </c>
      <c r="O427" s="813">
        <f>SUM(O428:O465)</f>
        <v>1108356.5999999999</v>
      </c>
      <c r="P427" s="642"/>
      <c r="Q427" s="456"/>
      <c r="R427" s="609"/>
      <c r="S427" s="636"/>
      <c r="T427" s="515"/>
      <c r="U427" s="515">
        <f>SUM(U428:U465)</f>
        <v>154056</v>
      </c>
      <c r="V427" s="515"/>
      <c r="W427" s="515">
        <f>SUM(W428:W465)</f>
        <v>954298</v>
      </c>
      <c r="X427" s="670">
        <f>SUM(X428:X465)</f>
        <v>1108354</v>
      </c>
      <c r="Y427" s="636"/>
      <c r="Z427" s="515"/>
      <c r="AA427" s="515">
        <f>SUM(AA428:AA465)</f>
        <v>0</v>
      </c>
      <c r="AB427" s="515"/>
      <c r="AC427" s="515">
        <f>SUM(AC428:AC465)</f>
        <v>0</v>
      </c>
      <c r="AD427" s="670">
        <f>SUM(AD428:AD465)</f>
        <v>0</v>
      </c>
      <c r="AE427" s="744">
        <f t="shared" si="300"/>
        <v>0</v>
      </c>
      <c r="AF427" s="745"/>
      <c r="AG427" s="745">
        <f>SUM(AG428:AG465)</f>
        <v>3905793.4719999996</v>
      </c>
      <c r="AH427" s="745"/>
      <c r="AI427" s="745">
        <f>SUM(AI428:AI465)</f>
        <v>10778241.140000002</v>
      </c>
      <c r="AJ427" s="746">
        <f>SUM(AJ428:AJ465)</f>
        <v>14684034.612000002</v>
      </c>
    </row>
    <row r="428" spans="1:36" ht="17.45" customHeight="1" x14ac:dyDescent="0.25">
      <c r="A428" s="439" t="s">
        <v>988</v>
      </c>
      <c r="B428" s="438" t="s">
        <v>393</v>
      </c>
      <c r="C428" s="573" t="s">
        <v>31</v>
      </c>
      <c r="D428" s="598">
        <v>19</v>
      </c>
      <c r="E428" s="467">
        <v>6288</v>
      </c>
      <c r="F428" s="467">
        <f t="shared" ref="F428:F463" si="303">E428*D428</f>
        <v>119472</v>
      </c>
      <c r="G428" s="467">
        <v>39720</v>
      </c>
      <c r="H428" s="467">
        <f t="shared" ref="H428:H459" si="304">G428*D428</f>
        <v>754680</v>
      </c>
      <c r="I428" s="589">
        <f t="shared" ref="I428:I465" si="305">H428+F428</f>
        <v>874152</v>
      </c>
      <c r="J428" s="836">
        <v>17</v>
      </c>
      <c r="K428" s="807">
        <v>6288</v>
      </c>
      <c r="L428" s="808">
        <f t="shared" ref="L428:L463" si="306">K428*J428</f>
        <v>106896</v>
      </c>
      <c r="M428" s="807">
        <v>39720</v>
      </c>
      <c r="N428" s="808">
        <f t="shared" ref="N428:N459" si="307">M428*J428</f>
        <v>675240</v>
      </c>
      <c r="O428" s="812">
        <f t="shared" ref="O428:O465" si="308">N428+L428</f>
        <v>782136</v>
      </c>
      <c r="P428" s="641">
        <f t="shared" si="301"/>
        <v>0</v>
      </c>
      <c r="Q428" s="514">
        <f t="shared" si="302"/>
        <v>0</v>
      </c>
      <c r="R428" s="640">
        <f t="shared" si="284"/>
        <v>0</v>
      </c>
      <c r="S428" s="852">
        <v>17</v>
      </c>
      <c r="T428" s="514">
        <v>6288</v>
      </c>
      <c r="U428" s="514">
        <f t="shared" ref="U428:U463" si="309">T428*S428</f>
        <v>106896</v>
      </c>
      <c r="V428" s="514">
        <v>39720</v>
      </c>
      <c r="W428" s="514">
        <f t="shared" ref="W428:W459" si="310">V428*S428</f>
        <v>675240</v>
      </c>
      <c r="X428" s="671">
        <f t="shared" ref="X428:X465" si="311">W428+U428</f>
        <v>782136</v>
      </c>
      <c r="Y428" s="652"/>
      <c r="Z428" s="514">
        <v>6288</v>
      </c>
      <c r="AA428" s="514">
        <f t="shared" ref="AA428:AA463" si="312">Z428*Y428</f>
        <v>0</v>
      </c>
      <c r="AB428" s="514">
        <v>39720</v>
      </c>
      <c r="AC428" s="514">
        <f t="shared" ref="AC428:AC459" si="313">AB428*Y428</f>
        <v>0</v>
      </c>
      <c r="AD428" s="671">
        <f t="shared" ref="AD428:AD465" si="314">AC428+AA428</f>
        <v>0</v>
      </c>
      <c r="AE428" s="744">
        <f t="shared" si="300"/>
        <v>2</v>
      </c>
      <c r="AF428" s="747">
        <v>6288</v>
      </c>
      <c r="AG428" s="747">
        <f t="shared" ref="AG428:AG463" si="315">AF428*AE428</f>
        <v>12576</v>
      </c>
      <c r="AH428" s="747">
        <v>39720</v>
      </c>
      <c r="AI428" s="747">
        <f t="shared" ref="AI428:AI459" si="316">AH428*AE428</f>
        <v>79440</v>
      </c>
      <c r="AJ428" s="748">
        <f t="shared" ref="AJ428:AJ465" si="317">AI428+AG428</f>
        <v>92016</v>
      </c>
    </row>
    <row r="429" spans="1:36" ht="17.45" customHeight="1" x14ac:dyDescent="0.25">
      <c r="A429" s="439" t="s">
        <v>989</v>
      </c>
      <c r="B429" s="438" t="s">
        <v>513</v>
      </c>
      <c r="C429" s="573" t="s">
        <v>31</v>
      </c>
      <c r="D429" s="598">
        <v>65</v>
      </c>
      <c r="E429" s="467">
        <v>3144</v>
      </c>
      <c r="F429" s="467">
        <f t="shared" si="303"/>
        <v>204360</v>
      </c>
      <c r="G429" s="467">
        <v>11432.2</v>
      </c>
      <c r="H429" s="467">
        <f t="shared" si="304"/>
        <v>743093</v>
      </c>
      <c r="I429" s="589">
        <f t="shared" si="305"/>
        <v>947453</v>
      </c>
      <c r="J429" s="836">
        <v>11</v>
      </c>
      <c r="K429" s="807">
        <v>3144</v>
      </c>
      <c r="L429" s="808">
        <f t="shared" si="306"/>
        <v>34584</v>
      </c>
      <c r="M429" s="807">
        <v>11432.2</v>
      </c>
      <c r="N429" s="808">
        <f t="shared" si="307"/>
        <v>125754.20000000001</v>
      </c>
      <c r="O429" s="812">
        <f t="shared" si="308"/>
        <v>160338.20000000001</v>
      </c>
      <c r="P429" s="641">
        <f t="shared" si="301"/>
        <v>0</v>
      </c>
      <c r="Q429" s="514">
        <f t="shared" si="302"/>
        <v>0.2000000000007276</v>
      </c>
      <c r="R429" s="640">
        <f t="shared" si="284"/>
        <v>0</v>
      </c>
      <c r="S429" s="852">
        <v>11</v>
      </c>
      <c r="T429" s="514">
        <v>3144</v>
      </c>
      <c r="U429" s="514">
        <f t="shared" si="309"/>
        <v>34584</v>
      </c>
      <c r="V429" s="514">
        <v>11432</v>
      </c>
      <c r="W429" s="514">
        <f t="shared" si="310"/>
        <v>125752</v>
      </c>
      <c r="X429" s="671">
        <f t="shared" si="311"/>
        <v>160336</v>
      </c>
      <c r="Y429" s="652"/>
      <c r="Z429" s="514">
        <v>3144</v>
      </c>
      <c r="AA429" s="514">
        <f t="shared" si="312"/>
        <v>0</v>
      </c>
      <c r="AB429" s="514">
        <v>11432</v>
      </c>
      <c r="AC429" s="514">
        <f t="shared" si="313"/>
        <v>0</v>
      </c>
      <c r="AD429" s="671">
        <f t="shared" si="314"/>
        <v>0</v>
      </c>
      <c r="AE429" s="744">
        <f t="shared" si="300"/>
        <v>54</v>
      </c>
      <c r="AF429" s="747">
        <v>3144</v>
      </c>
      <c r="AG429" s="747">
        <f t="shared" si="315"/>
        <v>169776</v>
      </c>
      <c r="AH429" s="747">
        <v>11432</v>
      </c>
      <c r="AI429" s="747">
        <f t="shared" si="316"/>
        <v>617328</v>
      </c>
      <c r="AJ429" s="748">
        <f t="shared" si="317"/>
        <v>787104</v>
      </c>
    </row>
    <row r="430" spans="1:36" s="403" customFormat="1" ht="17.45" hidden="1" customHeight="1" x14ac:dyDescent="0.25">
      <c r="A430" s="439" t="s">
        <v>990</v>
      </c>
      <c r="B430" s="438" t="s">
        <v>514</v>
      </c>
      <c r="C430" s="573" t="s">
        <v>31</v>
      </c>
      <c r="D430" s="598">
        <v>1</v>
      </c>
      <c r="E430" s="467">
        <v>6288</v>
      </c>
      <c r="F430" s="467">
        <f t="shared" si="303"/>
        <v>6288</v>
      </c>
      <c r="G430" s="467">
        <v>48332.700000000004</v>
      </c>
      <c r="H430" s="467">
        <f t="shared" si="304"/>
        <v>48332.700000000004</v>
      </c>
      <c r="I430" s="589">
        <f t="shared" si="305"/>
        <v>54620.700000000004</v>
      </c>
      <c r="J430" s="836"/>
      <c r="K430" s="807">
        <v>6288</v>
      </c>
      <c r="L430" s="808">
        <f t="shared" si="306"/>
        <v>0</v>
      </c>
      <c r="M430" s="807">
        <v>48332.700000000004</v>
      </c>
      <c r="N430" s="808">
        <f t="shared" si="307"/>
        <v>0</v>
      </c>
      <c r="O430" s="812">
        <f t="shared" si="308"/>
        <v>0</v>
      </c>
      <c r="P430" s="641">
        <f t="shared" si="301"/>
        <v>0</v>
      </c>
      <c r="Q430" s="514">
        <f t="shared" si="302"/>
        <v>0</v>
      </c>
      <c r="R430" s="640">
        <f t="shared" si="284"/>
        <v>0</v>
      </c>
      <c r="S430" s="852"/>
      <c r="T430" s="521">
        <v>6288</v>
      </c>
      <c r="U430" s="521">
        <f t="shared" si="309"/>
        <v>0</v>
      </c>
      <c r="V430" s="521">
        <v>48332.700000000004</v>
      </c>
      <c r="W430" s="521">
        <f t="shared" si="310"/>
        <v>0</v>
      </c>
      <c r="X430" s="673">
        <f t="shared" si="311"/>
        <v>0</v>
      </c>
      <c r="Y430" s="652"/>
      <c r="Z430" s="521">
        <v>6288</v>
      </c>
      <c r="AA430" s="521">
        <f t="shared" si="312"/>
        <v>0</v>
      </c>
      <c r="AB430" s="521">
        <v>48332.700000000004</v>
      </c>
      <c r="AC430" s="521">
        <f t="shared" si="313"/>
        <v>0</v>
      </c>
      <c r="AD430" s="673">
        <f t="shared" si="314"/>
        <v>0</v>
      </c>
      <c r="AE430" s="744">
        <f t="shared" si="300"/>
        <v>1</v>
      </c>
      <c r="AF430" s="751">
        <v>6288</v>
      </c>
      <c r="AG430" s="751">
        <f t="shared" si="315"/>
        <v>6288</v>
      </c>
      <c r="AH430" s="751">
        <v>48332.700000000004</v>
      </c>
      <c r="AI430" s="751">
        <f t="shared" si="316"/>
        <v>48332.700000000004</v>
      </c>
      <c r="AJ430" s="752">
        <f t="shared" si="317"/>
        <v>54620.700000000004</v>
      </c>
    </row>
    <row r="431" spans="1:36" s="403" customFormat="1" ht="17.45" hidden="1" customHeight="1" x14ac:dyDescent="0.25">
      <c r="A431" s="439" t="s">
        <v>991</v>
      </c>
      <c r="B431" s="438" t="s">
        <v>515</v>
      </c>
      <c r="C431" s="573" t="s">
        <v>31</v>
      </c>
      <c r="D431" s="598">
        <v>1</v>
      </c>
      <c r="E431" s="467">
        <v>6288</v>
      </c>
      <c r="F431" s="467">
        <f t="shared" si="303"/>
        <v>6288</v>
      </c>
      <c r="G431" s="467">
        <v>51976.6</v>
      </c>
      <c r="H431" s="467">
        <f t="shared" si="304"/>
        <v>51976.6</v>
      </c>
      <c r="I431" s="589">
        <f t="shared" si="305"/>
        <v>58264.6</v>
      </c>
      <c r="J431" s="836"/>
      <c r="K431" s="807">
        <v>6288</v>
      </c>
      <c r="L431" s="808">
        <f t="shared" si="306"/>
        <v>0</v>
      </c>
      <c r="M431" s="807">
        <v>51976.6</v>
      </c>
      <c r="N431" s="808">
        <f t="shared" si="307"/>
        <v>0</v>
      </c>
      <c r="O431" s="812">
        <f t="shared" si="308"/>
        <v>0</v>
      </c>
      <c r="P431" s="641">
        <f t="shared" si="301"/>
        <v>0</v>
      </c>
      <c r="Q431" s="514">
        <f t="shared" si="302"/>
        <v>0</v>
      </c>
      <c r="R431" s="640">
        <f t="shared" si="284"/>
        <v>0</v>
      </c>
      <c r="S431" s="852"/>
      <c r="T431" s="521">
        <v>6288</v>
      </c>
      <c r="U431" s="521">
        <f t="shared" si="309"/>
        <v>0</v>
      </c>
      <c r="V431" s="521">
        <v>51976.6</v>
      </c>
      <c r="W431" s="521">
        <f t="shared" si="310"/>
        <v>0</v>
      </c>
      <c r="X431" s="673">
        <f t="shared" si="311"/>
        <v>0</v>
      </c>
      <c r="Y431" s="652"/>
      <c r="Z431" s="521">
        <v>6288</v>
      </c>
      <c r="AA431" s="521">
        <f t="shared" si="312"/>
        <v>0</v>
      </c>
      <c r="AB431" s="521">
        <v>51976.6</v>
      </c>
      <c r="AC431" s="521">
        <f t="shared" si="313"/>
        <v>0</v>
      </c>
      <c r="AD431" s="673">
        <f t="shared" si="314"/>
        <v>0</v>
      </c>
      <c r="AE431" s="744">
        <f t="shared" si="300"/>
        <v>1</v>
      </c>
      <c r="AF431" s="751">
        <v>6288</v>
      </c>
      <c r="AG431" s="751">
        <f t="shared" si="315"/>
        <v>6288</v>
      </c>
      <c r="AH431" s="751">
        <v>51976.6</v>
      </c>
      <c r="AI431" s="751">
        <f t="shared" si="316"/>
        <v>51976.6</v>
      </c>
      <c r="AJ431" s="752">
        <f t="shared" si="317"/>
        <v>58264.6</v>
      </c>
    </row>
    <row r="432" spans="1:36" s="403" customFormat="1" ht="17.45" hidden="1" customHeight="1" x14ac:dyDescent="0.25">
      <c r="A432" s="439" t="s">
        <v>992</v>
      </c>
      <c r="B432" s="438" t="s">
        <v>515</v>
      </c>
      <c r="C432" s="573" t="s">
        <v>31</v>
      </c>
      <c r="D432" s="598">
        <v>1</v>
      </c>
      <c r="E432" s="467">
        <v>6288</v>
      </c>
      <c r="F432" s="467">
        <f t="shared" si="303"/>
        <v>6288</v>
      </c>
      <c r="G432" s="467">
        <v>51976.6</v>
      </c>
      <c r="H432" s="467">
        <f t="shared" si="304"/>
        <v>51976.6</v>
      </c>
      <c r="I432" s="589">
        <f t="shared" si="305"/>
        <v>58264.6</v>
      </c>
      <c r="J432" s="836"/>
      <c r="K432" s="807">
        <v>6288</v>
      </c>
      <c r="L432" s="808">
        <f t="shared" si="306"/>
        <v>0</v>
      </c>
      <c r="M432" s="807">
        <v>51976.6</v>
      </c>
      <c r="N432" s="808">
        <f t="shared" si="307"/>
        <v>0</v>
      </c>
      <c r="O432" s="812">
        <f t="shared" si="308"/>
        <v>0</v>
      </c>
      <c r="P432" s="641">
        <f t="shared" si="301"/>
        <v>0</v>
      </c>
      <c r="Q432" s="514">
        <f t="shared" si="302"/>
        <v>0</v>
      </c>
      <c r="R432" s="640">
        <f t="shared" si="284"/>
        <v>0</v>
      </c>
      <c r="S432" s="852"/>
      <c r="T432" s="521">
        <v>6288</v>
      </c>
      <c r="U432" s="521">
        <f t="shared" si="309"/>
        <v>0</v>
      </c>
      <c r="V432" s="521">
        <v>51976.6</v>
      </c>
      <c r="W432" s="521">
        <f t="shared" si="310"/>
        <v>0</v>
      </c>
      <c r="X432" s="673">
        <f t="shared" si="311"/>
        <v>0</v>
      </c>
      <c r="Y432" s="652"/>
      <c r="Z432" s="521">
        <v>6288</v>
      </c>
      <c r="AA432" s="521">
        <f t="shared" si="312"/>
        <v>0</v>
      </c>
      <c r="AB432" s="521">
        <v>51976.6</v>
      </c>
      <c r="AC432" s="521">
        <f t="shared" si="313"/>
        <v>0</v>
      </c>
      <c r="AD432" s="673">
        <f t="shared" si="314"/>
        <v>0</v>
      </c>
      <c r="AE432" s="744">
        <f t="shared" si="300"/>
        <v>1</v>
      </c>
      <c r="AF432" s="751">
        <v>6288</v>
      </c>
      <c r="AG432" s="751">
        <f t="shared" si="315"/>
        <v>6288</v>
      </c>
      <c r="AH432" s="751">
        <v>51976.6</v>
      </c>
      <c r="AI432" s="751">
        <f t="shared" si="316"/>
        <v>51976.6</v>
      </c>
      <c r="AJ432" s="752">
        <f t="shared" si="317"/>
        <v>58264.6</v>
      </c>
    </row>
    <row r="433" spans="1:36" s="403" customFormat="1" ht="17.45" customHeight="1" x14ac:dyDescent="0.25">
      <c r="A433" s="439" t="s">
        <v>993</v>
      </c>
      <c r="B433" s="438" t="s">
        <v>516</v>
      </c>
      <c r="C433" s="573" t="s">
        <v>31</v>
      </c>
      <c r="D433" s="598">
        <v>2</v>
      </c>
      <c r="E433" s="467">
        <v>6288</v>
      </c>
      <c r="F433" s="467">
        <f t="shared" si="303"/>
        <v>12576</v>
      </c>
      <c r="G433" s="467">
        <v>76653.2</v>
      </c>
      <c r="H433" s="467">
        <f t="shared" si="304"/>
        <v>153306.4</v>
      </c>
      <c r="I433" s="589">
        <f t="shared" si="305"/>
        <v>165882.4</v>
      </c>
      <c r="J433" s="836">
        <v>2</v>
      </c>
      <c r="K433" s="807">
        <v>6288</v>
      </c>
      <c r="L433" s="808">
        <f t="shared" si="306"/>
        <v>12576</v>
      </c>
      <c r="M433" s="807">
        <v>76653.2</v>
      </c>
      <c r="N433" s="808">
        <f t="shared" si="307"/>
        <v>153306.4</v>
      </c>
      <c r="O433" s="812">
        <f t="shared" si="308"/>
        <v>165882.4</v>
      </c>
      <c r="P433" s="641">
        <f t="shared" si="301"/>
        <v>0</v>
      </c>
      <c r="Q433" s="514">
        <f t="shared" si="302"/>
        <v>0.19999999999708962</v>
      </c>
      <c r="R433" s="640">
        <f t="shared" si="284"/>
        <v>0</v>
      </c>
      <c r="S433" s="852">
        <v>2</v>
      </c>
      <c r="T433" s="514">
        <v>6288</v>
      </c>
      <c r="U433" s="514">
        <f t="shared" si="309"/>
        <v>12576</v>
      </c>
      <c r="V433" s="514">
        <v>76653</v>
      </c>
      <c r="W433" s="514">
        <f t="shared" si="310"/>
        <v>153306</v>
      </c>
      <c r="X433" s="671">
        <f t="shared" si="311"/>
        <v>165882</v>
      </c>
      <c r="Y433" s="652"/>
      <c r="Z433" s="514">
        <v>6288</v>
      </c>
      <c r="AA433" s="514">
        <f t="shared" si="312"/>
        <v>0</v>
      </c>
      <c r="AB433" s="514">
        <v>76653</v>
      </c>
      <c r="AC433" s="514">
        <f t="shared" si="313"/>
        <v>0</v>
      </c>
      <c r="AD433" s="671">
        <f t="shared" si="314"/>
        <v>0</v>
      </c>
      <c r="AE433" s="744">
        <f t="shared" si="300"/>
        <v>0</v>
      </c>
      <c r="AF433" s="747">
        <v>6288</v>
      </c>
      <c r="AG433" s="747">
        <f t="shared" si="315"/>
        <v>0</v>
      </c>
      <c r="AH433" s="747">
        <v>76653</v>
      </c>
      <c r="AI433" s="747">
        <f t="shared" si="316"/>
        <v>0</v>
      </c>
      <c r="AJ433" s="748">
        <f t="shared" si="317"/>
        <v>0</v>
      </c>
    </row>
    <row r="434" spans="1:36" s="403" customFormat="1" ht="17.45" hidden="1" customHeight="1" x14ac:dyDescent="0.25">
      <c r="A434" s="439" t="s">
        <v>994</v>
      </c>
      <c r="B434" s="438" t="s">
        <v>517</v>
      </c>
      <c r="C434" s="573" t="s">
        <v>31</v>
      </c>
      <c r="D434" s="598">
        <v>1</v>
      </c>
      <c r="E434" s="467">
        <v>6288</v>
      </c>
      <c r="F434" s="467">
        <f t="shared" si="303"/>
        <v>6288</v>
      </c>
      <c r="G434" s="467">
        <v>73866</v>
      </c>
      <c r="H434" s="467">
        <f t="shared" si="304"/>
        <v>73866</v>
      </c>
      <c r="I434" s="589">
        <f t="shared" si="305"/>
        <v>80154</v>
      </c>
      <c r="J434" s="836"/>
      <c r="K434" s="807">
        <v>6288</v>
      </c>
      <c r="L434" s="808">
        <f t="shared" si="306"/>
        <v>0</v>
      </c>
      <c r="M434" s="807">
        <v>73866</v>
      </c>
      <c r="N434" s="808">
        <f t="shared" si="307"/>
        <v>0</v>
      </c>
      <c r="O434" s="812">
        <f t="shared" si="308"/>
        <v>0</v>
      </c>
      <c r="P434" s="641">
        <f t="shared" si="301"/>
        <v>0</v>
      </c>
      <c r="Q434" s="514">
        <f t="shared" si="302"/>
        <v>0</v>
      </c>
      <c r="R434" s="640">
        <f t="shared" si="284"/>
        <v>0</v>
      </c>
      <c r="S434" s="652"/>
      <c r="T434" s="521">
        <v>6288</v>
      </c>
      <c r="U434" s="521">
        <f t="shared" si="309"/>
        <v>0</v>
      </c>
      <c r="V434" s="521">
        <v>73866</v>
      </c>
      <c r="W434" s="521">
        <f t="shared" si="310"/>
        <v>0</v>
      </c>
      <c r="X434" s="673">
        <f t="shared" si="311"/>
        <v>0</v>
      </c>
      <c r="Y434" s="652"/>
      <c r="Z434" s="521">
        <v>6288</v>
      </c>
      <c r="AA434" s="521">
        <f t="shared" si="312"/>
        <v>0</v>
      </c>
      <c r="AB434" s="521">
        <v>73866</v>
      </c>
      <c r="AC434" s="521">
        <f t="shared" si="313"/>
        <v>0</v>
      </c>
      <c r="AD434" s="673">
        <f t="shared" si="314"/>
        <v>0</v>
      </c>
      <c r="AE434" s="744">
        <f t="shared" si="300"/>
        <v>1</v>
      </c>
      <c r="AF434" s="751">
        <v>6288</v>
      </c>
      <c r="AG434" s="751">
        <f t="shared" si="315"/>
        <v>6288</v>
      </c>
      <c r="AH434" s="751">
        <v>73866</v>
      </c>
      <c r="AI434" s="751">
        <f t="shared" si="316"/>
        <v>73866</v>
      </c>
      <c r="AJ434" s="752">
        <f t="shared" si="317"/>
        <v>80154</v>
      </c>
    </row>
    <row r="435" spans="1:36" s="403" customFormat="1" ht="17.45" hidden="1" customHeight="1" x14ac:dyDescent="0.25">
      <c r="A435" s="439" t="s">
        <v>995</v>
      </c>
      <c r="B435" s="438" t="s">
        <v>518</v>
      </c>
      <c r="C435" s="573" t="s">
        <v>31</v>
      </c>
      <c r="D435" s="598">
        <v>1</v>
      </c>
      <c r="E435" s="467">
        <v>6288</v>
      </c>
      <c r="F435" s="467">
        <f t="shared" si="303"/>
        <v>6288</v>
      </c>
      <c r="G435" s="467">
        <v>55684.200000000004</v>
      </c>
      <c r="H435" s="467">
        <f t="shared" si="304"/>
        <v>55684.200000000004</v>
      </c>
      <c r="I435" s="589">
        <f t="shared" si="305"/>
        <v>61972.200000000004</v>
      </c>
      <c r="J435" s="836"/>
      <c r="K435" s="807">
        <v>6288</v>
      </c>
      <c r="L435" s="808">
        <f t="shared" si="306"/>
        <v>0</v>
      </c>
      <c r="M435" s="807">
        <v>55684.200000000004</v>
      </c>
      <c r="N435" s="808">
        <f t="shared" si="307"/>
        <v>0</v>
      </c>
      <c r="O435" s="812">
        <f t="shared" si="308"/>
        <v>0</v>
      </c>
      <c r="P435" s="641">
        <f t="shared" si="301"/>
        <v>0</v>
      </c>
      <c r="Q435" s="514">
        <f t="shared" si="302"/>
        <v>0</v>
      </c>
      <c r="R435" s="640">
        <f t="shared" si="284"/>
        <v>0</v>
      </c>
      <c r="S435" s="652"/>
      <c r="T435" s="521">
        <v>6288</v>
      </c>
      <c r="U435" s="521">
        <f t="shared" si="309"/>
        <v>0</v>
      </c>
      <c r="V435" s="521">
        <v>55684.200000000004</v>
      </c>
      <c r="W435" s="521">
        <f t="shared" si="310"/>
        <v>0</v>
      </c>
      <c r="X435" s="673">
        <f t="shared" si="311"/>
        <v>0</v>
      </c>
      <c r="Y435" s="652"/>
      <c r="Z435" s="521">
        <v>6288</v>
      </c>
      <c r="AA435" s="521">
        <f t="shared" si="312"/>
        <v>0</v>
      </c>
      <c r="AB435" s="521">
        <v>55684.200000000004</v>
      </c>
      <c r="AC435" s="521">
        <f t="shared" si="313"/>
        <v>0</v>
      </c>
      <c r="AD435" s="673">
        <f t="shared" si="314"/>
        <v>0</v>
      </c>
      <c r="AE435" s="744">
        <f t="shared" si="300"/>
        <v>1</v>
      </c>
      <c r="AF435" s="751">
        <v>6288</v>
      </c>
      <c r="AG435" s="751">
        <f t="shared" si="315"/>
        <v>6288</v>
      </c>
      <c r="AH435" s="751">
        <v>55684.200000000004</v>
      </c>
      <c r="AI435" s="751">
        <f t="shared" si="316"/>
        <v>55684.200000000004</v>
      </c>
      <c r="AJ435" s="752">
        <f t="shared" si="317"/>
        <v>61972.200000000004</v>
      </c>
    </row>
    <row r="436" spans="1:36" s="403" customFormat="1" ht="17.45" hidden="1" customHeight="1" x14ac:dyDescent="0.25">
      <c r="A436" s="439" t="s">
        <v>996</v>
      </c>
      <c r="B436" s="438" t="s">
        <v>519</v>
      </c>
      <c r="C436" s="573" t="s">
        <v>31</v>
      </c>
      <c r="D436" s="598">
        <v>32</v>
      </c>
      <c r="E436" s="467">
        <v>2615</v>
      </c>
      <c r="F436" s="467">
        <f t="shared" si="303"/>
        <v>83680</v>
      </c>
      <c r="G436" s="467">
        <v>5902</v>
      </c>
      <c r="H436" s="467">
        <f t="shared" si="304"/>
        <v>188864</v>
      </c>
      <c r="I436" s="589">
        <f t="shared" si="305"/>
        <v>272544</v>
      </c>
      <c r="J436" s="836"/>
      <c r="K436" s="807">
        <v>2615</v>
      </c>
      <c r="L436" s="808">
        <f t="shared" si="306"/>
        <v>0</v>
      </c>
      <c r="M436" s="807">
        <v>5902</v>
      </c>
      <c r="N436" s="808">
        <f t="shared" si="307"/>
        <v>0</v>
      </c>
      <c r="O436" s="812">
        <f t="shared" si="308"/>
        <v>0</v>
      </c>
      <c r="P436" s="641">
        <f t="shared" si="301"/>
        <v>0</v>
      </c>
      <c r="Q436" s="514">
        <f t="shared" si="302"/>
        <v>0</v>
      </c>
      <c r="R436" s="640">
        <f t="shared" si="284"/>
        <v>0</v>
      </c>
      <c r="S436" s="652"/>
      <c r="T436" s="521">
        <v>2615</v>
      </c>
      <c r="U436" s="521">
        <f t="shared" si="309"/>
        <v>0</v>
      </c>
      <c r="V436" s="521">
        <v>5902</v>
      </c>
      <c r="W436" s="521">
        <f t="shared" si="310"/>
        <v>0</v>
      </c>
      <c r="X436" s="673">
        <f t="shared" si="311"/>
        <v>0</v>
      </c>
      <c r="Y436" s="652"/>
      <c r="Z436" s="521">
        <v>2615</v>
      </c>
      <c r="AA436" s="521">
        <f t="shared" si="312"/>
        <v>0</v>
      </c>
      <c r="AB436" s="521">
        <v>5902</v>
      </c>
      <c r="AC436" s="521">
        <f t="shared" si="313"/>
        <v>0</v>
      </c>
      <c r="AD436" s="673">
        <f t="shared" si="314"/>
        <v>0</v>
      </c>
      <c r="AE436" s="744">
        <f t="shared" si="300"/>
        <v>32</v>
      </c>
      <c r="AF436" s="751">
        <v>2615</v>
      </c>
      <c r="AG436" s="751">
        <f t="shared" si="315"/>
        <v>83680</v>
      </c>
      <c r="AH436" s="751">
        <v>5902</v>
      </c>
      <c r="AI436" s="751">
        <f t="shared" si="316"/>
        <v>188864</v>
      </c>
      <c r="AJ436" s="752">
        <f t="shared" si="317"/>
        <v>272544</v>
      </c>
    </row>
    <row r="437" spans="1:36" s="403" customFormat="1" ht="17.45" hidden="1" customHeight="1" x14ac:dyDescent="0.25">
      <c r="A437" s="439" t="s">
        <v>997</v>
      </c>
      <c r="B437" s="438" t="s">
        <v>520</v>
      </c>
      <c r="C437" s="573" t="s">
        <v>32</v>
      </c>
      <c r="D437" s="598">
        <v>100</v>
      </c>
      <c r="E437" s="467">
        <v>354</v>
      </c>
      <c r="F437" s="467">
        <f t="shared" si="303"/>
        <v>35400</v>
      </c>
      <c r="G437" s="467">
        <v>9430.2000000000007</v>
      </c>
      <c r="H437" s="467">
        <f t="shared" si="304"/>
        <v>943020.00000000012</v>
      </c>
      <c r="I437" s="589">
        <f t="shared" si="305"/>
        <v>978420.00000000012</v>
      </c>
      <c r="J437" s="836"/>
      <c r="K437" s="807">
        <v>354</v>
      </c>
      <c r="L437" s="808">
        <f t="shared" si="306"/>
        <v>0</v>
      </c>
      <c r="M437" s="807">
        <v>9430.2000000000007</v>
      </c>
      <c r="N437" s="808">
        <f t="shared" si="307"/>
        <v>0</v>
      </c>
      <c r="O437" s="812">
        <f t="shared" si="308"/>
        <v>0</v>
      </c>
      <c r="P437" s="641">
        <f t="shared" si="301"/>
        <v>0</v>
      </c>
      <c r="Q437" s="514">
        <f t="shared" si="302"/>
        <v>0</v>
      </c>
      <c r="R437" s="640">
        <f t="shared" si="284"/>
        <v>0</v>
      </c>
      <c r="S437" s="652"/>
      <c r="T437" s="521">
        <v>354</v>
      </c>
      <c r="U437" s="521">
        <f t="shared" si="309"/>
        <v>0</v>
      </c>
      <c r="V437" s="521">
        <v>9430.2000000000007</v>
      </c>
      <c r="W437" s="521">
        <f t="shared" si="310"/>
        <v>0</v>
      </c>
      <c r="X437" s="673">
        <f t="shared" si="311"/>
        <v>0</v>
      </c>
      <c r="Y437" s="652"/>
      <c r="Z437" s="521">
        <v>354</v>
      </c>
      <c r="AA437" s="521">
        <f t="shared" si="312"/>
        <v>0</v>
      </c>
      <c r="AB437" s="521">
        <v>9430.2000000000007</v>
      </c>
      <c r="AC437" s="521">
        <f t="shared" si="313"/>
        <v>0</v>
      </c>
      <c r="AD437" s="673">
        <f t="shared" si="314"/>
        <v>0</v>
      </c>
      <c r="AE437" s="744">
        <f t="shared" si="300"/>
        <v>100</v>
      </c>
      <c r="AF437" s="751">
        <v>354</v>
      </c>
      <c r="AG437" s="751">
        <f t="shared" si="315"/>
        <v>35400</v>
      </c>
      <c r="AH437" s="751">
        <v>9430.2000000000007</v>
      </c>
      <c r="AI437" s="751">
        <f t="shared" si="316"/>
        <v>943020.00000000012</v>
      </c>
      <c r="AJ437" s="752">
        <f t="shared" si="317"/>
        <v>978420.00000000012</v>
      </c>
    </row>
    <row r="438" spans="1:36" s="403" customFormat="1" ht="17.45" hidden="1" customHeight="1" x14ac:dyDescent="0.25">
      <c r="A438" s="439" t="s">
        <v>998</v>
      </c>
      <c r="B438" s="438" t="s">
        <v>521</v>
      </c>
      <c r="C438" s="573" t="s">
        <v>32</v>
      </c>
      <c r="D438" s="598">
        <v>610</v>
      </c>
      <c r="E438" s="467">
        <v>244</v>
      </c>
      <c r="F438" s="467">
        <f t="shared" si="303"/>
        <v>148840</v>
      </c>
      <c r="G438" s="467">
        <v>3762.2000000000003</v>
      </c>
      <c r="H438" s="467">
        <f t="shared" si="304"/>
        <v>2294942</v>
      </c>
      <c r="I438" s="589">
        <f t="shared" si="305"/>
        <v>2443782</v>
      </c>
      <c r="J438" s="836"/>
      <c r="K438" s="807">
        <v>244</v>
      </c>
      <c r="L438" s="808">
        <f t="shared" si="306"/>
        <v>0</v>
      </c>
      <c r="M438" s="807">
        <v>3762.2000000000003</v>
      </c>
      <c r="N438" s="808">
        <f t="shared" si="307"/>
        <v>0</v>
      </c>
      <c r="O438" s="812">
        <f t="shared" si="308"/>
        <v>0</v>
      </c>
      <c r="P438" s="641">
        <f t="shared" si="301"/>
        <v>0</v>
      </c>
      <c r="Q438" s="514">
        <f t="shared" si="302"/>
        <v>0</v>
      </c>
      <c r="R438" s="640">
        <f t="shared" si="284"/>
        <v>0</v>
      </c>
      <c r="S438" s="652"/>
      <c r="T438" s="521">
        <v>244</v>
      </c>
      <c r="U438" s="521">
        <f t="shared" si="309"/>
        <v>0</v>
      </c>
      <c r="V438" s="521">
        <v>3762.2000000000003</v>
      </c>
      <c r="W438" s="521">
        <f t="shared" si="310"/>
        <v>0</v>
      </c>
      <c r="X438" s="673">
        <f t="shared" si="311"/>
        <v>0</v>
      </c>
      <c r="Y438" s="652"/>
      <c r="Z438" s="521">
        <v>244</v>
      </c>
      <c r="AA438" s="521">
        <f t="shared" si="312"/>
        <v>0</v>
      </c>
      <c r="AB438" s="521">
        <v>3762.2000000000003</v>
      </c>
      <c r="AC438" s="521">
        <f t="shared" si="313"/>
        <v>0</v>
      </c>
      <c r="AD438" s="673">
        <f t="shared" si="314"/>
        <v>0</v>
      </c>
      <c r="AE438" s="744">
        <f t="shared" si="300"/>
        <v>610</v>
      </c>
      <c r="AF438" s="751">
        <v>244</v>
      </c>
      <c r="AG438" s="751">
        <f t="shared" si="315"/>
        <v>148840</v>
      </c>
      <c r="AH438" s="751">
        <v>3762.2000000000003</v>
      </c>
      <c r="AI438" s="751">
        <f t="shared" si="316"/>
        <v>2294942</v>
      </c>
      <c r="AJ438" s="752">
        <f t="shared" si="317"/>
        <v>2443782</v>
      </c>
    </row>
    <row r="439" spans="1:36" s="403" customFormat="1" ht="17.45" hidden="1" customHeight="1" x14ac:dyDescent="0.25">
      <c r="A439" s="439" t="s">
        <v>999</v>
      </c>
      <c r="B439" s="438" t="s">
        <v>522</v>
      </c>
      <c r="C439" s="573" t="s">
        <v>32</v>
      </c>
      <c r="D439" s="598">
        <v>260</v>
      </c>
      <c r="E439" s="467">
        <v>186.02</v>
      </c>
      <c r="F439" s="467">
        <f t="shared" si="303"/>
        <v>48365.200000000004</v>
      </c>
      <c r="G439" s="467">
        <v>1500</v>
      </c>
      <c r="H439" s="467">
        <f t="shared" si="304"/>
        <v>390000</v>
      </c>
      <c r="I439" s="589">
        <f t="shared" si="305"/>
        <v>438365.2</v>
      </c>
      <c r="J439" s="836"/>
      <c r="K439" s="807">
        <v>186.02</v>
      </c>
      <c r="L439" s="808">
        <f t="shared" si="306"/>
        <v>0</v>
      </c>
      <c r="M439" s="807">
        <v>1500</v>
      </c>
      <c r="N439" s="808">
        <f t="shared" si="307"/>
        <v>0</v>
      </c>
      <c r="O439" s="812">
        <f t="shared" si="308"/>
        <v>0</v>
      </c>
      <c r="P439" s="641">
        <f t="shared" si="301"/>
        <v>0</v>
      </c>
      <c r="Q439" s="514">
        <f t="shared" si="302"/>
        <v>0</v>
      </c>
      <c r="R439" s="640">
        <f t="shared" si="284"/>
        <v>0</v>
      </c>
      <c r="S439" s="652"/>
      <c r="T439" s="521">
        <v>186.02</v>
      </c>
      <c r="U439" s="521">
        <f t="shared" si="309"/>
        <v>0</v>
      </c>
      <c r="V439" s="521">
        <v>1500</v>
      </c>
      <c r="W439" s="521">
        <f t="shared" si="310"/>
        <v>0</v>
      </c>
      <c r="X439" s="673">
        <f t="shared" si="311"/>
        <v>0</v>
      </c>
      <c r="Y439" s="652"/>
      <c r="Z439" s="521">
        <v>186.02</v>
      </c>
      <c r="AA439" s="521">
        <f t="shared" si="312"/>
        <v>0</v>
      </c>
      <c r="AB439" s="521">
        <v>1500</v>
      </c>
      <c r="AC439" s="521">
        <f t="shared" si="313"/>
        <v>0</v>
      </c>
      <c r="AD439" s="673">
        <f t="shared" si="314"/>
        <v>0</v>
      </c>
      <c r="AE439" s="744">
        <f t="shared" si="300"/>
        <v>260</v>
      </c>
      <c r="AF439" s="751">
        <v>186.02</v>
      </c>
      <c r="AG439" s="751">
        <f t="shared" si="315"/>
        <v>48365.200000000004</v>
      </c>
      <c r="AH439" s="751">
        <v>1500</v>
      </c>
      <c r="AI439" s="751">
        <f t="shared" si="316"/>
        <v>390000</v>
      </c>
      <c r="AJ439" s="752">
        <f t="shared" si="317"/>
        <v>438365.2</v>
      </c>
    </row>
    <row r="440" spans="1:36" s="403" customFormat="1" ht="17.45" hidden="1" customHeight="1" x14ac:dyDescent="0.25">
      <c r="A440" s="439" t="s">
        <v>1000</v>
      </c>
      <c r="B440" s="438" t="s">
        <v>523</v>
      </c>
      <c r="C440" s="573" t="s">
        <v>32</v>
      </c>
      <c r="D440" s="598">
        <v>1610</v>
      </c>
      <c r="E440" s="467">
        <v>182</v>
      </c>
      <c r="F440" s="467">
        <f t="shared" si="303"/>
        <v>293020</v>
      </c>
      <c r="G440" s="467">
        <v>1086</v>
      </c>
      <c r="H440" s="467">
        <f t="shared" si="304"/>
        <v>1748460</v>
      </c>
      <c r="I440" s="589">
        <f t="shared" si="305"/>
        <v>2041480</v>
      </c>
      <c r="J440" s="836"/>
      <c r="K440" s="807">
        <v>182</v>
      </c>
      <c r="L440" s="808">
        <f t="shared" si="306"/>
        <v>0</v>
      </c>
      <c r="M440" s="807">
        <v>1086</v>
      </c>
      <c r="N440" s="808">
        <f t="shared" si="307"/>
        <v>0</v>
      </c>
      <c r="O440" s="812">
        <f t="shared" si="308"/>
        <v>0</v>
      </c>
      <c r="P440" s="641">
        <f t="shared" si="301"/>
        <v>0</v>
      </c>
      <c r="Q440" s="514">
        <f t="shared" si="302"/>
        <v>0</v>
      </c>
      <c r="R440" s="640">
        <f t="shared" si="284"/>
        <v>0</v>
      </c>
      <c r="S440" s="652"/>
      <c r="T440" s="521">
        <v>182</v>
      </c>
      <c r="U440" s="521">
        <f t="shared" si="309"/>
        <v>0</v>
      </c>
      <c r="V440" s="521">
        <v>1086</v>
      </c>
      <c r="W440" s="521">
        <f t="shared" si="310"/>
        <v>0</v>
      </c>
      <c r="X440" s="673">
        <f t="shared" si="311"/>
        <v>0</v>
      </c>
      <c r="Y440" s="652"/>
      <c r="Z440" s="521">
        <v>182</v>
      </c>
      <c r="AA440" s="521">
        <f t="shared" si="312"/>
        <v>0</v>
      </c>
      <c r="AB440" s="521">
        <v>1086</v>
      </c>
      <c r="AC440" s="521">
        <f t="shared" si="313"/>
        <v>0</v>
      </c>
      <c r="AD440" s="673">
        <f t="shared" si="314"/>
        <v>0</v>
      </c>
      <c r="AE440" s="744">
        <f t="shared" si="300"/>
        <v>1610</v>
      </c>
      <c r="AF440" s="751">
        <v>182</v>
      </c>
      <c r="AG440" s="751">
        <f t="shared" si="315"/>
        <v>293020</v>
      </c>
      <c r="AH440" s="751">
        <v>1086</v>
      </c>
      <c r="AI440" s="751">
        <f t="shared" si="316"/>
        <v>1748460</v>
      </c>
      <c r="AJ440" s="752">
        <f t="shared" si="317"/>
        <v>2041480</v>
      </c>
    </row>
    <row r="441" spans="1:36" s="403" customFormat="1" ht="17.45" hidden="1" customHeight="1" x14ac:dyDescent="0.25">
      <c r="A441" s="439" t="s">
        <v>1001</v>
      </c>
      <c r="B441" s="438" t="s">
        <v>524</v>
      </c>
      <c r="C441" s="573" t="s">
        <v>32</v>
      </c>
      <c r="D441" s="598">
        <v>40</v>
      </c>
      <c r="E441" s="467">
        <v>182</v>
      </c>
      <c r="F441" s="467">
        <f t="shared" si="303"/>
        <v>7280</v>
      </c>
      <c r="G441" s="467">
        <v>611</v>
      </c>
      <c r="H441" s="467">
        <f t="shared" si="304"/>
        <v>24440</v>
      </c>
      <c r="I441" s="589">
        <f t="shared" si="305"/>
        <v>31720</v>
      </c>
      <c r="J441" s="836"/>
      <c r="K441" s="807">
        <v>182</v>
      </c>
      <c r="L441" s="808">
        <f t="shared" si="306"/>
        <v>0</v>
      </c>
      <c r="M441" s="807">
        <v>611</v>
      </c>
      <c r="N441" s="808">
        <f t="shared" si="307"/>
        <v>0</v>
      </c>
      <c r="O441" s="812">
        <f t="shared" si="308"/>
        <v>0</v>
      </c>
      <c r="P441" s="641">
        <f t="shared" si="301"/>
        <v>0</v>
      </c>
      <c r="Q441" s="514">
        <f t="shared" si="302"/>
        <v>0</v>
      </c>
      <c r="R441" s="640">
        <f t="shared" si="284"/>
        <v>0</v>
      </c>
      <c r="S441" s="652"/>
      <c r="T441" s="521">
        <v>182</v>
      </c>
      <c r="U441" s="521">
        <f t="shared" si="309"/>
        <v>0</v>
      </c>
      <c r="V441" s="521">
        <v>611</v>
      </c>
      <c r="W441" s="521">
        <f t="shared" si="310"/>
        <v>0</v>
      </c>
      <c r="X441" s="673">
        <f t="shared" si="311"/>
        <v>0</v>
      </c>
      <c r="Y441" s="652"/>
      <c r="Z441" s="521">
        <v>182</v>
      </c>
      <c r="AA441" s="521">
        <f t="shared" si="312"/>
        <v>0</v>
      </c>
      <c r="AB441" s="521">
        <v>611</v>
      </c>
      <c r="AC441" s="521">
        <f t="shared" si="313"/>
        <v>0</v>
      </c>
      <c r="AD441" s="673">
        <f t="shared" si="314"/>
        <v>0</v>
      </c>
      <c r="AE441" s="744">
        <f t="shared" si="300"/>
        <v>40</v>
      </c>
      <c r="AF441" s="751">
        <v>182</v>
      </c>
      <c r="AG441" s="751">
        <f t="shared" si="315"/>
        <v>7280</v>
      </c>
      <c r="AH441" s="751">
        <v>611</v>
      </c>
      <c r="AI441" s="751">
        <f t="shared" si="316"/>
        <v>24440</v>
      </c>
      <c r="AJ441" s="752">
        <f t="shared" si="317"/>
        <v>31720</v>
      </c>
    </row>
    <row r="442" spans="1:36" s="403" customFormat="1" ht="17.45" hidden="1" customHeight="1" x14ac:dyDescent="0.25">
      <c r="A442" s="439" t="s">
        <v>1002</v>
      </c>
      <c r="B442" s="438" t="s">
        <v>525</v>
      </c>
      <c r="C442" s="573" t="s">
        <v>32</v>
      </c>
      <c r="D442" s="598">
        <v>760</v>
      </c>
      <c r="E442" s="467">
        <v>182</v>
      </c>
      <c r="F442" s="467">
        <f t="shared" si="303"/>
        <v>138320</v>
      </c>
      <c r="G442" s="467">
        <v>496.6</v>
      </c>
      <c r="H442" s="467">
        <f t="shared" si="304"/>
        <v>377416</v>
      </c>
      <c r="I442" s="589">
        <f t="shared" si="305"/>
        <v>515736</v>
      </c>
      <c r="J442" s="836"/>
      <c r="K442" s="807">
        <v>182</v>
      </c>
      <c r="L442" s="808">
        <f t="shared" si="306"/>
        <v>0</v>
      </c>
      <c r="M442" s="807">
        <v>496.6</v>
      </c>
      <c r="N442" s="808">
        <f t="shared" si="307"/>
        <v>0</v>
      </c>
      <c r="O442" s="812">
        <f t="shared" si="308"/>
        <v>0</v>
      </c>
      <c r="P442" s="641">
        <f t="shared" si="301"/>
        <v>0</v>
      </c>
      <c r="Q442" s="514">
        <f t="shared" si="302"/>
        <v>0</v>
      </c>
      <c r="R442" s="640">
        <f t="shared" si="284"/>
        <v>0</v>
      </c>
      <c r="S442" s="652"/>
      <c r="T442" s="521">
        <v>182</v>
      </c>
      <c r="U442" s="521">
        <f t="shared" si="309"/>
        <v>0</v>
      </c>
      <c r="V442" s="521">
        <v>496.6</v>
      </c>
      <c r="W442" s="521">
        <f t="shared" si="310"/>
        <v>0</v>
      </c>
      <c r="X442" s="673">
        <f t="shared" si="311"/>
        <v>0</v>
      </c>
      <c r="Y442" s="652"/>
      <c r="Z442" s="521">
        <v>182</v>
      </c>
      <c r="AA442" s="521">
        <f t="shared" si="312"/>
        <v>0</v>
      </c>
      <c r="AB442" s="521">
        <v>496.6</v>
      </c>
      <c r="AC442" s="521">
        <f t="shared" si="313"/>
        <v>0</v>
      </c>
      <c r="AD442" s="673">
        <f t="shared" si="314"/>
        <v>0</v>
      </c>
      <c r="AE442" s="744">
        <f t="shared" si="300"/>
        <v>760</v>
      </c>
      <c r="AF442" s="751">
        <v>182</v>
      </c>
      <c r="AG442" s="751">
        <f t="shared" si="315"/>
        <v>138320</v>
      </c>
      <c r="AH442" s="751">
        <v>496.6</v>
      </c>
      <c r="AI442" s="751">
        <f t="shared" si="316"/>
        <v>377416</v>
      </c>
      <c r="AJ442" s="752">
        <f t="shared" si="317"/>
        <v>515736</v>
      </c>
    </row>
    <row r="443" spans="1:36" s="403" customFormat="1" ht="17.45" hidden="1" customHeight="1" x14ac:dyDescent="0.25">
      <c r="A443" s="439" t="s">
        <v>1003</v>
      </c>
      <c r="B443" s="438" t="s">
        <v>526</v>
      </c>
      <c r="C443" s="573" t="s">
        <v>32</v>
      </c>
      <c r="D443" s="598">
        <v>210</v>
      </c>
      <c r="E443" s="467">
        <v>182</v>
      </c>
      <c r="F443" s="467">
        <f t="shared" si="303"/>
        <v>38220</v>
      </c>
      <c r="G443" s="467">
        <v>322.40000000000003</v>
      </c>
      <c r="H443" s="467">
        <f t="shared" si="304"/>
        <v>67704</v>
      </c>
      <c r="I443" s="589">
        <f t="shared" si="305"/>
        <v>105924</v>
      </c>
      <c r="J443" s="836"/>
      <c r="K443" s="807">
        <v>182</v>
      </c>
      <c r="L443" s="808">
        <f t="shared" si="306"/>
        <v>0</v>
      </c>
      <c r="M443" s="807">
        <v>322.40000000000003</v>
      </c>
      <c r="N443" s="808">
        <f t="shared" si="307"/>
        <v>0</v>
      </c>
      <c r="O443" s="812">
        <f t="shared" si="308"/>
        <v>0</v>
      </c>
      <c r="P443" s="641">
        <f t="shared" si="301"/>
        <v>0</v>
      </c>
      <c r="Q443" s="514">
        <f t="shared" si="302"/>
        <v>0</v>
      </c>
      <c r="R443" s="640">
        <f t="shared" si="284"/>
        <v>0</v>
      </c>
      <c r="S443" s="652"/>
      <c r="T443" s="521">
        <v>182</v>
      </c>
      <c r="U443" s="521">
        <f t="shared" si="309"/>
        <v>0</v>
      </c>
      <c r="V443" s="521">
        <v>322.40000000000003</v>
      </c>
      <c r="W443" s="521">
        <f t="shared" si="310"/>
        <v>0</v>
      </c>
      <c r="X443" s="673">
        <f t="shared" si="311"/>
        <v>0</v>
      </c>
      <c r="Y443" s="652"/>
      <c r="Z443" s="521">
        <v>182</v>
      </c>
      <c r="AA443" s="521">
        <f t="shared" si="312"/>
        <v>0</v>
      </c>
      <c r="AB443" s="521">
        <v>322.40000000000003</v>
      </c>
      <c r="AC443" s="521">
        <f t="shared" si="313"/>
        <v>0</v>
      </c>
      <c r="AD443" s="673">
        <f t="shared" si="314"/>
        <v>0</v>
      </c>
      <c r="AE443" s="744">
        <f t="shared" si="300"/>
        <v>210</v>
      </c>
      <c r="AF443" s="751">
        <v>182</v>
      </c>
      <c r="AG443" s="751">
        <f t="shared" si="315"/>
        <v>38220</v>
      </c>
      <c r="AH443" s="751">
        <v>322.40000000000003</v>
      </c>
      <c r="AI443" s="751">
        <f t="shared" si="316"/>
        <v>67704</v>
      </c>
      <c r="AJ443" s="752">
        <f t="shared" si="317"/>
        <v>105924</v>
      </c>
    </row>
    <row r="444" spans="1:36" s="403" customFormat="1" ht="17.45" hidden="1" customHeight="1" x14ac:dyDescent="0.25">
      <c r="A444" s="439" t="s">
        <v>1004</v>
      </c>
      <c r="B444" s="438" t="s">
        <v>527</v>
      </c>
      <c r="C444" s="573" t="s">
        <v>32</v>
      </c>
      <c r="D444" s="598">
        <v>1320</v>
      </c>
      <c r="E444" s="467">
        <v>182</v>
      </c>
      <c r="F444" s="467">
        <f t="shared" si="303"/>
        <v>240240</v>
      </c>
      <c r="G444" s="467">
        <v>184.6</v>
      </c>
      <c r="H444" s="467">
        <f t="shared" si="304"/>
        <v>243672</v>
      </c>
      <c r="I444" s="589">
        <f t="shared" si="305"/>
        <v>483912</v>
      </c>
      <c r="J444" s="836"/>
      <c r="K444" s="807">
        <v>182</v>
      </c>
      <c r="L444" s="808">
        <f t="shared" si="306"/>
        <v>0</v>
      </c>
      <c r="M444" s="807">
        <v>184.6</v>
      </c>
      <c r="N444" s="808">
        <f t="shared" si="307"/>
        <v>0</v>
      </c>
      <c r="O444" s="812">
        <f t="shared" si="308"/>
        <v>0</v>
      </c>
      <c r="P444" s="641">
        <f t="shared" si="301"/>
        <v>0</v>
      </c>
      <c r="Q444" s="514">
        <f t="shared" si="302"/>
        <v>0</v>
      </c>
      <c r="R444" s="640">
        <f t="shared" si="284"/>
        <v>0</v>
      </c>
      <c r="S444" s="652"/>
      <c r="T444" s="521">
        <v>182</v>
      </c>
      <c r="U444" s="521">
        <f t="shared" si="309"/>
        <v>0</v>
      </c>
      <c r="V444" s="521">
        <v>184.6</v>
      </c>
      <c r="W444" s="521">
        <f t="shared" si="310"/>
        <v>0</v>
      </c>
      <c r="X444" s="673">
        <f t="shared" si="311"/>
        <v>0</v>
      </c>
      <c r="Y444" s="652"/>
      <c r="Z444" s="521">
        <v>182</v>
      </c>
      <c r="AA444" s="521">
        <f t="shared" si="312"/>
        <v>0</v>
      </c>
      <c r="AB444" s="521">
        <v>184.6</v>
      </c>
      <c r="AC444" s="521">
        <f t="shared" si="313"/>
        <v>0</v>
      </c>
      <c r="AD444" s="673">
        <f t="shared" si="314"/>
        <v>0</v>
      </c>
      <c r="AE444" s="744">
        <f t="shared" si="300"/>
        <v>1320</v>
      </c>
      <c r="AF444" s="751">
        <v>182</v>
      </c>
      <c r="AG444" s="751">
        <f t="shared" si="315"/>
        <v>240240</v>
      </c>
      <c r="AH444" s="751">
        <v>184.6</v>
      </c>
      <c r="AI444" s="751">
        <f t="shared" si="316"/>
        <v>243672</v>
      </c>
      <c r="AJ444" s="752">
        <f t="shared" si="317"/>
        <v>483912</v>
      </c>
    </row>
    <row r="445" spans="1:36" s="403" customFormat="1" ht="17.45" hidden="1" customHeight="1" x14ac:dyDescent="0.25">
      <c r="A445" s="439" t="s">
        <v>1005</v>
      </c>
      <c r="B445" s="438" t="s">
        <v>528</v>
      </c>
      <c r="C445" s="573" t="s">
        <v>31</v>
      </c>
      <c r="D445" s="598">
        <v>20</v>
      </c>
      <c r="E445" s="467">
        <v>262</v>
      </c>
      <c r="F445" s="467">
        <f t="shared" si="303"/>
        <v>5240</v>
      </c>
      <c r="G445" s="467">
        <v>200.20000000000002</v>
      </c>
      <c r="H445" s="467">
        <f t="shared" si="304"/>
        <v>4004.0000000000005</v>
      </c>
      <c r="I445" s="589">
        <f t="shared" si="305"/>
        <v>9244</v>
      </c>
      <c r="J445" s="836"/>
      <c r="K445" s="807">
        <v>262</v>
      </c>
      <c r="L445" s="808">
        <f t="shared" si="306"/>
        <v>0</v>
      </c>
      <c r="M445" s="807">
        <v>200.20000000000002</v>
      </c>
      <c r="N445" s="808">
        <f t="shared" si="307"/>
        <v>0</v>
      </c>
      <c r="O445" s="812">
        <f t="shared" si="308"/>
        <v>0</v>
      </c>
      <c r="P445" s="641">
        <f t="shared" si="301"/>
        <v>0</v>
      </c>
      <c r="Q445" s="514">
        <f t="shared" si="302"/>
        <v>0</v>
      </c>
      <c r="R445" s="640">
        <f t="shared" si="284"/>
        <v>0</v>
      </c>
      <c r="S445" s="652"/>
      <c r="T445" s="521">
        <v>262</v>
      </c>
      <c r="U445" s="521">
        <f t="shared" si="309"/>
        <v>0</v>
      </c>
      <c r="V445" s="521">
        <v>200.20000000000002</v>
      </c>
      <c r="W445" s="521">
        <f t="shared" si="310"/>
        <v>0</v>
      </c>
      <c r="X445" s="673">
        <f t="shared" si="311"/>
        <v>0</v>
      </c>
      <c r="Y445" s="652"/>
      <c r="Z445" s="521">
        <v>262</v>
      </c>
      <c r="AA445" s="521">
        <f t="shared" si="312"/>
        <v>0</v>
      </c>
      <c r="AB445" s="521">
        <v>200.20000000000002</v>
      </c>
      <c r="AC445" s="521">
        <f t="shared" si="313"/>
        <v>0</v>
      </c>
      <c r="AD445" s="673">
        <f t="shared" si="314"/>
        <v>0</v>
      </c>
      <c r="AE445" s="744">
        <f t="shared" si="300"/>
        <v>20</v>
      </c>
      <c r="AF445" s="751">
        <v>262</v>
      </c>
      <c r="AG445" s="751">
        <f t="shared" si="315"/>
        <v>5240</v>
      </c>
      <c r="AH445" s="751">
        <v>200.20000000000002</v>
      </c>
      <c r="AI445" s="751">
        <f t="shared" si="316"/>
        <v>4004.0000000000005</v>
      </c>
      <c r="AJ445" s="752">
        <f t="shared" si="317"/>
        <v>9244</v>
      </c>
    </row>
    <row r="446" spans="1:36" s="403" customFormat="1" ht="17.45" hidden="1" customHeight="1" x14ac:dyDescent="0.25">
      <c r="A446" s="439" t="s">
        <v>1006</v>
      </c>
      <c r="B446" s="438" t="s">
        <v>528</v>
      </c>
      <c r="C446" s="573" t="s">
        <v>31</v>
      </c>
      <c r="D446" s="598">
        <v>250</v>
      </c>
      <c r="E446" s="467">
        <v>262</v>
      </c>
      <c r="F446" s="467">
        <f t="shared" si="303"/>
        <v>65500</v>
      </c>
      <c r="G446" s="467">
        <v>80.600000000000009</v>
      </c>
      <c r="H446" s="467">
        <f t="shared" si="304"/>
        <v>20150.000000000004</v>
      </c>
      <c r="I446" s="589">
        <f t="shared" si="305"/>
        <v>85650</v>
      </c>
      <c r="J446" s="836"/>
      <c r="K446" s="807">
        <v>262</v>
      </c>
      <c r="L446" s="808">
        <f t="shared" si="306"/>
        <v>0</v>
      </c>
      <c r="M446" s="807">
        <v>80.600000000000009</v>
      </c>
      <c r="N446" s="808">
        <f t="shared" si="307"/>
        <v>0</v>
      </c>
      <c r="O446" s="812">
        <f t="shared" si="308"/>
        <v>0</v>
      </c>
      <c r="P446" s="641">
        <f t="shared" si="301"/>
        <v>0</v>
      </c>
      <c r="Q446" s="514">
        <f t="shared" si="302"/>
        <v>0</v>
      </c>
      <c r="R446" s="640">
        <f t="shared" si="284"/>
        <v>0</v>
      </c>
      <c r="S446" s="652"/>
      <c r="T446" s="521">
        <v>262</v>
      </c>
      <c r="U446" s="521">
        <f t="shared" si="309"/>
        <v>0</v>
      </c>
      <c r="V446" s="521">
        <v>80.600000000000009</v>
      </c>
      <c r="W446" s="521">
        <f t="shared" si="310"/>
        <v>0</v>
      </c>
      <c r="X446" s="673">
        <f t="shared" si="311"/>
        <v>0</v>
      </c>
      <c r="Y446" s="652"/>
      <c r="Z446" s="521">
        <v>262</v>
      </c>
      <c r="AA446" s="521">
        <f t="shared" si="312"/>
        <v>0</v>
      </c>
      <c r="AB446" s="521">
        <v>80.600000000000009</v>
      </c>
      <c r="AC446" s="521">
        <f t="shared" si="313"/>
        <v>0</v>
      </c>
      <c r="AD446" s="673">
        <f t="shared" si="314"/>
        <v>0</v>
      </c>
      <c r="AE446" s="744">
        <f t="shared" si="300"/>
        <v>250</v>
      </c>
      <c r="AF446" s="751">
        <v>262</v>
      </c>
      <c r="AG446" s="751">
        <f t="shared" si="315"/>
        <v>65500</v>
      </c>
      <c r="AH446" s="751">
        <v>80.600000000000009</v>
      </c>
      <c r="AI446" s="751">
        <f t="shared" si="316"/>
        <v>20150.000000000004</v>
      </c>
      <c r="AJ446" s="752">
        <f t="shared" si="317"/>
        <v>85650</v>
      </c>
    </row>
    <row r="447" spans="1:36" s="403" customFormat="1" ht="17.45" hidden="1" customHeight="1" x14ac:dyDescent="0.25">
      <c r="A447" s="439" t="s">
        <v>1007</v>
      </c>
      <c r="B447" s="438" t="s">
        <v>529</v>
      </c>
      <c r="C447" s="573" t="s">
        <v>31</v>
      </c>
      <c r="D447" s="598">
        <v>32</v>
      </c>
      <c r="E447" s="467">
        <v>131</v>
      </c>
      <c r="F447" s="467">
        <f t="shared" si="303"/>
        <v>4192</v>
      </c>
      <c r="G447" s="467">
        <v>3434.6</v>
      </c>
      <c r="H447" s="467">
        <f t="shared" si="304"/>
        <v>109907.2</v>
      </c>
      <c r="I447" s="589">
        <f t="shared" si="305"/>
        <v>114099.2</v>
      </c>
      <c r="J447" s="836"/>
      <c r="K447" s="807">
        <v>131</v>
      </c>
      <c r="L447" s="808">
        <f t="shared" si="306"/>
        <v>0</v>
      </c>
      <c r="M447" s="807">
        <v>3434.6</v>
      </c>
      <c r="N447" s="808">
        <f t="shared" si="307"/>
        <v>0</v>
      </c>
      <c r="O447" s="812">
        <f t="shared" si="308"/>
        <v>0</v>
      </c>
      <c r="P447" s="641">
        <f t="shared" si="301"/>
        <v>0</v>
      </c>
      <c r="Q447" s="514">
        <f t="shared" si="302"/>
        <v>0</v>
      </c>
      <c r="R447" s="640">
        <f t="shared" si="284"/>
        <v>0</v>
      </c>
      <c r="S447" s="652"/>
      <c r="T447" s="521">
        <v>131</v>
      </c>
      <c r="U447" s="521">
        <f t="shared" si="309"/>
        <v>0</v>
      </c>
      <c r="V447" s="521">
        <v>3434.6</v>
      </c>
      <c r="W447" s="521">
        <f t="shared" si="310"/>
        <v>0</v>
      </c>
      <c r="X447" s="673">
        <f t="shared" si="311"/>
        <v>0</v>
      </c>
      <c r="Y447" s="652"/>
      <c r="Z447" s="521">
        <v>131</v>
      </c>
      <c r="AA447" s="521">
        <f t="shared" si="312"/>
        <v>0</v>
      </c>
      <c r="AB447" s="521">
        <v>3434.6</v>
      </c>
      <c r="AC447" s="521">
        <f t="shared" si="313"/>
        <v>0</v>
      </c>
      <c r="AD447" s="673">
        <f t="shared" si="314"/>
        <v>0</v>
      </c>
      <c r="AE447" s="744">
        <f t="shared" si="300"/>
        <v>32</v>
      </c>
      <c r="AF447" s="751">
        <v>131</v>
      </c>
      <c r="AG447" s="751">
        <f t="shared" si="315"/>
        <v>4192</v>
      </c>
      <c r="AH447" s="751">
        <v>3434.6</v>
      </c>
      <c r="AI447" s="751">
        <f t="shared" si="316"/>
        <v>109907.2</v>
      </c>
      <c r="AJ447" s="752">
        <f t="shared" si="317"/>
        <v>114099.2</v>
      </c>
    </row>
    <row r="448" spans="1:36" s="403" customFormat="1" ht="17.45" hidden="1" customHeight="1" x14ac:dyDescent="0.25">
      <c r="A448" s="439" t="s">
        <v>1008</v>
      </c>
      <c r="B448" s="438" t="s">
        <v>530</v>
      </c>
      <c r="C448" s="573" t="s">
        <v>32</v>
      </c>
      <c r="D448" s="598">
        <v>636</v>
      </c>
      <c r="E448" s="467">
        <v>838.40000000000009</v>
      </c>
      <c r="F448" s="467">
        <f t="shared" si="303"/>
        <v>533222.40000000002</v>
      </c>
      <c r="G448" s="467">
        <v>1759</v>
      </c>
      <c r="H448" s="467">
        <f t="shared" si="304"/>
        <v>1118724</v>
      </c>
      <c r="I448" s="589">
        <f t="shared" si="305"/>
        <v>1651946.4</v>
      </c>
      <c r="J448" s="836"/>
      <c r="K448" s="807">
        <v>838.40000000000009</v>
      </c>
      <c r="L448" s="808">
        <f t="shared" si="306"/>
        <v>0</v>
      </c>
      <c r="M448" s="807">
        <v>1759</v>
      </c>
      <c r="N448" s="808">
        <f t="shared" si="307"/>
        <v>0</v>
      </c>
      <c r="O448" s="812">
        <f t="shared" si="308"/>
        <v>0</v>
      </c>
      <c r="P448" s="641">
        <f t="shared" si="301"/>
        <v>0</v>
      </c>
      <c r="Q448" s="514">
        <f t="shared" si="302"/>
        <v>0</v>
      </c>
      <c r="R448" s="640">
        <f t="shared" si="284"/>
        <v>0</v>
      </c>
      <c r="S448" s="652"/>
      <c r="T448" s="521">
        <v>838.40000000000009</v>
      </c>
      <c r="U448" s="521">
        <f t="shared" si="309"/>
        <v>0</v>
      </c>
      <c r="V448" s="521">
        <v>1759</v>
      </c>
      <c r="W448" s="521">
        <f t="shared" si="310"/>
        <v>0</v>
      </c>
      <c r="X448" s="673">
        <f t="shared" si="311"/>
        <v>0</v>
      </c>
      <c r="Y448" s="652"/>
      <c r="Z448" s="521">
        <v>838.40000000000009</v>
      </c>
      <c r="AA448" s="521">
        <f t="shared" si="312"/>
        <v>0</v>
      </c>
      <c r="AB448" s="521">
        <v>1759</v>
      </c>
      <c r="AC448" s="521">
        <f t="shared" si="313"/>
        <v>0</v>
      </c>
      <c r="AD448" s="673">
        <f t="shared" si="314"/>
        <v>0</v>
      </c>
      <c r="AE448" s="744">
        <f t="shared" si="300"/>
        <v>636</v>
      </c>
      <c r="AF448" s="751">
        <v>838.40000000000009</v>
      </c>
      <c r="AG448" s="751">
        <f t="shared" si="315"/>
        <v>533222.40000000002</v>
      </c>
      <c r="AH448" s="751">
        <v>1759</v>
      </c>
      <c r="AI448" s="751">
        <f t="shared" si="316"/>
        <v>1118724</v>
      </c>
      <c r="AJ448" s="752">
        <f t="shared" si="317"/>
        <v>1651946.4</v>
      </c>
    </row>
    <row r="449" spans="1:36" s="403" customFormat="1" ht="17.45" hidden="1" customHeight="1" x14ac:dyDescent="0.25">
      <c r="A449" s="439" t="s">
        <v>1009</v>
      </c>
      <c r="B449" s="438" t="s">
        <v>531</v>
      </c>
      <c r="C449" s="573" t="s">
        <v>31</v>
      </c>
      <c r="D449" s="598">
        <v>20</v>
      </c>
      <c r="E449" s="467">
        <v>1965</v>
      </c>
      <c r="F449" s="467">
        <f t="shared" si="303"/>
        <v>39300</v>
      </c>
      <c r="G449" s="467">
        <v>20594.600000000002</v>
      </c>
      <c r="H449" s="467">
        <f t="shared" si="304"/>
        <v>411892.00000000006</v>
      </c>
      <c r="I449" s="589">
        <f t="shared" si="305"/>
        <v>451192.00000000006</v>
      </c>
      <c r="J449" s="836"/>
      <c r="K449" s="807">
        <v>1965</v>
      </c>
      <c r="L449" s="808">
        <f t="shared" si="306"/>
        <v>0</v>
      </c>
      <c r="M449" s="807">
        <v>20594.600000000002</v>
      </c>
      <c r="N449" s="808">
        <f t="shared" si="307"/>
        <v>0</v>
      </c>
      <c r="O449" s="812">
        <f t="shared" si="308"/>
        <v>0</v>
      </c>
      <c r="P449" s="641">
        <f t="shared" si="301"/>
        <v>0</v>
      </c>
      <c r="Q449" s="514">
        <f t="shared" si="302"/>
        <v>0</v>
      </c>
      <c r="R449" s="640">
        <f t="shared" si="284"/>
        <v>0</v>
      </c>
      <c r="S449" s="652"/>
      <c r="T449" s="521">
        <v>1965</v>
      </c>
      <c r="U449" s="521">
        <f t="shared" si="309"/>
        <v>0</v>
      </c>
      <c r="V449" s="521">
        <v>20594.600000000002</v>
      </c>
      <c r="W449" s="521">
        <f t="shared" si="310"/>
        <v>0</v>
      </c>
      <c r="X449" s="673">
        <f t="shared" si="311"/>
        <v>0</v>
      </c>
      <c r="Y449" s="652"/>
      <c r="Z449" s="521">
        <v>1965</v>
      </c>
      <c r="AA449" s="521">
        <f t="shared" si="312"/>
        <v>0</v>
      </c>
      <c r="AB449" s="521">
        <v>20594.600000000002</v>
      </c>
      <c r="AC449" s="521">
        <f t="shared" si="313"/>
        <v>0</v>
      </c>
      <c r="AD449" s="673">
        <f t="shared" si="314"/>
        <v>0</v>
      </c>
      <c r="AE449" s="744">
        <f t="shared" si="300"/>
        <v>20</v>
      </c>
      <c r="AF449" s="751">
        <v>1965</v>
      </c>
      <c r="AG449" s="751">
        <f t="shared" si="315"/>
        <v>39300</v>
      </c>
      <c r="AH449" s="751">
        <v>20594.600000000002</v>
      </c>
      <c r="AI449" s="751">
        <f t="shared" si="316"/>
        <v>411892.00000000006</v>
      </c>
      <c r="AJ449" s="752">
        <f t="shared" si="317"/>
        <v>451192.00000000006</v>
      </c>
    </row>
    <row r="450" spans="1:36" s="403" customFormat="1" ht="27" hidden="1" customHeight="1" x14ac:dyDescent="0.25">
      <c r="A450" s="439" t="s">
        <v>1010</v>
      </c>
      <c r="B450" s="438" t="s">
        <v>463</v>
      </c>
      <c r="C450" s="573" t="s">
        <v>32</v>
      </c>
      <c r="D450" s="598">
        <v>860</v>
      </c>
      <c r="E450" s="467">
        <v>246</v>
      </c>
      <c r="F450" s="467">
        <f t="shared" si="303"/>
        <v>211560</v>
      </c>
      <c r="G450" s="467">
        <v>101</v>
      </c>
      <c r="H450" s="467">
        <f t="shared" si="304"/>
        <v>86860</v>
      </c>
      <c r="I450" s="589">
        <f t="shared" si="305"/>
        <v>298420</v>
      </c>
      <c r="J450" s="836"/>
      <c r="K450" s="807">
        <v>246</v>
      </c>
      <c r="L450" s="808">
        <f t="shared" si="306"/>
        <v>0</v>
      </c>
      <c r="M450" s="807">
        <v>101</v>
      </c>
      <c r="N450" s="808">
        <f t="shared" si="307"/>
        <v>0</v>
      </c>
      <c r="O450" s="812">
        <f t="shared" si="308"/>
        <v>0</v>
      </c>
      <c r="P450" s="641">
        <f t="shared" si="301"/>
        <v>0</v>
      </c>
      <c r="Q450" s="514">
        <f t="shared" si="302"/>
        <v>0</v>
      </c>
      <c r="R450" s="640">
        <f t="shared" si="284"/>
        <v>0</v>
      </c>
      <c r="S450" s="652"/>
      <c r="T450" s="521">
        <v>246</v>
      </c>
      <c r="U450" s="521">
        <f t="shared" si="309"/>
        <v>0</v>
      </c>
      <c r="V450" s="521">
        <v>101</v>
      </c>
      <c r="W450" s="521">
        <f t="shared" si="310"/>
        <v>0</v>
      </c>
      <c r="X450" s="673">
        <f t="shared" si="311"/>
        <v>0</v>
      </c>
      <c r="Y450" s="652"/>
      <c r="Z450" s="521">
        <v>246</v>
      </c>
      <c r="AA450" s="521">
        <f t="shared" si="312"/>
        <v>0</v>
      </c>
      <c r="AB450" s="521">
        <v>101</v>
      </c>
      <c r="AC450" s="521">
        <f t="shared" si="313"/>
        <v>0</v>
      </c>
      <c r="AD450" s="673">
        <f t="shared" si="314"/>
        <v>0</v>
      </c>
      <c r="AE450" s="744">
        <f t="shared" si="300"/>
        <v>860</v>
      </c>
      <c r="AF450" s="751">
        <v>246</v>
      </c>
      <c r="AG450" s="751">
        <f t="shared" si="315"/>
        <v>211560</v>
      </c>
      <c r="AH450" s="751">
        <v>101</v>
      </c>
      <c r="AI450" s="751">
        <f t="shared" si="316"/>
        <v>86860</v>
      </c>
      <c r="AJ450" s="752">
        <f t="shared" si="317"/>
        <v>298420</v>
      </c>
    </row>
    <row r="451" spans="1:36" s="403" customFormat="1" ht="17.45" hidden="1" customHeight="1" x14ac:dyDescent="0.25">
      <c r="A451" s="439" t="s">
        <v>1011</v>
      </c>
      <c r="B451" s="438" t="s">
        <v>532</v>
      </c>
      <c r="C451" s="573" t="s">
        <v>31</v>
      </c>
      <c r="D451" s="598">
        <v>64</v>
      </c>
      <c r="E451" s="467">
        <v>131</v>
      </c>
      <c r="F451" s="467">
        <f t="shared" si="303"/>
        <v>8384</v>
      </c>
      <c r="G451" s="467">
        <v>408.2</v>
      </c>
      <c r="H451" s="467">
        <f t="shared" si="304"/>
        <v>26124.799999999999</v>
      </c>
      <c r="I451" s="589">
        <f t="shared" si="305"/>
        <v>34508.800000000003</v>
      </c>
      <c r="J451" s="836"/>
      <c r="K451" s="807">
        <v>131</v>
      </c>
      <c r="L451" s="808">
        <f t="shared" si="306"/>
        <v>0</v>
      </c>
      <c r="M451" s="807">
        <v>408.2</v>
      </c>
      <c r="N451" s="808">
        <f t="shared" si="307"/>
        <v>0</v>
      </c>
      <c r="O451" s="812">
        <f t="shared" si="308"/>
        <v>0</v>
      </c>
      <c r="P451" s="641">
        <f t="shared" si="301"/>
        <v>0</v>
      </c>
      <c r="Q451" s="514">
        <f t="shared" si="302"/>
        <v>0</v>
      </c>
      <c r="R451" s="640">
        <f t="shared" si="284"/>
        <v>0</v>
      </c>
      <c r="S451" s="652"/>
      <c r="T451" s="521">
        <v>131</v>
      </c>
      <c r="U451" s="521">
        <f t="shared" si="309"/>
        <v>0</v>
      </c>
      <c r="V451" s="521">
        <v>408.2</v>
      </c>
      <c r="W451" s="521">
        <f t="shared" si="310"/>
        <v>0</v>
      </c>
      <c r="X451" s="673">
        <f t="shared" si="311"/>
        <v>0</v>
      </c>
      <c r="Y451" s="652"/>
      <c r="Z451" s="521">
        <v>131</v>
      </c>
      <c r="AA451" s="521">
        <f t="shared" si="312"/>
        <v>0</v>
      </c>
      <c r="AB451" s="521">
        <v>408.2</v>
      </c>
      <c r="AC451" s="521">
        <f t="shared" si="313"/>
        <v>0</v>
      </c>
      <c r="AD451" s="673">
        <f t="shared" si="314"/>
        <v>0</v>
      </c>
      <c r="AE451" s="744">
        <f t="shared" si="300"/>
        <v>64</v>
      </c>
      <c r="AF451" s="751">
        <v>131</v>
      </c>
      <c r="AG451" s="751">
        <f t="shared" si="315"/>
        <v>8384</v>
      </c>
      <c r="AH451" s="751">
        <v>408.2</v>
      </c>
      <c r="AI451" s="751">
        <f t="shared" si="316"/>
        <v>26124.799999999999</v>
      </c>
      <c r="AJ451" s="752">
        <f t="shared" si="317"/>
        <v>34508.800000000003</v>
      </c>
    </row>
    <row r="452" spans="1:36" s="403" customFormat="1" ht="17.45" hidden="1" customHeight="1" x14ac:dyDescent="0.25">
      <c r="A452" s="439" t="s">
        <v>1012</v>
      </c>
      <c r="B452" s="438" t="s">
        <v>465</v>
      </c>
      <c r="C452" s="573" t="s">
        <v>32</v>
      </c>
      <c r="D452" s="598">
        <v>400</v>
      </c>
      <c r="E452" s="467">
        <v>65.5</v>
      </c>
      <c r="F452" s="467">
        <f t="shared" si="303"/>
        <v>26200</v>
      </c>
      <c r="G452" s="467">
        <v>166.71200000000002</v>
      </c>
      <c r="H452" s="467">
        <f t="shared" si="304"/>
        <v>66684.800000000003</v>
      </c>
      <c r="I452" s="589">
        <f t="shared" si="305"/>
        <v>92884.800000000003</v>
      </c>
      <c r="J452" s="836"/>
      <c r="K452" s="807">
        <v>65.5</v>
      </c>
      <c r="L452" s="808">
        <f t="shared" si="306"/>
        <v>0</v>
      </c>
      <c r="M452" s="807">
        <v>166.71200000000002</v>
      </c>
      <c r="N452" s="808">
        <f t="shared" si="307"/>
        <v>0</v>
      </c>
      <c r="O452" s="812">
        <f t="shared" si="308"/>
        <v>0</v>
      </c>
      <c r="P452" s="641">
        <f t="shared" si="301"/>
        <v>0</v>
      </c>
      <c r="Q452" s="514">
        <f t="shared" si="302"/>
        <v>0</v>
      </c>
      <c r="R452" s="640">
        <f t="shared" si="284"/>
        <v>0</v>
      </c>
      <c r="S452" s="652"/>
      <c r="T452" s="521">
        <v>65.5</v>
      </c>
      <c r="U452" s="521">
        <f t="shared" si="309"/>
        <v>0</v>
      </c>
      <c r="V452" s="521">
        <v>166.71200000000002</v>
      </c>
      <c r="W452" s="521">
        <f t="shared" si="310"/>
        <v>0</v>
      </c>
      <c r="X452" s="673">
        <f t="shared" si="311"/>
        <v>0</v>
      </c>
      <c r="Y452" s="652"/>
      <c r="Z452" s="521">
        <v>65.5</v>
      </c>
      <c r="AA452" s="521">
        <f t="shared" si="312"/>
        <v>0</v>
      </c>
      <c r="AB452" s="521">
        <v>166.71200000000002</v>
      </c>
      <c r="AC452" s="521">
        <f t="shared" si="313"/>
        <v>0</v>
      </c>
      <c r="AD452" s="673">
        <f t="shared" si="314"/>
        <v>0</v>
      </c>
      <c r="AE452" s="744">
        <f t="shared" si="300"/>
        <v>400</v>
      </c>
      <c r="AF452" s="751">
        <v>65.5</v>
      </c>
      <c r="AG452" s="751">
        <f t="shared" si="315"/>
        <v>26200</v>
      </c>
      <c r="AH452" s="751">
        <v>166.71200000000002</v>
      </c>
      <c r="AI452" s="751">
        <f t="shared" si="316"/>
        <v>66684.800000000003</v>
      </c>
      <c r="AJ452" s="752">
        <f t="shared" si="317"/>
        <v>92884.800000000003</v>
      </c>
    </row>
    <row r="453" spans="1:36" s="403" customFormat="1" ht="17.45" hidden="1" customHeight="1" x14ac:dyDescent="0.25">
      <c r="A453" s="439" t="s">
        <v>1013</v>
      </c>
      <c r="B453" s="438" t="s">
        <v>466</v>
      </c>
      <c r="C453" s="573" t="s">
        <v>31</v>
      </c>
      <c r="D453" s="598">
        <v>1240</v>
      </c>
      <c r="E453" s="467">
        <v>32.75</v>
      </c>
      <c r="F453" s="467">
        <f t="shared" si="303"/>
        <v>40610</v>
      </c>
      <c r="G453" s="467">
        <v>36.816000000000003</v>
      </c>
      <c r="H453" s="467">
        <f t="shared" si="304"/>
        <v>45651.840000000004</v>
      </c>
      <c r="I453" s="589">
        <f t="shared" si="305"/>
        <v>86261.84</v>
      </c>
      <c r="J453" s="836"/>
      <c r="K453" s="807">
        <v>32.75</v>
      </c>
      <c r="L453" s="808">
        <f t="shared" si="306"/>
        <v>0</v>
      </c>
      <c r="M453" s="807">
        <v>36.816000000000003</v>
      </c>
      <c r="N453" s="808">
        <f t="shared" si="307"/>
        <v>0</v>
      </c>
      <c r="O453" s="812">
        <f t="shared" si="308"/>
        <v>0</v>
      </c>
      <c r="P453" s="641">
        <f t="shared" si="301"/>
        <v>0</v>
      </c>
      <c r="Q453" s="514">
        <f t="shared" si="302"/>
        <v>0</v>
      </c>
      <c r="R453" s="640">
        <f t="shared" si="284"/>
        <v>0</v>
      </c>
      <c r="S453" s="652"/>
      <c r="T453" s="521">
        <v>32.75</v>
      </c>
      <c r="U453" s="521">
        <f t="shared" si="309"/>
        <v>0</v>
      </c>
      <c r="V453" s="521">
        <v>36.816000000000003</v>
      </c>
      <c r="W453" s="521">
        <f t="shared" si="310"/>
        <v>0</v>
      </c>
      <c r="X453" s="673">
        <f t="shared" si="311"/>
        <v>0</v>
      </c>
      <c r="Y453" s="652"/>
      <c r="Z453" s="521">
        <v>32.75</v>
      </c>
      <c r="AA453" s="521">
        <f t="shared" si="312"/>
        <v>0</v>
      </c>
      <c r="AB453" s="521">
        <v>36.816000000000003</v>
      </c>
      <c r="AC453" s="521">
        <f t="shared" si="313"/>
        <v>0</v>
      </c>
      <c r="AD453" s="673">
        <f t="shared" si="314"/>
        <v>0</v>
      </c>
      <c r="AE453" s="744">
        <f t="shared" si="300"/>
        <v>1240</v>
      </c>
      <c r="AF453" s="751">
        <v>32.75</v>
      </c>
      <c r="AG453" s="751">
        <f t="shared" si="315"/>
        <v>40610</v>
      </c>
      <c r="AH453" s="751">
        <v>36.816000000000003</v>
      </c>
      <c r="AI453" s="751">
        <f t="shared" si="316"/>
        <v>45651.840000000004</v>
      </c>
      <c r="AJ453" s="752">
        <f t="shared" si="317"/>
        <v>86261.84</v>
      </c>
    </row>
    <row r="454" spans="1:36" s="403" customFormat="1" ht="17.45" hidden="1" customHeight="1" x14ac:dyDescent="0.25">
      <c r="A454" s="439" t="s">
        <v>1014</v>
      </c>
      <c r="B454" s="438" t="s">
        <v>464</v>
      </c>
      <c r="C454" s="573" t="s">
        <v>31</v>
      </c>
      <c r="D454" s="598">
        <v>120</v>
      </c>
      <c r="E454" s="467">
        <v>262</v>
      </c>
      <c r="F454" s="467">
        <f t="shared" si="303"/>
        <v>31440</v>
      </c>
      <c r="G454" s="467">
        <v>681.2</v>
      </c>
      <c r="H454" s="467">
        <f t="shared" si="304"/>
        <v>81744</v>
      </c>
      <c r="I454" s="589">
        <f t="shared" si="305"/>
        <v>113184</v>
      </c>
      <c r="J454" s="836"/>
      <c r="K454" s="807">
        <v>262</v>
      </c>
      <c r="L454" s="808">
        <f t="shared" si="306"/>
        <v>0</v>
      </c>
      <c r="M454" s="807">
        <v>681.2</v>
      </c>
      <c r="N454" s="808">
        <f t="shared" si="307"/>
        <v>0</v>
      </c>
      <c r="O454" s="812">
        <f t="shared" si="308"/>
        <v>0</v>
      </c>
      <c r="P454" s="641">
        <f t="shared" si="301"/>
        <v>0</v>
      </c>
      <c r="Q454" s="514">
        <f t="shared" si="302"/>
        <v>0</v>
      </c>
      <c r="R454" s="640">
        <f t="shared" si="284"/>
        <v>0</v>
      </c>
      <c r="S454" s="652"/>
      <c r="T454" s="521">
        <v>262</v>
      </c>
      <c r="U454" s="521">
        <f t="shared" si="309"/>
        <v>0</v>
      </c>
      <c r="V454" s="521">
        <v>681.2</v>
      </c>
      <c r="W454" s="521">
        <f t="shared" si="310"/>
        <v>0</v>
      </c>
      <c r="X454" s="673">
        <f t="shared" si="311"/>
        <v>0</v>
      </c>
      <c r="Y454" s="652"/>
      <c r="Z454" s="521">
        <v>262</v>
      </c>
      <c r="AA454" s="521">
        <f t="shared" si="312"/>
        <v>0</v>
      </c>
      <c r="AB454" s="521">
        <v>681.2</v>
      </c>
      <c r="AC454" s="521">
        <f t="shared" si="313"/>
        <v>0</v>
      </c>
      <c r="AD454" s="673">
        <f t="shared" si="314"/>
        <v>0</v>
      </c>
      <c r="AE454" s="744">
        <f t="shared" si="300"/>
        <v>120</v>
      </c>
      <c r="AF454" s="751">
        <v>262</v>
      </c>
      <c r="AG454" s="751">
        <f t="shared" si="315"/>
        <v>31440</v>
      </c>
      <c r="AH454" s="751">
        <v>681.2</v>
      </c>
      <c r="AI454" s="751">
        <f t="shared" si="316"/>
        <v>81744</v>
      </c>
      <c r="AJ454" s="752">
        <f t="shared" si="317"/>
        <v>113184</v>
      </c>
    </row>
    <row r="455" spans="1:36" s="403" customFormat="1" ht="26.25" hidden="1" customHeight="1" x14ac:dyDescent="0.25">
      <c r="A455" s="439" t="s">
        <v>1015</v>
      </c>
      <c r="B455" s="438" t="s">
        <v>533</v>
      </c>
      <c r="C455" s="573" t="s">
        <v>32</v>
      </c>
      <c r="D455" s="598">
        <v>10</v>
      </c>
      <c r="E455" s="467">
        <v>65.5</v>
      </c>
      <c r="F455" s="467">
        <f t="shared" si="303"/>
        <v>655</v>
      </c>
      <c r="G455" s="467">
        <v>348.40000000000003</v>
      </c>
      <c r="H455" s="467">
        <f t="shared" si="304"/>
        <v>3484.0000000000005</v>
      </c>
      <c r="I455" s="589">
        <f t="shared" si="305"/>
        <v>4139</v>
      </c>
      <c r="J455" s="836"/>
      <c r="K455" s="807">
        <v>65.5</v>
      </c>
      <c r="L455" s="808">
        <f t="shared" si="306"/>
        <v>0</v>
      </c>
      <c r="M455" s="807">
        <v>348.40000000000003</v>
      </c>
      <c r="N455" s="808">
        <f t="shared" si="307"/>
        <v>0</v>
      </c>
      <c r="O455" s="812">
        <f t="shared" si="308"/>
        <v>0</v>
      </c>
      <c r="P455" s="641">
        <f t="shared" si="301"/>
        <v>0</v>
      </c>
      <c r="Q455" s="514">
        <f t="shared" si="302"/>
        <v>0</v>
      </c>
      <c r="R455" s="640">
        <f t="shared" si="284"/>
        <v>0</v>
      </c>
      <c r="S455" s="652"/>
      <c r="T455" s="521">
        <v>65.5</v>
      </c>
      <c r="U455" s="521">
        <f t="shared" si="309"/>
        <v>0</v>
      </c>
      <c r="V455" s="521">
        <v>348.40000000000003</v>
      </c>
      <c r="W455" s="521">
        <f t="shared" si="310"/>
        <v>0</v>
      </c>
      <c r="X455" s="673">
        <f t="shared" si="311"/>
        <v>0</v>
      </c>
      <c r="Y455" s="652"/>
      <c r="Z455" s="521">
        <v>65.5</v>
      </c>
      <c r="AA455" s="521">
        <f t="shared" si="312"/>
        <v>0</v>
      </c>
      <c r="AB455" s="521">
        <v>348.40000000000003</v>
      </c>
      <c r="AC455" s="521">
        <f t="shared" si="313"/>
        <v>0</v>
      </c>
      <c r="AD455" s="673">
        <f t="shared" si="314"/>
        <v>0</v>
      </c>
      <c r="AE455" s="744">
        <f t="shared" si="300"/>
        <v>10</v>
      </c>
      <c r="AF455" s="751">
        <v>65.5</v>
      </c>
      <c r="AG455" s="751">
        <f t="shared" si="315"/>
        <v>655</v>
      </c>
      <c r="AH455" s="751">
        <v>348.40000000000003</v>
      </c>
      <c r="AI455" s="751">
        <f t="shared" si="316"/>
        <v>3484.0000000000005</v>
      </c>
      <c r="AJ455" s="752">
        <f t="shared" si="317"/>
        <v>4139</v>
      </c>
    </row>
    <row r="456" spans="1:36" s="403" customFormat="1" ht="17.45" hidden="1" customHeight="1" x14ac:dyDescent="0.25">
      <c r="A456" s="439" t="s">
        <v>1016</v>
      </c>
      <c r="B456" s="438" t="s">
        <v>469</v>
      </c>
      <c r="C456" s="573" t="s">
        <v>32</v>
      </c>
      <c r="D456" s="598">
        <v>1500</v>
      </c>
      <c r="E456" s="467">
        <v>458.5</v>
      </c>
      <c r="F456" s="467">
        <f t="shared" si="303"/>
        <v>687750</v>
      </c>
      <c r="G456" s="467">
        <v>369.2</v>
      </c>
      <c r="H456" s="467">
        <f t="shared" si="304"/>
        <v>553800</v>
      </c>
      <c r="I456" s="589">
        <f t="shared" si="305"/>
        <v>1241550</v>
      </c>
      <c r="J456" s="836"/>
      <c r="K456" s="807">
        <v>458.5</v>
      </c>
      <c r="L456" s="808">
        <f t="shared" si="306"/>
        <v>0</v>
      </c>
      <c r="M456" s="807">
        <v>369.2</v>
      </c>
      <c r="N456" s="808">
        <f t="shared" si="307"/>
        <v>0</v>
      </c>
      <c r="O456" s="812">
        <f t="shared" si="308"/>
        <v>0</v>
      </c>
      <c r="P456" s="641">
        <f t="shared" si="301"/>
        <v>0</v>
      </c>
      <c r="Q456" s="514">
        <f t="shared" si="302"/>
        <v>0</v>
      </c>
      <c r="R456" s="640">
        <f t="shared" si="284"/>
        <v>0</v>
      </c>
      <c r="S456" s="652"/>
      <c r="T456" s="521">
        <v>458.5</v>
      </c>
      <c r="U456" s="521">
        <f t="shared" si="309"/>
        <v>0</v>
      </c>
      <c r="V456" s="521">
        <v>369.2</v>
      </c>
      <c r="W456" s="521">
        <f t="shared" si="310"/>
        <v>0</v>
      </c>
      <c r="X456" s="673">
        <f t="shared" si="311"/>
        <v>0</v>
      </c>
      <c r="Y456" s="652"/>
      <c r="Z456" s="521">
        <v>458.5</v>
      </c>
      <c r="AA456" s="521">
        <f t="shared" si="312"/>
        <v>0</v>
      </c>
      <c r="AB456" s="521">
        <v>369.2</v>
      </c>
      <c r="AC456" s="521">
        <f t="shared" si="313"/>
        <v>0</v>
      </c>
      <c r="AD456" s="673">
        <f t="shared" si="314"/>
        <v>0</v>
      </c>
      <c r="AE456" s="744">
        <f t="shared" si="300"/>
        <v>1500</v>
      </c>
      <c r="AF456" s="751">
        <v>458.5</v>
      </c>
      <c r="AG456" s="751">
        <f t="shared" si="315"/>
        <v>687750</v>
      </c>
      <c r="AH456" s="751">
        <v>369.2</v>
      </c>
      <c r="AI456" s="751">
        <f t="shared" si="316"/>
        <v>553800</v>
      </c>
      <c r="AJ456" s="752">
        <f t="shared" si="317"/>
        <v>1241550</v>
      </c>
    </row>
    <row r="457" spans="1:36" s="403" customFormat="1" ht="17.45" hidden="1" customHeight="1" x14ac:dyDescent="0.25">
      <c r="A457" s="439" t="s">
        <v>1017</v>
      </c>
      <c r="B457" s="438" t="s">
        <v>534</v>
      </c>
      <c r="C457" s="573" t="s">
        <v>32</v>
      </c>
      <c r="D457" s="598">
        <v>105</v>
      </c>
      <c r="E457" s="467">
        <v>458.5</v>
      </c>
      <c r="F457" s="467">
        <f t="shared" si="303"/>
        <v>48142.5</v>
      </c>
      <c r="G457" s="467">
        <v>254.8</v>
      </c>
      <c r="H457" s="467">
        <f t="shared" si="304"/>
        <v>26754</v>
      </c>
      <c r="I457" s="589">
        <f t="shared" si="305"/>
        <v>74896.5</v>
      </c>
      <c r="J457" s="836"/>
      <c r="K457" s="807">
        <v>458.5</v>
      </c>
      <c r="L457" s="808">
        <f t="shared" si="306"/>
        <v>0</v>
      </c>
      <c r="M457" s="807">
        <v>254.8</v>
      </c>
      <c r="N457" s="808">
        <f t="shared" si="307"/>
        <v>0</v>
      </c>
      <c r="O457" s="812">
        <f t="shared" si="308"/>
        <v>0</v>
      </c>
      <c r="P457" s="641">
        <f t="shared" si="301"/>
        <v>0</v>
      </c>
      <c r="Q457" s="514">
        <f t="shared" si="302"/>
        <v>0</v>
      </c>
      <c r="R457" s="640">
        <f t="shared" si="284"/>
        <v>0</v>
      </c>
      <c r="S457" s="652"/>
      <c r="T457" s="521">
        <v>458.5</v>
      </c>
      <c r="U457" s="521">
        <f t="shared" si="309"/>
        <v>0</v>
      </c>
      <c r="V457" s="521">
        <v>254.8</v>
      </c>
      <c r="W457" s="521">
        <f t="shared" si="310"/>
        <v>0</v>
      </c>
      <c r="X457" s="673">
        <f t="shared" si="311"/>
        <v>0</v>
      </c>
      <c r="Y457" s="652"/>
      <c r="Z457" s="521">
        <v>458.5</v>
      </c>
      <c r="AA457" s="521">
        <f t="shared" si="312"/>
        <v>0</v>
      </c>
      <c r="AB457" s="521">
        <v>254.8</v>
      </c>
      <c r="AC457" s="521">
        <f t="shared" si="313"/>
        <v>0</v>
      </c>
      <c r="AD457" s="673">
        <f t="shared" si="314"/>
        <v>0</v>
      </c>
      <c r="AE457" s="744">
        <f t="shared" si="300"/>
        <v>105</v>
      </c>
      <c r="AF457" s="751">
        <v>458.5</v>
      </c>
      <c r="AG457" s="751">
        <f t="shared" si="315"/>
        <v>48142.5</v>
      </c>
      <c r="AH457" s="751">
        <v>254.8</v>
      </c>
      <c r="AI457" s="751">
        <f t="shared" si="316"/>
        <v>26754</v>
      </c>
      <c r="AJ457" s="752">
        <f t="shared" si="317"/>
        <v>74896.5</v>
      </c>
    </row>
    <row r="458" spans="1:36" s="403" customFormat="1" ht="17.45" hidden="1" customHeight="1" x14ac:dyDescent="0.25">
      <c r="A458" s="439" t="s">
        <v>1018</v>
      </c>
      <c r="B458" s="438" t="s">
        <v>535</v>
      </c>
      <c r="C458" s="573" t="s">
        <v>32</v>
      </c>
      <c r="D458" s="598">
        <v>40</v>
      </c>
      <c r="E458" s="467">
        <v>1283.8</v>
      </c>
      <c r="F458" s="467">
        <f t="shared" si="303"/>
        <v>51352</v>
      </c>
      <c r="G458" s="467">
        <v>2241.2000000000003</v>
      </c>
      <c r="H458" s="467">
        <f t="shared" si="304"/>
        <v>89648.000000000015</v>
      </c>
      <c r="I458" s="589">
        <f t="shared" si="305"/>
        <v>141000</v>
      </c>
      <c r="J458" s="836"/>
      <c r="K458" s="807">
        <v>1283.8</v>
      </c>
      <c r="L458" s="808">
        <f t="shared" si="306"/>
        <v>0</v>
      </c>
      <c r="M458" s="807">
        <v>2241.2000000000003</v>
      </c>
      <c r="N458" s="808">
        <f t="shared" si="307"/>
        <v>0</v>
      </c>
      <c r="O458" s="812">
        <f t="shared" si="308"/>
        <v>0</v>
      </c>
      <c r="P458" s="641">
        <f t="shared" si="301"/>
        <v>0</v>
      </c>
      <c r="Q458" s="514">
        <f t="shared" si="302"/>
        <v>0</v>
      </c>
      <c r="R458" s="640">
        <f t="shared" si="284"/>
        <v>0</v>
      </c>
      <c r="S458" s="652"/>
      <c r="T458" s="521">
        <v>1283.8</v>
      </c>
      <c r="U458" s="521">
        <f t="shared" si="309"/>
        <v>0</v>
      </c>
      <c r="V458" s="521">
        <v>2241.2000000000003</v>
      </c>
      <c r="W458" s="521">
        <f t="shared" si="310"/>
        <v>0</v>
      </c>
      <c r="X458" s="673">
        <f t="shared" si="311"/>
        <v>0</v>
      </c>
      <c r="Y458" s="652"/>
      <c r="Z458" s="521">
        <v>1283.8</v>
      </c>
      <c r="AA458" s="521">
        <f t="shared" si="312"/>
        <v>0</v>
      </c>
      <c r="AB458" s="521">
        <v>2241.2000000000003</v>
      </c>
      <c r="AC458" s="521">
        <f t="shared" si="313"/>
        <v>0</v>
      </c>
      <c r="AD458" s="673">
        <f t="shared" si="314"/>
        <v>0</v>
      </c>
      <c r="AE458" s="744">
        <f t="shared" si="300"/>
        <v>40</v>
      </c>
      <c r="AF458" s="751">
        <v>1283.8</v>
      </c>
      <c r="AG458" s="751">
        <f t="shared" si="315"/>
        <v>51352</v>
      </c>
      <c r="AH458" s="751">
        <v>2241.2000000000003</v>
      </c>
      <c r="AI458" s="751">
        <f t="shared" si="316"/>
        <v>89648.000000000015</v>
      </c>
      <c r="AJ458" s="752">
        <f t="shared" si="317"/>
        <v>141000</v>
      </c>
    </row>
    <row r="459" spans="1:36" s="403" customFormat="1" ht="17.45" hidden="1" customHeight="1" x14ac:dyDescent="0.25">
      <c r="A459" s="439" t="s">
        <v>1019</v>
      </c>
      <c r="B459" s="438" t="s">
        <v>536</v>
      </c>
      <c r="C459" s="573" t="s">
        <v>32</v>
      </c>
      <c r="D459" s="598">
        <v>780</v>
      </c>
      <c r="E459" s="467">
        <v>1048</v>
      </c>
      <c r="F459" s="467">
        <f t="shared" si="303"/>
        <v>817440</v>
      </c>
      <c r="G459" s="467">
        <v>1084.2</v>
      </c>
      <c r="H459" s="467">
        <f t="shared" si="304"/>
        <v>845676</v>
      </c>
      <c r="I459" s="589">
        <f t="shared" si="305"/>
        <v>1663116</v>
      </c>
      <c r="J459" s="836"/>
      <c r="K459" s="807">
        <v>1048</v>
      </c>
      <c r="L459" s="808">
        <f t="shared" si="306"/>
        <v>0</v>
      </c>
      <c r="M459" s="807">
        <v>1084.2</v>
      </c>
      <c r="N459" s="808">
        <f t="shared" si="307"/>
        <v>0</v>
      </c>
      <c r="O459" s="812">
        <f t="shared" si="308"/>
        <v>0</v>
      </c>
      <c r="P459" s="641">
        <f t="shared" si="301"/>
        <v>0</v>
      </c>
      <c r="Q459" s="514">
        <f t="shared" si="302"/>
        <v>0</v>
      </c>
      <c r="R459" s="640">
        <f t="shared" si="284"/>
        <v>0</v>
      </c>
      <c r="S459" s="652"/>
      <c r="T459" s="521">
        <v>1048</v>
      </c>
      <c r="U459" s="521">
        <f t="shared" si="309"/>
        <v>0</v>
      </c>
      <c r="V459" s="521">
        <v>1084.2</v>
      </c>
      <c r="W459" s="521">
        <f t="shared" si="310"/>
        <v>0</v>
      </c>
      <c r="X459" s="673">
        <f t="shared" si="311"/>
        <v>0</v>
      </c>
      <c r="Y459" s="652"/>
      <c r="Z459" s="521">
        <v>1048</v>
      </c>
      <c r="AA459" s="521">
        <f t="shared" si="312"/>
        <v>0</v>
      </c>
      <c r="AB459" s="521">
        <v>1084.2</v>
      </c>
      <c r="AC459" s="521">
        <f t="shared" si="313"/>
        <v>0</v>
      </c>
      <c r="AD459" s="673">
        <f t="shared" si="314"/>
        <v>0</v>
      </c>
      <c r="AE459" s="744">
        <f t="shared" si="300"/>
        <v>780</v>
      </c>
      <c r="AF459" s="751">
        <v>1048</v>
      </c>
      <c r="AG459" s="751">
        <f t="shared" si="315"/>
        <v>817440</v>
      </c>
      <c r="AH459" s="751">
        <v>1084.2</v>
      </c>
      <c r="AI459" s="751">
        <f t="shared" si="316"/>
        <v>845676</v>
      </c>
      <c r="AJ459" s="752">
        <f t="shared" si="317"/>
        <v>1663116</v>
      </c>
    </row>
    <row r="460" spans="1:36" s="403" customFormat="1" ht="17.45" hidden="1" customHeight="1" x14ac:dyDescent="0.25">
      <c r="A460" s="439" t="s">
        <v>1020</v>
      </c>
      <c r="B460" s="438" t="s">
        <v>537</v>
      </c>
      <c r="C460" s="573" t="s">
        <v>171</v>
      </c>
      <c r="D460" s="598">
        <v>2.7</v>
      </c>
      <c r="E460" s="467">
        <v>1249.74</v>
      </c>
      <c r="F460" s="467">
        <f t="shared" si="303"/>
        <v>3374.2980000000002</v>
      </c>
      <c r="G460" s="467"/>
      <c r="H460" s="467"/>
      <c r="I460" s="589">
        <f t="shared" si="305"/>
        <v>3374.2980000000002</v>
      </c>
      <c r="J460" s="836"/>
      <c r="K460" s="807">
        <v>1249.74</v>
      </c>
      <c r="L460" s="808">
        <f t="shared" si="306"/>
        <v>0</v>
      </c>
      <c r="M460" s="807"/>
      <c r="N460" s="808"/>
      <c r="O460" s="812">
        <f t="shared" si="308"/>
        <v>0</v>
      </c>
      <c r="P460" s="641">
        <f t="shared" si="301"/>
        <v>0</v>
      </c>
      <c r="Q460" s="514">
        <f t="shared" si="302"/>
        <v>0</v>
      </c>
      <c r="R460" s="640">
        <f t="shared" si="284"/>
        <v>0</v>
      </c>
      <c r="S460" s="652"/>
      <c r="T460" s="521">
        <v>1249.74</v>
      </c>
      <c r="U460" s="521">
        <f t="shared" si="309"/>
        <v>0</v>
      </c>
      <c r="V460" s="521"/>
      <c r="W460" s="521"/>
      <c r="X460" s="673">
        <f t="shared" si="311"/>
        <v>0</v>
      </c>
      <c r="Y460" s="652"/>
      <c r="Z460" s="521">
        <v>1249.74</v>
      </c>
      <c r="AA460" s="521">
        <f t="shared" si="312"/>
        <v>0</v>
      </c>
      <c r="AB460" s="521"/>
      <c r="AC460" s="521"/>
      <c r="AD460" s="673">
        <f t="shared" si="314"/>
        <v>0</v>
      </c>
      <c r="AE460" s="744">
        <f t="shared" si="300"/>
        <v>2.7</v>
      </c>
      <c r="AF460" s="751">
        <v>1249.74</v>
      </c>
      <c r="AG460" s="751">
        <f t="shared" si="315"/>
        <v>3374.2980000000002</v>
      </c>
      <c r="AH460" s="751"/>
      <c r="AI460" s="751"/>
      <c r="AJ460" s="752">
        <f t="shared" si="317"/>
        <v>3374.2980000000002</v>
      </c>
    </row>
    <row r="461" spans="1:36" s="403" customFormat="1" ht="17.45" hidden="1" customHeight="1" x14ac:dyDescent="0.25">
      <c r="A461" s="439" t="s">
        <v>1021</v>
      </c>
      <c r="B461" s="438" t="s">
        <v>538</v>
      </c>
      <c r="C461" s="578" t="s">
        <v>171</v>
      </c>
      <c r="D461" s="601">
        <v>1.2</v>
      </c>
      <c r="E461" s="467">
        <v>1522.22</v>
      </c>
      <c r="F461" s="467">
        <f t="shared" si="303"/>
        <v>1826.664</v>
      </c>
      <c r="G461" s="467">
        <v>1092</v>
      </c>
      <c r="H461" s="467">
        <f>G461*D461</f>
        <v>1310.3999999999999</v>
      </c>
      <c r="I461" s="589">
        <f t="shared" si="305"/>
        <v>3137.0639999999999</v>
      </c>
      <c r="J461" s="801"/>
      <c r="K461" s="807">
        <v>1522.22</v>
      </c>
      <c r="L461" s="808">
        <f t="shared" si="306"/>
        <v>0</v>
      </c>
      <c r="M461" s="807">
        <v>1092</v>
      </c>
      <c r="N461" s="808">
        <f>M461*J461</f>
        <v>0</v>
      </c>
      <c r="O461" s="812">
        <f t="shared" si="308"/>
        <v>0</v>
      </c>
      <c r="P461" s="641">
        <f t="shared" si="301"/>
        <v>0</v>
      </c>
      <c r="Q461" s="514">
        <f t="shared" si="302"/>
        <v>0</v>
      </c>
      <c r="R461" s="640">
        <f t="shared" si="284"/>
        <v>0</v>
      </c>
      <c r="S461" s="641"/>
      <c r="T461" s="521">
        <v>1522.22</v>
      </c>
      <c r="U461" s="521">
        <f t="shared" si="309"/>
        <v>0</v>
      </c>
      <c r="V461" s="521">
        <v>1092</v>
      </c>
      <c r="W461" s="521">
        <f>V461*S461</f>
        <v>0</v>
      </c>
      <c r="X461" s="673">
        <f t="shared" si="311"/>
        <v>0</v>
      </c>
      <c r="Y461" s="641"/>
      <c r="Z461" s="521">
        <v>1522.22</v>
      </c>
      <c r="AA461" s="521">
        <f t="shared" si="312"/>
        <v>0</v>
      </c>
      <c r="AB461" s="521">
        <v>1092</v>
      </c>
      <c r="AC461" s="521">
        <f>AB461*Y461</f>
        <v>0</v>
      </c>
      <c r="AD461" s="673">
        <f t="shared" si="314"/>
        <v>0</v>
      </c>
      <c r="AE461" s="744">
        <f t="shared" si="300"/>
        <v>1.2</v>
      </c>
      <c r="AF461" s="751">
        <v>1522.22</v>
      </c>
      <c r="AG461" s="751">
        <f t="shared" si="315"/>
        <v>1826.664</v>
      </c>
      <c r="AH461" s="751">
        <v>1092</v>
      </c>
      <c r="AI461" s="751">
        <f>AH461*AE461</f>
        <v>1310.3999999999999</v>
      </c>
      <c r="AJ461" s="752">
        <f t="shared" si="317"/>
        <v>3137.0639999999999</v>
      </c>
    </row>
    <row r="462" spans="1:36" s="403" customFormat="1" ht="17.45" hidden="1" customHeight="1" x14ac:dyDescent="0.25">
      <c r="A462" s="439" t="s">
        <v>1022</v>
      </c>
      <c r="B462" s="438" t="s">
        <v>539</v>
      </c>
      <c r="C462" s="573" t="s">
        <v>171</v>
      </c>
      <c r="D462" s="598">
        <v>1.5</v>
      </c>
      <c r="E462" s="467">
        <v>1249.74</v>
      </c>
      <c r="F462" s="467">
        <f t="shared" si="303"/>
        <v>1874.6100000000001</v>
      </c>
      <c r="G462" s="467"/>
      <c r="H462" s="467"/>
      <c r="I462" s="589">
        <f t="shared" si="305"/>
        <v>1874.6100000000001</v>
      </c>
      <c r="J462" s="836"/>
      <c r="K462" s="807">
        <v>1249.74</v>
      </c>
      <c r="L462" s="808">
        <f t="shared" si="306"/>
        <v>0</v>
      </c>
      <c r="M462" s="807"/>
      <c r="N462" s="808"/>
      <c r="O462" s="812">
        <f t="shared" si="308"/>
        <v>0</v>
      </c>
      <c r="P462" s="641">
        <f t="shared" si="301"/>
        <v>0</v>
      </c>
      <c r="Q462" s="514">
        <f t="shared" si="302"/>
        <v>0</v>
      </c>
      <c r="R462" s="640">
        <f t="shared" si="284"/>
        <v>0</v>
      </c>
      <c r="S462" s="652"/>
      <c r="T462" s="521">
        <v>1249.74</v>
      </c>
      <c r="U462" s="521">
        <f t="shared" si="309"/>
        <v>0</v>
      </c>
      <c r="V462" s="521"/>
      <c r="W462" s="521"/>
      <c r="X462" s="673">
        <f t="shared" si="311"/>
        <v>0</v>
      </c>
      <c r="Y462" s="652"/>
      <c r="Z462" s="521">
        <v>1249.74</v>
      </c>
      <c r="AA462" s="521">
        <f t="shared" si="312"/>
        <v>0</v>
      </c>
      <c r="AB462" s="521"/>
      <c r="AC462" s="521"/>
      <c r="AD462" s="673">
        <f t="shared" si="314"/>
        <v>0</v>
      </c>
      <c r="AE462" s="744">
        <f t="shared" si="300"/>
        <v>1.5</v>
      </c>
      <c r="AF462" s="751">
        <v>1249.74</v>
      </c>
      <c r="AG462" s="751">
        <f t="shared" si="315"/>
        <v>1874.6100000000001</v>
      </c>
      <c r="AH462" s="751"/>
      <c r="AI462" s="751"/>
      <c r="AJ462" s="752">
        <f t="shared" si="317"/>
        <v>1874.6100000000001</v>
      </c>
    </row>
    <row r="463" spans="1:36" s="403" customFormat="1" ht="17.45" hidden="1" customHeight="1" x14ac:dyDescent="0.25">
      <c r="A463" s="439" t="s">
        <v>1023</v>
      </c>
      <c r="B463" s="438" t="s">
        <v>540</v>
      </c>
      <c r="C463" s="573" t="s">
        <v>171</v>
      </c>
      <c r="D463" s="598">
        <v>1.2</v>
      </c>
      <c r="E463" s="467">
        <v>3144</v>
      </c>
      <c r="F463" s="467">
        <f t="shared" si="303"/>
        <v>3772.7999999999997</v>
      </c>
      <c r="G463" s="467"/>
      <c r="H463" s="467"/>
      <c r="I463" s="589">
        <f t="shared" si="305"/>
        <v>3772.7999999999997</v>
      </c>
      <c r="J463" s="836"/>
      <c r="K463" s="807">
        <v>3144</v>
      </c>
      <c r="L463" s="808">
        <f t="shared" si="306"/>
        <v>0</v>
      </c>
      <c r="M463" s="807"/>
      <c r="N463" s="808"/>
      <c r="O463" s="812">
        <f t="shared" si="308"/>
        <v>0</v>
      </c>
      <c r="P463" s="641">
        <f t="shared" si="301"/>
        <v>0</v>
      </c>
      <c r="Q463" s="514">
        <f t="shared" si="302"/>
        <v>0</v>
      </c>
      <c r="R463" s="640">
        <f t="shared" si="284"/>
        <v>0</v>
      </c>
      <c r="S463" s="652"/>
      <c r="T463" s="521">
        <v>3144</v>
      </c>
      <c r="U463" s="521">
        <f t="shared" si="309"/>
        <v>0</v>
      </c>
      <c r="V463" s="521"/>
      <c r="W463" s="521"/>
      <c r="X463" s="673">
        <f t="shared" si="311"/>
        <v>0</v>
      </c>
      <c r="Y463" s="652"/>
      <c r="Z463" s="521">
        <v>3144</v>
      </c>
      <c r="AA463" s="521">
        <f t="shared" si="312"/>
        <v>0</v>
      </c>
      <c r="AB463" s="521"/>
      <c r="AC463" s="521"/>
      <c r="AD463" s="673">
        <f t="shared" si="314"/>
        <v>0</v>
      </c>
      <c r="AE463" s="744">
        <f t="shared" si="300"/>
        <v>1.2</v>
      </c>
      <c r="AF463" s="751">
        <v>3144</v>
      </c>
      <c r="AG463" s="751">
        <f t="shared" si="315"/>
        <v>3772.7999999999997</v>
      </c>
      <c r="AH463" s="751"/>
      <c r="AI463" s="751"/>
      <c r="AJ463" s="752">
        <f t="shared" si="317"/>
        <v>3772.7999999999997</v>
      </c>
    </row>
    <row r="464" spans="1:36" s="403" customFormat="1" ht="17.45" hidden="1" customHeight="1" x14ac:dyDescent="0.25">
      <c r="A464" s="439" t="s">
        <v>1024</v>
      </c>
      <c r="B464" s="438" t="s">
        <v>268</v>
      </c>
      <c r="C464" s="573" t="s">
        <v>224</v>
      </c>
      <c r="D464" s="598">
        <v>1</v>
      </c>
      <c r="E464" s="467"/>
      <c r="F464" s="467"/>
      <c r="G464" s="467">
        <v>28704</v>
      </c>
      <c r="H464" s="467">
        <f>G464*D464</f>
        <v>28704</v>
      </c>
      <c r="I464" s="589">
        <f t="shared" si="305"/>
        <v>28704</v>
      </c>
      <c r="J464" s="836"/>
      <c r="K464" s="807"/>
      <c r="L464" s="808"/>
      <c r="M464" s="807">
        <v>28704</v>
      </c>
      <c r="N464" s="808">
        <f>M464*J464</f>
        <v>0</v>
      </c>
      <c r="O464" s="812">
        <f t="shared" si="308"/>
        <v>0</v>
      </c>
      <c r="P464" s="641">
        <f t="shared" si="301"/>
        <v>0</v>
      </c>
      <c r="Q464" s="514">
        <f t="shared" si="302"/>
        <v>0</v>
      </c>
      <c r="R464" s="640">
        <f t="shared" si="284"/>
        <v>0</v>
      </c>
      <c r="S464" s="652"/>
      <c r="T464" s="521"/>
      <c r="U464" s="521"/>
      <c r="V464" s="521">
        <v>28704</v>
      </c>
      <c r="W464" s="521">
        <f>V464*S464</f>
        <v>0</v>
      </c>
      <c r="X464" s="673">
        <f t="shared" si="311"/>
        <v>0</v>
      </c>
      <c r="Y464" s="652"/>
      <c r="Z464" s="521"/>
      <c r="AA464" s="521"/>
      <c r="AB464" s="521">
        <v>28704</v>
      </c>
      <c r="AC464" s="521">
        <f>AB464*Y464</f>
        <v>0</v>
      </c>
      <c r="AD464" s="673">
        <f t="shared" si="314"/>
        <v>0</v>
      </c>
      <c r="AE464" s="744">
        <f t="shared" si="300"/>
        <v>1</v>
      </c>
      <c r="AF464" s="751"/>
      <c r="AG464" s="751"/>
      <c r="AH464" s="751">
        <v>28704</v>
      </c>
      <c r="AI464" s="751">
        <f>AH464*AE464</f>
        <v>28704</v>
      </c>
      <c r="AJ464" s="752">
        <f t="shared" si="317"/>
        <v>28704</v>
      </c>
    </row>
    <row r="465" spans="1:36" s="403" customFormat="1" ht="17.45" hidden="1" customHeight="1" x14ac:dyDescent="0.25">
      <c r="A465" s="439" t="s">
        <v>1025</v>
      </c>
      <c r="B465" s="438" t="s">
        <v>358</v>
      </c>
      <c r="C465" s="573" t="s">
        <v>224</v>
      </c>
      <c r="D465" s="598">
        <v>1</v>
      </c>
      <c r="E465" s="467">
        <v>76800</v>
      </c>
      <c r="F465" s="467">
        <f>E465*D465</f>
        <v>76800</v>
      </c>
      <c r="G465" s="467"/>
      <c r="H465" s="467"/>
      <c r="I465" s="589">
        <f t="shared" si="305"/>
        <v>76800</v>
      </c>
      <c r="J465" s="836"/>
      <c r="K465" s="807">
        <v>76800</v>
      </c>
      <c r="L465" s="808">
        <f>K465*J465</f>
        <v>0</v>
      </c>
      <c r="M465" s="807"/>
      <c r="N465" s="808"/>
      <c r="O465" s="812">
        <f t="shared" si="308"/>
        <v>0</v>
      </c>
      <c r="P465" s="641">
        <f t="shared" si="301"/>
        <v>0</v>
      </c>
      <c r="Q465" s="514">
        <f t="shared" si="302"/>
        <v>0</v>
      </c>
      <c r="R465" s="640">
        <f t="shared" si="284"/>
        <v>0</v>
      </c>
      <c r="S465" s="652"/>
      <c r="T465" s="521">
        <v>76800</v>
      </c>
      <c r="U465" s="521">
        <f>T465*S465</f>
        <v>0</v>
      </c>
      <c r="V465" s="521"/>
      <c r="W465" s="521"/>
      <c r="X465" s="673">
        <f t="shared" si="311"/>
        <v>0</v>
      </c>
      <c r="Y465" s="652"/>
      <c r="Z465" s="521">
        <v>76800</v>
      </c>
      <c r="AA465" s="521">
        <f>Z465*Y465</f>
        <v>0</v>
      </c>
      <c r="AB465" s="521"/>
      <c r="AC465" s="521"/>
      <c r="AD465" s="673">
        <f t="shared" si="314"/>
        <v>0</v>
      </c>
      <c r="AE465" s="744">
        <f t="shared" si="300"/>
        <v>1</v>
      </c>
      <c r="AF465" s="751">
        <v>76800</v>
      </c>
      <c r="AG465" s="751">
        <f>AF465*AE465</f>
        <v>76800</v>
      </c>
      <c r="AH465" s="751"/>
      <c r="AI465" s="751"/>
      <c r="AJ465" s="752">
        <f t="shared" si="317"/>
        <v>76800</v>
      </c>
    </row>
    <row r="466" spans="1:36" s="404" customFormat="1" ht="17.45" hidden="1" customHeight="1" x14ac:dyDescent="0.25">
      <c r="A466" s="706" t="s">
        <v>541</v>
      </c>
      <c r="B466" s="698" t="s">
        <v>542</v>
      </c>
      <c r="C466" s="699"/>
      <c r="D466" s="700"/>
      <c r="E466" s="465"/>
      <c r="F466" s="465">
        <f>SUM(F467:F484)</f>
        <v>557498.30000000005</v>
      </c>
      <c r="G466" s="465"/>
      <c r="H466" s="465">
        <f>SUM(H467:H484)</f>
        <v>1249440.52</v>
      </c>
      <c r="I466" s="590">
        <f>SUM(I467:I484)</f>
        <v>1806938.82</v>
      </c>
      <c r="J466" s="833"/>
      <c r="K466" s="802"/>
      <c r="L466" s="803">
        <f>SUM(L467:L484)</f>
        <v>0</v>
      </c>
      <c r="M466" s="802"/>
      <c r="N466" s="803">
        <f>SUM(N467:N484)</f>
        <v>0</v>
      </c>
      <c r="O466" s="813">
        <f>SUM(O467:O484)</f>
        <v>0</v>
      </c>
      <c r="P466" s="641">
        <f t="shared" si="301"/>
        <v>0</v>
      </c>
      <c r="Q466" s="514">
        <f t="shared" si="302"/>
        <v>0</v>
      </c>
      <c r="R466" s="640">
        <f t="shared" si="284"/>
        <v>0</v>
      </c>
      <c r="S466" s="636"/>
      <c r="T466" s="520"/>
      <c r="U466" s="520">
        <f>SUM(U467:U484)</f>
        <v>0</v>
      </c>
      <c r="V466" s="520"/>
      <c r="W466" s="520">
        <f>SUM(W467:W484)</f>
        <v>0</v>
      </c>
      <c r="X466" s="672">
        <f>SUM(X467:X484)</f>
        <v>0</v>
      </c>
      <c r="Y466" s="636"/>
      <c r="Z466" s="520"/>
      <c r="AA466" s="520">
        <f>SUM(AA467:AA484)</f>
        <v>0</v>
      </c>
      <c r="AB466" s="520"/>
      <c r="AC466" s="520">
        <f>SUM(AC467:AC484)</f>
        <v>0</v>
      </c>
      <c r="AD466" s="672">
        <f>SUM(AD467:AD484)</f>
        <v>0</v>
      </c>
      <c r="AE466" s="744">
        <f t="shared" si="300"/>
        <v>0</v>
      </c>
      <c r="AF466" s="749"/>
      <c r="AG466" s="749">
        <f>SUM(AG467:AG484)</f>
        <v>557498.30000000005</v>
      </c>
      <c r="AH466" s="749"/>
      <c r="AI466" s="749">
        <f>SUM(AI467:AI484)</f>
        <v>1249440.52</v>
      </c>
      <c r="AJ466" s="750">
        <f>SUM(AJ467:AJ484)</f>
        <v>1806938.82</v>
      </c>
    </row>
    <row r="467" spans="1:36" s="403" customFormat="1" ht="17.45" hidden="1" customHeight="1" x14ac:dyDescent="0.25">
      <c r="A467" s="439" t="s">
        <v>840</v>
      </c>
      <c r="B467" s="438" t="s">
        <v>393</v>
      </c>
      <c r="C467" s="573" t="s">
        <v>31</v>
      </c>
      <c r="D467" s="598">
        <v>1</v>
      </c>
      <c r="E467" s="467">
        <v>5502</v>
      </c>
      <c r="F467" s="467">
        <f t="shared" ref="F467:F482" si="318">E467*D467</f>
        <v>5502</v>
      </c>
      <c r="G467" s="467">
        <v>87964</v>
      </c>
      <c r="H467" s="467">
        <f t="shared" ref="H467:H483" si="319">G467*D467</f>
        <v>87964</v>
      </c>
      <c r="I467" s="589">
        <f t="shared" ref="I467:I484" si="320">H467+F467</f>
        <v>93466</v>
      </c>
      <c r="J467" s="836"/>
      <c r="K467" s="807">
        <v>5502</v>
      </c>
      <c r="L467" s="808">
        <f t="shared" ref="L467:L482" si="321">K467*J467</f>
        <v>0</v>
      </c>
      <c r="M467" s="807">
        <v>87964</v>
      </c>
      <c r="N467" s="808">
        <f t="shared" ref="N467:N483" si="322">M467*J467</f>
        <v>0</v>
      </c>
      <c r="O467" s="812">
        <f t="shared" ref="O467:O484" si="323">N467+L467</f>
        <v>0</v>
      </c>
      <c r="P467" s="641">
        <f t="shared" si="301"/>
        <v>0</v>
      </c>
      <c r="Q467" s="514">
        <f t="shared" si="302"/>
        <v>0</v>
      </c>
      <c r="R467" s="640">
        <f t="shared" si="284"/>
        <v>0</v>
      </c>
      <c r="S467" s="652"/>
      <c r="T467" s="521">
        <v>5502</v>
      </c>
      <c r="U467" s="521">
        <f t="shared" ref="U467:U482" si="324">T467*S467</f>
        <v>0</v>
      </c>
      <c r="V467" s="521">
        <v>87964</v>
      </c>
      <c r="W467" s="521">
        <f t="shared" ref="W467:W483" si="325">V467*S467</f>
        <v>0</v>
      </c>
      <c r="X467" s="673">
        <f t="shared" ref="X467:X484" si="326">W467+U467</f>
        <v>0</v>
      </c>
      <c r="Y467" s="652"/>
      <c r="Z467" s="521">
        <v>5502</v>
      </c>
      <c r="AA467" s="521">
        <f t="shared" ref="AA467:AA482" si="327">Z467*Y467</f>
        <v>0</v>
      </c>
      <c r="AB467" s="521">
        <v>87964</v>
      </c>
      <c r="AC467" s="521">
        <f t="shared" ref="AC467:AC483" si="328">AB467*Y467</f>
        <v>0</v>
      </c>
      <c r="AD467" s="673">
        <f t="shared" ref="AD467:AD484" si="329">AC467+AA467</f>
        <v>0</v>
      </c>
      <c r="AE467" s="744">
        <f t="shared" si="300"/>
        <v>1</v>
      </c>
      <c r="AF467" s="751">
        <v>5502</v>
      </c>
      <c r="AG467" s="751">
        <f t="shared" ref="AG467:AG482" si="330">AF467*AE467</f>
        <v>5502</v>
      </c>
      <c r="AH467" s="751">
        <v>87964</v>
      </c>
      <c r="AI467" s="751">
        <f t="shared" ref="AI467:AI483" si="331">AH467*AE467</f>
        <v>87964</v>
      </c>
      <c r="AJ467" s="752">
        <f t="shared" ref="AJ467:AJ484" si="332">AI467+AG467</f>
        <v>93466</v>
      </c>
    </row>
    <row r="468" spans="1:36" s="403" customFormat="1" ht="17.45" hidden="1" customHeight="1" x14ac:dyDescent="0.25">
      <c r="A468" s="439" t="s">
        <v>1027</v>
      </c>
      <c r="B468" s="438" t="s">
        <v>393</v>
      </c>
      <c r="C468" s="573" t="s">
        <v>32</v>
      </c>
      <c r="D468" s="598">
        <v>70</v>
      </c>
      <c r="E468" s="467">
        <v>314.40000000000003</v>
      </c>
      <c r="F468" s="467">
        <f t="shared" si="318"/>
        <v>22008.000000000004</v>
      </c>
      <c r="G468" s="467">
        <v>2857.4</v>
      </c>
      <c r="H468" s="467">
        <f t="shared" si="319"/>
        <v>200018</v>
      </c>
      <c r="I468" s="589">
        <f t="shared" si="320"/>
        <v>222026</v>
      </c>
      <c r="J468" s="836"/>
      <c r="K468" s="807">
        <v>314.40000000000003</v>
      </c>
      <c r="L468" s="808">
        <f t="shared" si="321"/>
        <v>0</v>
      </c>
      <c r="M468" s="807">
        <v>2857.4</v>
      </c>
      <c r="N468" s="808">
        <f t="shared" si="322"/>
        <v>0</v>
      </c>
      <c r="O468" s="812">
        <f t="shared" si="323"/>
        <v>0</v>
      </c>
      <c r="P468" s="641">
        <f t="shared" si="301"/>
        <v>0</v>
      </c>
      <c r="Q468" s="514">
        <f t="shared" si="302"/>
        <v>0</v>
      </c>
      <c r="R468" s="640">
        <f t="shared" si="284"/>
        <v>0</v>
      </c>
      <c r="S468" s="652"/>
      <c r="T468" s="521">
        <v>314.40000000000003</v>
      </c>
      <c r="U468" s="521">
        <f t="shared" si="324"/>
        <v>0</v>
      </c>
      <c r="V468" s="521">
        <v>2857.4</v>
      </c>
      <c r="W468" s="521">
        <f t="shared" si="325"/>
        <v>0</v>
      </c>
      <c r="X468" s="673">
        <f t="shared" si="326"/>
        <v>0</v>
      </c>
      <c r="Y468" s="652"/>
      <c r="Z468" s="521">
        <v>314.40000000000003</v>
      </c>
      <c r="AA468" s="521">
        <f t="shared" si="327"/>
        <v>0</v>
      </c>
      <c r="AB468" s="521">
        <v>2857.4</v>
      </c>
      <c r="AC468" s="521">
        <f t="shared" si="328"/>
        <v>0</v>
      </c>
      <c r="AD468" s="673">
        <f t="shared" si="329"/>
        <v>0</v>
      </c>
      <c r="AE468" s="744">
        <f t="shared" si="300"/>
        <v>70</v>
      </c>
      <c r="AF468" s="751">
        <v>314.40000000000003</v>
      </c>
      <c r="AG468" s="751">
        <f t="shared" si="330"/>
        <v>22008.000000000004</v>
      </c>
      <c r="AH468" s="751">
        <v>2857.4</v>
      </c>
      <c r="AI468" s="751">
        <f t="shared" si="331"/>
        <v>200018</v>
      </c>
      <c r="AJ468" s="752">
        <f t="shared" si="332"/>
        <v>222026</v>
      </c>
    </row>
    <row r="469" spans="1:36" s="403" customFormat="1" ht="17.45" hidden="1" customHeight="1" x14ac:dyDescent="0.25">
      <c r="A469" s="439" t="s">
        <v>1028</v>
      </c>
      <c r="B469" s="438" t="s">
        <v>460</v>
      </c>
      <c r="C469" s="573" t="s">
        <v>32</v>
      </c>
      <c r="D469" s="598">
        <v>15</v>
      </c>
      <c r="E469" s="467">
        <v>162.44</v>
      </c>
      <c r="F469" s="467">
        <f t="shared" si="318"/>
        <v>2436.6</v>
      </c>
      <c r="G469" s="467">
        <v>496.6</v>
      </c>
      <c r="H469" s="467">
        <f t="shared" si="319"/>
        <v>7449</v>
      </c>
      <c r="I469" s="589">
        <f t="shared" si="320"/>
        <v>9885.6</v>
      </c>
      <c r="J469" s="836"/>
      <c r="K469" s="807">
        <v>162.44</v>
      </c>
      <c r="L469" s="808">
        <f t="shared" si="321"/>
        <v>0</v>
      </c>
      <c r="M469" s="807">
        <v>496.6</v>
      </c>
      <c r="N469" s="808">
        <f t="shared" si="322"/>
        <v>0</v>
      </c>
      <c r="O469" s="812">
        <f t="shared" si="323"/>
        <v>0</v>
      </c>
      <c r="P469" s="641">
        <f t="shared" si="301"/>
        <v>0</v>
      </c>
      <c r="Q469" s="514">
        <f t="shared" si="302"/>
        <v>0</v>
      </c>
      <c r="R469" s="640">
        <f t="shared" si="284"/>
        <v>0</v>
      </c>
      <c r="S469" s="652"/>
      <c r="T469" s="521">
        <v>162.44</v>
      </c>
      <c r="U469" s="521">
        <f t="shared" si="324"/>
        <v>0</v>
      </c>
      <c r="V469" s="521">
        <v>496.6</v>
      </c>
      <c r="W469" s="521">
        <f t="shared" si="325"/>
        <v>0</v>
      </c>
      <c r="X469" s="673">
        <f t="shared" si="326"/>
        <v>0</v>
      </c>
      <c r="Y469" s="652"/>
      <c r="Z469" s="521">
        <v>162.44</v>
      </c>
      <c r="AA469" s="521">
        <f t="shared" si="327"/>
        <v>0</v>
      </c>
      <c r="AB469" s="521">
        <v>496.6</v>
      </c>
      <c r="AC469" s="521">
        <f t="shared" si="328"/>
        <v>0</v>
      </c>
      <c r="AD469" s="673">
        <f t="shared" si="329"/>
        <v>0</v>
      </c>
      <c r="AE469" s="744">
        <f t="shared" si="300"/>
        <v>15</v>
      </c>
      <c r="AF469" s="751">
        <v>162.44</v>
      </c>
      <c r="AG469" s="751">
        <f t="shared" si="330"/>
        <v>2436.6</v>
      </c>
      <c r="AH469" s="751">
        <v>496.6</v>
      </c>
      <c r="AI469" s="751">
        <f t="shared" si="331"/>
        <v>7449</v>
      </c>
      <c r="AJ469" s="752">
        <f t="shared" si="332"/>
        <v>9885.6</v>
      </c>
    </row>
    <row r="470" spans="1:36" s="403" customFormat="1" ht="17.45" hidden="1" customHeight="1" x14ac:dyDescent="0.25">
      <c r="A470" s="439" t="s">
        <v>1029</v>
      </c>
      <c r="B470" s="438" t="s">
        <v>460</v>
      </c>
      <c r="C470" s="573" t="s">
        <v>32</v>
      </c>
      <c r="D470" s="598">
        <v>350</v>
      </c>
      <c r="E470" s="467">
        <v>162.44</v>
      </c>
      <c r="F470" s="467">
        <f t="shared" si="318"/>
        <v>56854</v>
      </c>
      <c r="G470" s="467">
        <v>434.2</v>
      </c>
      <c r="H470" s="467">
        <f t="shared" si="319"/>
        <v>151970</v>
      </c>
      <c r="I470" s="589">
        <f t="shared" si="320"/>
        <v>208824</v>
      </c>
      <c r="J470" s="836"/>
      <c r="K470" s="807">
        <v>162.44</v>
      </c>
      <c r="L470" s="808">
        <f t="shared" si="321"/>
        <v>0</v>
      </c>
      <c r="M470" s="807">
        <v>434.2</v>
      </c>
      <c r="N470" s="808">
        <f t="shared" si="322"/>
        <v>0</v>
      </c>
      <c r="O470" s="812">
        <f t="shared" si="323"/>
        <v>0</v>
      </c>
      <c r="P470" s="641">
        <f t="shared" si="301"/>
        <v>0</v>
      </c>
      <c r="Q470" s="514">
        <f t="shared" si="302"/>
        <v>0</v>
      </c>
      <c r="R470" s="640">
        <f t="shared" si="284"/>
        <v>0</v>
      </c>
      <c r="S470" s="652"/>
      <c r="T470" s="521">
        <v>162.44</v>
      </c>
      <c r="U470" s="521">
        <f t="shared" si="324"/>
        <v>0</v>
      </c>
      <c r="V470" s="521">
        <v>434.2</v>
      </c>
      <c r="W470" s="521">
        <f t="shared" si="325"/>
        <v>0</v>
      </c>
      <c r="X470" s="673">
        <f t="shared" si="326"/>
        <v>0</v>
      </c>
      <c r="Y470" s="652"/>
      <c r="Z470" s="521">
        <v>162.44</v>
      </c>
      <c r="AA470" s="521">
        <f t="shared" si="327"/>
        <v>0</v>
      </c>
      <c r="AB470" s="521">
        <v>434.2</v>
      </c>
      <c r="AC470" s="521">
        <f t="shared" si="328"/>
        <v>0</v>
      </c>
      <c r="AD470" s="673">
        <f t="shared" si="329"/>
        <v>0</v>
      </c>
      <c r="AE470" s="744">
        <f t="shared" si="300"/>
        <v>350</v>
      </c>
      <c r="AF470" s="751">
        <v>162.44</v>
      </c>
      <c r="AG470" s="751">
        <f t="shared" si="330"/>
        <v>56854</v>
      </c>
      <c r="AH470" s="751">
        <v>434.2</v>
      </c>
      <c r="AI470" s="751">
        <f t="shared" si="331"/>
        <v>151970</v>
      </c>
      <c r="AJ470" s="752">
        <f t="shared" si="332"/>
        <v>208824</v>
      </c>
    </row>
    <row r="471" spans="1:36" s="403" customFormat="1" ht="17.45" hidden="1" customHeight="1" x14ac:dyDescent="0.25">
      <c r="A471" s="439" t="s">
        <v>1030</v>
      </c>
      <c r="B471" s="438" t="s">
        <v>460</v>
      </c>
      <c r="C471" s="573" t="s">
        <v>32</v>
      </c>
      <c r="D471" s="598">
        <v>210</v>
      </c>
      <c r="E471" s="467">
        <v>162.44</v>
      </c>
      <c r="F471" s="467">
        <f t="shared" si="318"/>
        <v>34112.400000000001</v>
      </c>
      <c r="G471" s="467">
        <v>184.6</v>
      </c>
      <c r="H471" s="467">
        <f t="shared" si="319"/>
        <v>38766</v>
      </c>
      <c r="I471" s="589">
        <f t="shared" si="320"/>
        <v>72878.399999999994</v>
      </c>
      <c r="J471" s="836"/>
      <c r="K471" s="807">
        <v>162.44</v>
      </c>
      <c r="L471" s="808">
        <f t="shared" si="321"/>
        <v>0</v>
      </c>
      <c r="M471" s="807">
        <v>184.6</v>
      </c>
      <c r="N471" s="808">
        <f t="shared" si="322"/>
        <v>0</v>
      </c>
      <c r="O471" s="812">
        <f t="shared" si="323"/>
        <v>0</v>
      </c>
      <c r="P471" s="641">
        <f t="shared" si="301"/>
        <v>0</v>
      </c>
      <c r="Q471" s="514">
        <f t="shared" si="302"/>
        <v>0</v>
      </c>
      <c r="R471" s="640">
        <f t="shared" ref="R471:R534" si="333">(D471*K471)-(D471*T471)</f>
        <v>0</v>
      </c>
      <c r="S471" s="652"/>
      <c r="T471" s="521">
        <v>162.44</v>
      </c>
      <c r="U471" s="521">
        <f t="shared" si="324"/>
        <v>0</v>
      </c>
      <c r="V471" s="521">
        <v>184.6</v>
      </c>
      <c r="W471" s="521">
        <f t="shared" si="325"/>
        <v>0</v>
      </c>
      <c r="X471" s="673">
        <f t="shared" si="326"/>
        <v>0</v>
      </c>
      <c r="Y471" s="652"/>
      <c r="Z471" s="521">
        <v>162.44</v>
      </c>
      <c r="AA471" s="521">
        <f t="shared" si="327"/>
        <v>0</v>
      </c>
      <c r="AB471" s="521">
        <v>184.6</v>
      </c>
      <c r="AC471" s="521">
        <f t="shared" si="328"/>
        <v>0</v>
      </c>
      <c r="AD471" s="673">
        <f t="shared" si="329"/>
        <v>0</v>
      </c>
      <c r="AE471" s="744">
        <f t="shared" si="300"/>
        <v>210</v>
      </c>
      <c r="AF471" s="751">
        <v>162.44</v>
      </c>
      <c r="AG471" s="751">
        <f t="shared" si="330"/>
        <v>34112.400000000001</v>
      </c>
      <c r="AH471" s="751">
        <v>184.6</v>
      </c>
      <c r="AI471" s="751">
        <f t="shared" si="331"/>
        <v>38766</v>
      </c>
      <c r="AJ471" s="752">
        <f t="shared" si="332"/>
        <v>72878.399999999994</v>
      </c>
    </row>
    <row r="472" spans="1:36" s="403" customFormat="1" ht="17.45" hidden="1" customHeight="1" x14ac:dyDescent="0.25">
      <c r="A472" s="439" t="s">
        <v>1031</v>
      </c>
      <c r="B472" s="438" t="s">
        <v>460</v>
      </c>
      <c r="C472" s="573" t="s">
        <v>32</v>
      </c>
      <c r="D472" s="598">
        <v>270</v>
      </c>
      <c r="E472" s="467">
        <v>162.44</v>
      </c>
      <c r="F472" s="467">
        <f t="shared" si="318"/>
        <v>43858.8</v>
      </c>
      <c r="G472" s="467">
        <v>166.92000000000002</v>
      </c>
      <c r="H472" s="467">
        <f t="shared" si="319"/>
        <v>45068.4</v>
      </c>
      <c r="I472" s="589">
        <f t="shared" si="320"/>
        <v>88927.200000000012</v>
      </c>
      <c r="J472" s="836"/>
      <c r="K472" s="807">
        <v>162.44</v>
      </c>
      <c r="L472" s="808">
        <f t="shared" si="321"/>
        <v>0</v>
      </c>
      <c r="M472" s="807">
        <v>166.92000000000002</v>
      </c>
      <c r="N472" s="808">
        <f t="shared" si="322"/>
        <v>0</v>
      </c>
      <c r="O472" s="812">
        <f t="shared" si="323"/>
        <v>0</v>
      </c>
      <c r="P472" s="641">
        <f t="shared" si="301"/>
        <v>0</v>
      </c>
      <c r="Q472" s="514">
        <f t="shared" si="302"/>
        <v>0</v>
      </c>
      <c r="R472" s="640">
        <f t="shared" si="333"/>
        <v>0</v>
      </c>
      <c r="S472" s="652"/>
      <c r="T472" s="521">
        <v>162.44</v>
      </c>
      <c r="U472" s="521">
        <f t="shared" si="324"/>
        <v>0</v>
      </c>
      <c r="V472" s="521">
        <v>166.92000000000002</v>
      </c>
      <c r="W472" s="521">
        <f t="shared" si="325"/>
        <v>0</v>
      </c>
      <c r="X472" s="673">
        <f t="shared" si="326"/>
        <v>0</v>
      </c>
      <c r="Y472" s="652"/>
      <c r="Z472" s="521">
        <v>162.44</v>
      </c>
      <c r="AA472" s="521">
        <f t="shared" si="327"/>
        <v>0</v>
      </c>
      <c r="AB472" s="521">
        <v>166.92000000000002</v>
      </c>
      <c r="AC472" s="521">
        <f t="shared" si="328"/>
        <v>0</v>
      </c>
      <c r="AD472" s="673">
        <f t="shared" si="329"/>
        <v>0</v>
      </c>
      <c r="AE472" s="744">
        <f t="shared" si="300"/>
        <v>270</v>
      </c>
      <c r="AF472" s="751">
        <v>162.44</v>
      </c>
      <c r="AG472" s="751">
        <f t="shared" si="330"/>
        <v>43858.8</v>
      </c>
      <c r="AH472" s="751">
        <v>166.92000000000002</v>
      </c>
      <c r="AI472" s="751">
        <f t="shared" si="331"/>
        <v>45068.4</v>
      </c>
      <c r="AJ472" s="752">
        <f t="shared" si="332"/>
        <v>88927.200000000012</v>
      </c>
    </row>
    <row r="473" spans="1:36" s="403" customFormat="1" ht="17.45" hidden="1" customHeight="1" x14ac:dyDescent="0.25">
      <c r="A473" s="439" t="s">
        <v>1032</v>
      </c>
      <c r="B473" s="438" t="s">
        <v>400</v>
      </c>
      <c r="C473" s="573" t="s">
        <v>378</v>
      </c>
      <c r="D473" s="598">
        <v>300</v>
      </c>
      <c r="E473" s="467">
        <v>838.40000000000009</v>
      </c>
      <c r="F473" s="467">
        <f t="shared" si="318"/>
        <v>251520.00000000003</v>
      </c>
      <c r="G473" s="467">
        <v>1759</v>
      </c>
      <c r="H473" s="467">
        <f t="shared" si="319"/>
        <v>527700</v>
      </c>
      <c r="I473" s="589">
        <f t="shared" si="320"/>
        <v>779220</v>
      </c>
      <c r="J473" s="836"/>
      <c r="K473" s="807">
        <v>838.40000000000009</v>
      </c>
      <c r="L473" s="808">
        <f t="shared" si="321"/>
        <v>0</v>
      </c>
      <c r="M473" s="807">
        <v>1759</v>
      </c>
      <c r="N473" s="808">
        <f t="shared" si="322"/>
        <v>0</v>
      </c>
      <c r="O473" s="812">
        <f t="shared" si="323"/>
        <v>0</v>
      </c>
      <c r="P473" s="641">
        <f t="shared" si="301"/>
        <v>0</v>
      </c>
      <c r="Q473" s="514">
        <f t="shared" si="302"/>
        <v>0</v>
      </c>
      <c r="R473" s="640">
        <f t="shared" si="333"/>
        <v>0</v>
      </c>
      <c r="S473" s="652"/>
      <c r="T473" s="521">
        <v>838.40000000000009</v>
      </c>
      <c r="U473" s="521">
        <f t="shared" si="324"/>
        <v>0</v>
      </c>
      <c r="V473" s="521">
        <v>1759</v>
      </c>
      <c r="W473" s="521">
        <f t="shared" si="325"/>
        <v>0</v>
      </c>
      <c r="X473" s="673">
        <f t="shared" si="326"/>
        <v>0</v>
      </c>
      <c r="Y473" s="652"/>
      <c r="Z473" s="521">
        <v>838.40000000000009</v>
      </c>
      <c r="AA473" s="521">
        <f t="shared" si="327"/>
        <v>0</v>
      </c>
      <c r="AB473" s="521">
        <v>1759</v>
      </c>
      <c r="AC473" s="521">
        <f t="shared" si="328"/>
        <v>0</v>
      </c>
      <c r="AD473" s="673">
        <f t="shared" si="329"/>
        <v>0</v>
      </c>
      <c r="AE473" s="744">
        <f t="shared" si="300"/>
        <v>300</v>
      </c>
      <c r="AF473" s="751">
        <v>838.40000000000009</v>
      </c>
      <c r="AG473" s="751">
        <f t="shared" si="330"/>
        <v>251520.00000000003</v>
      </c>
      <c r="AH473" s="751">
        <v>1759</v>
      </c>
      <c r="AI473" s="751">
        <f t="shared" si="331"/>
        <v>527700</v>
      </c>
      <c r="AJ473" s="752">
        <f t="shared" si="332"/>
        <v>779220</v>
      </c>
    </row>
    <row r="474" spans="1:36" s="403" customFormat="1" ht="26.45" hidden="1" customHeight="1" x14ac:dyDescent="0.25">
      <c r="A474" s="439" t="s">
        <v>1033</v>
      </c>
      <c r="B474" s="438" t="s">
        <v>463</v>
      </c>
      <c r="C474" s="573" t="s">
        <v>31</v>
      </c>
      <c r="D474" s="598">
        <v>110</v>
      </c>
      <c r="E474" s="467">
        <v>262</v>
      </c>
      <c r="F474" s="467">
        <f t="shared" si="318"/>
        <v>28820</v>
      </c>
      <c r="G474" s="467">
        <v>681.2</v>
      </c>
      <c r="H474" s="467">
        <f t="shared" si="319"/>
        <v>74932</v>
      </c>
      <c r="I474" s="589">
        <f t="shared" si="320"/>
        <v>103752</v>
      </c>
      <c r="J474" s="836"/>
      <c r="K474" s="807">
        <v>262</v>
      </c>
      <c r="L474" s="808">
        <f t="shared" si="321"/>
        <v>0</v>
      </c>
      <c r="M474" s="807">
        <v>681.2</v>
      </c>
      <c r="N474" s="808">
        <f t="shared" si="322"/>
        <v>0</v>
      </c>
      <c r="O474" s="812">
        <f t="shared" si="323"/>
        <v>0</v>
      </c>
      <c r="P474" s="641">
        <f t="shared" si="301"/>
        <v>0</v>
      </c>
      <c r="Q474" s="514">
        <f t="shared" si="302"/>
        <v>0</v>
      </c>
      <c r="R474" s="640">
        <f t="shared" si="333"/>
        <v>0</v>
      </c>
      <c r="S474" s="652"/>
      <c r="T474" s="521">
        <v>262</v>
      </c>
      <c r="U474" s="521">
        <f t="shared" si="324"/>
        <v>0</v>
      </c>
      <c r="V474" s="521">
        <v>681.2</v>
      </c>
      <c r="W474" s="521">
        <f t="shared" si="325"/>
        <v>0</v>
      </c>
      <c r="X474" s="673">
        <f t="shared" si="326"/>
        <v>0</v>
      </c>
      <c r="Y474" s="652"/>
      <c r="Z474" s="521">
        <v>262</v>
      </c>
      <c r="AA474" s="521">
        <f t="shared" si="327"/>
        <v>0</v>
      </c>
      <c r="AB474" s="521">
        <v>681.2</v>
      </c>
      <c r="AC474" s="521">
        <f t="shared" si="328"/>
        <v>0</v>
      </c>
      <c r="AD474" s="673">
        <f t="shared" si="329"/>
        <v>0</v>
      </c>
      <c r="AE474" s="744">
        <f t="shared" si="300"/>
        <v>110</v>
      </c>
      <c r="AF474" s="751">
        <v>262</v>
      </c>
      <c r="AG474" s="751">
        <f t="shared" si="330"/>
        <v>28820</v>
      </c>
      <c r="AH474" s="751">
        <v>681.2</v>
      </c>
      <c r="AI474" s="751">
        <f t="shared" si="331"/>
        <v>74932</v>
      </c>
      <c r="AJ474" s="752">
        <f t="shared" si="332"/>
        <v>103752</v>
      </c>
    </row>
    <row r="475" spans="1:36" s="403" customFormat="1" ht="17.45" hidden="1" customHeight="1" x14ac:dyDescent="0.25">
      <c r="A475" s="439" t="s">
        <v>1034</v>
      </c>
      <c r="B475" s="438" t="s">
        <v>543</v>
      </c>
      <c r="C475" s="573" t="s">
        <v>378</v>
      </c>
      <c r="D475" s="598">
        <v>30</v>
      </c>
      <c r="E475" s="467">
        <v>52.400000000000006</v>
      </c>
      <c r="F475" s="467">
        <f t="shared" si="318"/>
        <v>1572.0000000000002</v>
      </c>
      <c r="G475" s="467">
        <v>130</v>
      </c>
      <c r="H475" s="467">
        <f t="shared" si="319"/>
        <v>3900</v>
      </c>
      <c r="I475" s="589">
        <f t="shared" si="320"/>
        <v>5472</v>
      </c>
      <c r="J475" s="836"/>
      <c r="K475" s="807">
        <v>52.400000000000006</v>
      </c>
      <c r="L475" s="808">
        <f t="shared" si="321"/>
        <v>0</v>
      </c>
      <c r="M475" s="807">
        <v>130</v>
      </c>
      <c r="N475" s="808">
        <f t="shared" si="322"/>
        <v>0</v>
      </c>
      <c r="O475" s="812">
        <f t="shared" si="323"/>
        <v>0</v>
      </c>
      <c r="P475" s="641">
        <f t="shared" si="301"/>
        <v>0</v>
      </c>
      <c r="Q475" s="514">
        <f t="shared" si="302"/>
        <v>0</v>
      </c>
      <c r="R475" s="640">
        <f t="shared" si="333"/>
        <v>0</v>
      </c>
      <c r="S475" s="652"/>
      <c r="T475" s="521">
        <v>52.400000000000006</v>
      </c>
      <c r="U475" s="521">
        <f t="shared" si="324"/>
        <v>0</v>
      </c>
      <c r="V475" s="521">
        <v>130</v>
      </c>
      <c r="W475" s="521">
        <f t="shared" si="325"/>
        <v>0</v>
      </c>
      <c r="X475" s="673">
        <f t="shared" si="326"/>
        <v>0</v>
      </c>
      <c r="Y475" s="652"/>
      <c r="Z475" s="521">
        <v>52.400000000000006</v>
      </c>
      <c r="AA475" s="521">
        <f t="shared" si="327"/>
        <v>0</v>
      </c>
      <c r="AB475" s="521">
        <v>130</v>
      </c>
      <c r="AC475" s="521">
        <f t="shared" si="328"/>
        <v>0</v>
      </c>
      <c r="AD475" s="673">
        <f t="shared" si="329"/>
        <v>0</v>
      </c>
      <c r="AE475" s="744">
        <f t="shared" si="300"/>
        <v>30</v>
      </c>
      <c r="AF475" s="751">
        <v>52.400000000000006</v>
      </c>
      <c r="AG475" s="751">
        <f t="shared" si="330"/>
        <v>1572.0000000000002</v>
      </c>
      <c r="AH475" s="751">
        <v>130</v>
      </c>
      <c r="AI475" s="751">
        <f t="shared" si="331"/>
        <v>3900</v>
      </c>
      <c r="AJ475" s="752">
        <f t="shared" si="332"/>
        <v>5472</v>
      </c>
    </row>
    <row r="476" spans="1:36" s="403" customFormat="1" ht="17.45" hidden="1" customHeight="1" x14ac:dyDescent="0.25">
      <c r="A476" s="439" t="s">
        <v>1035</v>
      </c>
      <c r="B476" s="438" t="s">
        <v>464</v>
      </c>
      <c r="C476" s="578" t="s">
        <v>378</v>
      </c>
      <c r="D476" s="601">
        <v>320</v>
      </c>
      <c r="E476" s="467">
        <v>45.85</v>
      </c>
      <c r="F476" s="467">
        <f t="shared" si="318"/>
        <v>14672</v>
      </c>
      <c r="G476" s="467">
        <v>58.5</v>
      </c>
      <c r="H476" s="467">
        <f t="shared" si="319"/>
        <v>18720</v>
      </c>
      <c r="I476" s="589">
        <f t="shared" si="320"/>
        <v>33392</v>
      </c>
      <c r="J476" s="801"/>
      <c r="K476" s="807">
        <v>45.85</v>
      </c>
      <c r="L476" s="808">
        <f t="shared" si="321"/>
        <v>0</v>
      </c>
      <c r="M476" s="807">
        <v>58.5</v>
      </c>
      <c r="N476" s="808">
        <f t="shared" si="322"/>
        <v>0</v>
      </c>
      <c r="O476" s="812">
        <f t="shared" si="323"/>
        <v>0</v>
      </c>
      <c r="P476" s="641">
        <f t="shared" si="301"/>
        <v>0</v>
      </c>
      <c r="Q476" s="514">
        <f t="shared" si="302"/>
        <v>0</v>
      </c>
      <c r="R476" s="640">
        <f t="shared" si="333"/>
        <v>0</v>
      </c>
      <c r="S476" s="641"/>
      <c r="T476" s="521">
        <v>45.85</v>
      </c>
      <c r="U476" s="521">
        <f t="shared" si="324"/>
        <v>0</v>
      </c>
      <c r="V476" s="521">
        <v>58.5</v>
      </c>
      <c r="W476" s="521">
        <f t="shared" si="325"/>
        <v>0</v>
      </c>
      <c r="X476" s="673">
        <f t="shared" si="326"/>
        <v>0</v>
      </c>
      <c r="Y476" s="641"/>
      <c r="Z476" s="521">
        <v>45.85</v>
      </c>
      <c r="AA476" s="521">
        <f t="shared" si="327"/>
        <v>0</v>
      </c>
      <c r="AB476" s="521">
        <v>58.5</v>
      </c>
      <c r="AC476" s="521">
        <f t="shared" si="328"/>
        <v>0</v>
      </c>
      <c r="AD476" s="673">
        <f t="shared" si="329"/>
        <v>0</v>
      </c>
      <c r="AE476" s="744">
        <f t="shared" si="300"/>
        <v>320</v>
      </c>
      <c r="AF476" s="751">
        <v>45.85</v>
      </c>
      <c r="AG476" s="751">
        <f t="shared" si="330"/>
        <v>14672</v>
      </c>
      <c r="AH476" s="751">
        <v>58.5</v>
      </c>
      <c r="AI476" s="751">
        <f t="shared" si="331"/>
        <v>18720</v>
      </c>
      <c r="AJ476" s="752">
        <f t="shared" si="332"/>
        <v>33392</v>
      </c>
    </row>
    <row r="477" spans="1:36" s="403" customFormat="1" ht="17.45" hidden="1" customHeight="1" x14ac:dyDescent="0.25">
      <c r="A477" s="439" t="s">
        <v>1036</v>
      </c>
      <c r="B477" s="438" t="s">
        <v>465</v>
      </c>
      <c r="C477" s="578" t="s">
        <v>32</v>
      </c>
      <c r="D477" s="601">
        <v>100</v>
      </c>
      <c r="E477" s="467">
        <v>65.5</v>
      </c>
      <c r="F477" s="467">
        <f t="shared" si="318"/>
        <v>6550</v>
      </c>
      <c r="G477" s="467">
        <v>166.71200000000002</v>
      </c>
      <c r="H477" s="467">
        <f t="shared" si="319"/>
        <v>16671.2</v>
      </c>
      <c r="I477" s="589">
        <f t="shared" si="320"/>
        <v>23221.200000000001</v>
      </c>
      <c r="J477" s="801"/>
      <c r="K477" s="807">
        <v>65.5</v>
      </c>
      <c r="L477" s="808">
        <f t="shared" si="321"/>
        <v>0</v>
      </c>
      <c r="M477" s="807">
        <v>166.71200000000002</v>
      </c>
      <c r="N477" s="808">
        <f t="shared" si="322"/>
        <v>0</v>
      </c>
      <c r="O477" s="812">
        <f t="shared" si="323"/>
        <v>0</v>
      </c>
      <c r="P477" s="641">
        <f t="shared" si="301"/>
        <v>0</v>
      </c>
      <c r="Q477" s="514">
        <f t="shared" si="302"/>
        <v>0</v>
      </c>
      <c r="R477" s="640">
        <f t="shared" si="333"/>
        <v>0</v>
      </c>
      <c r="S477" s="641"/>
      <c r="T477" s="521">
        <v>65.5</v>
      </c>
      <c r="U477" s="521">
        <f t="shared" si="324"/>
        <v>0</v>
      </c>
      <c r="V477" s="521">
        <v>166.71200000000002</v>
      </c>
      <c r="W477" s="521">
        <f t="shared" si="325"/>
        <v>0</v>
      </c>
      <c r="X477" s="673">
        <f t="shared" si="326"/>
        <v>0</v>
      </c>
      <c r="Y477" s="641"/>
      <c r="Z477" s="521">
        <v>65.5</v>
      </c>
      <c r="AA477" s="521">
        <f t="shared" si="327"/>
        <v>0</v>
      </c>
      <c r="AB477" s="521">
        <v>166.71200000000002</v>
      </c>
      <c r="AC477" s="521">
        <f t="shared" si="328"/>
        <v>0</v>
      </c>
      <c r="AD477" s="673">
        <f t="shared" si="329"/>
        <v>0</v>
      </c>
      <c r="AE477" s="744">
        <f t="shared" si="300"/>
        <v>100</v>
      </c>
      <c r="AF477" s="751">
        <v>65.5</v>
      </c>
      <c r="AG477" s="751">
        <f t="shared" si="330"/>
        <v>6550</v>
      </c>
      <c r="AH477" s="751">
        <v>166.71200000000002</v>
      </c>
      <c r="AI477" s="751">
        <f t="shared" si="331"/>
        <v>16671.2</v>
      </c>
      <c r="AJ477" s="752">
        <f t="shared" si="332"/>
        <v>23221.200000000001</v>
      </c>
    </row>
    <row r="478" spans="1:36" s="403" customFormat="1" ht="17.45" hidden="1" customHeight="1" x14ac:dyDescent="0.25">
      <c r="A478" s="439" t="s">
        <v>1037</v>
      </c>
      <c r="B478" s="438" t="s">
        <v>544</v>
      </c>
      <c r="C478" s="578" t="s">
        <v>31</v>
      </c>
      <c r="D478" s="601">
        <v>30</v>
      </c>
      <c r="E478" s="467">
        <v>32.75</v>
      </c>
      <c r="F478" s="467">
        <f t="shared" si="318"/>
        <v>982.5</v>
      </c>
      <c r="G478" s="467">
        <v>43.42</v>
      </c>
      <c r="H478" s="467">
        <f t="shared" si="319"/>
        <v>1302.6000000000001</v>
      </c>
      <c r="I478" s="589">
        <f t="shared" si="320"/>
        <v>2285.1000000000004</v>
      </c>
      <c r="J478" s="801"/>
      <c r="K478" s="807">
        <v>32.75</v>
      </c>
      <c r="L478" s="808">
        <f t="shared" si="321"/>
        <v>0</v>
      </c>
      <c r="M478" s="807">
        <v>43.42</v>
      </c>
      <c r="N478" s="808">
        <f t="shared" si="322"/>
        <v>0</v>
      </c>
      <c r="O478" s="812">
        <f t="shared" si="323"/>
        <v>0</v>
      </c>
      <c r="P478" s="641">
        <f t="shared" si="301"/>
        <v>0</v>
      </c>
      <c r="Q478" s="514">
        <f t="shared" si="302"/>
        <v>0</v>
      </c>
      <c r="R478" s="640">
        <f t="shared" si="333"/>
        <v>0</v>
      </c>
      <c r="S478" s="641"/>
      <c r="T478" s="521">
        <v>32.75</v>
      </c>
      <c r="U478" s="521">
        <f t="shared" si="324"/>
        <v>0</v>
      </c>
      <c r="V478" s="521">
        <v>43.42</v>
      </c>
      <c r="W478" s="521">
        <f t="shared" si="325"/>
        <v>0</v>
      </c>
      <c r="X478" s="673">
        <f t="shared" si="326"/>
        <v>0</v>
      </c>
      <c r="Y478" s="641"/>
      <c r="Z478" s="521">
        <v>32.75</v>
      </c>
      <c r="AA478" s="521">
        <f t="shared" si="327"/>
        <v>0</v>
      </c>
      <c r="AB478" s="521">
        <v>43.42</v>
      </c>
      <c r="AC478" s="521">
        <f t="shared" si="328"/>
        <v>0</v>
      </c>
      <c r="AD478" s="673">
        <f t="shared" si="329"/>
        <v>0</v>
      </c>
      <c r="AE478" s="744">
        <f t="shared" si="300"/>
        <v>30</v>
      </c>
      <c r="AF478" s="751">
        <v>32.75</v>
      </c>
      <c r="AG478" s="751">
        <f t="shared" si="330"/>
        <v>982.5</v>
      </c>
      <c r="AH478" s="751">
        <v>43.42</v>
      </c>
      <c r="AI478" s="751">
        <f t="shared" si="331"/>
        <v>1302.6000000000001</v>
      </c>
      <c r="AJ478" s="752">
        <f t="shared" si="332"/>
        <v>2285.1000000000004</v>
      </c>
    </row>
    <row r="479" spans="1:36" s="403" customFormat="1" ht="17.45" hidden="1" customHeight="1" x14ac:dyDescent="0.25">
      <c r="A479" s="439" t="s">
        <v>1038</v>
      </c>
      <c r="B479" s="438" t="s">
        <v>466</v>
      </c>
      <c r="C479" s="578" t="s">
        <v>31</v>
      </c>
      <c r="D479" s="601">
        <v>420</v>
      </c>
      <c r="E479" s="467">
        <v>32.75</v>
      </c>
      <c r="F479" s="467">
        <f t="shared" si="318"/>
        <v>13755</v>
      </c>
      <c r="G479" s="467">
        <v>36.816000000000003</v>
      </c>
      <c r="H479" s="467">
        <f t="shared" si="319"/>
        <v>15462.720000000001</v>
      </c>
      <c r="I479" s="589">
        <f t="shared" si="320"/>
        <v>29217.72</v>
      </c>
      <c r="J479" s="801"/>
      <c r="K479" s="807">
        <v>32.75</v>
      </c>
      <c r="L479" s="808">
        <f t="shared" si="321"/>
        <v>0</v>
      </c>
      <c r="M479" s="807">
        <v>36.816000000000003</v>
      </c>
      <c r="N479" s="808">
        <f t="shared" si="322"/>
        <v>0</v>
      </c>
      <c r="O479" s="812">
        <f t="shared" si="323"/>
        <v>0</v>
      </c>
      <c r="P479" s="641">
        <f t="shared" si="301"/>
        <v>0</v>
      </c>
      <c r="Q479" s="514">
        <f t="shared" si="302"/>
        <v>0</v>
      </c>
      <c r="R479" s="640">
        <f t="shared" si="333"/>
        <v>0</v>
      </c>
      <c r="S479" s="641"/>
      <c r="T479" s="521">
        <v>32.75</v>
      </c>
      <c r="U479" s="521">
        <f t="shared" si="324"/>
        <v>0</v>
      </c>
      <c r="V479" s="521">
        <v>36.816000000000003</v>
      </c>
      <c r="W479" s="521">
        <f t="shared" si="325"/>
        <v>0</v>
      </c>
      <c r="X479" s="673">
        <f t="shared" si="326"/>
        <v>0</v>
      </c>
      <c r="Y479" s="641"/>
      <c r="Z479" s="521">
        <v>32.75</v>
      </c>
      <c r="AA479" s="521">
        <f t="shared" si="327"/>
        <v>0</v>
      </c>
      <c r="AB479" s="521">
        <v>36.816000000000003</v>
      </c>
      <c r="AC479" s="521">
        <f t="shared" si="328"/>
        <v>0</v>
      </c>
      <c r="AD479" s="673">
        <f t="shared" si="329"/>
        <v>0</v>
      </c>
      <c r="AE479" s="744">
        <f t="shared" si="300"/>
        <v>420</v>
      </c>
      <c r="AF479" s="751">
        <v>32.75</v>
      </c>
      <c r="AG479" s="751">
        <f t="shared" si="330"/>
        <v>13755</v>
      </c>
      <c r="AH479" s="751">
        <v>36.816000000000003</v>
      </c>
      <c r="AI479" s="751">
        <f t="shared" si="331"/>
        <v>15462.720000000001</v>
      </c>
      <c r="AJ479" s="752">
        <f t="shared" si="332"/>
        <v>29217.72</v>
      </c>
    </row>
    <row r="480" spans="1:36" s="403" customFormat="1" ht="17.45" hidden="1" customHeight="1" x14ac:dyDescent="0.25">
      <c r="A480" s="439" t="s">
        <v>1039</v>
      </c>
      <c r="B480" s="438" t="s">
        <v>465</v>
      </c>
      <c r="C480" s="573" t="s">
        <v>31</v>
      </c>
      <c r="D480" s="598">
        <v>1</v>
      </c>
      <c r="E480" s="467">
        <v>1965</v>
      </c>
      <c r="F480" s="467">
        <f t="shared" si="318"/>
        <v>1965</v>
      </c>
      <c r="G480" s="467">
        <v>20594.600000000002</v>
      </c>
      <c r="H480" s="467">
        <f t="shared" si="319"/>
        <v>20594.600000000002</v>
      </c>
      <c r="I480" s="589">
        <f t="shared" si="320"/>
        <v>22559.600000000002</v>
      </c>
      <c r="J480" s="836"/>
      <c r="K480" s="807">
        <v>1965</v>
      </c>
      <c r="L480" s="808">
        <f t="shared" si="321"/>
        <v>0</v>
      </c>
      <c r="M480" s="807">
        <v>20594.600000000002</v>
      </c>
      <c r="N480" s="808">
        <f t="shared" si="322"/>
        <v>0</v>
      </c>
      <c r="O480" s="812">
        <f t="shared" si="323"/>
        <v>0</v>
      </c>
      <c r="P480" s="641">
        <f t="shared" si="301"/>
        <v>0</v>
      </c>
      <c r="Q480" s="514">
        <f t="shared" si="302"/>
        <v>0</v>
      </c>
      <c r="R480" s="640">
        <f t="shared" si="333"/>
        <v>0</v>
      </c>
      <c r="S480" s="652"/>
      <c r="T480" s="521">
        <v>1965</v>
      </c>
      <c r="U480" s="521">
        <f t="shared" si="324"/>
        <v>0</v>
      </c>
      <c r="V480" s="521">
        <v>20594.600000000002</v>
      </c>
      <c r="W480" s="521">
        <f t="shared" si="325"/>
        <v>0</v>
      </c>
      <c r="X480" s="673">
        <f t="shared" si="326"/>
        <v>0</v>
      </c>
      <c r="Y480" s="652"/>
      <c r="Z480" s="521">
        <v>1965</v>
      </c>
      <c r="AA480" s="521">
        <f t="shared" si="327"/>
        <v>0</v>
      </c>
      <c r="AB480" s="521">
        <v>20594.600000000002</v>
      </c>
      <c r="AC480" s="521">
        <f t="shared" si="328"/>
        <v>0</v>
      </c>
      <c r="AD480" s="673">
        <f t="shared" si="329"/>
        <v>0</v>
      </c>
      <c r="AE480" s="744">
        <f t="shared" si="300"/>
        <v>1</v>
      </c>
      <c r="AF480" s="751">
        <v>1965</v>
      </c>
      <c r="AG480" s="751">
        <f t="shared" si="330"/>
        <v>1965</v>
      </c>
      <c r="AH480" s="751">
        <v>20594.600000000002</v>
      </c>
      <c r="AI480" s="751">
        <f t="shared" si="331"/>
        <v>20594.600000000002</v>
      </c>
      <c r="AJ480" s="752">
        <f t="shared" si="332"/>
        <v>22559.600000000002</v>
      </c>
    </row>
    <row r="481" spans="1:36" s="403" customFormat="1" ht="17.45" hidden="1" customHeight="1" x14ac:dyDescent="0.25">
      <c r="A481" s="439" t="s">
        <v>1040</v>
      </c>
      <c r="B481" s="438" t="s">
        <v>466</v>
      </c>
      <c r="C481" s="573" t="s">
        <v>31</v>
      </c>
      <c r="D481" s="598">
        <v>15</v>
      </c>
      <c r="E481" s="467">
        <v>262</v>
      </c>
      <c r="F481" s="467">
        <f t="shared" si="318"/>
        <v>3930</v>
      </c>
      <c r="G481" s="467">
        <v>109.2</v>
      </c>
      <c r="H481" s="467">
        <f t="shared" si="319"/>
        <v>1638</v>
      </c>
      <c r="I481" s="589">
        <f t="shared" si="320"/>
        <v>5568</v>
      </c>
      <c r="J481" s="836"/>
      <c r="K481" s="807">
        <v>262</v>
      </c>
      <c r="L481" s="808">
        <f t="shared" si="321"/>
        <v>0</v>
      </c>
      <c r="M481" s="807">
        <v>109.2</v>
      </c>
      <c r="N481" s="808">
        <f t="shared" si="322"/>
        <v>0</v>
      </c>
      <c r="O481" s="812">
        <f t="shared" si="323"/>
        <v>0</v>
      </c>
      <c r="P481" s="641">
        <f t="shared" si="301"/>
        <v>0</v>
      </c>
      <c r="Q481" s="514">
        <f t="shared" si="302"/>
        <v>0</v>
      </c>
      <c r="R481" s="640">
        <f t="shared" si="333"/>
        <v>0</v>
      </c>
      <c r="S481" s="652"/>
      <c r="T481" s="521">
        <v>262</v>
      </c>
      <c r="U481" s="521">
        <f t="shared" si="324"/>
        <v>0</v>
      </c>
      <c r="V481" s="521">
        <v>109.2</v>
      </c>
      <c r="W481" s="521">
        <f t="shared" si="325"/>
        <v>0</v>
      </c>
      <c r="X481" s="673">
        <f t="shared" si="326"/>
        <v>0</v>
      </c>
      <c r="Y481" s="652"/>
      <c r="Z481" s="521">
        <v>262</v>
      </c>
      <c r="AA481" s="521">
        <f t="shared" si="327"/>
        <v>0</v>
      </c>
      <c r="AB481" s="521">
        <v>109.2</v>
      </c>
      <c r="AC481" s="521">
        <f t="shared" si="328"/>
        <v>0</v>
      </c>
      <c r="AD481" s="673">
        <f t="shared" si="329"/>
        <v>0</v>
      </c>
      <c r="AE481" s="744">
        <f t="shared" ref="AE481:AE544" si="334">D481-S481-Y481</f>
        <v>15</v>
      </c>
      <c r="AF481" s="751">
        <v>262</v>
      </c>
      <c r="AG481" s="751">
        <f t="shared" si="330"/>
        <v>3930</v>
      </c>
      <c r="AH481" s="751">
        <v>109.2</v>
      </c>
      <c r="AI481" s="751">
        <f t="shared" si="331"/>
        <v>1638</v>
      </c>
      <c r="AJ481" s="752">
        <f t="shared" si="332"/>
        <v>5568</v>
      </c>
    </row>
    <row r="482" spans="1:36" s="403" customFormat="1" ht="17.45" hidden="1" customHeight="1" x14ac:dyDescent="0.25">
      <c r="A482" s="439" t="s">
        <v>1041</v>
      </c>
      <c r="B482" s="438" t="s">
        <v>467</v>
      </c>
      <c r="C482" s="573" t="s">
        <v>32</v>
      </c>
      <c r="D482" s="598">
        <v>20</v>
      </c>
      <c r="E482" s="467">
        <v>1048</v>
      </c>
      <c r="F482" s="467">
        <f t="shared" si="318"/>
        <v>20960</v>
      </c>
      <c r="G482" s="467">
        <v>1084.2</v>
      </c>
      <c r="H482" s="467">
        <f t="shared" si="319"/>
        <v>21684</v>
      </c>
      <c r="I482" s="589">
        <f t="shared" si="320"/>
        <v>42644</v>
      </c>
      <c r="J482" s="836"/>
      <c r="K482" s="807">
        <v>1048</v>
      </c>
      <c r="L482" s="808">
        <f t="shared" si="321"/>
        <v>0</v>
      </c>
      <c r="M482" s="807">
        <v>1084.2</v>
      </c>
      <c r="N482" s="808">
        <f t="shared" si="322"/>
        <v>0</v>
      </c>
      <c r="O482" s="812">
        <f t="shared" si="323"/>
        <v>0</v>
      </c>
      <c r="P482" s="641">
        <f t="shared" si="301"/>
        <v>0</v>
      </c>
      <c r="Q482" s="514">
        <f t="shared" si="302"/>
        <v>0</v>
      </c>
      <c r="R482" s="640">
        <f t="shared" si="333"/>
        <v>0</v>
      </c>
      <c r="S482" s="652"/>
      <c r="T482" s="521">
        <v>1048</v>
      </c>
      <c r="U482" s="521">
        <f t="shared" si="324"/>
        <v>0</v>
      </c>
      <c r="V482" s="521">
        <v>1084.2</v>
      </c>
      <c r="W482" s="521">
        <f t="shared" si="325"/>
        <v>0</v>
      </c>
      <c r="X482" s="673">
        <f t="shared" si="326"/>
        <v>0</v>
      </c>
      <c r="Y482" s="652"/>
      <c r="Z482" s="521">
        <v>1048</v>
      </c>
      <c r="AA482" s="521">
        <f t="shared" si="327"/>
        <v>0</v>
      </c>
      <c r="AB482" s="521">
        <v>1084.2</v>
      </c>
      <c r="AC482" s="521">
        <f t="shared" si="328"/>
        <v>0</v>
      </c>
      <c r="AD482" s="673">
        <f t="shared" si="329"/>
        <v>0</v>
      </c>
      <c r="AE482" s="744">
        <f t="shared" si="334"/>
        <v>20</v>
      </c>
      <c r="AF482" s="751">
        <v>1048</v>
      </c>
      <c r="AG482" s="751">
        <f t="shared" si="330"/>
        <v>20960</v>
      </c>
      <c r="AH482" s="751">
        <v>1084.2</v>
      </c>
      <c r="AI482" s="751">
        <f t="shared" si="331"/>
        <v>21684</v>
      </c>
      <c r="AJ482" s="752">
        <f t="shared" si="332"/>
        <v>42644</v>
      </c>
    </row>
    <row r="483" spans="1:36" s="403" customFormat="1" ht="17.45" hidden="1" customHeight="1" x14ac:dyDescent="0.25">
      <c r="A483" s="439" t="s">
        <v>1042</v>
      </c>
      <c r="B483" s="438" t="s">
        <v>268</v>
      </c>
      <c r="C483" s="573" t="s">
        <v>224</v>
      </c>
      <c r="D483" s="598">
        <v>1</v>
      </c>
      <c r="E483" s="467"/>
      <c r="F483" s="467"/>
      <c r="G483" s="467">
        <v>15600</v>
      </c>
      <c r="H483" s="467">
        <f t="shared" si="319"/>
        <v>15600</v>
      </c>
      <c r="I483" s="589">
        <f t="shared" si="320"/>
        <v>15600</v>
      </c>
      <c r="J483" s="836"/>
      <c r="K483" s="807"/>
      <c r="L483" s="808"/>
      <c r="M483" s="807">
        <v>15600</v>
      </c>
      <c r="N483" s="808">
        <f t="shared" si="322"/>
        <v>0</v>
      </c>
      <c r="O483" s="812">
        <f t="shared" si="323"/>
        <v>0</v>
      </c>
      <c r="P483" s="641">
        <f t="shared" ref="P483:P546" si="335">K483-T483</f>
        <v>0</v>
      </c>
      <c r="Q483" s="514">
        <f t="shared" ref="Q483:Q546" si="336">M483-V483</f>
        <v>0</v>
      </c>
      <c r="R483" s="640">
        <f t="shared" si="333"/>
        <v>0</v>
      </c>
      <c r="S483" s="652"/>
      <c r="T483" s="521"/>
      <c r="U483" s="521"/>
      <c r="V483" s="521">
        <v>15600</v>
      </c>
      <c r="W483" s="521">
        <f t="shared" si="325"/>
        <v>0</v>
      </c>
      <c r="X483" s="673">
        <f t="shared" si="326"/>
        <v>0</v>
      </c>
      <c r="Y483" s="652"/>
      <c r="Z483" s="521"/>
      <c r="AA483" s="521"/>
      <c r="AB483" s="521">
        <v>15600</v>
      </c>
      <c r="AC483" s="521">
        <f t="shared" si="328"/>
        <v>0</v>
      </c>
      <c r="AD483" s="673">
        <f t="shared" si="329"/>
        <v>0</v>
      </c>
      <c r="AE483" s="744">
        <f t="shared" si="334"/>
        <v>1</v>
      </c>
      <c r="AF483" s="751"/>
      <c r="AG483" s="751"/>
      <c r="AH483" s="751">
        <v>15600</v>
      </c>
      <c r="AI483" s="751">
        <f t="shared" si="331"/>
        <v>15600</v>
      </c>
      <c r="AJ483" s="752">
        <f t="shared" si="332"/>
        <v>15600</v>
      </c>
    </row>
    <row r="484" spans="1:36" s="403" customFormat="1" ht="17.45" hidden="1" customHeight="1" x14ac:dyDescent="0.25">
      <c r="A484" s="439" t="s">
        <v>1026</v>
      </c>
      <c r="B484" s="438" t="s">
        <v>358</v>
      </c>
      <c r="C484" s="573" t="s">
        <v>224</v>
      </c>
      <c r="D484" s="598">
        <v>1</v>
      </c>
      <c r="E484" s="467">
        <v>48000</v>
      </c>
      <c r="F484" s="467">
        <f>E484*D484</f>
        <v>48000</v>
      </c>
      <c r="G484" s="467"/>
      <c r="H484" s="467"/>
      <c r="I484" s="589">
        <f t="shared" si="320"/>
        <v>48000</v>
      </c>
      <c r="J484" s="836"/>
      <c r="K484" s="807">
        <v>48000</v>
      </c>
      <c r="L484" s="808">
        <f>K484*J484</f>
        <v>0</v>
      </c>
      <c r="M484" s="807"/>
      <c r="N484" s="808"/>
      <c r="O484" s="812">
        <f t="shared" si="323"/>
        <v>0</v>
      </c>
      <c r="P484" s="641">
        <f t="shared" si="335"/>
        <v>0</v>
      </c>
      <c r="Q484" s="514">
        <f t="shared" si="336"/>
        <v>0</v>
      </c>
      <c r="R484" s="640">
        <f t="shared" si="333"/>
        <v>0</v>
      </c>
      <c r="S484" s="652"/>
      <c r="T484" s="521">
        <v>48000</v>
      </c>
      <c r="U484" s="521">
        <f>T484*S484</f>
        <v>0</v>
      </c>
      <c r="V484" s="521"/>
      <c r="W484" s="521"/>
      <c r="X484" s="673">
        <f t="shared" si="326"/>
        <v>0</v>
      </c>
      <c r="Y484" s="652"/>
      <c r="Z484" s="521">
        <v>48000</v>
      </c>
      <c r="AA484" s="521">
        <f>Z484*Y484</f>
        <v>0</v>
      </c>
      <c r="AB484" s="521"/>
      <c r="AC484" s="521"/>
      <c r="AD484" s="673">
        <f t="shared" si="329"/>
        <v>0</v>
      </c>
      <c r="AE484" s="744">
        <f t="shared" si="334"/>
        <v>1</v>
      </c>
      <c r="AF484" s="751">
        <v>48000</v>
      </c>
      <c r="AG484" s="751">
        <f>AF484*AE484</f>
        <v>48000</v>
      </c>
      <c r="AH484" s="751"/>
      <c r="AI484" s="751"/>
      <c r="AJ484" s="752">
        <f t="shared" si="332"/>
        <v>48000</v>
      </c>
    </row>
    <row r="485" spans="1:36" s="404" customFormat="1" ht="17.45" hidden="1" customHeight="1" x14ac:dyDescent="0.25">
      <c r="A485" s="706" t="s">
        <v>545</v>
      </c>
      <c r="B485" s="698" t="s">
        <v>546</v>
      </c>
      <c r="C485" s="699"/>
      <c r="D485" s="700"/>
      <c r="E485" s="465"/>
      <c r="F485" s="465">
        <f>SUM(F486:F489)</f>
        <v>5968365.7944</v>
      </c>
      <c r="G485" s="465"/>
      <c r="H485" s="465">
        <f>SUM(H486:H489)</f>
        <v>11061320.059999999</v>
      </c>
      <c r="I485" s="590">
        <f>SUM(I486:I489)</f>
        <v>17029685.854400001</v>
      </c>
      <c r="J485" s="833"/>
      <c r="K485" s="802"/>
      <c r="L485" s="803">
        <f>SUM(L486:L489)</f>
        <v>0</v>
      </c>
      <c r="M485" s="802"/>
      <c r="N485" s="803">
        <f>SUM(N486:N489)</f>
        <v>0</v>
      </c>
      <c r="O485" s="813">
        <f>SUM(O486:O489)</f>
        <v>0</v>
      </c>
      <c r="P485" s="641">
        <f t="shared" si="335"/>
        <v>0</v>
      </c>
      <c r="Q485" s="514">
        <f t="shared" si="336"/>
        <v>0</v>
      </c>
      <c r="R485" s="640">
        <f t="shared" si="333"/>
        <v>0</v>
      </c>
      <c r="S485" s="636"/>
      <c r="T485" s="520"/>
      <c r="U485" s="520">
        <f>SUM(U486:U489)</f>
        <v>0</v>
      </c>
      <c r="V485" s="520"/>
      <c r="W485" s="520">
        <f>SUM(W486:W489)</f>
        <v>0</v>
      </c>
      <c r="X485" s="672">
        <f>SUM(X486:X489)</f>
        <v>0</v>
      </c>
      <c r="Y485" s="636"/>
      <c r="Z485" s="520"/>
      <c r="AA485" s="520">
        <f>SUM(AA486:AA489)</f>
        <v>0</v>
      </c>
      <c r="AB485" s="520"/>
      <c r="AC485" s="520">
        <f>SUM(AC486:AC489)</f>
        <v>0</v>
      </c>
      <c r="AD485" s="672">
        <f>SUM(AD486:AD489)</f>
        <v>0</v>
      </c>
      <c r="AE485" s="744">
        <f t="shared" si="334"/>
        <v>0</v>
      </c>
      <c r="AF485" s="749"/>
      <c r="AG485" s="749">
        <f>SUM(AG486:AG489)</f>
        <v>5968365.7944</v>
      </c>
      <c r="AH485" s="749"/>
      <c r="AI485" s="749">
        <f>SUM(AI486:AI489)</f>
        <v>11061320.059999999</v>
      </c>
      <c r="AJ485" s="750">
        <f>SUM(AJ486:AJ489)</f>
        <v>17029685.854400001</v>
      </c>
    </row>
    <row r="486" spans="1:36" s="496" customFormat="1" ht="17.45" hidden="1" customHeight="1" x14ac:dyDescent="0.25">
      <c r="A486" s="437" t="s">
        <v>841</v>
      </c>
      <c r="B486" s="431" t="s">
        <v>274</v>
      </c>
      <c r="C486" s="576" t="s">
        <v>224</v>
      </c>
      <c r="D486" s="599">
        <v>16</v>
      </c>
      <c r="E486" s="484">
        <v>29532.639999999999</v>
      </c>
      <c r="F486" s="484">
        <f>E486*D486</f>
        <v>472522.23999999999</v>
      </c>
      <c r="G486" s="484">
        <v>262311.77374999999</v>
      </c>
      <c r="H486" s="484">
        <f>G486*D486</f>
        <v>4196988.38</v>
      </c>
      <c r="I486" s="589">
        <f>H486+F486</f>
        <v>4669510.62</v>
      </c>
      <c r="J486" s="801"/>
      <c r="K486" s="837">
        <v>29532.639999999999</v>
      </c>
      <c r="L486" s="838">
        <f>K486*J486</f>
        <v>0</v>
      </c>
      <c r="M486" s="837">
        <v>262311.77374999999</v>
      </c>
      <c r="N486" s="838">
        <f>M486*J486</f>
        <v>0</v>
      </c>
      <c r="O486" s="812">
        <f>N486+L486</f>
        <v>0</v>
      </c>
      <c r="P486" s="641">
        <f t="shared" si="335"/>
        <v>0</v>
      </c>
      <c r="Q486" s="514">
        <f t="shared" si="336"/>
        <v>0</v>
      </c>
      <c r="R486" s="640">
        <f t="shared" si="333"/>
        <v>0</v>
      </c>
      <c r="S486" s="641"/>
      <c r="T486" s="528">
        <v>29532.639999999999</v>
      </c>
      <c r="U486" s="528">
        <f>T486*S486</f>
        <v>0</v>
      </c>
      <c r="V486" s="528">
        <v>262311.77374999999</v>
      </c>
      <c r="W486" s="528">
        <f>V486*S486</f>
        <v>0</v>
      </c>
      <c r="X486" s="673">
        <f>W486+U486</f>
        <v>0</v>
      </c>
      <c r="Y486" s="641"/>
      <c r="Z486" s="528">
        <v>29532.639999999999</v>
      </c>
      <c r="AA486" s="528">
        <f>Z486*Y486</f>
        <v>0</v>
      </c>
      <c r="AB486" s="528">
        <v>262311.77374999999</v>
      </c>
      <c r="AC486" s="528">
        <f>AB486*Y486</f>
        <v>0</v>
      </c>
      <c r="AD486" s="673">
        <f>AC486+AA486</f>
        <v>0</v>
      </c>
      <c r="AE486" s="744">
        <f t="shared" si="334"/>
        <v>16</v>
      </c>
      <c r="AF486" s="767">
        <v>29532.639999999999</v>
      </c>
      <c r="AG486" s="767">
        <f>AF486*AE486</f>
        <v>472522.23999999999</v>
      </c>
      <c r="AH486" s="767">
        <v>262311.77374999999</v>
      </c>
      <c r="AI486" s="767">
        <f>AH486*AE486</f>
        <v>4196988.38</v>
      </c>
      <c r="AJ486" s="752">
        <f>AI486+AG486</f>
        <v>4669510.62</v>
      </c>
    </row>
    <row r="487" spans="1:36" s="496" customFormat="1" ht="17.45" hidden="1" customHeight="1" x14ac:dyDescent="0.25">
      <c r="A487" s="437" t="s">
        <v>1043</v>
      </c>
      <c r="B487" s="431" t="s">
        <v>285</v>
      </c>
      <c r="C487" s="576" t="s">
        <v>213</v>
      </c>
      <c r="D487" s="599">
        <v>14210</v>
      </c>
      <c r="E487" s="484">
        <v>305</v>
      </c>
      <c r="F487" s="484">
        <f>E487*D487</f>
        <v>4334050</v>
      </c>
      <c r="G487" s="484">
        <v>405</v>
      </c>
      <c r="H487" s="484">
        <f>G487*D487</f>
        <v>5755050</v>
      </c>
      <c r="I487" s="589">
        <f>H487+F487</f>
        <v>10089100</v>
      </c>
      <c r="J487" s="801"/>
      <c r="K487" s="837">
        <v>305</v>
      </c>
      <c r="L487" s="838">
        <f>K487*J487</f>
        <v>0</v>
      </c>
      <c r="M487" s="837">
        <v>405</v>
      </c>
      <c r="N487" s="838">
        <f>M487*J487</f>
        <v>0</v>
      </c>
      <c r="O487" s="812">
        <f>N487+L487</f>
        <v>0</v>
      </c>
      <c r="P487" s="641">
        <f t="shared" si="335"/>
        <v>0</v>
      </c>
      <c r="Q487" s="514">
        <f t="shared" si="336"/>
        <v>0</v>
      </c>
      <c r="R487" s="640">
        <f t="shared" si="333"/>
        <v>0</v>
      </c>
      <c r="S487" s="641"/>
      <c r="T487" s="528">
        <v>305</v>
      </c>
      <c r="U487" s="528">
        <f>T487*S487</f>
        <v>0</v>
      </c>
      <c r="V487" s="528">
        <v>405</v>
      </c>
      <c r="W487" s="528">
        <f>V487*S487</f>
        <v>0</v>
      </c>
      <c r="X487" s="673">
        <f>W487+U487</f>
        <v>0</v>
      </c>
      <c r="Y487" s="641"/>
      <c r="Z487" s="528">
        <v>305</v>
      </c>
      <c r="AA487" s="528">
        <f>Z487*Y487</f>
        <v>0</v>
      </c>
      <c r="AB487" s="528">
        <v>405</v>
      </c>
      <c r="AC487" s="528">
        <f>AB487*Y487</f>
        <v>0</v>
      </c>
      <c r="AD487" s="673">
        <f>AC487+AA487</f>
        <v>0</v>
      </c>
      <c r="AE487" s="744">
        <f t="shared" si="334"/>
        <v>14210</v>
      </c>
      <c r="AF487" s="767">
        <v>305</v>
      </c>
      <c r="AG487" s="767">
        <f>AF487*AE487</f>
        <v>4334050</v>
      </c>
      <c r="AH487" s="767">
        <v>405</v>
      </c>
      <c r="AI487" s="767">
        <f>AH487*AE487</f>
        <v>5755050</v>
      </c>
      <c r="AJ487" s="752">
        <f>AI487+AG487</f>
        <v>10089100</v>
      </c>
    </row>
    <row r="488" spans="1:36" s="496" customFormat="1" ht="17.45" hidden="1" customHeight="1" x14ac:dyDescent="0.25">
      <c r="A488" s="437" t="s">
        <v>1044</v>
      </c>
      <c r="B488" s="431" t="s">
        <v>295</v>
      </c>
      <c r="C488" s="576" t="s">
        <v>31</v>
      </c>
      <c r="D488" s="599">
        <v>6</v>
      </c>
      <c r="E488" s="484">
        <v>55632.259066666666</v>
      </c>
      <c r="F488" s="484">
        <f>E488*D488</f>
        <v>333793.55440000002</v>
      </c>
      <c r="G488" s="484">
        <v>184880.27999999997</v>
      </c>
      <c r="H488" s="484">
        <f>G488*D488</f>
        <v>1109281.6799999997</v>
      </c>
      <c r="I488" s="589">
        <f>H488+F488</f>
        <v>1443075.2343999997</v>
      </c>
      <c r="J488" s="801"/>
      <c r="K488" s="837">
        <v>55632.259066666666</v>
      </c>
      <c r="L488" s="838">
        <f>K488*J488</f>
        <v>0</v>
      </c>
      <c r="M488" s="837">
        <v>184880.27999999997</v>
      </c>
      <c r="N488" s="838">
        <f>M488*J488</f>
        <v>0</v>
      </c>
      <c r="O488" s="812">
        <f>N488+L488</f>
        <v>0</v>
      </c>
      <c r="P488" s="641">
        <f t="shared" si="335"/>
        <v>0</v>
      </c>
      <c r="Q488" s="514">
        <f t="shared" si="336"/>
        <v>0</v>
      </c>
      <c r="R488" s="640">
        <f t="shared" si="333"/>
        <v>0</v>
      </c>
      <c r="S488" s="641"/>
      <c r="T488" s="528">
        <v>55632.259066666666</v>
      </c>
      <c r="U488" s="528">
        <f>T488*S488</f>
        <v>0</v>
      </c>
      <c r="V488" s="528">
        <v>184880.27999999997</v>
      </c>
      <c r="W488" s="528">
        <f>V488*S488</f>
        <v>0</v>
      </c>
      <c r="X488" s="673">
        <f>W488+U488</f>
        <v>0</v>
      </c>
      <c r="Y488" s="641"/>
      <c r="Z488" s="528">
        <v>55632.259066666666</v>
      </c>
      <c r="AA488" s="528">
        <f>Z488*Y488</f>
        <v>0</v>
      </c>
      <c r="AB488" s="528">
        <v>184880.27999999997</v>
      </c>
      <c r="AC488" s="528">
        <f>AB488*Y488</f>
        <v>0</v>
      </c>
      <c r="AD488" s="673">
        <f>AC488+AA488</f>
        <v>0</v>
      </c>
      <c r="AE488" s="744">
        <f t="shared" si="334"/>
        <v>6</v>
      </c>
      <c r="AF488" s="767">
        <v>55632.259066666666</v>
      </c>
      <c r="AG488" s="767">
        <f>AF488*AE488</f>
        <v>333793.55440000002</v>
      </c>
      <c r="AH488" s="767">
        <v>184880.27999999997</v>
      </c>
      <c r="AI488" s="767">
        <f>AH488*AE488</f>
        <v>1109281.6799999997</v>
      </c>
      <c r="AJ488" s="752">
        <f>AI488+AG488</f>
        <v>1443075.2343999997</v>
      </c>
    </row>
    <row r="489" spans="1:36" s="496" customFormat="1" ht="17.45" hidden="1" customHeight="1" x14ac:dyDescent="0.25">
      <c r="A489" s="437" t="s">
        <v>1045</v>
      </c>
      <c r="B489" s="431" t="s">
        <v>286</v>
      </c>
      <c r="C489" s="576" t="s">
        <v>224</v>
      </c>
      <c r="D489" s="599">
        <v>1</v>
      </c>
      <c r="E489" s="484">
        <v>828000</v>
      </c>
      <c r="F489" s="484">
        <f>E489*D489</f>
        <v>828000</v>
      </c>
      <c r="G489" s="484"/>
      <c r="H489" s="484"/>
      <c r="I489" s="589">
        <f>H489+F489</f>
        <v>828000</v>
      </c>
      <c r="J489" s="801"/>
      <c r="K489" s="837">
        <v>828000</v>
      </c>
      <c r="L489" s="838">
        <f>K489*J489</f>
        <v>0</v>
      </c>
      <c r="M489" s="837"/>
      <c r="N489" s="838"/>
      <c r="O489" s="812">
        <f>N489+L489</f>
        <v>0</v>
      </c>
      <c r="P489" s="641">
        <f t="shared" si="335"/>
        <v>0</v>
      </c>
      <c r="Q489" s="514">
        <f t="shared" si="336"/>
        <v>0</v>
      </c>
      <c r="R489" s="640">
        <f t="shared" si="333"/>
        <v>0</v>
      </c>
      <c r="S489" s="641"/>
      <c r="T489" s="528">
        <v>828000</v>
      </c>
      <c r="U489" s="528">
        <f>T489*S489</f>
        <v>0</v>
      </c>
      <c r="V489" s="528"/>
      <c r="W489" s="528"/>
      <c r="X489" s="673">
        <f>W489+U489</f>
        <v>0</v>
      </c>
      <c r="Y489" s="641"/>
      <c r="Z489" s="528">
        <v>828000</v>
      </c>
      <c r="AA489" s="528">
        <f>Z489*Y489</f>
        <v>0</v>
      </c>
      <c r="AB489" s="528"/>
      <c r="AC489" s="528"/>
      <c r="AD489" s="673">
        <f>AC489+AA489</f>
        <v>0</v>
      </c>
      <c r="AE489" s="744">
        <f t="shared" si="334"/>
        <v>1</v>
      </c>
      <c r="AF489" s="767">
        <v>828000</v>
      </c>
      <c r="AG489" s="767">
        <f>AF489*AE489</f>
        <v>828000</v>
      </c>
      <c r="AH489" s="767"/>
      <c r="AI489" s="767"/>
      <c r="AJ489" s="752">
        <f>AI489+AG489</f>
        <v>828000</v>
      </c>
    </row>
    <row r="490" spans="1:36" s="404" customFormat="1" ht="17.45" hidden="1" customHeight="1" x14ac:dyDescent="0.25">
      <c r="A490" s="706" t="s">
        <v>547</v>
      </c>
      <c r="B490" s="698" t="s">
        <v>548</v>
      </c>
      <c r="C490" s="699"/>
      <c r="D490" s="700"/>
      <c r="E490" s="465"/>
      <c r="F490" s="465">
        <f>SUM(F491:F493)</f>
        <v>3391491.6189999999</v>
      </c>
      <c r="G490" s="465"/>
      <c r="H490" s="465">
        <f>SUM(H491:H493)</f>
        <v>4302790.3984000003</v>
      </c>
      <c r="I490" s="590">
        <f>SUM(I491:I493)</f>
        <v>7694282.0173999993</v>
      </c>
      <c r="J490" s="833"/>
      <c r="K490" s="802"/>
      <c r="L490" s="803">
        <f>SUM(L491:L493)</f>
        <v>0</v>
      </c>
      <c r="M490" s="802"/>
      <c r="N490" s="803">
        <f>SUM(N491:N493)</f>
        <v>0</v>
      </c>
      <c r="O490" s="813">
        <f>SUM(O491:O493)</f>
        <v>0</v>
      </c>
      <c r="P490" s="641">
        <f t="shared" si="335"/>
        <v>0</v>
      </c>
      <c r="Q490" s="514">
        <f t="shared" si="336"/>
        <v>0</v>
      </c>
      <c r="R490" s="640">
        <f t="shared" si="333"/>
        <v>0</v>
      </c>
      <c r="S490" s="636"/>
      <c r="T490" s="520"/>
      <c r="U490" s="520">
        <f>SUM(U491:U493)</f>
        <v>0</v>
      </c>
      <c r="V490" s="520"/>
      <c r="W490" s="520">
        <f>SUM(W491:W493)</f>
        <v>0</v>
      </c>
      <c r="X490" s="672">
        <f>SUM(X491:X493)</f>
        <v>0</v>
      </c>
      <c r="Y490" s="636"/>
      <c r="Z490" s="520"/>
      <c r="AA490" s="520">
        <f>SUM(AA491:AA493)</f>
        <v>0</v>
      </c>
      <c r="AB490" s="520"/>
      <c r="AC490" s="520">
        <f>SUM(AC491:AC493)</f>
        <v>0</v>
      </c>
      <c r="AD490" s="672">
        <f>SUM(AD491:AD493)</f>
        <v>0</v>
      </c>
      <c r="AE490" s="744">
        <f t="shared" si="334"/>
        <v>0</v>
      </c>
      <c r="AF490" s="749"/>
      <c r="AG490" s="749">
        <f>SUM(AG491:AG493)</f>
        <v>3391491.6189999999</v>
      </c>
      <c r="AH490" s="749"/>
      <c r="AI490" s="749">
        <f>SUM(AI491:AI493)</f>
        <v>4302790.3984000003</v>
      </c>
      <c r="AJ490" s="750">
        <f>SUM(AJ491:AJ493)</f>
        <v>7694282.0173999993</v>
      </c>
    </row>
    <row r="491" spans="1:36" s="496" customFormat="1" ht="17.45" hidden="1" customHeight="1" x14ac:dyDescent="0.25">
      <c r="A491" s="437" t="s">
        <v>1046</v>
      </c>
      <c r="B491" s="431" t="s">
        <v>274</v>
      </c>
      <c r="C491" s="576" t="s">
        <v>224</v>
      </c>
      <c r="D491" s="599">
        <v>3</v>
      </c>
      <c r="E491" s="484">
        <v>44520.961333333333</v>
      </c>
      <c r="F491" s="484">
        <f>E491*D491</f>
        <v>133562.88399999999</v>
      </c>
      <c r="G491" s="484">
        <v>127629.13279999999</v>
      </c>
      <c r="H491" s="484">
        <f>G491*D491</f>
        <v>382887.39839999995</v>
      </c>
      <c r="I491" s="589">
        <f>H491+F491</f>
        <v>516450.28239999991</v>
      </c>
      <c r="J491" s="801"/>
      <c r="K491" s="837">
        <v>44520.961333333333</v>
      </c>
      <c r="L491" s="838">
        <f>K491*J491</f>
        <v>0</v>
      </c>
      <c r="M491" s="837">
        <v>127629.13279999999</v>
      </c>
      <c r="N491" s="838">
        <f>M491*J491</f>
        <v>0</v>
      </c>
      <c r="O491" s="812">
        <f>N491+L491</f>
        <v>0</v>
      </c>
      <c r="P491" s="641">
        <f t="shared" si="335"/>
        <v>0</v>
      </c>
      <c r="Q491" s="514">
        <f t="shared" si="336"/>
        <v>0</v>
      </c>
      <c r="R491" s="640">
        <f t="shared" si="333"/>
        <v>0</v>
      </c>
      <c r="S491" s="641"/>
      <c r="T491" s="528">
        <v>44520.961333333333</v>
      </c>
      <c r="U491" s="528">
        <f>T491*S491</f>
        <v>0</v>
      </c>
      <c r="V491" s="528">
        <v>127629.13279999999</v>
      </c>
      <c r="W491" s="528">
        <f>V491*S491</f>
        <v>0</v>
      </c>
      <c r="X491" s="673">
        <f>W491+U491</f>
        <v>0</v>
      </c>
      <c r="Y491" s="641"/>
      <c r="Z491" s="528">
        <v>44520.961333333333</v>
      </c>
      <c r="AA491" s="528">
        <f>Z491*Y491</f>
        <v>0</v>
      </c>
      <c r="AB491" s="528">
        <v>127629.13279999999</v>
      </c>
      <c r="AC491" s="528">
        <f>AB491*Y491</f>
        <v>0</v>
      </c>
      <c r="AD491" s="673">
        <f>AC491+AA491</f>
        <v>0</v>
      </c>
      <c r="AE491" s="744">
        <f t="shared" si="334"/>
        <v>3</v>
      </c>
      <c r="AF491" s="767">
        <v>44520.961333333333</v>
      </c>
      <c r="AG491" s="767">
        <f>AF491*AE491</f>
        <v>133562.88399999999</v>
      </c>
      <c r="AH491" s="767">
        <v>127629.13279999999</v>
      </c>
      <c r="AI491" s="767">
        <f>AH491*AE491</f>
        <v>382887.39839999995</v>
      </c>
      <c r="AJ491" s="752">
        <f>AI491+AG491</f>
        <v>516450.28239999991</v>
      </c>
    </row>
    <row r="492" spans="1:36" s="496" customFormat="1" ht="17.45" hidden="1" customHeight="1" x14ac:dyDescent="0.25">
      <c r="A492" s="437" t="s">
        <v>1047</v>
      </c>
      <c r="B492" s="431" t="s">
        <v>285</v>
      </c>
      <c r="C492" s="576" t="s">
        <v>213</v>
      </c>
      <c r="D492" s="599">
        <v>8450</v>
      </c>
      <c r="E492" s="484">
        <v>323.69689171597634</v>
      </c>
      <c r="F492" s="484">
        <f>E492*D492</f>
        <v>2735238.7349999999</v>
      </c>
      <c r="G492" s="484">
        <v>463.89384615384614</v>
      </c>
      <c r="H492" s="484">
        <f>G492*D492</f>
        <v>3919903</v>
      </c>
      <c r="I492" s="589">
        <f>H492+F492</f>
        <v>6655141.7349999994</v>
      </c>
      <c r="J492" s="801"/>
      <c r="K492" s="837">
        <v>323.69689171597634</v>
      </c>
      <c r="L492" s="838">
        <f>K492*J492</f>
        <v>0</v>
      </c>
      <c r="M492" s="837">
        <v>463.89384615384614</v>
      </c>
      <c r="N492" s="838">
        <f>M492*J492</f>
        <v>0</v>
      </c>
      <c r="O492" s="812">
        <f>N492+L492</f>
        <v>0</v>
      </c>
      <c r="P492" s="641">
        <f t="shared" si="335"/>
        <v>0</v>
      </c>
      <c r="Q492" s="514">
        <f t="shared" si="336"/>
        <v>0</v>
      </c>
      <c r="R492" s="640">
        <f t="shared" si="333"/>
        <v>0</v>
      </c>
      <c r="S492" s="641"/>
      <c r="T492" s="528">
        <v>323.69689171597634</v>
      </c>
      <c r="U492" s="528">
        <f>T492*S492</f>
        <v>0</v>
      </c>
      <c r="V492" s="528">
        <v>463.89384615384614</v>
      </c>
      <c r="W492" s="528">
        <f>V492*S492</f>
        <v>0</v>
      </c>
      <c r="X492" s="673">
        <f>W492+U492</f>
        <v>0</v>
      </c>
      <c r="Y492" s="641"/>
      <c r="Z492" s="528">
        <v>323.69689171597634</v>
      </c>
      <c r="AA492" s="528">
        <f>Z492*Y492</f>
        <v>0</v>
      </c>
      <c r="AB492" s="528">
        <v>463.89384615384614</v>
      </c>
      <c r="AC492" s="528">
        <f>AB492*Y492</f>
        <v>0</v>
      </c>
      <c r="AD492" s="673">
        <f>AC492+AA492</f>
        <v>0</v>
      </c>
      <c r="AE492" s="744">
        <f t="shared" si="334"/>
        <v>8450</v>
      </c>
      <c r="AF492" s="767">
        <v>323.69689171597634</v>
      </c>
      <c r="AG492" s="767">
        <f>AF492*AE492</f>
        <v>2735238.7349999999</v>
      </c>
      <c r="AH492" s="767">
        <v>463.89384615384614</v>
      </c>
      <c r="AI492" s="767">
        <f>AH492*AE492</f>
        <v>3919903</v>
      </c>
      <c r="AJ492" s="752">
        <f>AI492+AG492</f>
        <v>6655141.7349999994</v>
      </c>
    </row>
    <row r="493" spans="1:36" s="496" customFormat="1" ht="17.45" hidden="1" customHeight="1" x14ac:dyDescent="0.25">
      <c r="A493" s="437" t="s">
        <v>1048</v>
      </c>
      <c r="B493" s="431" t="s">
        <v>286</v>
      </c>
      <c r="C493" s="576" t="s">
        <v>224</v>
      </c>
      <c r="D493" s="599">
        <v>1</v>
      </c>
      <c r="E493" s="484">
        <v>522690</v>
      </c>
      <c r="F493" s="484">
        <f>E493*D493</f>
        <v>522690</v>
      </c>
      <c r="G493" s="484"/>
      <c r="H493" s="484"/>
      <c r="I493" s="589">
        <f>H493+F493</f>
        <v>522690</v>
      </c>
      <c r="J493" s="801"/>
      <c r="K493" s="837">
        <v>522690</v>
      </c>
      <c r="L493" s="838">
        <f>K493*J493</f>
        <v>0</v>
      </c>
      <c r="M493" s="837"/>
      <c r="N493" s="838"/>
      <c r="O493" s="812">
        <f>N493+L493</f>
        <v>0</v>
      </c>
      <c r="P493" s="641">
        <f t="shared" si="335"/>
        <v>0</v>
      </c>
      <c r="Q493" s="514">
        <f t="shared" si="336"/>
        <v>0</v>
      </c>
      <c r="R493" s="640">
        <f t="shared" si="333"/>
        <v>0</v>
      </c>
      <c r="S493" s="641"/>
      <c r="T493" s="528">
        <v>522690</v>
      </c>
      <c r="U493" s="528">
        <f>T493*S493</f>
        <v>0</v>
      </c>
      <c r="V493" s="528"/>
      <c r="W493" s="528"/>
      <c r="X493" s="673">
        <f>W493+U493</f>
        <v>0</v>
      </c>
      <c r="Y493" s="641"/>
      <c r="Z493" s="528">
        <v>522690</v>
      </c>
      <c r="AA493" s="528">
        <f>Z493*Y493</f>
        <v>0</v>
      </c>
      <c r="AB493" s="528"/>
      <c r="AC493" s="528"/>
      <c r="AD493" s="673">
        <f>AC493+AA493</f>
        <v>0</v>
      </c>
      <c r="AE493" s="744">
        <f t="shared" si="334"/>
        <v>1</v>
      </c>
      <c r="AF493" s="767">
        <v>522690</v>
      </c>
      <c r="AG493" s="767">
        <f>AF493*AE493</f>
        <v>522690</v>
      </c>
      <c r="AH493" s="767"/>
      <c r="AI493" s="767"/>
      <c r="AJ493" s="752">
        <f>AI493+AG493</f>
        <v>522690</v>
      </c>
    </row>
    <row r="494" spans="1:36" s="403" customFormat="1" ht="17.45" hidden="1" customHeight="1" x14ac:dyDescent="0.25">
      <c r="A494" s="706">
        <v>2</v>
      </c>
      <c r="B494" s="698" t="s">
        <v>549</v>
      </c>
      <c r="C494" s="699"/>
      <c r="D494" s="703"/>
      <c r="E494" s="421"/>
      <c r="F494" s="421"/>
      <c r="G494" s="421"/>
      <c r="H494" s="421"/>
      <c r="I494" s="586"/>
      <c r="J494" s="833"/>
      <c r="K494" s="802"/>
      <c r="L494" s="811"/>
      <c r="M494" s="802"/>
      <c r="N494" s="811"/>
      <c r="O494" s="804"/>
      <c r="P494" s="641">
        <f t="shared" si="335"/>
        <v>0</v>
      </c>
      <c r="Q494" s="514">
        <f t="shared" si="336"/>
        <v>0</v>
      </c>
      <c r="R494" s="640">
        <f t="shared" si="333"/>
        <v>0</v>
      </c>
      <c r="S494" s="636"/>
      <c r="T494" s="520"/>
      <c r="U494" s="520"/>
      <c r="V494" s="520"/>
      <c r="W494" s="520"/>
      <c r="X494" s="672"/>
      <c r="Y494" s="636"/>
      <c r="Z494" s="520"/>
      <c r="AA494" s="520"/>
      <c r="AB494" s="520"/>
      <c r="AC494" s="520"/>
      <c r="AD494" s="672"/>
      <c r="AE494" s="744">
        <f t="shared" si="334"/>
        <v>0</v>
      </c>
      <c r="AF494" s="749"/>
      <c r="AG494" s="749"/>
      <c r="AH494" s="749"/>
      <c r="AI494" s="749"/>
      <c r="AJ494" s="750"/>
    </row>
    <row r="495" spans="1:36" s="404" customFormat="1" ht="17.45" hidden="1" customHeight="1" x14ac:dyDescent="0.25">
      <c r="A495" s="706" t="s">
        <v>550</v>
      </c>
      <c r="B495" s="698" t="s">
        <v>551</v>
      </c>
      <c r="C495" s="699"/>
      <c r="D495" s="700"/>
      <c r="E495" s="465"/>
      <c r="F495" s="465">
        <f>SUM(F496:F506)</f>
        <v>294619</v>
      </c>
      <c r="G495" s="465"/>
      <c r="H495" s="465">
        <f>SUM(H496:H506)</f>
        <v>708813.29999999981</v>
      </c>
      <c r="I495" s="590">
        <f>SUM(I496:I506)</f>
        <v>1003432.2999999998</v>
      </c>
      <c r="J495" s="833"/>
      <c r="K495" s="802"/>
      <c r="L495" s="803">
        <f>SUM(L496:L506)</f>
        <v>0</v>
      </c>
      <c r="M495" s="802"/>
      <c r="N495" s="803">
        <f>SUM(N496:N506)</f>
        <v>0</v>
      </c>
      <c r="O495" s="813">
        <f>SUM(O496:O506)</f>
        <v>0</v>
      </c>
      <c r="P495" s="641">
        <f t="shared" si="335"/>
        <v>0</v>
      </c>
      <c r="Q495" s="514">
        <f t="shared" si="336"/>
        <v>0</v>
      </c>
      <c r="R495" s="640">
        <f t="shared" si="333"/>
        <v>0</v>
      </c>
      <c r="S495" s="636"/>
      <c r="T495" s="520"/>
      <c r="U495" s="520">
        <f>SUM(U496:U506)</f>
        <v>0</v>
      </c>
      <c r="V495" s="520"/>
      <c r="W495" s="520">
        <f>SUM(W496:W506)</f>
        <v>0</v>
      </c>
      <c r="X495" s="672">
        <f>SUM(X496:X506)</f>
        <v>0</v>
      </c>
      <c r="Y495" s="636"/>
      <c r="Z495" s="520"/>
      <c r="AA495" s="520">
        <f>SUM(AA496:AA506)</f>
        <v>0</v>
      </c>
      <c r="AB495" s="520"/>
      <c r="AC495" s="520">
        <f>SUM(AC496:AC506)</f>
        <v>0</v>
      </c>
      <c r="AD495" s="672">
        <f>SUM(AD496:AD506)</f>
        <v>0</v>
      </c>
      <c r="AE495" s="744">
        <f t="shared" si="334"/>
        <v>0</v>
      </c>
      <c r="AF495" s="749"/>
      <c r="AG495" s="749">
        <f>SUM(AG496:AG506)</f>
        <v>294619</v>
      </c>
      <c r="AH495" s="749"/>
      <c r="AI495" s="749">
        <f>SUM(AI496:AI506)</f>
        <v>708813.29999999981</v>
      </c>
      <c r="AJ495" s="750">
        <f>SUM(AJ496:AJ506)</f>
        <v>1003432.2999999998</v>
      </c>
    </row>
    <row r="496" spans="1:36" s="403" customFormat="1" ht="17.45" hidden="1" customHeight="1" x14ac:dyDescent="0.25">
      <c r="A496" s="447" t="s">
        <v>1049</v>
      </c>
      <c r="B496" s="438" t="s">
        <v>552</v>
      </c>
      <c r="C496" s="573" t="s">
        <v>31</v>
      </c>
      <c r="D496" s="598">
        <v>2</v>
      </c>
      <c r="E496" s="467">
        <v>5502</v>
      </c>
      <c r="F496" s="467">
        <f t="shared" ref="F496:F504" si="337">E496*D496</f>
        <v>11004</v>
      </c>
      <c r="G496" s="467">
        <v>32487</v>
      </c>
      <c r="H496" s="467">
        <f t="shared" ref="H496:H505" si="338">G496*D496</f>
        <v>64974</v>
      </c>
      <c r="I496" s="589">
        <f t="shared" ref="I496:I506" si="339">H496+F496</f>
        <v>75978</v>
      </c>
      <c r="J496" s="836"/>
      <c r="K496" s="807">
        <v>5502</v>
      </c>
      <c r="L496" s="808">
        <f t="shared" ref="L496:L504" si="340">K496*J496</f>
        <v>0</v>
      </c>
      <c r="M496" s="807">
        <v>32487</v>
      </c>
      <c r="N496" s="808">
        <f t="shared" ref="N496:N505" si="341">M496*J496</f>
        <v>0</v>
      </c>
      <c r="O496" s="812">
        <f t="shared" ref="O496:O506" si="342">N496+L496</f>
        <v>0</v>
      </c>
      <c r="P496" s="641">
        <f t="shared" si="335"/>
        <v>0</v>
      </c>
      <c r="Q496" s="514">
        <f t="shared" si="336"/>
        <v>0</v>
      </c>
      <c r="R496" s="640">
        <f t="shared" si="333"/>
        <v>0</v>
      </c>
      <c r="S496" s="652"/>
      <c r="T496" s="521">
        <v>5502</v>
      </c>
      <c r="U496" s="521">
        <f t="shared" ref="U496:U504" si="343">T496*S496</f>
        <v>0</v>
      </c>
      <c r="V496" s="521">
        <v>32487</v>
      </c>
      <c r="W496" s="521">
        <f t="shared" ref="W496:W505" si="344">V496*S496</f>
        <v>0</v>
      </c>
      <c r="X496" s="673">
        <f t="shared" ref="X496:X506" si="345">W496+U496</f>
        <v>0</v>
      </c>
      <c r="Y496" s="652"/>
      <c r="Z496" s="521">
        <v>5502</v>
      </c>
      <c r="AA496" s="521">
        <f t="shared" ref="AA496:AA504" si="346">Z496*Y496</f>
        <v>0</v>
      </c>
      <c r="AB496" s="521">
        <v>32487</v>
      </c>
      <c r="AC496" s="521">
        <f t="shared" ref="AC496:AC505" si="347">AB496*Y496</f>
        <v>0</v>
      </c>
      <c r="AD496" s="673">
        <f t="shared" ref="AD496:AD506" si="348">AC496+AA496</f>
        <v>0</v>
      </c>
      <c r="AE496" s="744">
        <f t="shared" si="334"/>
        <v>2</v>
      </c>
      <c r="AF496" s="751">
        <v>5502</v>
      </c>
      <c r="AG496" s="751">
        <f t="shared" ref="AG496:AG504" si="349">AF496*AE496</f>
        <v>11004</v>
      </c>
      <c r="AH496" s="751">
        <v>32487</v>
      </c>
      <c r="AI496" s="751">
        <f t="shared" ref="AI496:AI505" si="350">AH496*AE496</f>
        <v>64974</v>
      </c>
      <c r="AJ496" s="752">
        <f t="shared" ref="AJ496:AJ506" si="351">AI496+AG496</f>
        <v>75978</v>
      </c>
    </row>
    <row r="497" spans="1:36" s="403" customFormat="1" ht="17.45" hidden="1" customHeight="1" x14ac:dyDescent="0.25">
      <c r="A497" s="447" t="s">
        <v>1050</v>
      </c>
      <c r="B497" s="438" t="s">
        <v>460</v>
      </c>
      <c r="C497" s="573" t="s">
        <v>378</v>
      </c>
      <c r="D497" s="598">
        <v>350</v>
      </c>
      <c r="E497" s="467">
        <v>214.84</v>
      </c>
      <c r="F497" s="467">
        <f t="shared" si="337"/>
        <v>75194</v>
      </c>
      <c r="G497" s="467">
        <v>184.6</v>
      </c>
      <c r="H497" s="467">
        <f t="shared" si="338"/>
        <v>64610</v>
      </c>
      <c r="I497" s="589">
        <f t="shared" si="339"/>
        <v>139804</v>
      </c>
      <c r="J497" s="836"/>
      <c r="K497" s="807">
        <v>214.84</v>
      </c>
      <c r="L497" s="808">
        <f t="shared" si="340"/>
        <v>0</v>
      </c>
      <c r="M497" s="807">
        <v>184.6</v>
      </c>
      <c r="N497" s="808">
        <f t="shared" si="341"/>
        <v>0</v>
      </c>
      <c r="O497" s="812">
        <f t="shared" si="342"/>
        <v>0</v>
      </c>
      <c r="P497" s="641">
        <f t="shared" si="335"/>
        <v>0</v>
      </c>
      <c r="Q497" s="514">
        <f t="shared" si="336"/>
        <v>0</v>
      </c>
      <c r="R497" s="640">
        <f t="shared" si="333"/>
        <v>0</v>
      </c>
      <c r="S497" s="652"/>
      <c r="T497" s="521">
        <v>214.84</v>
      </c>
      <c r="U497" s="521">
        <f t="shared" si="343"/>
        <v>0</v>
      </c>
      <c r="V497" s="521">
        <v>184.6</v>
      </c>
      <c r="W497" s="521">
        <f t="shared" si="344"/>
        <v>0</v>
      </c>
      <c r="X497" s="673">
        <f t="shared" si="345"/>
        <v>0</v>
      </c>
      <c r="Y497" s="652"/>
      <c r="Z497" s="521">
        <v>214.84</v>
      </c>
      <c r="AA497" s="521">
        <f t="shared" si="346"/>
        <v>0</v>
      </c>
      <c r="AB497" s="521">
        <v>184.6</v>
      </c>
      <c r="AC497" s="521">
        <f t="shared" si="347"/>
        <v>0</v>
      </c>
      <c r="AD497" s="673">
        <f t="shared" si="348"/>
        <v>0</v>
      </c>
      <c r="AE497" s="744">
        <f t="shared" si="334"/>
        <v>350</v>
      </c>
      <c r="AF497" s="751">
        <v>214.84</v>
      </c>
      <c r="AG497" s="751">
        <f t="shared" si="349"/>
        <v>75194</v>
      </c>
      <c r="AH497" s="751">
        <v>184.6</v>
      </c>
      <c r="AI497" s="751">
        <f t="shared" si="350"/>
        <v>64610</v>
      </c>
      <c r="AJ497" s="752">
        <f t="shared" si="351"/>
        <v>139804</v>
      </c>
    </row>
    <row r="498" spans="1:36" s="403" customFormat="1" ht="17.45" hidden="1" customHeight="1" x14ac:dyDescent="0.25">
      <c r="A498" s="447" t="s">
        <v>1051</v>
      </c>
      <c r="B498" s="438" t="s">
        <v>553</v>
      </c>
      <c r="C498" s="573" t="s">
        <v>31</v>
      </c>
      <c r="D498" s="598">
        <v>23</v>
      </c>
      <c r="E498" s="467">
        <v>4585</v>
      </c>
      <c r="F498" s="467">
        <f t="shared" si="337"/>
        <v>105455</v>
      </c>
      <c r="G498" s="467">
        <v>21362.9</v>
      </c>
      <c r="H498" s="467">
        <f t="shared" si="338"/>
        <v>491346.7</v>
      </c>
      <c r="I498" s="589">
        <f t="shared" si="339"/>
        <v>596801.69999999995</v>
      </c>
      <c r="J498" s="836"/>
      <c r="K498" s="807">
        <v>4585</v>
      </c>
      <c r="L498" s="808">
        <f t="shared" si="340"/>
        <v>0</v>
      </c>
      <c r="M498" s="807">
        <v>21362.9</v>
      </c>
      <c r="N498" s="808">
        <f t="shared" si="341"/>
        <v>0</v>
      </c>
      <c r="O498" s="812">
        <f t="shared" si="342"/>
        <v>0</v>
      </c>
      <c r="P498" s="641">
        <f t="shared" si="335"/>
        <v>0</v>
      </c>
      <c r="Q498" s="514">
        <f t="shared" si="336"/>
        <v>0</v>
      </c>
      <c r="R498" s="640">
        <f t="shared" si="333"/>
        <v>0</v>
      </c>
      <c r="S498" s="652"/>
      <c r="T498" s="521">
        <v>4585</v>
      </c>
      <c r="U498" s="521">
        <f t="shared" si="343"/>
        <v>0</v>
      </c>
      <c r="V498" s="521">
        <v>21362.9</v>
      </c>
      <c r="W498" s="521">
        <f t="shared" si="344"/>
        <v>0</v>
      </c>
      <c r="X498" s="673">
        <f t="shared" si="345"/>
        <v>0</v>
      </c>
      <c r="Y498" s="652"/>
      <c r="Z498" s="521">
        <v>4585</v>
      </c>
      <c r="AA498" s="521">
        <f t="shared" si="346"/>
        <v>0</v>
      </c>
      <c r="AB498" s="521">
        <v>21362.9</v>
      </c>
      <c r="AC498" s="521">
        <f t="shared" si="347"/>
        <v>0</v>
      </c>
      <c r="AD498" s="673">
        <f t="shared" si="348"/>
        <v>0</v>
      </c>
      <c r="AE498" s="744">
        <f t="shared" si="334"/>
        <v>23</v>
      </c>
      <c r="AF498" s="751">
        <v>4585</v>
      </c>
      <c r="AG498" s="751">
        <f t="shared" si="349"/>
        <v>105455</v>
      </c>
      <c r="AH498" s="751">
        <v>21362.9</v>
      </c>
      <c r="AI498" s="751">
        <f t="shared" si="350"/>
        <v>491346.7</v>
      </c>
      <c r="AJ498" s="752">
        <f t="shared" si="351"/>
        <v>596801.69999999995</v>
      </c>
    </row>
    <row r="499" spans="1:36" s="403" customFormat="1" ht="17.45" hidden="1" customHeight="1" x14ac:dyDescent="0.25">
      <c r="A499" s="447" t="s">
        <v>1052</v>
      </c>
      <c r="B499" s="438" t="s">
        <v>554</v>
      </c>
      <c r="C499" s="573" t="s">
        <v>32</v>
      </c>
      <c r="D499" s="598">
        <v>350</v>
      </c>
      <c r="E499" s="467">
        <v>104.80000000000001</v>
      </c>
      <c r="F499" s="467">
        <f t="shared" si="337"/>
        <v>36680.000000000007</v>
      </c>
      <c r="G499" s="467">
        <v>119.60000000000001</v>
      </c>
      <c r="H499" s="467">
        <f t="shared" si="338"/>
        <v>41860</v>
      </c>
      <c r="I499" s="589">
        <f t="shared" si="339"/>
        <v>78540</v>
      </c>
      <c r="J499" s="836"/>
      <c r="K499" s="807">
        <v>104.80000000000001</v>
      </c>
      <c r="L499" s="808">
        <f t="shared" si="340"/>
        <v>0</v>
      </c>
      <c r="M499" s="807">
        <v>119.60000000000001</v>
      </c>
      <c r="N499" s="808">
        <f t="shared" si="341"/>
        <v>0</v>
      </c>
      <c r="O499" s="812">
        <f t="shared" si="342"/>
        <v>0</v>
      </c>
      <c r="P499" s="641">
        <f t="shared" si="335"/>
        <v>0</v>
      </c>
      <c r="Q499" s="514">
        <f t="shared" si="336"/>
        <v>0</v>
      </c>
      <c r="R499" s="640">
        <f t="shared" si="333"/>
        <v>0</v>
      </c>
      <c r="S499" s="652"/>
      <c r="T499" s="521">
        <v>104.80000000000001</v>
      </c>
      <c r="U499" s="521">
        <f t="shared" si="343"/>
        <v>0</v>
      </c>
      <c r="V499" s="521">
        <v>119.60000000000001</v>
      </c>
      <c r="W499" s="521">
        <f t="shared" si="344"/>
        <v>0</v>
      </c>
      <c r="X499" s="673">
        <f t="shared" si="345"/>
        <v>0</v>
      </c>
      <c r="Y499" s="652"/>
      <c r="Z499" s="521">
        <v>104.80000000000001</v>
      </c>
      <c r="AA499" s="521">
        <f t="shared" si="346"/>
        <v>0</v>
      </c>
      <c r="AB499" s="521">
        <v>119.60000000000001</v>
      </c>
      <c r="AC499" s="521">
        <f t="shared" si="347"/>
        <v>0</v>
      </c>
      <c r="AD499" s="673">
        <f t="shared" si="348"/>
        <v>0</v>
      </c>
      <c r="AE499" s="744">
        <f t="shared" si="334"/>
        <v>350</v>
      </c>
      <c r="AF499" s="751">
        <v>104.80000000000001</v>
      </c>
      <c r="AG499" s="751">
        <f t="shared" si="349"/>
        <v>36680.000000000007</v>
      </c>
      <c r="AH499" s="751">
        <v>119.60000000000001</v>
      </c>
      <c r="AI499" s="751">
        <f t="shared" si="350"/>
        <v>41860</v>
      </c>
      <c r="AJ499" s="752">
        <f t="shared" si="351"/>
        <v>78540</v>
      </c>
    </row>
    <row r="500" spans="1:36" s="403" customFormat="1" ht="17.45" hidden="1" customHeight="1" x14ac:dyDescent="0.25">
      <c r="A500" s="447" t="s">
        <v>1053</v>
      </c>
      <c r="B500" s="438" t="s">
        <v>265</v>
      </c>
      <c r="C500" s="573" t="s">
        <v>31</v>
      </c>
      <c r="D500" s="598">
        <v>350</v>
      </c>
      <c r="E500" s="467">
        <v>6.5500000000000007</v>
      </c>
      <c r="F500" s="467">
        <f t="shared" si="337"/>
        <v>2292.5000000000005</v>
      </c>
      <c r="G500" s="467">
        <v>26.52</v>
      </c>
      <c r="H500" s="467">
        <f t="shared" si="338"/>
        <v>9282</v>
      </c>
      <c r="I500" s="589">
        <f t="shared" si="339"/>
        <v>11574.5</v>
      </c>
      <c r="J500" s="836"/>
      <c r="K500" s="807">
        <v>6.5500000000000007</v>
      </c>
      <c r="L500" s="808">
        <f t="shared" si="340"/>
        <v>0</v>
      </c>
      <c r="M500" s="807">
        <v>26.52</v>
      </c>
      <c r="N500" s="808">
        <f t="shared" si="341"/>
        <v>0</v>
      </c>
      <c r="O500" s="812">
        <f t="shared" si="342"/>
        <v>0</v>
      </c>
      <c r="P500" s="641">
        <f t="shared" si="335"/>
        <v>0</v>
      </c>
      <c r="Q500" s="514">
        <f t="shared" si="336"/>
        <v>0</v>
      </c>
      <c r="R500" s="640">
        <f t="shared" si="333"/>
        <v>0</v>
      </c>
      <c r="S500" s="652"/>
      <c r="T500" s="521">
        <v>6.5500000000000007</v>
      </c>
      <c r="U500" s="521">
        <f t="shared" si="343"/>
        <v>0</v>
      </c>
      <c r="V500" s="521">
        <v>26.52</v>
      </c>
      <c r="W500" s="521">
        <f t="shared" si="344"/>
        <v>0</v>
      </c>
      <c r="X500" s="673">
        <f t="shared" si="345"/>
        <v>0</v>
      </c>
      <c r="Y500" s="652"/>
      <c r="Z500" s="521">
        <v>6.5500000000000007</v>
      </c>
      <c r="AA500" s="521">
        <f t="shared" si="346"/>
        <v>0</v>
      </c>
      <c r="AB500" s="521">
        <v>26.52</v>
      </c>
      <c r="AC500" s="521">
        <f t="shared" si="347"/>
        <v>0</v>
      </c>
      <c r="AD500" s="673">
        <f t="shared" si="348"/>
        <v>0</v>
      </c>
      <c r="AE500" s="744">
        <f t="shared" si="334"/>
        <v>350</v>
      </c>
      <c r="AF500" s="751">
        <v>6.5500000000000007</v>
      </c>
      <c r="AG500" s="751">
        <f t="shared" si="349"/>
        <v>2292.5000000000005</v>
      </c>
      <c r="AH500" s="751">
        <v>26.52</v>
      </c>
      <c r="AI500" s="751">
        <f t="shared" si="350"/>
        <v>9282</v>
      </c>
      <c r="AJ500" s="752">
        <f t="shared" si="351"/>
        <v>11574.5</v>
      </c>
    </row>
    <row r="501" spans="1:36" s="403" customFormat="1" ht="17.45" hidden="1" customHeight="1" x14ac:dyDescent="0.25">
      <c r="A501" s="447" t="s">
        <v>1054</v>
      </c>
      <c r="B501" s="438" t="s">
        <v>555</v>
      </c>
      <c r="C501" s="573" t="s">
        <v>31</v>
      </c>
      <c r="D501" s="598">
        <v>23</v>
      </c>
      <c r="E501" s="467">
        <v>655</v>
      </c>
      <c r="F501" s="467">
        <f t="shared" si="337"/>
        <v>15065</v>
      </c>
      <c r="G501" s="467">
        <v>135.20000000000002</v>
      </c>
      <c r="H501" s="467">
        <f t="shared" si="338"/>
        <v>3109.6000000000004</v>
      </c>
      <c r="I501" s="589">
        <f t="shared" si="339"/>
        <v>18174.599999999999</v>
      </c>
      <c r="J501" s="836"/>
      <c r="K501" s="807">
        <v>655</v>
      </c>
      <c r="L501" s="808">
        <f t="shared" si="340"/>
        <v>0</v>
      </c>
      <c r="M501" s="807">
        <v>135.20000000000002</v>
      </c>
      <c r="N501" s="808">
        <f t="shared" si="341"/>
        <v>0</v>
      </c>
      <c r="O501" s="812">
        <f t="shared" si="342"/>
        <v>0</v>
      </c>
      <c r="P501" s="641">
        <f t="shared" si="335"/>
        <v>0</v>
      </c>
      <c r="Q501" s="514">
        <f t="shared" si="336"/>
        <v>0</v>
      </c>
      <c r="R501" s="640">
        <f t="shared" si="333"/>
        <v>0</v>
      </c>
      <c r="S501" s="652"/>
      <c r="T501" s="521">
        <v>655</v>
      </c>
      <c r="U501" s="521">
        <f t="shared" si="343"/>
        <v>0</v>
      </c>
      <c r="V501" s="521">
        <v>135.20000000000002</v>
      </c>
      <c r="W501" s="521">
        <f t="shared" si="344"/>
        <v>0</v>
      </c>
      <c r="X501" s="673">
        <f t="shared" si="345"/>
        <v>0</v>
      </c>
      <c r="Y501" s="652"/>
      <c r="Z501" s="521">
        <v>655</v>
      </c>
      <c r="AA501" s="521">
        <f t="shared" si="346"/>
        <v>0</v>
      </c>
      <c r="AB501" s="521">
        <v>135.20000000000002</v>
      </c>
      <c r="AC501" s="521">
        <f t="shared" si="347"/>
        <v>0</v>
      </c>
      <c r="AD501" s="673">
        <f t="shared" si="348"/>
        <v>0</v>
      </c>
      <c r="AE501" s="744">
        <f t="shared" si="334"/>
        <v>23</v>
      </c>
      <c r="AF501" s="751">
        <v>655</v>
      </c>
      <c r="AG501" s="751">
        <f t="shared" si="349"/>
        <v>15065</v>
      </c>
      <c r="AH501" s="751">
        <v>135.20000000000002</v>
      </c>
      <c r="AI501" s="751">
        <f t="shared" si="350"/>
        <v>3109.6000000000004</v>
      </c>
      <c r="AJ501" s="752">
        <f t="shared" si="351"/>
        <v>18174.599999999999</v>
      </c>
    </row>
    <row r="502" spans="1:36" s="403" customFormat="1" ht="17.45" hidden="1" customHeight="1" x14ac:dyDescent="0.25">
      <c r="A502" s="447" t="s">
        <v>1055</v>
      </c>
      <c r="B502" s="438" t="s">
        <v>556</v>
      </c>
      <c r="C502" s="573" t="s">
        <v>31</v>
      </c>
      <c r="D502" s="598">
        <v>46</v>
      </c>
      <c r="E502" s="467">
        <v>65.5</v>
      </c>
      <c r="F502" s="467">
        <f t="shared" si="337"/>
        <v>3013</v>
      </c>
      <c r="G502" s="467">
        <v>109.2</v>
      </c>
      <c r="H502" s="467">
        <f t="shared" si="338"/>
        <v>5023.2</v>
      </c>
      <c r="I502" s="589">
        <f t="shared" si="339"/>
        <v>8036.2</v>
      </c>
      <c r="J502" s="836"/>
      <c r="K502" s="807">
        <v>65.5</v>
      </c>
      <c r="L502" s="808">
        <f t="shared" si="340"/>
        <v>0</v>
      </c>
      <c r="M502" s="807">
        <v>109.2</v>
      </c>
      <c r="N502" s="808">
        <f t="shared" si="341"/>
        <v>0</v>
      </c>
      <c r="O502" s="812">
        <f t="shared" si="342"/>
        <v>0</v>
      </c>
      <c r="P502" s="641">
        <f t="shared" si="335"/>
        <v>0</v>
      </c>
      <c r="Q502" s="514">
        <f t="shared" si="336"/>
        <v>0</v>
      </c>
      <c r="R502" s="640">
        <f t="shared" si="333"/>
        <v>0</v>
      </c>
      <c r="S502" s="652"/>
      <c r="T502" s="521">
        <v>65.5</v>
      </c>
      <c r="U502" s="521">
        <f t="shared" si="343"/>
        <v>0</v>
      </c>
      <c r="V502" s="521">
        <v>109.2</v>
      </c>
      <c r="W502" s="521">
        <f t="shared" si="344"/>
        <v>0</v>
      </c>
      <c r="X502" s="673">
        <f t="shared" si="345"/>
        <v>0</v>
      </c>
      <c r="Y502" s="652"/>
      <c r="Z502" s="521">
        <v>65.5</v>
      </c>
      <c r="AA502" s="521">
        <f t="shared" si="346"/>
        <v>0</v>
      </c>
      <c r="AB502" s="521">
        <v>109.2</v>
      </c>
      <c r="AC502" s="521">
        <f t="shared" si="347"/>
        <v>0</v>
      </c>
      <c r="AD502" s="673">
        <f t="shared" si="348"/>
        <v>0</v>
      </c>
      <c r="AE502" s="744">
        <f t="shared" si="334"/>
        <v>46</v>
      </c>
      <c r="AF502" s="751">
        <v>65.5</v>
      </c>
      <c r="AG502" s="751">
        <f t="shared" si="349"/>
        <v>3013</v>
      </c>
      <c r="AH502" s="751">
        <v>109.2</v>
      </c>
      <c r="AI502" s="751">
        <f t="shared" si="350"/>
        <v>5023.2</v>
      </c>
      <c r="AJ502" s="752">
        <f t="shared" si="351"/>
        <v>8036.2</v>
      </c>
    </row>
    <row r="503" spans="1:36" s="403" customFormat="1" ht="17.45" hidden="1" customHeight="1" x14ac:dyDescent="0.25">
      <c r="A503" s="447" t="s">
        <v>1056</v>
      </c>
      <c r="B503" s="438" t="s">
        <v>556</v>
      </c>
      <c r="C503" s="573" t="s">
        <v>31</v>
      </c>
      <c r="D503" s="598">
        <v>23</v>
      </c>
      <c r="E503" s="467">
        <v>65.5</v>
      </c>
      <c r="F503" s="467">
        <f t="shared" si="337"/>
        <v>1506.5</v>
      </c>
      <c r="G503" s="467">
        <v>127.4</v>
      </c>
      <c r="H503" s="467">
        <f t="shared" si="338"/>
        <v>2930.2000000000003</v>
      </c>
      <c r="I503" s="589">
        <f t="shared" si="339"/>
        <v>4436.7000000000007</v>
      </c>
      <c r="J503" s="836"/>
      <c r="K503" s="807">
        <v>65.5</v>
      </c>
      <c r="L503" s="808">
        <f t="shared" si="340"/>
        <v>0</v>
      </c>
      <c r="M503" s="807">
        <v>127.4</v>
      </c>
      <c r="N503" s="808">
        <f t="shared" si="341"/>
        <v>0</v>
      </c>
      <c r="O503" s="812">
        <f t="shared" si="342"/>
        <v>0</v>
      </c>
      <c r="P503" s="641">
        <f t="shared" si="335"/>
        <v>0</v>
      </c>
      <c r="Q503" s="514">
        <f t="shared" si="336"/>
        <v>0</v>
      </c>
      <c r="R503" s="640">
        <f t="shared" si="333"/>
        <v>0</v>
      </c>
      <c r="S503" s="652"/>
      <c r="T503" s="521">
        <v>65.5</v>
      </c>
      <c r="U503" s="521">
        <f t="shared" si="343"/>
        <v>0</v>
      </c>
      <c r="V503" s="521">
        <v>127.4</v>
      </c>
      <c r="W503" s="521">
        <f t="shared" si="344"/>
        <v>0</v>
      </c>
      <c r="X503" s="673">
        <f t="shared" si="345"/>
        <v>0</v>
      </c>
      <c r="Y503" s="652"/>
      <c r="Z503" s="521">
        <v>65.5</v>
      </c>
      <c r="AA503" s="521">
        <f t="shared" si="346"/>
        <v>0</v>
      </c>
      <c r="AB503" s="521">
        <v>127.4</v>
      </c>
      <c r="AC503" s="521">
        <f t="shared" si="347"/>
        <v>0</v>
      </c>
      <c r="AD503" s="673">
        <f t="shared" si="348"/>
        <v>0</v>
      </c>
      <c r="AE503" s="744">
        <f t="shared" si="334"/>
        <v>23</v>
      </c>
      <c r="AF503" s="751">
        <v>65.5</v>
      </c>
      <c r="AG503" s="751">
        <f t="shared" si="349"/>
        <v>1506.5</v>
      </c>
      <c r="AH503" s="751">
        <v>127.4</v>
      </c>
      <c r="AI503" s="751">
        <f t="shared" si="350"/>
        <v>2930.2000000000003</v>
      </c>
      <c r="AJ503" s="752">
        <f t="shared" si="351"/>
        <v>4436.7000000000007</v>
      </c>
    </row>
    <row r="504" spans="1:36" s="403" customFormat="1" ht="17.45" hidden="1" customHeight="1" x14ac:dyDescent="0.25">
      <c r="A504" s="447" t="s">
        <v>1057</v>
      </c>
      <c r="B504" s="438" t="s">
        <v>557</v>
      </c>
      <c r="C504" s="573" t="s">
        <v>31</v>
      </c>
      <c r="D504" s="598">
        <v>396</v>
      </c>
      <c r="E504" s="467">
        <v>32.75</v>
      </c>
      <c r="F504" s="467">
        <f t="shared" si="337"/>
        <v>12969</v>
      </c>
      <c r="G504" s="467">
        <v>15.600000000000001</v>
      </c>
      <c r="H504" s="467">
        <f t="shared" si="338"/>
        <v>6177.6</v>
      </c>
      <c r="I504" s="589">
        <f t="shared" si="339"/>
        <v>19146.599999999999</v>
      </c>
      <c r="J504" s="836"/>
      <c r="K504" s="807">
        <v>32.75</v>
      </c>
      <c r="L504" s="808">
        <f t="shared" si="340"/>
        <v>0</v>
      </c>
      <c r="M504" s="807">
        <v>15.600000000000001</v>
      </c>
      <c r="N504" s="808">
        <f t="shared" si="341"/>
        <v>0</v>
      </c>
      <c r="O504" s="812">
        <f t="shared" si="342"/>
        <v>0</v>
      </c>
      <c r="P504" s="641">
        <f t="shared" si="335"/>
        <v>0</v>
      </c>
      <c r="Q504" s="514">
        <f t="shared" si="336"/>
        <v>0</v>
      </c>
      <c r="R504" s="640">
        <f t="shared" si="333"/>
        <v>0</v>
      </c>
      <c r="S504" s="652"/>
      <c r="T504" s="521">
        <v>32.75</v>
      </c>
      <c r="U504" s="521">
        <f t="shared" si="343"/>
        <v>0</v>
      </c>
      <c r="V504" s="521">
        <v>15.600000000000001</v>
      </c>
      <c r="W504" s="521">
        <f t="shared" si="344"/>
        <v>0</v>
      </c>
      <c r="X504" s="673">
        <f t="shared" si="345"/>
        <v>0</v>
      </c>
      <c r="Y504" s="652"/>
      <c r="Z504" s="521">
        <v>32.75</v>
      </c>
      <c r="AA504" s="521">
        <f t="shared" si="346"/>
        <v>0</v>
      </c>
      <c r="AB504" s="521">
        <v>15.600000000000001</v>
      </c>
      <c r="AC504" s="521">
        <f t="shared" si="347"/>
        <v>0</v>
      </c>
      <c r="AD504" s="673">
        <f t="shared" si="348"/>
        <v>0</v>
      </c>
      <c r="AE504" s="744">
        <f t="shared" si="334"/>
        <v>396</v>
      </c>
      <c r="AF504" s="751">
        <v>32.75</v>
      </c>
      <c r="AG504" s="751">
        <f t="shared" si="349"/>
        <v>12969</v>
      </c>
      <c r="AH504" s="751">
        <v>15.600000000000001</v>
      </c>
      <c r="AI504" s="751">
        <f t="shared" si="350"/>
        <v>6177.6</v>
      </c>
      <c r="AJ504" s="752">
        <f t="shared" si="351"/>
        <v>19146.599999999999</v>
      </c>
    </row>
    <row r="505" spans="1:36" s="403" customFormat="1" ht="17.45" hidden="1" customHeight="1" x14ac:dyDescent="0.25">
      <c r="A505" s="447" t="s">
        <v>1058</v>
      </c>
      <c r="B505" s="438" t="s">
        <v>268</v>
      </c>
      <c r="C505" s="573" t="s">
        <v>224</v>
      </c>
      <c r="D505" s="598">
        <v>1</v>
      </c>
      <c r="E505" s="467"/>
      <c r="F505" s="467"/>
      <c r="G505" s="467">
        <v>19500</v>
      </c>
      <c r="H505" s="467">
        <f t="shared" si="338"/>
        <v>19500</v>
      </c>
      <c r="I505" s="589">
        <f t="shared" si="339"/>
        <v>19500</v>
      </c>
      <c r="J505" s="836"/>
      <c r="K505" s="807"/>
      <c r="L505" s="808"/>
      <c r="M505" s="807">
        <v>19500</v>
      </c>
      <c r="N505" s="808">
        <f t="shared" si="341"/>
        <v>0</v>
      </c>
      <c r="O505" s="812">
        <f t="shared" si="342"/>
        <v>0</v>
      </c>
      <c r="P505" s="641">
        <f t="shared" si="335"/>
        <v>0</v>
      </c>
      <c r="Q505" s="514">
        <f t="shared" si="336"/>
        <v>0</v>
      </c>
      <c r="R505" s="640">
        <f t="shared" si="333"/>
        <v>0</v>
      </c>
      <c r="S505" s="652"/>
      <c r="T505" s="521"/>
      <c r="U505" s="521"/>
      <c r="V505" s="521">
        <v>19500</v>
      </c>
      <c r="W505" s="521">
        <f t="shared" si="344"/>
        <v>0</v>
      </c>
      <c r="X505" s="673">
        <f t="shared" si="345"/>
        <v>0</v>
      </c>
      <c r="Y505" s="652"/>
      <c r="Z505" s="521"/>
      <c r="AA505" s="521"/>
      <c r="AB505" s="521">
        <v>19500</v>
      </c>
      <c r="AC505" s="521">
        <f t="shared" si="347"/>
        <v>0</v>
      </c>
      <c r="AD505" s="673">
        <f t="shared" si="348"/>
        <v>0</v>
      </c>
      <c r="AE505" s="744">
        <f t="shared" si="334"/>
        <v>1</v>
      </c>
      <c r="AF505" s="751"/>
      <c r="AG505" s="751"/>
      <c r="AH505" s="751">
        <v>19500</v>
      </c>
      <c r="AI505" s="751">
        <f t="shared" si="350"/>
        <v>19500</v>
      </c>
      <c r="AJ505" s="752">
        <f t="shared" si="351"/>
        <v>19500</v>
      </c>
    </row>
    <row r="506" spans="1:36" s="403" customFormat="1" ht="17.45" hidden="1" customHeight="1" x14ac:dyDescent="0.25">
      <c r="A506" s="447" t="s">
        <v>1059</v>
      </c>
      <c r="B506" s="438" t="s">
        <v>358</v>
      </c>
      <c r="C506" s="573" t="s">
        <v>224</v>
      </c>
      <c r="D506" s="598">
        <v>1</v>
      </c>
      <c r="E506" s="467">
        <v>31440</v>
      </c>
      <c r="F506" s="467">
        <f>E506*D506</f>
        <v>31440</v>
      </c>
      <c r="G506" s="467"/>
      <c r="H506" s="467"/>
      <c r="I506" s="589">
        <f t="shared" si="339"/>
        <v>31440</v>
      </c>
      <c r="J506" s="836"/>
      <c r="K506" s="807">
        <v>31440</v>
      </c>
      <c r="L506" s="808">
        <f>K506*J506</f>
        <v>0</v>
      </c>
      <c r="M506" s="807"/>
      <c r="N506" s="808"/>
      <c r="O506" s="812">
        <f t="shared" si="342"/>
        <v>0</v>
      </c>
      <c r="P506" s="641">
        <f t="shared" si="335"/>
        <v>0</v>
      </c>
      <c r="Q506" s="514">
        <f t="shared" si="336"/>
        <v>0</v>
      </c>
      <c r="R506" s="640">
        <f t="shared" si="333"/>
        <v>0</v>
      </c>
      <c r="S506" s="652"/>
      <c r="T506" s="521">
        <v>31440</v>
      </c>
      <c r="U506" s="521">
        <f>T506*S506</f>
        <v>0</v>
      </c>
      <c r="V506" s="521"/>
      <c r="W506" s="521"/>
      <c r="X506" s="673">
        <f t="shared" si="345"/>
        <v>0</v>
      </c>
      <c r="Y506" s="652"/>
      <c r="Z506" s="521">
        <v>31440</v>
      </c>
      <c r="AA506" s="521">
        <f>Z506*Y506</f>
        <v>0</v>
      </c>
      <c r="AB506" s="521"/>
      <c r="AC506" s="521"/>
      <c r="AD506" s="673">
        <f t="shared" si="348"/>
        <v>0</v>
      </c>
      <c r="AE506" s="744">
        <f t="shared" si="334"/>
        <v>1</v>
      </c>
      <c r="AF506" s="751">
        <v>31440</v>
      </c>
      <c r="AG506" s="751">
        <f>AF506*AE506</f>
        <v>31440</v>
      </c>
      <c r="AH506" s="751"/>
      <c r="AI506" s="751"/>
      <c r="AJ506" s="752">
        <f t="shared" si="351"/>
        <v>31440</v>
      </c>
    </row>
    <row r="507" spans="1:36" s="403" customFormat="1" ht="17.45" hidden="1" customHeight="1" x14ac:dyDescent="0.25">
      <c r="A507" s="711" t="s">
        <v>28</v>
      </c>
      <c r="B507" s="698" t="s">
        <v>558</v>
      </c>
      <c r="C507" s="699"/>
      <c r="D507" s="637"/>
      <c r="E507" s="555"/>
      <c r="F507" s="555"/>
      <c r="G507" s="555"/>
      <c r="H507" s="555"/>
      <c r="I507" s="638"/>
      <c r="J507" s="833"/>
      <c r="K507" s="802"/>
      <c r="L507" s="811"/>
      <c r="M507" s="802"/>
      <c r="N507" s="811"/>
      <c r="O507" s="804"/>
      <c r="P507" s="637"/>
      <c r="Q507" s="555"/>
      <c r="R507" s="638"/>
      <c r="S507" s="636"/>
      <c r="T507" s="520"/>
      <c r="U507" s="520"/>
      <c r="V507" s="520"/>
      <c r="W507" s="520"/>
      <c r="X507" s="672"/>
      <c r="Y507" s="636"/>
      <c r="Z507" s="520"/>
      <c r="AA507" s="520"/>
      <c r="AB507" s="520"/>
      <c r="AC507" s="520"/>
      <c r="AD507" s="672"/>
      <c r="AE507" s="744">
        <f t="shared" si="334"/>
        <v>0</v>
      </c>
      <c r="AF507" s="749"/>
      <c r="AG507" s="749"/>
      <c r="AH507" s="749"/>
      <c r="AI507" s="749"/>
      <c r="AJ507" s="750"/>
    </row>
    <row r="508" spans="1:36" s="242" customFormat="1" ht="17.45" hidden="1" customHeight="1" x14ac:dyDescent="0.25">
      <c r="A508" s="711" t="s">
        <v>559</v>
      </c>
      <c r="B508" s="698" t="s">
        <v>560</v>
      </c>
      <c r="C508" s="699"/>
      <c r="D508" s="703"/>
      <c r="E508" s="421"/>
      <c r="F508" s="421">
        <f>F509+F523+F537+F551</f>
        <v>37448849.832400009</v>
      </c>
      <c r="G508" s="421"/>
      <c r="H508" s="421">
        <f>H509+H523+H537+H551</f>
        <v>47516454.300021</v>
      </c>
      <c r="I508" s="586">
        <f>I509+I523+I537+I551</f>
        <v>84965304.132421002</v>
      </c>
      <c r="J508" s="833"/>
      <c r="K508" s="802"/>
      <c r="L508" s="811">
        <f>L509+L523+L537+L551</f>
        <v>10159815.572400002</v>
      </c>
      <c r="M508" s="802"/>
      <c r="N508" s="811">
        <f>N509+N523+N537+N551</f>
        <v>15392630.228541</v>
      </c>
      <c r="O508" s="804">
        <f>O509+O523+O537+O551</f>
        <v>25552445.800941002</v>
      </c>
      <c r="P508" s="642"/>
      <c r="Q508" s="456"/>
      <c r="R508" s="609"/>
      <c r="S508" s="636"/>
      <c r="T508" s="520"/>
      <c r="U508" s="515">
        <f>U509+U523+U537+U551</f>
        <v>10159584.6</v>
      </c>
      <c r="V508" s="515"/>
      <c r="W508" s="515">
        <f>W509+W523+W537+W551</f>
        <v>15391716.924999999</v>
      </c>
      <c r="X508" s="670">
        <f>X509+X523+X537+X551</f>
        <v>25551301.525000006</v>
      </c>
      <c r="Y508" s="636"/>
      <c r="Z508" s="520"/>
      <c r="AA508" s="515">
        <f>AA509+AA523+AA537+AA551</f>
        <v>0</v>
      </c>
      <c r="AB508" s="515"/>
      <c r="AC508" s="515">
        <f>AC509+AC523+AC537+AC551</f>
        <v>0</v>
      </c>
      <c r="AD508" s="670">
        <f>AD509+AD523+AD537+AD551</f>
        <v>0</v>
      </c>
      <c r="AE508" s="744">
        <f t="shared" si="334"/>
        <v>0</v>
      </c>
      <c r="AF508" s="749"/>
      <c r="AG508" s="745">
        <f>AG509+AG523+AG537+AG551</f>
        <v>27289219.849600002</v>
      </c>
      <c r="AH508" s="745"/>
      <c r="AI508" s="745">
        <f>AI509+AI523+AI537+AI551</f>
        <v>32124621.338344</v>
      </c>
      <c r="AJ508" s="746">
        <f>AJ509+AJ523+AJ537+AJ551</f>
        <v>59413841.187944002</v>
      </c>
    </row>
    <row r="509" spans="1:36" s="403" customFormat="1" ht="17.45" hidden="1" customHeight="1" x14ac:dyDescent="0.25">
      <c r="A509" s="443" t="s">
        <v>1060</v>
      </c>
      <c r="B509" s="433" t="s">
        <v>561</v>
      </c>
      <c r="C509" s="569"/>
      <c r="D509" s="596"/>
      <c r="E509" s="422"/>
      <c r="F509" s="422">
        <f>SUM(F511:F522)</f>
        <v>11963784.964800002</v>
      </c>
      <c r="G509" s="422"/>
      <c r="H509" s="422">
        <f>SUM(H511:H522)</f>
        <v>15123475.401672</v>
      </c>
      <c r="I509" s="597">
        <f>SUM(I511:I522)</f>
        <v>27087260.366472002</v>
      </c>
      <c r="J509" s="823"/>
      <c r="K509" s="816"/>
      <c r="L509" s="834">
        <f>SUM(L511:L522)</f>
        <v>0</v>
      </c>
      <c r="M509" s="816"/>
      <c r="N509" s="834">
        <f>SUM(N511:N522)</f>
        <v>0</v>
      </c>
      <c r="O509" s="835">
        <f>SUM(O511:O522)</f>
        <v>0</v>
      </c>
      <c r="P509" s="641">
        <f t="shared" si="335"/>
        <v>0</v>
      </c>
      <c r="Q509" s="514">
        <f t="shared" si="336"/>
        <v>0</v>
      </c>
      <c r="R509" s="640">
        <f t="shared" si="333"/>
        <v>0</v>
      </c>
      <c r="S509" s="650"/>
      <c r="T509" s="523"/>
      <c r="U509" s="523">
        <f>SUM(U511:U522)</f>
        <v>0</v>
      </c>
      <c r="V509" s="523"/>
      <c r="W509" s="523">
        <f>SUM(W511:W522)</f>
        <v>0</v>
      </c>
      <c r="X509" s="674">
        <f>SUM(X511:X522)</f>
        <v>0</v>
      </c>
      <c r="Y509" s="650"/>
      <c r="Z509" s="523"/>
      <c r="AA509" s="523">
        <f>SUM(AA511:AA522)</f>
        <v>0</v>
      </c>
      <c r="AB509" s="523"/>
      <c r="AC509" s="523">
        <f>SUM(AC511:AC522)</f>
        <v>0</v>
      </c>
      <c r="AD509" s="674">
        <f>SUM(AD511:AD522)</f>
        <v>0</v>
      </c>
      <c r="AE509" s="744">
        <f t="shared" si="334"/>
        <v>0</v>
      </c>
      <c r="AF509" s="753"/>
      <c r="AG509" s="753">
        <f>SUM(AG511:AG522)</f>
        <v>11963784.964800002</v>
      </c>
      <c r="AH509" s="753"/>
      <c r="AI509" s="753">
        <f>SUM(AI511:AI522)</f>
        <v>15123475.401672</v>
      </c>
      <c r="AJ509" s="754">
        <f>SUM(AJ511:AJ522)</f>
        <v>27087260.366472002</v>
      </c>
    </row>
    <row r="510" spans="1:36" s="403" customFormat="1" ht="17.45" hidden="1" customHeight="1" x14ac:dyDescent="0.25">
      <c r="A510" s="439" t="s">
        <v>1062</v>
      </c>
      <c r="B510" s="448" t="s">
        <v>562</v>
      </c>
      <c r="C510" s="578"/>
      <c r="D510" s="600"/>
      <c r="E510" s="467"/>
      <c r="F510" s="467"/>
      <c r="G510" s="467"/>
      <c r="H510" s="467"/>
      <c r="I510" s="589"/>
      <c r="J510" s="801"/>
      <c r="K510" s="807"/>
      <c r="L510" s="808"/>
      <c r="M510" s="807"/>
      <c r="N510" s="808"/>
      <c r="O510" s="812"/>
      <c r="P510" s="641">
        <f t="shared" si="335"/>
        <v>0</v>
      </c>
      <c r="Q510" s="514">
        <f t="shared" si="336"/>
        <v>0</v>
      </c>
      <c r="R510" s="640">
        <f t="shared" si="333"/>
        <v>0</v>
      </c>
      <c r="S510" s="641"/>
      <c r="T510" s="521"/>
      <c r="U510" s="521"/>
      <c r="V510" s="521"/>
      <c r="W510" s="521"/>
      <c r="X510" s="673"/>
      <c r="Y510" s="641"/>
      <c r="Z510" s="521"/>
      <c r="AA510" s="521"/>
      <c r="AB510" s="521"/>
      <c r="AC510" s="521"/>
      <c r="AD510" s="673"/>
      <c r="AE510" s="744">
        <f t="shared" si="334"/>
        <v>0</v>
      </c>
      <c r="AF510" s="751"/>
      <c r="AG510" s="751"/>
      <c r="AH510" s="751"/>
      <c r="AI510" s="751"/>
      <c r="AJ510" s="752"/>
    </row>
    <row r="511" spans="1:36" s="403" customFormat="1" ht="17.45" hidden="1" customHeight="1" x14ac:dyDescent="0.25">
      <c r="A511" s="439" t="s">
        <v>1064</v>
      </c>
      <c r="B511" s="438" t="s">
        <v>563</v>
      </c>
      <c r="C511" s="573" t="s">
        <v>171</v>
      </c>
      <c r="D511" s="600">
        <f>79.62</f>
        <v>79.62</v>
      </c>
      <c r="E511" s="467">
        <v>13494</v>
      </c>
      <c r="F511" s="467">
        <f>E511*D511</f>
        <v>1074392.28</v>
      </c>
      <c r="G511" s="467"/>
      <c r="H511" s="467"/>
      <c r="I511" s="589">
        <f>F511+H511</f>
        <v>1074392.28</v>
      </c>
      <c r="J511" s="801"/>
      <c r="K511" s="807">
        <v>13494</v>
      </c>
      <c r="L511" s="808">
        <f>K511*J511</f>
        <v>0</v>
      </c>
      <c r="M511" s="807"/>
      <c r="N511" s="808"/>
      <c r="O511" s="812">
        <f>L511+N511</f>
        <v>0</v>
      </c>
      <c r="P511" s="641">
        <f t="shared" si="335"/>
        <v>0</v>
      </c>
      <c r="Q511" s="514">
        <f t="shared" si="336"/>
        <v>0</v>
      </c>
      <c r="R511" s="640">
        <f t="shared" si="333"/>
        <v>0</v>
      </c>
      <c r="S511" s="641"/>
      <c r="T511" s="521">
        <v>13494</v>
      </c>
      <c r="U511" s="521">
        <f>T511*S511</f>
        <v>0</v>
      </c>
      <c r="V511" s="521"/>
      <c r="W511" s="521"/>
      <c r="X511" s="673">
        <f>U511+W511</f>
        <v>0</v>
      </c>
      <c r="Y511" s="641"/>
      <c r="Z511" s="521">
        <v>13494</v>
      </c>
      <c r="AA511" s="521">
        <f>Z511*Y511</f>
        <v>0</v>
      </c>
      <c r="AB511" s="521"/>
      <c r="AC511" s="521"/>
      <c r="AD511" s="673">
        <f>AA511+AC511</f>
        <v>0</v>
      </c>
      <c r="AE511" s="744">
        <f t="shared" si="334"/>
        <v>79.62</v>
      </c>
      <c r="AF511" s="751">
        <v>13494</v>
      </c>
      <c r="AG511" s="751">
        <f>AF511*AE511</f>
        <v>1074392.28</v>
      </c>
      <c r="AH511" s="751"/>
      <c r="AI511" s="751"/>
      <c r="AJ511" s="752">
        <f>AG511+AI511</f>
        <v>1074392.28</v>
      </c>
    </row>
    <row r="512" spans="1:36" s="403" customFormat="1" ht="17.45" hidden="1" customHeight="1" x14ac:dyDescent="0.25">
      <c r="A512" s="439" t="s">
        <v>1065</v>
      </c>
      <c r="B512" s="438" t="s">
        <v>564</v>
      </c>
      <c r="C512" s="573" t="s">
        <v>171</v>
      </c>
      <c r="D512" s="600">
        <v>308.73</v>
      </c>
      <c r="E512" s="467">
        <v>19422</v>
      </c>
      <c r="F512" s="467">
        <f>E512*D512</f>
        <v>5996154.0600000005</v>
      </c>
      <c r="G512" s="467"/>
      <c r="H512" s="467"/>
      <c r="I512" s="589">
        <f>F512+H512</f>
        <v>5996154.0600000005</v>
      </c>
      <c r="J512" s="801"/>
      <c r="K512" s="807">
        <v>19422</v>
      </c>
      <c r="L512" s="808">
        <f>K512*J512</f>
        <v>0</v>
      </c>
      <c r="M512" s="807"/>
      <c r="N512" s="808"/>
      <c r="O512" s="812">
        <f>L512+N512</f>
        <v>0</v>
      </c>
      <c r="P512" s="641">
        <f t="shared" si="335"/>
        <v>0</v>
      </c>
      <c r="Q512" s="514">
        <f t="shared" si="336"/>
        <v>0</v>
      </c>
      <c r="R512" s="640">
        <f t="shared" si="333"/>
        <v>0</v>
      </c>
      <c r="S512" s="641"/>
      <c r="T512" s="521">
        <v>19422</v>
      </c>
      <c r="U512" s="521">
        <f>T512*S512</f>
        <v>0</v>
      </c>
      <c r="V512" s="521"/>
      <c r="W512" s="521"/>
      <c r="X512" s="673">
        <f>U512+W512</f>
        <v>0</v>
      </c>
      <c r="Y512" s="641"/>
      <c r="Z512" s="521">
        <v>19422</v>
      </c>
      <c r="AA512" s="521">
        <f>Z512*Y512</f>
        <v>0</v>
      </c>
      <c r="AB512" s="521"/>
      <c r="AC512" s="521"/>
      <c r="AD512" s="673">
        <f>AA512+AC512</f>
        <v>0</v>
      </c>
      <c r="AE512" s="744">
        <f t="shared" si="334"/>
        <v>308.73</v>
      </c>
      <c r="AF512" s="751">
        <v>19422</v>
      </c>
      <c r="AG512" s="751">
        <f>AF512*AE512</f>
        <v>5996154.0600000005</v>
      </c>
      <c r="AH512" s="751"/>
      <c r="AI512" s="751"/>
      <c r="AJ512" s="752">
        <f>AG512+AI512</f>
        <v>5996154.0600000005</v>
      </c>
    </row>
    <row r="513" spans="1:36" s="403" customFormat="1" ht="17.45" hidden="1" customHeight="1" x14ac:dyDescent="0.25">
      <c r="A513" s="439" t="s">
        <v>1066</v>
      </c>
      <c r="B513" s="438" t="s">
        <v>565</v>
      </c>
      <c r="C513" s="573" t="s">
        <v>171</v>
      </c>
      <c r="D513" s="600">
        <f>196.74</f>
        <v>196.74</v>
      </c>
      <c r="E513" s="467">
        <v>2405</v>
      </c>
      <c r="F513" s="467">
        <f>E513*D513</f>
        <v>473159.7</v>
      </c>
      <c r="G513" s="467"/>
      <c r="H513" s="467"/>
      <c r="I513" s="589">
        <f>F513+H513</f>
        <v>473159.7</v>
      </c>
      <c r="J513" s="801"/>
      <c r="K513" s="807">
        <v>2405</v>
      </c>
      <c r="L513" s="808">
        <f>K513*J513</f>
        <v>0</v>
      </c>
      <c r="M513" s="807"/>
      <c r="N513" s="808"/>
      <c r="O513" s="812">
        <f>L513+N513</f>
        <v>0</v>
      </c>
      <c r="P513" s="641">
        <f t="shared" si="335"/>
        <v>0</v>
      </c>
      <c r="Q513" s="514">
        <f t="shared" si="336"/>
        <v>0</v>
      </c>
      <c r="R513" s="640">
        <f t="shared" si="333"/>
        <v>0</v>
      </c>
      <c r="S513" s="641"/>
      <c r="T513" s="521">
        <v>2405</v>
      </c>
      <c r="U513" s="521">
        <f>T513*S513</f>
        <v>0</v>
      </c>
      <c r="V513" s="521"/>
      <c r="W513" s="521"/>
      <c r="X513" s="673">
        <f>U513+W513</f>
        <v>0</v>
      </c>
      <c r="Y513" s="641"/>
      <c r="Z513" s="521">
        <v>2405</v>
      </c>
      <c r="AA513" s="521">
        <f>Z513*Y513</f>
        <v>0</v>
      </c>
      <c r="AB513" s="521"/>
      <c r="AC513" s="521"/>
      <c r="AD513" s="673">
        <f>AA513+AC513</f>
        <v>0</v>
      </c>
      <c r="AE513" s="744">
        <f t="shared" si="334"/>
        <v>196.74</v>
      </c>
      <c r="AF513" s="751">
        <v>2405</v>
      </c>
      <c r="AG513" s="751">
        <f>AF513*AE513</f>
        <v>473159.7</v>
      </c>
      <c r="AH513" s="751"/>
      <c r="AI513" s="751"/>
      <c r="AJ513" s="752">
        <f>AG513+AI513</f>
        <v>473159.7</v>
      </c>
    </row>
    <row r="514" spans="1:36" s="403" customFormat="1" ht="24" hidden="1" customHeight="1" x14ac:dyDescent="0.25">
      <c r="A514" s="439" t="s">
        <v>1067</v>
      </c>
      <c r="B514" s="448" t="s">
        <v>566</v>
      </c>
      <c r="C514" s="573"/>
      <c r="D514" s="600"/>
      <c r="E514" s="467"/>
      <c r="F514" s="467"/>
      <c r="G514" s="467"/>
      <c r="H514" s="467"/>
      <c r="I514" s="589"/>
      <c r="J514" s="801"/>
      <c r="K514" s="807"/>
      <c r="L514" s="808"/>
      <c r="M514" s="807"/>
      <c r="N514" s="808"/>
      <c r="O514" s="812"/>
      <c r="P514" s="641">
        <f t="shared" si="335"/>
        <v>0</v>
      </c>
      <c r="Q514" s="514">
        <f t="shared" si="336"/>
        <v>0</v>
      </c>
      <c r="R514" s="640">
        <f t="shared" si="333"/>
        <v>0</v>
      </c>
      <c r="S514" s="641"/>
      <c r="T514" s="521"/>
      <c r="U514" s="521"/>
      <c r="V514" s="521"/>
      <c r="W514" s="521"/>
      <c r="X514" s="673"/>
      <c r="Y514" s="641"/>
      <c r="Z514" s="521"/>
      <c r="AA514" s="521"/>
      <c r="AB514" s="521"/>
      <c r="AC514" s="521"/>
      <c r="AD514" s="673"/>
      <c r="AE514" s="744">
        <f t="shared" si="334"/>
        <v>0</v>
      </c>
      <c r="AF514" s="751"/>
      <c r="AG514" s="751"/>
      <c r="AH514" s="751"/>
      <c r="AI514" s="751"/>
      <c r="AJ514" s="752"/>
    </row>
    <row r="515" spans="1:36" s="403" customFormat="1" ht="17.45" hidden="1" customHeight="1" x14ac:dyDescent="0.25">
      <c r="A515" s="439" t="s">
        <v>1068</v>
      </c>
      <c r="B515" s="438" t="s">
        <v>567</v>
      </c>
      <c r="C515" s="573" t="s">
        <v>171</v>
      </c>
      <c r="D515" s="600">
        <v>151</v>
      </c>
      <c r="E515" s="467">
        <v>2513.1600000000003</v>
      </c>
      <c r="F515" s="467">
        <f>E515*D515</f>
        <v>379487.16000000003</v>
      </c>
      <c r="G515" s="467">
        <v>6681</v>
      </c>
      <c r="H515" s="467">
        <f>G515*D515</f>
        <v>1008831</v>
      </c>
      <c r="I515" s="589">
        <f>F515+H515</f>
        <v>1388318.1600000001</v>
      </c>
      <c r="J515" s="801"/>
      <c r="K515" s="807">
        <v>2513.1600000000003</v>
      </c>
      <c r="L515" s="808">
        <f>K515*J515</f>
        <v>0</v>
      </c>
      <c r="M515" s="807">
        <v>6681</v>
      </c>
      <c r="N515" s="808">
        <f>M515*J515</f>
        <v>0</v>
      </c>
      <c r="O515" s="812">
        <f>L515+N515</f>
        <v>0</v>
      </c>
      <c r="P515" s="641">
        <f t="shared" si="335"/>
        <v>0</v>
      </c>
      <c r="Q515" s="514">
        <f t="shared" si="336"/>
        <v>0</v>
      </c>
      <c r="R515" s="640">
        <f t="shared" si="333"/>
        <v>0</v>
      </c>
      <c r="S515" s="641"/>
      <c r="T515" s="521">
        <v>2513.1600000000003</v>
      </c>
      <c r="U515" s="521">
        <f>T515*S515</f>
        <v>0</v>
      </c>
      <c r="V515" s="521">
        <v>6681</v>
      </c>
      <c r="W515" s="521">
        <f>V515*S515</f>
        <v>0</v>
      </c>
      <c r="X515" s="673">
        <f>U515+W515</f>
        <v>0</v>
      </c>
      <c r="Y515" s="641"/>
      <c r="Z515" s="521">
        <v>2513.1600000000003</v>
      </c>
      <c r="AA515" s="521">
        <f>Z515*Y515</f>
        <v>0</v>
      </c>
      <c r="AB515" s="521">
        <v>6681</v>
      </c>
      <c r="AC515" s="521">
        <f>AB515*Y515</f>
        <v>0</v>
      </c>
      <c r="AD515" s="673">
        <f>AA515+AC515</f>
        <v>0</v>
      </c>
      <c r="AE515" s="744">
        <f t="shared" si="334"/>
        <v>151</v>
      </c>
      <c r="AF515" s="751">
        <v>2513.1600000000003</v>
      </c>
      <c r="AG515" s="751">
        <f>AF515*AE515</f>
        <v>379487.16000000003</v>
      </c>
      <c r="AH515" s="751">
        <v>6681</v>
      </c>
      <c r="AI515" s="751">
        <f>AH515*AE515</f>
        <v>1008831</v>
      </c>
      <c r="AJ515" s="752">
        <f>AG515+AI515</f>
        <v>1388318.1600000001</v>
      </c>
    </row>
    <row r="516" spans="1:36" s="403" customFormat="1" ht="17.45" hidden="1" customHeight="1" x14ac:dyDescent="0.25">
      <c r="A516" s="439" t="s">
        <v>1069</v>
      </c>
      <c r="B516" s="438" t="s">
        <v>568</v>
      </c>
      <c r="C516" s="573" t="s">
        <v>171</v>
      </c>
      <c r="D516" s="600">
        <v>163</v>
      </c>
      <c r="E516" s="467">
        <v>2333.7600000000002</v>
      </c>
      <c r="F516" s="467">
        <f>E516*D516</f>
        <v>380402.88000000006</v>
      </c>
      <c r="G516" s="467">
        <v>2161.5</v>
      </c>
      <c r="H516" s="467">
        <f>G516*D516</f>
        <v>352324.5</v>
      </c>
      <c r="I516" s="589">
        <f>F516+H516</f>
        <v>732727.38000000012</v>
      </c>
      <c r="J516" s="801"/>
      <c r="K516" s="807">
        <v>2333.7600000000002</v>
      </c>
      <c r="L516" s="808">
        <f>K516*J516</f>
        <v>0</v>
      </c>
      <c r="M516" s="807">
        <v>2161.5</v>
      </c>
      <c r="N516" s="808">
        <f>M516*J516</f>
        <v>0</v>
      </c>
      <c r="O516" s="812">
        <f>L516+N516</f>
        <v>0</v>
      </c>
      <c r="P516" s="641">
        <f t="shared" si="335"/>
        <v>0</v>
      </c>
      <c r="Q516" s="514">
        <f t="shared" si="336"/>
        <v>0</v>
      </c>
      <c r="R516" s="640">
        <f t="shared" si="333"/>
        <v>0</v>
      </c>
      <c r="S516" s="641"/>
      <c r="T516" s="521">
        <v>2333.7600000000002</v>
      </c>
      <c r="U516" s="521">
        <f>T516*S516</f>
        <v>0</v>
      </c>
      <c r="V516" s="521">
        <v>2161.5</v>
      </c>
      <c r="W516" s="521">
        <f>V516*S516</f>
        <v>0</v>
      </c>
      <c r="X516" s="673">
        <f>U516+W516</f>
        <v>0</v>
      </c>
      <c r="Y516" s="641"/>
      <c r="Z516" s="521">
        <v>2333.7600000000002</v>
      </c>
      <c r="AA516" s="521">
        <f>Z516*Y516</f>
        <v>0</v>
      </c>
      <c r="AB516" s="521">
        <v>2161.5</v>
      </c>
      <c r="AC516" s="521">
        <f>AB516*Y516</f>
        <v>0</v>
      </c>
      <c r="AD516" s="673">
        <f>AA516+AC516</f>
        <v>0</v>
      </c>
      <c r="AE516" s="744">
        <f t="shared" si="334"/>
        <v>163</v>
      </c>
      <c r="AF516" s="751">
        <v>2333.7600000000002</v>
      </c>
      <c r="AG516" s="751">
        <f>AF516*AE516</f>
        <v>380402.88000000006</v>
      </c>
      <c r="AH516" s="751">
        <v>2161.5</v>
      </c>
      <c r="AI516" s="751">
        <f>AH516*AE516</f>
        <v>352324.5</v>
      </c>
      <c r="AJ516" s="752">
        <f>AG516+AI516</f>
        <v>732727.38000000012</v>
      </c>
    </row>
    <row r="517" spans="1:36" s="403" customFormat="1" ht="17.45" hidden="1" customHeight="1" x14ac:dyDescent="0.25">
      <c r="A517" s="439" t="s">
        <v>1070</v>
      </c>
      <c r="B517" s="438" t="s">
        <v>569</v>
      </c>
      <c r="C517" s="573" t="s">
        <v>32</v>
      </c>
      <c r="D517" s="600">
        <v>226.24</v>
      </c>
      <c r="E517" s="467">
        <v>46.800000000000004</v>
      </c>
      <c r="F517" s="467">
        <f>E517*D517</f>
        <v>10588.032000000001</v>
      </c>
      <c r="G517" s="467">
        <v>264.096</v>
      </c>
      <c r="H517" s="467">
        <f>G517*D517</f>
        <v>59749.079040000004</v>
      </c>
      <c r="I517" s="589">
        <f>F517+H517</f>
        <v>70337.111040000003</v>
      </c>
      <c r="J517" s="801"/>
      <c r="K517" s="807">
        <v>46.800000000000004</v>
      </c>
      <c r="L517" s="808">
        <f>K517*J517</f>
        <v>0</v>
      </c>
      <c r="M517" s="807">
        <v>264.096</v>
      </c>
      <c r="N517" s="808">
        <f>M517*J517</f>
        <v>0</v>
      </c>
      <c r="O517" s="812">
        <f>L517+N517</f>
        <v>0</v>
      </c>
      <c r="P517" s="641">
        <f t="shared" si="335"/>
        <v>0</v>
      </c>
      <c r="Q517" s="514">
        <f t="shared" si="336"/>
        <v>0</v>
      </c>
      <c r="R517" s="640">
        <f t="shared" si="333"/>
        <v>0</v>
      </c>
      <c r="S517" s="641"/>
      <c r="T517" s="521">
        <v>46.800000000000004</v>
      </c>
      <c r="U517" s="521">
        <f>T517*S517</f>
        <v>0</v>
      </c>
      <c r="V517" s="521">
        <v>264.096</v>
      </c>
      <c r="W517" s="521">
        <f>V517*S517</f>
        <v>0</v>
      </c>
      <c r="X517" s="673">
        <f>U517+W517</f>
        <v>0</v>
      </c>
      <c r="Y517" s="641"/>
      <c r="Z517" s="521">
        <v>46.800000000000004</v>
      </c>
      <c r="AA517" s="521">
        <f>Z517*Y517</f>
        <v>0</v>
      </c>
      <c r="AB517" s="521">
        <v>264.096</v>
      </c>
      <c r="AC517" s="521">
        <f>AB517*Y517</f>
        <v>0</v>
      </c>
      <c r="AD517" s="673">
        <f>AA517+AC517</f>
        <v>0</v>
      </c>
      <c r="AE517" s="744">
        <f t="shared" si="334"/>
        <v>226.24</v>
      </c>
      <c r="AF517" s="751">
        <v>46.800000000000004</v>
      </c>
      <c r="AG517" s="751">
        <f>AF517*AE517</f>
        <v>10588.032000000001</v>
      </c>
      <c r="AH517" s="751">
        <v>264.096</v>
      </c>
      <c r="AI517" s="751">
        <f>AH517*AE517</f>
        <v>59749.079040000004</v>
      </c>
      <c r="AJ517" s="752">
        <f>AG517+AI517</f>
        <v>70337.111040000003</v>
      </c>
    </row>
    <row r="518" spans="1:36" s="403" customFormat="1" ht="17.45" hidden="1" customHeight="1" x14ac:dyDescent="0.25">
      <c r="A518" s="439" t="s">
        <v>1063</v>
      </c>
      <c r="B518" s="448" t="s">
        <v>570</v>
      </c>
      <c r="C518" s="578"/>
      <c r="D518" s="600"/>
      <c r="E518" s="467"/>
      <c r="F518" s="467"/>
      <c r="G518" s="467"/>
      <c r="H518" s="467"/>
      <c r="I518" s="589"/>
      <c r="J518" s="801"/>
      <c r="K518" s="807"/>
      <c r="L518" s="808"/>
      <c r="M518" s="807"/>
      <c r="N518" s="808"/>
      <c r="O518" s="812"/>
      <c r="P518" s="641">
        <f t="shared" si="335"/>
        <v>0</v>
      </c>
      <c r="Q518" s="514">
        <f t="shared" si="336"/>
        <v>0</v>
      </c>
      <c r="R518" s="640">
        <f t="shared" si="333"/>
        <v>0</v>
      </c>
      <c r="S518" s="641"/>
      <c r="T518" s="521"/>
      <c r="U518" s="521"/>
      <c r="V518" s="521"/>
      <c r="W518" s="521"/>
      <c r="X518" s="673"/>
      <c r="Y518" s="641"/>
      <c r="Z518" s="521"/>
      <c r="AA518" s="521"/>
      <c r="AB518" s="521"/>
      <c r="AC518" s="521"/>
      <c r="AD518" s="673"/>
      <c r="AE518" s="744">
        <f t="shared" si="334"/>
        <v>0</v>
      </c>
      <c r="AF518" s="751"/>
      <c r="AG518" s="751"/>
      <c r="AH518" s="751"/>
      <c r="AI518" s="751"/>
      <c r="AJ518" s="752"/>
    </row>
    <row r="519" spans="1:36" s="403" customFormat="1" ht="36" hidden="1" customHeight="1" x14ac:dyDescent="0.25">
      <c r="A519" s="439" t="s">
        <v>1071</v>
      </c>
      <c r="B519" s="438" t="s">
        <v>571</v>
      </c>
      <c r="C519" s="573" t="s">
        <v>32</v>
      </c>
      <c r="D519" s="600">
        <v>226.24</v>
      </c>
      <c r="E519" s="467">
        <v>2475.7200000000003</v>
      </c>
      <c r="F519" s="467">
        <f>E519*D519</f>
        <v>560106.89280000003</v>
      </c>
      <c r="G519" s="467">
        <v>60348.1368</v>
      </c>
      <c r="H519" s="467">
        <f>G519*D519</f>
        <v>13653162.469632</v>
      </c>
      <c r="I519" s="589">
        <f>F519+H519</f>
        <v>14213269.362431999</v>
      </c>
      <c r="J519" s="801"/>
      <c r="K519" s="807">
        <v>2475.7200000000003</v>
      </c>
      <c r="L519" s="808">
        <f>K519*J519</f>
        <v>0</v>
      </c>
      <c r="M519" s="807">
        <v>60348.1368</v>
      </c>
      <c r="N519" s="808">
        <f>M519*J519</f>
        <v>0</v>
      </c>
      <c r="O519" s="812">
        <f>L519+N519</f>
        <v>0</v>
      </c>
      <c r="P519" s="641">
        <f t="shared" si="335"/>
        <v>0</v>
      </c>
      <c r="Q519" s="514">
        <f t="shared" si="336"/>
        <v>0</v>
      </c>
      <c r="R519" s="640">
        <f t="shared" si="333"/>
        <v>0</v>
      </c>
      <c r="S519" s="641"/>
      <c r="T519" s="521">
        <v>2475.7200000000003</v>
      </c>
      <c r="U519" s="521">
        <f>T519*S519</f>
        <v>0</v>
      </c>
      <c r="V519" s="521">
        <v>60348.1368</v>
      </c>
      <c r="W519" s="521">
        <f>V519*S519</f>
        <v>0</v>
      </c>
      <c r="X519" s="673">
        <f>U519+W519</f>
        <v>0</v>
      </c>
      <c r="Y519" s="641"/>
      <c r="Z519" s="521">
        <v>2475.7200000000003</v>
      </c>
      <c r="AA519" s="521">
        <f>Z519*Y519</f>
        <v>0</v>
      </c>
      <c r="AB519" s="521">
        <v>60348.1368</v>
      </c>
      <c r="AC519" s="521">
        <f>AB519*Y519</f>
        <v>0</v>
      </c>
      <c r="AD519" s="673">
        <f>AA519+AC519</f>
        <v>0</v>
      </c>
      <c r="AE519" s="744">
        <f t="shared" si="334"/>
        <v>226.24</v>
      </c>
      <c r="AF519" s="751">
        <v>2475.7200000000003</v>
      </c>
      <c r="AG519" s="751">
        <f>AF519*AE519</f>
        <v>560106.89280000003</v>
      </c>
      <c r="AH519" s="751">
        <v>60348.1368</v>
      </c>
      <c r="AI519" s="751">
        <f>AH519*AE519</f>
        <v>13653162.469632</v>
      </c>
      <c r="AJ519" s="752">
        <f>AG519+AI519</f>
        <v>14213269.362431999</v>
      </c>
    </row>
    <row r="520" spans="1:36" s="403" customFormat="1" ht="17.45" hidden="1" customHeight="1" x14ac:dyDescent="0.25">
      <c r="A520" s="439" t="s">
        <v>1072</v>
      </c>
      <c r="B520" s="438" t="s">
        <v>572</v>
      </c>
      <c r="C520" s="573" t="s">
        <v>32</v>
      </c>
      <c r="D520" s="600">
        <v>226.24</v>
      </c>
      <c r="E520" s="467">
        <v>6552</v>
      </c>
      <c r="F520" s="467">
        <f>E520*D520</f>
        <v>1482324.48</v>
      </c>
      <c r="G520" s="467"/>
      <c r="H520" s="467"/>
      <c r="I520" s="589">
        <f>F520+H520</f>
        <v>1482324.48</v>
      </c>
      <c r="J520" s="801"/>
      <c r="K520" s="807">
        <v>6552</v>
      </c>
      <c r="L520" s="808">
        <f>K520*J520</f>
        <v>0</v>
      </c>
      <c r="M520" s="807"/>
      <c r="N520" s="808"/>
      <c r="O520" s="812">
        <f>L520+N520</f>
        <v>0</v>
      </c>
      <c r="P520" s="641">
        <f t="shared" si="335"/>
        <v>0</v>
      </c>
      <c r="Q520" s="514">
        <f t="shared" si="336"/>
        <v>0</v>
      </c>
      <c r="R520" s="640">
        <f t="shared" si="333"/>
        <v>0</v>
      </c>
      <c r="S520" s="641"/>
      <c r="T520" s="521">
        <v>6552</v>
      </c>
      <c r="U520" s="521">
        <f>T520*S520</f>
        <v>0</v>
      </c>
      <c r="V520" s="521"/>
      <c r="W520" s="521"/>
      <c r="X520" s="673">
        <f>U520+W520</f>
        <v>0</v>
      </c>
      <c r="Y520" s="641"/>
      <c r="Z520" s="521">
        <v>6552</v>
      </c>
      <c r="AA520" s="521">
        <f>Z520*Y520</f>
        <v>0</v>
      </c>
      <c r="AB520" s="521"/>
      <c r="AC520" s="521"/>
      <c r="AD520" s="673">
        <f>AA520+AC520</f>
        <v>0</v>
      </c>
      <c r="AE520" s="744">
        <f t="shared" si="334"/>
        <v>226.24</v>
      </c>
      <c r="AF520" s="751">
        <v>6552</v>
      </c>
      <c r="AG520" s="751">
        <f>AF520*AE520</f>
        <v>1482324.48</v>
      </c>
      <c r="AH520" s="751"/>
      <c r="AI520" s="751"/>
      <c r="AJ520" s="752">
        <f>AG520+AI520</f>
        <v>1482324.48</v>
      </c>
    </row>
    <row r="521" spans="1:36" s="406" customFormat="1" ht="17.45" hidden="1" customHeight="1" x14ac:dyDescent="0.25">
      <c r="A521" s="439" t="s">
        <v>1073</v>
      </c>
      <c r="B521" s="438" t="s">
        <v>573</v>
      </c>
      <c r="C521" s="573" t="s">
        <v>32</v>
      </c>
      <c r="D521" s="600">
        <v>226.24</v>
      </c>
      <c r="E521" s="467">
        <v>6552</v>
      </c>
      <c r="F521" s="467">
        <f>E521*D521</f>
        <v>1482324.48</v>
      </c>
      <c r="G521" s="467"/>
      <c r="H521" s="467"/>
      <c r="I521" s="589">
        <f>F521+H521</f>
        <v>1482324.48</v>
      </c>
      <c r="J521" s="801"/>
      <c r="K521" s="807">
        <v>6552</v>
      </c>
      <c r="L521" s="808">
        <f>K521*J521</f>
        <v>0</v>
      </c>
      <c r="M521" s="807"/>
      <c r="N521" s="808"/>
      <c r="O521" s="812">
        <f>L521+N521</f>
        <v>0</v>
      </c>
      <c r="P521" s="641">
        <f t="shared" si="335"/>
        <v>0</v>
      </c>
      <c r="Q521" s="514">
        <f t="shared" si="336"/>
        <v>0</v>
      </c>
      <c r="R521" s="640">
        <f t="shared" si="333"/>
        <v>0</v>
      </c>
      <c r="S521" s="641"/>
      <c r="T521" s="521">
        <v>6552</v>
      </c>
      <c r="U521" s="521">
        <f>T521*S521</f>
        <v>0</v>
      </c>
      <c r="V521" s="521"/>
      <c r="W521" s="521"/>
      <c r="X521" s="673">
        <f>U521+W521</f>
        <v>0</v>
      </c>
      <c r="Y521" s="641"/>
      <c r="Z521" s="521">
        <v>6552</v>
      </c>
      <c r="AA521" s="521">
        <f>Z521*Y521</f>
        <v>0</v>
      </c>
      <c r="AB521" s="521"/>
      <c r="AC521" s="521"/>
      <c r="AD521" s="673">
        <f>AA521+AC521</f>
        <v>0</v>
      </c>
      <c r="AE521" s="744">
        <f t="shared" si="334"/>
        <v>226.24</v>
      </c>
      <c r="AF521" s="751">
        <v>6552</v>
      </c>
      <c r="AG521" s="751">
        <f>AF521*AE521</f>
        <v>1482324.48</v>
      </c>
      <c r="AH521" s="751"/>
      <c r="AI521" s="751"/>
      <c r="AJ521" s="752">
        <f>AG521+AI521</f>
        <v>1482324.48</v>
      </c>
    </row>
    <row r="522" spans="1:36" s="403" customFormat="1" ht="17.45" hidden="1" customHeight="1" x14ac:dyDescent="0.25">
      <c r="A522" s="439" t="s">
        <v>1074</v>
      </c>
      <c r="B522" s="438" t="s">
        <v>574</v>
      </c>
      <c r="C522" s="573" t="s">
        <v>31</v>
      </c>
      <c r="D522" s="600">
        <v>1</v>
      </c>
      <c r="E522" s="467">
        <v>124845</v>
      </c>
      <c r="F522" s="467">
        <f>E522*D522</f>
        <v>124845</v>
      </c>
      <c r="G522" s="467">
        <v>49408.353000000003</v>
      </c>
      <c r="H522" s="467">
        <f>G522*D522</f>
        <v>49408.353000000003</v>
      </c>
      <c r="I522" s="589">
        <f>F522+H522</f>
        <v>174253.353</v>
      </c>
      <c r="J522" s="801"/>
      <c r="K522" s="807">
        <v>124845</v>
      </c>
      <c r="L522" s="808">
        <f>K522*J522</f>
        <v>0</v>
      </c>
      <c r="M522" s="807">
        <v>49408.353000000003</v>
      </c>
      <c r="N522" s="808">
        <f>M522*J522</f>
        <v>0</v>
      </c>
      <c r="O522" s="812">
        <f>L522+N522</f>
        <v>0</v>
      </c>
      <c r="P522" s="641">
        <f t="shared" si="335"/>
        <v>0</v>
      </c>
      <c r="Q522" s="514">
        <f t="shared" si="336"/>
        <v>0</v>
      </c>
      <c r="R522" s="640">
        <f t="shared" si="333"/>
        <v>0</v>
      </c>
      <c r="S522" s="641"/>
      <c r="T522" s="521">
        <v>124845</v>
      </c>
      <c r="U522" s="521">
        <f>T522*S522</f>
        <v>0</v>
      </c>
      <c r="V522" s="521">
        <v>49408.353000000003</v>
      </c>
      <c r="W522" s="521">
        <f>V522*S522</f>
        <v>0</v>
      </c>
      <c r="X522" s="673">
        <f>U522+W522</f>
        <v>0</v>
      </c>
      <c r="Y522" s="641"/>
      <c r="Z522" s="521">
        <v>124845</v>
      </c>
      <c r="AA522" s="521">
        <f>Z522*Y522</f>
        <v>0</v>
      </c>
      <c r="AB522" s="521">
        <v>49408.353000000003</v>
      </c>
      <c r="AC522" s="521">
        <f>AB522*Y522</f>
        <v>0</v>
      </c>
      <c r="AD522" s="673">
        <f>AA522+AC522</f>
        <v>0</v>
      </c>
      <c r="AE522" s="744">
        <f t="shared" si="334"/>
        <v>1</v>
      </c>
      <c r="AF522" s="751">
        <v>124845</v>
      </c>
      <c r="AG522" s="751">
        <f>AF522*AE522</f>
        <v>124845</v>
      </c>
      <c r="AH522" s="751">
        <v>49408.353000000003</v>
      </c>
      <c r="AI522" s="751">
        <f>AH522*AE522</f>
        <v>49408.353000000003</v>
      </c>
      <c r="AJ522" s="752">
        <f>AG522+AI522</f>
        <v>174253.353</v>
      </c>
    </row>
    <row r="523" spans="1:36" ht="17.45" hidden="1" customHeight="1" x14ac:dyDescent="0.25">
      <c r="A523" s="443" t="s">
        <v>1061</v>
      </c>
      <c r="B523" s="433" t="s">
        <v>575</v>
      </c>
      <c r="C523" s="569"/>
      <c r="D523" s="596"/>
      <c r="E523" s="422"/>
      <c r="F523" s="422">
        <f>SUM(F525:F536)</f>
        <v>11963739.964800002</v>
      </c>
      <c r="G523" s="422"/>
      <c r="H523" s="422">
        <f>SUM(H525:H536)</f>
        <v>15123475.401672</v>
      </c>
      <c r="I523" s="597">
        <f>SUM(I525:I536)</f>
        <v>27087215.366472002</v>
      </c>
      <c r="J523" s="823"/>
      <c r="K523" s="816"/>
      <c r="L523" s="834">
        <f>SUM(L525:L536)</f>
        <v>2134754.44</v>
      </c>
      <c r="M523" s="816"/>
      <c r="N523" s="834">
        <f>SUM(N525:N536)</f>
        <v>0</v>
      </c>
      <c r="O523" s="835">
        <f>SUM(O525:O536)</f>
        <v>2134754.44</v>
      </c>
      <c r="P523" s="641">
        <f t="shared" si="335"/>
        <v>0</v>
      </c>
      <c r="Q523" s="514">
        <f t="shared" si="336"/>
        <v>0</v>
      </c>
      <c r="R523" s="640">
        <f t="shared" si="333"/>
        <v>0</v>
      </c>
      <c r="S523" s="650"/>
      <c r="T523" s="522"/>
      <c r="U523" s="522">
        <f>SUM(U525:U536)</f>
        <v>2134754.44</v>
      </c>
      <c r="V523" s="522"/>
      <c r="W523" s="522">
        <f>SUM(W525:W536)</f>
        <v>0</v>
      </c>
      <c r="X523" s="676">
        <f>SUM(X525:X536)</f>
        <v>2134754.44</v>
      </c>
      <c r="Y523" s="650"/>
      <c r="Z523" s="522"/>
      <c r="AA523" s="522">
        <f>SUM(AA525:AA536)</f>
        <v>0</v>
      </c>
      <c r="AB523" s="522"/>
      <c r="AC523" s="522">
        <f>SUM(AC525:AC536)</f>
        <v>0</v>
      </c>
      <c r="AD523" s="676">
        <f>SUM(AD525:AD536)</f>
        <v>0</v>
      </c>
      <c r="AE523" s="744">
        <f t="shared" si="334"/>
        <v>0</v>
      </c>
      <c r="AF523" s="770"/>
      <c r="AG523" s="770">
        <f>SUM(AG525:AG536)</f>
        <v>9828985.5248000007</v>
      </c>
      <c r="AH523" s="770"/>
      <c r="AI523" s="770">
        <f>SUM(AI525:AI536)</f>
        <v>15123475.401672</v>
      </c>
      <c r="AJ523" s="760">
        <f>SUM(AJ525:AJ536)</f>
        <v>24952460.926472001</v>
      </c>
    </row>
    <row r="524" spans="1:36" s="403" customFormat="1" ht="17.45" hidden="1" customHeight="1" x14ac:dyDescent="0.25">
      <c r="A524" s="439" t="s">
        <v>1075</v>
      </c>
      <c r="B524" s="448" t="s">
        <v>562</v>
      </c>
      <c r="C524" s="578"/>
      <c r="D524" s="600"/>
      <c r="E524" s="467"/>
      <c r="F524" s="467"/>
      <c r="G524" s="467"/>
      <c r="H524" s="467"/>
      <c r="I524" s="589"/>
      <c r="J524" s="801"/>
      <c r="K524" s="807"/>
      <c r="L524" s="808"/>
      <c r="M524" s="807"/>
      <c r="N524" s="808"/>
      <c r="O524" s="812"/>
      <c r="P524" s="641">
        <f t="shared" si="335"/>
        <v>0</v>
      </c>
      <c r="Q524" s="514">
        <f t="shared" si="336"/>
        <v>0</v>
      </c>
      <c r="R524" s="640">
        <f t="shared" si="333"/>
        <v>0</v>
      </c>
      <c r="S524" s="641"/>
      <c r="T524" s="521"/>
      <c r="U524" s="521"/>
      <c r="V524" s="521"/>
      <c r="W524" s="521"/>
      <c r="X524" s="673"/>
      <c r="Y524" s="641"/>
      <c r="Z524" s="521"/>
      <c r="AA524" s="521"/>
      <c r="AB524" s="521"/>
      <c r="AC524" s="521"/>
      <c r="AD524" s="673"/>
      <c r="AE524" s="744">
        <f t="shared" si="334"/>
        <v>0</v>
      </c>
      <c r="AF524" s="751"/>
      <c r="AG524" s="751"/>
      <c r="AH524" s="751"/>
      <c r="AI524" s="751"/>
      <c r="AJ524" s="752"/>
    </row>
    <row r="525" spans="1:36" s="403" customFormat="1" ht="17.45" hidden="1" customHeight="1" x14ac:dyDescent="0.25">
      <c r="A525" s="439" t="s">
        <v>1076</v>
      </c>
      <c r="B525" s="438" t="s">
        <v>563</v>
      </c>
      <c r="C525" s="573" t="s">
        <v>171</v>
      </c>
      <c r="D525" s="600">
        <f>79.62</f>
        <v>79.62</v>
      </c>
      <c r="E525" s="467">
        <v>13494</v>
      </c>
      <c r="F525" s="467">
        <f>E525*D525</f>
        <v>1074392.28</v>
      </c>
      <c r="G525" s="467"/>
      <c r="H525" s="467"/>
      <c r="I525" s="589">
        <f>F525+H525</f>
        <v>1074392.28</v>
      </c>
      <c r="J525" s="801"/>
      <c r="K525" s="807">
        <v>13494</v>
      </c>
      <c r="L525" s="808">
        <f>K525*J525</f>
        <v>0</v>
      </c>
      <c r="M525" s="807"/>
      <c r="N525" s="808"/>
      <c r="O525" s="812">
        <f>L525+N525</f>
        <v>0</v>
      </c>
      <c r="P525" s="641">
        <f t="shared" si="335"/>
        <v>0</v>
      </c>
      <c r="Q525" s="514">
        <f t="shared" si="336"/>
        <v>0</v>
      </c>
      <c r="R525" s="640">
        <f t="shared" si="333"/>
        <v>0</v>
      </c>
      <c r="S525" s="641"/>
      <c r="T525" s="521">
        <v>13494</v>
      </c>
      <c r="U525" s="521">
        <f>T525*S525</f>
        <v>0</v>
      </c>
      <c r="V525" s="521"/>
      <c r="W525" s="521"/>
      <c r="X525" s="673">
        <f>U525+W525</f>
        <v>0</v>
      </c>
      <c r="Y525" s="641"/>
      <c r="Z525" s="521">
        <v>13494</v>
      </c>
      <c r="AA525" s="521">
        <f>Z525*Y525</f>
        <v>0</v>
      </c>
      <c r="AB525" s="521"/>
      <c r="AC525" s="521"/>
      <c r="AD525" s="673">
        <f>AA525+AC525</f>
        <v>0</v>
      </c>
      <c r="AE525" s="744">
        <f t="shared" si="334"/>
        <v>79.62</v>
      </c>
      <c r="AF525" s="751">
        <v>13494</v>
      </c>
      <c r="AG525" s="751">
        <f>AF525*AE525</f>
        <v>1074392.28</v>
      </c>
      <c r="AH525" s="751"/>
      <c r="AI525" s="751"/>
      <c r="AJ525" s="752">
        <f>AG525+AI525</f>
        <v>1074392.28</v>
      </c>
    </row>
    <row r="526" spans="1:36" ht="17.45" customHeight="1" x14ac:dyDescent="0.25">
      <c r="A526" s="439" t="s">
        <v>1077</v>
      </c>
      <c r="B526" s="438" t="s">
        <v>564</v>
      </c>
      <c r="C526" s="573" t="s">
        <v>171</v>
      </c>
      <c r="D526" s="600">
        <v>308.73</v>
      </c>
      <c r="E526" s="467">
        <v>19422</v>
      </c>
      <c r="F526" s="467">
        <f>E526*D526</f>
        <v>5996154.0600000005</v>
      </c>
      <c r="G526" s="467"/>
      <c r="H526" s="467"/>
      <c r="I526" s="589">
        <f>F526+H526</f>
        <v>5996154.0600000005</v>
      </c>
      <c r="J526" s="801">
        <v>96.62</v>
      </c>
      <c r="K526" s="807">
        <v>19422</v>
      </c>
      <c r="L526" s="808">
        <f>K526*J526</f>
        <v>1876553.6400000001</v>
      </c>
      <c r="M526" s="807"/>
      <c r="N526" s="808"/>
      <c r="O526" s="812">
        <f>L526+N526</f>
        <v>1876553.6400000001</v>
      </c>
      <c r="P526" s="641">
        <f t="shared" si="335"/>
        <v>0</v>
      </c>
      <c r="Q526" s="514">
        <f t="shared" si="336"/>
        <v>0</v>
      </c>
      <c r="R526" s="640">
        <f t="shared" si="333"/>
        <v>0</v>
      </c>
      <c r="S526" s="861">
        <v>96.62</v>
      </c>
      <c r="T526" s="514">
        <v>19422</v>
      </c>
      <c r="U526" s="514">
        <f>T526*S526</f>
        <v>1876553.6400000001</v>
      </c>
      <c r="V526" s="514"/>
      <c r="W526" s="514"/>
      <c r="X526" s="671">
        <f>U526+W526</f>
        <v>1876553.6400000001</v>
      </c>
      <c r="Y526" s="641"/>
      <c r="Z526" s="514">
        <v>19422</v>
      </c>
      <c r="AA526" s="514">
        <f>Z526*Y526</f>
        <v>0</v>
      </c>
      <c r="AB526" s="514"/>
      <c r="AC526" s="514"/>
      <c r="AD526" s="671">
        <f>AA526+AC526</f>
        <v>0</v>
      </c>
      <c r="AE526" s="744">
        <f t="shared" si="334"/>
        <v>212.11</v>
      </c>
      <c r="AF526" s="747">
        <v>19422</v>
      </c>
      <c r="AG526" s="747">
        <f>AF526*AE526</f>
        <v>4119600.4200000004</v>
      </c>
      <c r="AH526" s="747"/>
      <c r="AI526" s="747"/>
      <c r="AJ526" s="748">
        <f>AG526+AI526</f>
        <v>4119600.4200000004</v>
      </c>
    </row>
    <row r="527" spans="1:36" ht="25.5" x14ac:dyDescent="0.25">
      <c r="A527" s="439" t="s">
        <v>1078</v>
      </c>
      <c r="B527" s="438" t="s">
        <v>565</v>
      </c>
      <c r="C527" s="573" t="s">
        <v>171</v>
      </c>
      <c r="D527" s="600">
        <f>196.74</f>
        <v>196.74</v>
      </c>
      <c r="E527" s="467">
        <v>2405</v>
      </c>
      <c r="F527" s="467">
        <f>E527*D527</f>
        <v>473159.7</v>
      </c>
      <c r="G527" s="467"/>
      <c r="H527" s="467"/>
      <c r="I527" s="589">
        <f>F527+H527</f>
        <v>473159.7</v>
      </c>
      <c r="J527" s="801">
        <v>107.36</v>
      </c>
      <c r="K527" s="807">
        <v>2405</v>
      </c>
      <c r="L527" s="808">
        <f>K527*J527</f>
        <v>258200.8</v>
      </c>
      <c r="M527" s="807"/>
      <c r="N527" s="808"/>
      <c r="O527" s="812">
        <f>L527+N527</f>
        <v>258200.8</v>
      </c>
      <c r="P527" s="641">
        <f t="shared" si="335"/>
        <v>0</v>
      </c>
      <c r="Q527" s="514">
        <f t="shared" si="336"/>
        <v>0</v>
      </c>
      <c r="R527" s="640">
        <f t="shared" si="333"/>
        <v>0</v>
      </c>
      <c r="S527" s="861">
        <v>107.36</v>
      </c>
      <c r="T527" s="514">
        <v>2405</v>
      </c>
      <c r="U527" s="514">
        <f>T527*S527</f>
        <v>258200.8</v>
      </c>
      <c r="V527" s="514"/>
      <c r="W527" s="514"/>
      <c r="X527" s="671">
        <f>U527+W527</f>
        <v>258200.8</v>
      </c>
      <c r="Y527" s="641"/>
      <c r="Z527" s="514">
        <v>2405</v>
      </c>
      <c r="AA527" s="514">
        <f>Z527*Y527</f>
        <v>0</v>
      </c>
      <c r="AB527" s="514"/>
      <c r="AC527" s="514"/>
      <c r="AD527" s="671">
        <f>AA527+AC527</f>
        <v>0</v>
      </c>
      <c r="AE527" s="744">
        <f t="shared" si="334"/>
        <v>89.38000000000001</v>
      </c>
      <c r="AF527" s="747">
        <v>2405</v>
      </c>
      <c r="AG527" s="747">
        <f>AF527*AE527</f>
        <v>214958.90000000002</v>
      </c>
      <c r="AH527" s="747"/>
      <c r="AI527" s="747"/>
      <c r="AJ527" s="748">
        <f>AG527+AI527</f>
        <v>214958.90000000002</v>
      </c>
    </row>
    <row r="528" spans="1:36" s="403" customFormat="1" ht="26.45" hidden="1" customHeight="1" x14ac:dyDescent="0.25">
      <c r="A528" s="439" t="s">
        <v>1079</v>
      </c>
      <c r="B528" s="448" t="s">
        <v>566</v>
      </c>
      <c r="C528" s="573"/>
      <c r="D528" s="600"/>
      <c r="E528" s="467"/>
      <c r="F528" s="467"/>
      <c r="G528" s="467"/>
      <c r="H528" s="467"/>
      <c r="I528" s="589"/>
      <c r="J528" s="801"/>
      <c r="K528" s="807"/>
      <c r="L528" s="808"/>
      <c r="M528" s="807"/>
      <c r="N528" s="808"/>
      <c r="O528" s="812"/>
      <c r="P528" s="641">
        <f t="shared" si="335"/>
        <v>0</v>
      </c>
      <c r="Q528" s="514">
        <f t="shared" si="336"/>
        <v>0</v>
      </c>
      <c r="R528" s="640">
        <f t="shared" si="333"/>
        <v>0</v>
      </c>
      <c r="S528" s="641"/>
      <c r="T528" s="521"/>
      <c r="U528" s="521"/>
      <c r="V528" s="521"/>
      <c r="W528" s="521"/>
      <c r="X528" s="673"/>
      <c r="Y528" s="641"/>
      <c r="Z528" s="521"/>
      <c r="AA528" s="521"/>
      <c r="AB528" s="521"/>
      <c r="AC528" s="521"/>
      <c r="AD528" s="673"/>
      <c r="AE528" s="744">
        <f t="shared" si="334"/>
        <v>0</v>
      </c>
      <c r="AF528" s="751"/>
      <c r="AG528" s="751"/>
      <c r="AH528" s="751"/>
      <c r="AI528" s="751"/>
      <c r="AJ528" s="752"/>
    </row>
    <row r="529" spans="1:36" s="403" customFormat="1" ht="17.45" hidden="1" customHeight="1" x14ac:dyDescent="0.25">
      <c r="A529" s="439" t="s">
        <v>1080</v>
      </c>
      <c r="B529" s="438" t="s">
        <v>567</v>
      </c>
      <c r="C529" s="573" t="s">
        <v>171</v>
      </c>
      <c r="D529" s="600">
        <v>151</v>
      </c>
      <c r="E529" s="467">
        <v>2513.1600000000003</v>
      </c>
      <c r="F529" s="467">
        <f>E529*D529</f>
        <v>379487.16000000003</v>
      </c>
      <c r="G529" s="467">
        <v>6681</v>
      </c>
      <c r="H529" s="467">
        <f>G529*D529</f>
        <v>1008831</v>
      </c>
      <c r="I529" s="589">
        <f>F529+H529</f>
        <v>1388318.1600000001</v>
      </c>
      <c r="J529" s="801"/>
      <c r="K529" s="807">
        <v>2513.1600000000003</v>
      </c>
      <c r="L529" s="808">
        <f>K529*J529</f>
        <v>0</v>
      </c>
      <c r="M529" s="807">
        <v>6681</v>
      </c>
      <c r="N529" s="808">
        <f>M529*J529</f>
        <v>0</v>
      </c>
      <c r="O529" s="812">
        <f>L529+N529</f>
        <v>0</v>
      </c>
      <c r="P529" s="641">
        <f t="shared" si="335"/>
        <v>0</v>
      </c>
      <c r="Q529" s="514">
        <f t="shared" si="336"/>
        <v>0</v>
      </c>
      <c r="R529" s="640">
        <f t="shared" si="333"/>
        <v>0</v>
      </c>
      <c r="S529" s="641"/>
      <c r="T529" s="521">
        <v>2513.1600000000003</v>
      </c>
      <c r="U529" s="521">
        <f>T529*S529</f>
        <v>0</v>
      </c>
      <c r="V529" s="521">
        <v>6681</v>
      </c>
      <c r="W529" s="521">
        <f>V529*S529</f>
        <v>0</v>
      </c>
      <c r="X529" s="673">
        <f>U529+W529</f>
        <v>0</v>
      </c>
      <c r="Y529" s="641"/>
      <c r="Z529" s="521">
        <v>2513.1600000000003</v>
      </c>
      <c r="AA529" s="521">
        <f>Z529*Y529</f>
        <v>0</v>
      </c>
      <c r="AB529" s="521">
        <v>6681</v>
      </c>
      <c r="AC529" s="521">
        <f>AB529*Y529</f>
        <v>0</v>
      </c>
      <c r="AD529" s="673">
        <f>AA529+AC529</f>
        <v>0</v>
      </c>
      <c r="AE529" s="744">
        <f t="shared" si="334"/>
        <v>151</v>
      </c>
      <c r="AF529" s="751">
        <v>2513.1600000000003</v>
      </c>
      <c r="AG529" s="751">
        <f>AF529*AE529</f>
        <v>379487.16000000003</v>
      </c>
      <c r="AH529" s="751">
        <v>6681</v>
      </c>
      <c r="AI529" s="751">
        <f>AH529*AE529</f>
        <v>1008831</v>
      </c>
      <c r="AJ529" s="752">
        <f>AG529+AI529</f>
        <v>1388318.1600000001</v>
      </c>
    </row>
    <row r="530" spans="1:36" s="403" customFormat="1" ht="17.45" hidden="1" customHeight="1" x14ac:dyDescent="0.25">
      <c r="A530" s="439" t="s">
        <v>1082</v>
      </c>
      <c r="B530" s="438" t="s">
        <v>568</v>
      </c>
      <c r="C530" s="573" t="s">
        <v>171</v>
      </c>
      <c r="D530" s="600">
        <v>163</v>
      </c>
      <c r="E530" s="467">
        <v>2333.7600000000002</v>
      </c>
      <c r="F530" s="467">
        <f>E530*D530</f>
        <v>380402.88000000006</v>
      </c>
      <c r="G530" s="467">
        <v>2161.5</v>
      </c>
      <c r="H530" s="467">
        <f>G530*D530</f>
        <v>352324.5</v>
      </c>
      <c r="I530" s="589">
        <f>F530+H530</f>
        <v>732727.38000000012</v>
      </c>
      <c r="J530" s="801"/>
      <c r="K530" s="807">
        <v>2333.7600000000002</v>
      </c>
      <c r="L530" s="808">
        <f>K530*J530</f>
        <v>0</v>
      </c>
      <c r="M530" s="807">
        <v>2161.5</v>
      </c>
      <c r="N530" s="808">
        <f>M530*J530</f>
        <v>0</v>
      </c>
      <c r="O530" s="812">
        <f>L530+N530</f>
        <v>0</v>
      </c>
      <c r="P530" s="641">
        <f t="shared" si="335"/>
        <v>0</v>
      </c>
      <c r="Q530" s="514">
        <f t="shared" si="336"/>
        <v>0</v>
      </c>
      <c r="R530" s="640">
        <f t="shared" si="333"/>
        <v>0</v>
      </c>
      <c r="S530" s="641"/>
      <c r="T530" s="521">
        <v>2333.7600000000002</v>
      </c>
      <c r="U530" s="521">
        <f>T530*S530</f>
        <v>0</v>
      </c>
      <c r="V530" s="521">
        <v>2161.5</v>
      </c>
      <c r="W530" s="521">
        <f>V530*S530</f>
        <v>0</v>
      </c>
      <c r="X530" s="673">
        <f>U530+W530</f>
        <v>0</v>
      </c>
      <c r="Y530" s="641"/>
      <c r="Z530" s="521">
        <v>2333.7600000000002</v>
      </c>
      <c r="AA530" s="521">
        <f>Z530*Y530</f>
        <v>0</v>
      </c>
      <c r="AB530" s="521">
        <v>2161.5</v>
      </c>
      <c r="AC530" s="521">
        <f>AB530*Y530</f>
        <v>0</v>
      </c>
      <c r="AD530" s="673">
        <f>AA530+AC530</f>
        <v>0</v>
      </c>
      <c r="AE530" s="744">
        <f t="shared" si="334"/>
        <v>163</v>
      </c>
      <c r="AF530" s="751">
        <v>2333.7600000000002</v>
      </c>
      <c r="AG530" s="751">
        <f>AF530*AE530</f>
        <v>380402.88000000006</v>
      </c>
      <c r="AH530" s="751">
        <v>2161.5</v>
      </c>
      <c r="AI530" s="751">
        <f>AH530*AE530</f>
        <v>352324.5</v>
      </c>
      <c r="AJ530" s="752">
        <f>AG530+AI530</f>
        <v>732727.38000000012</v>
      </c>
    </row>
    <row r="531" spans="1:36" s="403" customFormat="1" ht="17.45" hidden="1" customHeight="1" x14ac:dyDescent="0.25">
      <c r="A531" s="439" t="s">
        <v>1083</v>
      </c>
      <c r="B531" s="438" t="s">
        <v>569</v>
      </c>
      <c r="C531" s="573" t="s">
        <v>32</v>
      </c>
      <c r="D531" s="600">
        <v>226.24</v>
      </c>
      <c r="E531" s="467">
        <v>46.800000000000004</v>
      </c>
      <c r="F531" s="467">
        <f>E531*D531</f>
        <v>10588.032000000001</v>
      </c>
      <c r="G531" s="467">
        <v>264.096</v>
      </c>
      <c r="H531" s="467">
        <f>G531*D531</f>
        <v>59749.079040000004</v>
      </c>
      <c r="I531" s="589">
        <f>F531+H531</f>
        <v>70337.111040000003</v>
      </c>
      <c r="J531" s="801"/>
      <c r="K531" s="807">
        <v>46.800000000000004</v>
      </c>
      <c r="L531" s="808">
        <f>K531*J531</f>
        <v>0</v>
      </c>
      <c r="M531" s="807">
        <v>264.096</v>
      </c>
      <c r="N531" s="808">
        <f>M531*J531</f>
        <v>0</v>
      </c>
      <c r="O531" s="812">
        <f>L531+N531</f>
        <v>0</v>
      </c>
      <c r="P531" s="641">
        <f t="shared" si="335"/>
        <v>0</v>
      </c>
      <c r="Q531" s="514">
        <f t="shared" si="336"/>
        <v>0</v>
      </c>
      <c r="R531" s="640">
        <f t="shared" si="333"/>
        <v>0</v>
      </c>
      <c r="S531" s="641"/>
      <c r="T531" s="521">
        <v>46.800000000000004</v>
      </c>
      <c r="U531" s="521">
        <f>T531*S531</f>
        <v>0</v>
      </c>
      <c r="V531" s="521">
        <v>264.096</v>
      </c>
      <c r="W531" s="521">
        <f>V531*S531</f>
        <v>0</v>
      </c>
      <c r="X531" s="673">
        <f>U531+W531</f>
        <v>0</v>
      </c>
      <c r="Y531" s="641"/>
      <c r="Z531" s="521">
        <v>46.800000000000004</v>
      </c>
      <c r="AA531" s="521">
        <f>Z531*Y531</f>
        <v>0</v>
      </c>
      <c r="AB531" s="521">
        <v>264.096</v>
      </c>
      <c r="AC531" s="521">
        <f>AB531*Y531</f>
        <v>0</v>
      </c>
      <c r="AD531" s="673">
        <f>AA531+AC531</f>
        <v>0</v>
      </c>
      <c r="AE531" s="744">
        <f t="shared" si="334"/>
        <v>226.24</v>
      </c>
      <c r="AF531" s="751">
        <v>46.800000000000004</v>
      </c>
      <c r="AG531" s="751">
        <f>AF531*AE531</f>
        <v>10588.032000000001</v>
      </c>
      <c r="AH531" s="751">
        <v>264.096</v>
      </c>
      <c r="AI531" s="751">
        <f>AH531*AE531</f>
        <v>59749.079040000004</v>
      </c>
      <c r="AJ531" s="752">
        <f>AG531+AI531</f>
        <v>70337.111040000003</v>
      </c>
    </row>
    <row r="532" spans="1:36" s="403" customFormat="1" ht="17.45" hidden="1" customHeight="1" x14ac:dyDescent="0.25">
      <c r="A532" s="439" t="s">
        <v>1084</v>
      </c>
      <c r="B532" s="448" t="s">
        <v>576</v>
      </c>
      <c r="C532" s="578"/>
      <c r="D532" s="600"/>
      <c r="E532" s="467"/>
      <c r="F532" s="467"/>
      <c r="G532" s="467"/>
      <c r="H532" s="467"/>
      <c r="I532" s="589"/>
      <c r="J532" s="801"/>
      <c r="K532" s="807"/>
      <c r="L532" s="808"/>
      <c r="M532" s="807"/>
      <c r="N532" s="808"/>
      <c r="O532" s="812"/>
      <c r="P532" s="641">
        <f t="shared" si="335"/>
        <v>0</v>
      </c>
      <c r="Q532" s="514">
        <f t="shared" si="336"/>
        <v>0</v>
      </c>
      <c r="R532" s="640">
        <f t="shared" si="333"/>
        <v>0</v>
      </c>
      <c r="S532" s="641"/>
      <c r="T532" s="521"/>
      <c r="U532" s="521"/>
      <c r="V532" s="521"/>
      <c r="W532" s="521"/>
      <c r="X532" s="673"/>
      <c r="Y532" s="641"/>
      <c r="Z532" s="521"/>
      <c r="AA532" s="521"/>
      <c r="AB532" s="521"/>
      <c r="AC532" s="521"/>
      <c r="AD532" s="673"/>
      <c r="AE532" s="744">
        <f t="shared" si="334"/>
        <v>0</v>
      </c>
      <c r="AF532" s="751"/>
      <c r="AG532" s="751"/>
      <c r="AH532" s="751"/>
      <c r="AI532" s="751"/>
      <c r="AJ532" s="752"/>
    </row>
    <row r="533" spans="1:36" s="403" customFormat="1" ht="39" hidden="1" customHeight="1" x14ac:dyDescent="0.25">
      <c r="A533" s="439" t="s">
        <v>1085</v>
      </c>
      <c r="B533" s="438" t="s">
        <v>571</v>
      </c>
      <c r="C533" s="573" t="s">
        <v>32</v>
      </c>
      <c r="D533" s="600">
        <v>226.24</v>
      </c>
      <c r="E533" s="467">
        <v>2475.7200000000003</v>
      </c>
      <c r="F533" s="467">
        <f>E533*D533</f>
        <v>560106.89280000003</v>
      </c>
      <c r="G533" s="467">
        <v>60348.1368</v>
      </c>
      <c r="H533" s="467">
        <f>G533*D533</f>
        <v>13653162.469632</v>
      </c>
      <c r="I533" s="589">
        <f>F533+H533</f>
        <v>14213269.362431999</v>
      </c>
      <c r="J533" s="801"/>
      <c r="K533" s="807">
        <v>2475.7200000000003</v>
      </c>
      <c r="L533" s="808">
        <f>K533*J533</f>
        <v>0</v>
      </c>
      <c r="M533" s="807">
        <v>60348.1368</v>
      </c>
      <c r="N533" s="808">
        <f>M533*J533</f>
        <v>0</v>
      </c>
      <c r="O533" s="812">
        <f>L533+N533</f>
        <v>0</v>
      </c>
      <c r="P533" s="641">
        <f t="shared" si="335"/>
        <v>0</v>
      </c>
      <c r="Q533" s="514">
        <f t="shared" si="336"/>
        <v>0</v>
      </c>
      <c r="R533" s="640">
        <f t="shared" si="333"/>
        <v>0</v>
      </c>
      <c r="S533" s="641"/>
      <c r="T533" s="521">
        <v>2475.7200000000003</v>
      </c>
      <c r="U533" s="521">
        <f>T533*S533</f>
        <v>0</v>
      </c>
      <c r="V533" s="521">
        <v>60348.1368</v>
      </c>
      <c r="W533" s="521">
        <f>V533*S533</f>
        <v>0</v>
      </c>
      <c r="X533" s="673">
        <f>U533+W533</f>
        <v>0</v>
      </c>
      <c r="Y533" s="641"/>
      <c r="Z533" s="521">
        <v>2475.7200000000003</v>
      </c>
      <c r="AA533" s="521">
        <f>Z533*Y533</f>
        <v>0</v>
      </c>
      <c r="AB533" s="521">
        <v>60348.1368</v>
      </c>
      <c r="AC533" s="521">
        <f>AB533*Y533</f>
        <v>0</v>
      </c>
      <c r="AD533" s="673">
        <f>AA533+AC533</f>
        <v>0</v>
      </c>
      <c r="AE533" s="744">
        <f t="shared" si="334"/>
        <v>226.24</v>
      </c>
      <c r="AF533" s="751">
        <v>2475.7200000000003</v>
      </c>
      <c r="AG533" s="751">
        <f>AF533*AE533</f>
        <v>560106.89280000003</v>
      </c>
      <c r="AH533" s="751">
        <v>60348.1368</v>
      </c>
      <c r="AI533" s="751">
        <f>AH533*AE533</f>
        <v>13653162.469632</v>
      </c>
      <c r="AJ533" s="752">
        <f>AG533+AI533</f>
        <v>14213269.362431999</v>
      </c>
    </row>
    <row r="534" spans="1:36" s="403" customFormat="1" ht="17.45" hidden="1" customHeight="1" x14ac:dyDescent="0.25">
      <c r="A534" s="439" t="s">
        <v>1086</v>
      </c>
      <c r="B534" s="438" t="s">
        <v>572</v>
      </c>
      <c r="C534" s="573" t="s">
        <v>32</v>
      </c>
      <c r="D534" s="600">
        <v>226.24</v>
      </c>
      <c r="E534" s="467">
        <v>6552</v>
      </c>
      <c r="F534" s="467">
        <f>E534*D534</f>
        <v>1482324.48</v>
      </c>
      <c r="G534" s="467">
        <v>0</v>
      </c>
      <c r="H534" s="467">
        <f>G534*D534</f>
        <v>0</v>
      </c>
      <c r="I534" s="589">
        <f>F534+H534</f>
        <v>1482324.48</v>
      </c>
      <c r="J534" s="801"/>
      <c r="K534" s="807">
        <v>6552</v>
      </c>
      <c r="L534" s="808">
        <f>K534*J534</f>
        <v>0</v>
      </c>
      <c r="M534" s="807">
        <v>0</v>
      </c>
      <c r="N534" s="808">
        <f>M534*J534</f>
        <v>0</v>
      </c>
      <c r="O534" s="812">
        <f>L534+N534</f>
        <v>0</v>
      </c>
      <c r="P534" s="641">
        <f t="shared" si="335"/>
        <v>0</v>
      </c>
      <c r="Q534" s="514">
        <f t="shared" si="336"/>
        <v>0</v>
      </c>
      <c r="R534" s="640">
        <f t="shared" si="333"/>
        <v>0</v>
      </c>
      <c r="S534" s="641"/>
      <c r="T534" s="521">
        <v>6552</v>
      </c>
      <c r="U534" s="521">
        <f>T534*S534</f>
        <v>0</v>
      </c>
      <c r="V534" s="521">
        <v>0</v>
      </c>
      <c r="W534" s="521">
        <f>V534*S534</f>
        <v>0</v>
      </c>
      <c r="X534" s="673">
        <f>U534+W534</f>
        <v>0</v>
      </c>
      <c r="Y534" s="641"/>
      <c r="Z534" s="521">
        <v>6552</v>
      </c>
      <c r="AA534" s="521">
        <f>Z534*Y534</f>
        <v>0</v>
      </c>
      <c r="AB534" s="521">
        <v>0</v>
      </c>
      <c r="AC534" s="521">
        <f>AB534*Y534</f>
        <v>0</v>
      </c>
      <c r="AD534" s="673">
        <f>AA534+AC534</f>
        <v>0</v>
      </c>
      <c r="AE534" s="744">
        <f t="shared" si="334"/>
        <v>226.24</v>
      </c>
      <c r="AF534" s="751">
        <v>6552</v>
      </c>
      <c r="AG534" s="751">
        <f>AF534*AE534</f>
        <v>1482324.48</v>
      </c>
      <c r="AH534" s="751">
        <v>0</v>
      </c>
      <c r="AI534" s="751">
        <f>AH534*AE534</f>
        <v>0</v>
      </c>
      <c r="AJ534" s="752">
        <f>AG534+AI534</f>
        <v>1482324.48</v>
      </c>
    </row>
    <row r="535" spans="1:36" s="403" customFormat="1" ht="17.45" hidden="1" customHeight="1" x14ac:dyDescent="0.25">
      <c r="A535" s="439" t="s">
        <v>1087</v>
      </c>
      <c r="B535" s="438" t="s">
        <v>573</v>
      </c>
      <c r="C535" s="573" t="s">
        <v>32</v>
      </c>
      <c r="D535" s="600">
        <v>226.24</v>
      </c>
      <c r="E535" s="467">
        <v>6552</v>
      </c>
      <c r="F535" s="467">
        <f>E535*D535</f>
        <v>1482324.48</v>
      </c>
      <c r="G535" s="467">
        <v>0</v>
      </c>
      <c r="H535" s="467">
        <f>G535*D535</f>
        <v>0</v>
      </c>
      <c r="I535" s="589">
        <f>F535+H535</f>
        <v>1482324.48</v>
      </c>
      <c r="J535" s="801"/>
      <c r="K535" s="807">
        <v>6552</v>
      </c>
      <c r="L535" s="808">
        <f>K535*J535</f>
        <v>0</v>
      </c>
      <c r="M535" s="807">
        <v>0</v>
      </c>
      <c r="N535" s="808">
        <f>M535*J535</f>
        <v>0</v>
      </c>
      <c r="O535" s="812">
        <f>L535+N535</f>
        <v>0</v>
      </c>
      <c r="P535" s="641">
        <f t="shared" si="335"/>
        <v>0</v>
      </c>
      <c r="Q535" s="514">
        <f t="shared" si="336"/>
        <v>0</v>
      </c>
      <c r="R535" s="640">
        <f t="shared" ref="R535:R580" si="352">(D535*K535)-(D535*T535)</f>
        <v>0</v>
      </c>
      <c r="S535" s="641"/>
      <c r="T535" s="521">
        <v>6552</v>
      </c>
      <c r="U535" s="521">
        <f>T535*S535</f>
        <v>0</v>
      </c>
      <c r="V535" s="521">
        <v>0</v>
      </c>
      <c r="W535" s="521">
        <f>V535*S535</f>
        <v>0</v>
      </c>
      <c r="X535" s="673">
        <f>U535+W535</f>
        <v>0</v>
      </c>
      <c r="Y535" s="641"/>
      <c r="Z535" s="521">
        <v>6552</v>
      </c>
      <c r="AA535" s="521">
        <f>Z535*Y535</f>
        <v>0</v>
      </c>
      <c r="AB535" s="521">
        <v>0</v>
      </c>
      <c r="AC535" s="521">
        <f>AB535*Y535</f>
        <v>0</v>
      </c>
      <c r="AD535" s="673">
        <f>AA535+AC535</f>
        <v>0</v>
      </c>
      <c r="AE535" s="744">
        <f t="shared" si="334"/>
        <v>226.24</v>
      </c>
      <c r="AF535" s="751">
        <v>6552</v>
      </c>
      <c r="AG535" s="751">
        <f>AF535*AE535</f>
        <v>1482324.48</v>
      </c>
      <c r="AH535" s="751">
        <v>0</v>
      </c>
      <c r="AI535" s="751">
        <f>AH535*AE535</f>
        <v>0</v>
      </c>
      <c r="AJ535" s="752">
        <f>AG535+AI535</f>
        <v>1482324.48</v>
      </c>
    </row>
    <row r="536" spans="1:36" s="403" customFormat="1" ht="17.45" hidden="1" customHeight="1" x14ac:dyDescent="0.25">
      <c r="A536" s="439" t="s">
        <v>1088</v>
      </c>
      <c r="B536" s="438" t="s">
        <v>577</v>
      </c>
      <c r="C536" s="573" t="s">
        <v>31</v>
      </c>
      <c r="D536" s="600">
        <v>1</v>
      </c>
      <c r="E536" s="467">
        <v>124800</v>
      </c>
      <c r="F536" s="467">
        <f>E536*D536</f>
        <v>124800</v>
      </c>
      <c r="G536" s="467">
        <v>49408.353000000003</v>
      </c>
      <c r="H536" s="467">
        <f>G536*D536</f>
        <v>49408.353000000003</v>
      </c>
      <c r="I536" s="589">
        <f>F536+H536</f>
        <v>174208.353</v>
      </c>
      <c r="J536" s="801"/>
      <c r="K536" s="807">
        <v>124800</v>
      </c>
      <c r="L536" s="808">
        <f>K536*J536</f>
        <v>0</v>
      </c>
      <c r="M536" s="807">
        <v>49408.353000000003</v>
      </c>
      <c r="N536" s="808">
        <f>M536*J536</f>
        <v>0</v>
      </c>
      <c r="O536" s="812">
        <f>L536+N536</f>
        <v>0</v>
      </c>
      <c r="P536" s="641">
        <f t="shared" si="335"/>
        <v>0</v>
      </c>
      <c r="Q536" s="514">
        <f t="shared" si="336"/>
        <v>0</v>
      </c>
      <c r="R536" s="640">
        <f t="shared" si="352"/>
        <v>0</v>
      </c>
      <c r="S536" s="641"/>
      <c r="T536" s="521">
        <v>124800</v>
      </c>
      <c r="U536" s="521">
        <f>T536*S536</f>
        <v>0</v>
      </c>
      <c r="V536" s="521">
        <v>49408.353000000003</v>
      </c>
      <c r="W536" s="521">
        <f>V536*S536</f>
        <v>0</v>
      </c>
      <c r="X536" s="673">
        <f>U536+W536</f>
        <v>0</v>
      </c>
      <c r="Y536" s="641"/>
      <c r="Z536" s="521">
        <v>124800</v>
      </c>
      <c r="AA536" s="521">
        <f>Z536*Y536</f>
        <v>0</v>
      </c>
      <c r="AB536" s="521">
        <v>49408.353000000003</v>
      </c>
      <c r="AC536" s="521">
        <f>AB536*Y536</f>
        <v>0</v>
      </c>
      <c r="AD536" s="673">
        <f>AA536+AC536</f>
        <v>0</v>
      </c>
      <c r="AE536" s="744">
        <f t="shared" si="334"/>
        <v>1</v>
      </c>
      <c r="AF536" s="751">
        <v>124800</v>
      </c>
      <c r="AG536" s="751">
        <f>AF536*AE536</f>
        <v>124800</v>
      </c>
      <c r="AH536" s="751">
        <v>49408.353000000003</v>
      </c>
      <c r="AI536" s="751">
        <f>AH536*AE536</f>
        <v>49408.353000000003</v>
      </c>
      <c r="AJ536" s="752">
        <f>AG536+AI536</f>
        <v>174208.353</v>
      </c>
    </row>
    <row r="537" spans="1:36" ht="17.45" hidden="1" customHeight="1" x14ac:dyDescent="0.25">
      <c r="A537" s="443" t="s">
        <v>724</v>
      </c>
      <c r="B537" s="433" t="s">
        <v>578</v>
      </c>
      <c r="C537" s="569"/>
      <c r="D537" s="593"/>
      <c r="E537" s="470"/>
      <c r="F537" s="470">
        <f>SUM(F539:F550)</f>
        <v>8309933.418800001</v>
      </c>
      <c r="G537" s="470"/>
      <c r="H537" s="470">
        <f>SUM(H539:H550)</f>
        <v>10553560.106036998</v>
      </c>
      <c r="I537" s="592">
        <f>SUM(I539:I550)</f>
        <v>18863493.524837002</v>
      </c>
      <c r="J537" s="823"/>
      <c r="K537" s="824"/>
      <c r="L537" s="825">
        <f>SUM(L539:L550)</f>
        <v>5344636.2788000004</v>
      </c>
      <c r="M537" s="824"/>
      <c r="N537" s="825">
        <f>SUM(N539:N550)</f>
        <v>9404464.354784999</v>
      </c>
      <c r="O537" s="818">
        <f>SUM(O539:O550)</f>
        <v>14749100.633585</v>
      </c>
      <c r="P537" s="641">
        <f t="shared" si="335"/>
        <v>0</v>
      </c>
      <c r="Q537" s="514">
        <f t="shared" si="336"/>
        <v>0</v>
      </c>
      <c r="R537" s="640">
        <f t="shared" si="352"/>
        <v>0</v>
      </c>
      <c r="S537" s="650"/>
      <c r="T537" s="525"/>
      <c r="U537" s="525">
        <f>ROUND((SUM(U539:U550)),2)</f>
        <v>5344571.0199999996</v>
      </c>
      <c r="V537" s="525"/>
      <c r="W537" s="525">
        <f>SUM(W539:W550)</f>
        <v>9404321.6899999995</v>
      </c>
      <c r="X537" s="676">
        <f>ROUND((SUM(X539:X550)),2)</f>
        <v>14748892.710000001</v>
      </c>
      <c r="Y537" s="650"/>
      <c r="Z537" s="525"/>
      <c r="AA537" s="525">
        <f>ROUND((SUM(AA539:AA550)),2)</f>
        <v>0</v>
      </c>
      <c r="AB537" s="525"/>
      <c r="AC537" s="525">
        <f>SUM(AC539:AC550)</f>
        <v>0</v>
      </c>
      <c r="AD537" s="676">
        <f>ROUND((SUM(AD539:AD550)),2)</f>
        <v>0</v>
      </c>
      <c r="AE537" s="744">
        <f t="shared" si="334"/>
        <v>0</v>
      </c>
      <c r="AF537" s="759"/>
      <c r="AG537" s="759">
        <f>ROUND((SUM(AG539:AG550)),2)</f>
        <v>2965345.6</v>
      </c>
      <c r="AH537" s="759"/>
      <c r="AI537" s="759">
        <f>SUM(AI539:AI550)</f>
        <v>1149158.5699999991</v>
      </c>
      <c r="AJ537" s="760">
        <f>ROUND((SUM(AJ539:AJ550)),2)</f>
        <v>4114504.17</v>
      </c>
    </row>
    <row r="538" spans="1:36" s="403" customFormat="1" ht="17.45" hidden="1" customHeight="1" x14ac:dyDescent="0.25">
      <c r="A538" s="439" t="s">
        <v>1089</v>
      </c>
      <c r="B538" s="448" t="s">
        <v>562</v>
      </c>
      <c r="C538" s="578"/>
      <c r="D538" s="600"/>
      <c r="E538" s="467"/>
      <c r="F538" s="467"/>
      <c r="G538" s="467"/>
      <c r="H538" s="467"/>
      <c r="I538" s="589"/>
      <c r="J538" s="801"/>
      <c r="K538" s="807"/>
      <c r="L538" s="808"/>
      <c r="M538" s="807"/>
      <c r="N538" s="808"/>
      <c r="O538" s="812"/>
      <c r="P538" s="641">
        <f t="shared" si="335"/>
        <v>0</v>
      </c>
      <c r="Q538" s="514">
        <f t="shared" si="336"/>
        <v>0</v>
      </c>
      <c r="R538" s="640">
        <f t="shared" si="352"/>
        <v>0</v>
      </c>
      <c r="S538" s="641"/>
      <c r="T538" s="521"/>
      <c r="U538" s="521"/>
      <c r="V538" s="521"/>
      <c r="W538" s="521"/>
      <c r="X538" s="673"/>
      <c r="Y538" s="641"/>
      <c r="Z538" s="521"/>
      <c r="AA538" s="521"/>
      <c r="AB538" s="521"/>
      <c r="AC538" s="521"/>
      <c r="AD538" s="673"/>
      <c r="AE538" s="744">
        <f t="shared" si="334"/>
        <v>0</v>
      </c>
      <c r="AF538" s="751"/>
      <c r="AG538" s="751"/>
      <c r="AH538" s="751"/>
      <c r="AI538" s="751"/>
      <c r="AJ538" s="752"/>
    </row>
    <row r="539" spans="1:36" s="403" customFormat="1" ht="17.45" hidden="1" customHeight="1" x14ac:dyDescent="0.25">
      <c r="A539" s="439" t="s">
        <v>1091</v>
      </c>
      <c r="B539" s="438" t="s">
        <v>563</v>
      </c>
      <c r="C539" s="573" t="s">
        <v>171</v>
      </c>
      <c r="D539" s="600">
        <v>55.04</v>
      </c>
      <c r="E539" s="467">
        <v>13494</v>
      </c>
      <c r="F539" s="467">
        <f>E539*D539</f>
        <v>742709.76000000001</v>
      </c>
      <c r="G539" s="467"/>
      <c r="H539" s="467"/>
      <c r="I539" s="589">
        <f>F539+H539</f>
        <v>742709.76000000001</v>
      </c>
      <c r="J539" s="801"/>
      <c r="K539" s="807">
        <v>13494</v>
      </c>
      <c r="L539" s="808">
        <f>K539*J539</f>
        <v>0</v>
      </c>
      <c r="M539" s="807"/>
      <c r="N539" s="808"/>
      <c r="O539" s="812">
        <f>L539+N539</f>
        <v>0</v>
      </c>
      <c r="P539" s="641">
        <f t="shared" si="335"/>
        <v>0</v>
      </c>
      <c r="Q539" s="514">
        <f t="shared" si="336"/>
        <v>0</v>
      </c>
      <c r="R539" s="640">
        <f t="shared" si="352"/>
        <v>0</v>
      </c>
      <c r="S539" s="641"/>
      <c r="T539" s="521">
        <v>13494</v>
      </c>
      <c r="U539" s="521">
        <f>T539*S539</f>
        <v>0</v>
      </c>
      <c r="V539" s="521"/>
      <c r="W539" s="521"/>
      <c r="X539" s="673">
        <f>U539+W539</f>
        <v>0</v>
      </c>
      <c r="Y539" s="641"/>
      <c r="Z539" s="521">
        <v>13494</v>
      </c>
      <c r="AA539" s="521">
        <f>Z539*Y539</f>
        <v>0</v>
      </c>
      <c r="AB539" s="521"/>
      <c r="AC539" s="521"/>
      <c r="AD539" s="673">
        <f>AA539+AC539</f>
        <v>0</v>
      </c>
      <c r="AE539" s="744">
        <f t="shared" si="334"/>
        <v>55.04</v>
      </c>
      <c r="AF539" s="751">
        <v>13494</v>
      </c>
      <c r="AG539" s="751">
        <f>AF539*AE539</f>
        <v>742709.76000000001</v>
      </c>
      <c r="AH539" s="751"/>
      <c r="AI539" s="751"/>
      <c r="AJ539" s="752">
        <f>AG539+AI539</f>
        <v>742709.76000000001</v>
      </c>
    </row>
    <row r="540" spans="1:36" ht="17.45" customHeight="1" x14ac:dyDescent="0.25">
      <c r="A540" s="439" t="s">
        <v>1092</v>
      </c>
      <c r="B540" s="438" t="s">
        <v>564</v>
      </c>
      <c r="C540" s="573" t="s">
        <v>171</v>
      </c>
      <c r="D540" s="600">
        <v>213.41</v>
      </c>
      <c r="E540" s="467">
        <v>19422</v>
      </c>
      <c r="F540" s="467">
        <f>E540*D540</f>
        <v>4144849.02</v>
      </c>
      <c r="G540" s="467"/>
      <c r="H540" s="467"/>
      <c r="I540" s="589">
        <f>F540+H540</f>
        <v>4144849.02</v>
      </c>
      <c r="J540" s="801">
        <v>164.5</v>
      </c>
      <c r="K540" s="807">
        <v>19422</v>
      </c>
      <c r="L540" s="808">
        <f>K540*J540</f>
        <v>3194919</v>
      </c>
      <c r="M540" s="807"/>
      <c r="N540" s="808"/>
      <c r="O540" s="812">
        <f>L540+N540</f>
        <v>3194919</v>
      </c>
      <c r="P540" s="641">
        <f t="shared" si="335"/>
        <v>0</v>
      </c>
      <c r="Q540" s="514">
        <f t="shared" si="336"/>
        <v>0</v>
      </c>
      <c r="R540" s="640">
        <f t="shared" si="352"/>
        <v>0</v>
      </c>
      <c r="S540" s="861">
        <v>164.5</v>
      </c>
      <c r="T540" s="514">
        <v>19422</v>
      </c>
      <c r="U540" s="514">
        <f>T540*S540</f>
        <v>3194919</v>
      </c>
      <c r="V540" s="514"/>
      <c r="W540" s="514"/>
      <c r="X540" s="671">
        <f>U540+W540</f>
        <v>3194919</v>
      </c>
      <c r="Y540" s="641"/>
      <c r="Z540" s="514">
        <v>19422</v>
      </c>
      <c r="AA540" s="514">
        <f>Z540*Y540</f>
        <v>0</v>
      </c>
      <c r="AB540" s="514"/>
      <c r="AC540" s="514"/>
      <c r="AD540" s="671">
        <f>AA540+AC540</f>
        <v>0</v>
      </c>
      <c r="AE540" s="744">
        <f t="shared" si="334"/>
        <v>48.91</v>
      </c>
      <c r="AF540" s="747">
        <v>19422</v>
      </c>
      <c r="AG540" s="747">
        <f>AF540*AE540</f>
        <v>949930.0199999999</v>
      </c>
      <c r="AH540" s="747"/>
      <c r="AI540" s="747"/>
      <c r="AJ540" s="748">
        <f>AG540+AI540</f>
        <v>949930.0199999999</v>
      </c>
    </row>
    <row r="541" spans="1:36" ht="25.5" x14ac:dyDescent="0.25">
      <c r="A541" s="439" t="s">
        <v>1093</v>
      </c>
      <c r="B541" s="438" t="s">
        <v>565</v>
      </c>
      <c r="C541" s="573" t="s">
        <v>171</v>
      </c>
      <c r="D541" s="600">
        <f>136</f>
        <v>136</v>
      </c>
      <c r="E541" s="467">
        <v>2405</v>
      </c>
      <c r="F541" s="467">
        <f>E541*D541</f>
        <v>327080</v>
      </c>
      <c r="G541" s="467"/>
      <c r="H541" s="467"/>
      <c r="I541" s="589">
        <f>F541+H541</f>
        <v>327080</v>
      </c>
      <c r="J541" s="801">
        <v>136</v>
      </c>
      <c r="K541" s="807">
        <v>2405</v>
      </c>
      <c r="L541" s="808">
        <f>K541*J541</f>
        <v>327080</v>
      </c>
      <c r="M541" s="807"/>
      <c r="N541" s="808"/>
      <c r="O541" s="812">
        <f>L541+N541</f>
        <v>327080</v>
      </c>
      <c r="P541" s="641">
        <f t="shared" si="335"/>
        <v>0</v>
      </c>
      <c r="Q541" s="514">
        <f t="shared" si="336"/>
        <v>0</v>
      </c>
      <c r="R541" s="640">
        <f t="shared" si="352"/>
        <v>0</v>
      </c>
      <c r="S541" s="861">
        <v>136</v>
      </c>
      <c r="T541" s="514">
        <v>2405</v>
      </c>
      <c r="U541" s="514">
        <f>T541*S541</f>
        <v>327080</v>
      </c>
      <c r="V541" s="514"/>
      <c r="W541" s="514"/>
      <c r="X541" s="671">
        <f>U541+W541</f>
        <v>327080</v>
      </c>
      <c r="Y541" s="641"/>
      <c r="Z541" s="514">
        <v>2405</v>
      </c>
      <c r="AA541" s="514">
        <f>Z541*Y541</f>
        <v>0</v>
      </c>
      <c r="AB541" s="514"/>
      <c r="AC541" s="514"/>
      <c r="AD541" s="671">
        <f>AA541+AC541</f>
        <v>0</v>
      </c>
      <c r="AE541" s="744">
        <f t="shared" si="334"/>
        <v>0</v>
      </c>
      <c r="AF541" s="747">
        <v>2405</v>
      </c>
      <c r="AG541" s="747">
        <f>AF541*AE541</f>
        <v>0</v>
      </c>
      <c r="AH541" s="747"/>
      <c r="AI541" s="747"/>
      <c r="AJ541" s="748">
        <f>AG541+AI541</f>
        <v>0</v>
      </c>
    </row>
    <row r="542" spans="1:36" ht="25.5" hidden="1" customHeight="1" x14ac:dyDescent="0.25">
      <c r="A542" s="439" t="s">
        <v>1094</v>
      </c>
      <c r="B542" s="448" t="s">
        <v>566</v>
      </c>
      <c r="C542" s="573"/>
      <c r="D542" s="600"/>
      <c r="E542" s="467"/>
      <c r="F542" s="467"/>
      <c r="G542" s="467"/>
      <c r="H542" s="467"/>
      <c r="I542" s="589"/>
      <c r="J542" s="801"/>
      <c r="K542" s="807"/>
      <c r="L542" s="808"/>
      <c r="M542" s="807"/>
      <c r="N542" s="808"/>
      <c r="O542" s="812"/>
      <c r="P542" s="641">
        <f t="shared" si="335"/>
        <v>0</v>
      </c>
      <c r="Q542" s="514">
        <f t="shared" si="336"/>
        <v>0</v>
      </c>
      <c r="R542" s="640">
        <f t="shared" si="352"/>
        <v>0</v>
      </c>
      <c r="S542" s="641"/>
      <c r="T542" s="514"/>
      <c r="U542" s="514"/>
      <c r="V542" s="514"/>
      <c r="W542" s="514"/>
      <c r="X542" s="671"/>
      <c r="Y542" s="641"/>
      <c r="Z542" s="514"/>
      <c r="AA542" s="514"/>
      <c r="AB542" s="514"/>
      <c r="AC542" s="514"/>
      <c r="AD542" s="671"/>
      <c r="AE542" s="744">
        <f t="shared" si="334"/>
        <v>0</v>
      </c>
      <c r="AF542" s="747"/>
      <c r="AG542" s="747"/>
      <c r="AH542" s="747"/>
      <c r="AI542" s="747"/>
      <c r="AJ542" s="748"/>
    </row>
    <row r="543" spans="1:36" ht="17.45" customHeight="1" x14ac:dyDescent="0.25">
      <c r="A543" s="439" t="s">
        <v>1081</v>
      </c>
      <c r="B543" s="438" t="s">
        <v>567</v>
      </c>
      <c r="C543" s="573" t="s">
        <v>171</v>
      </c>
      <c r="D543" s="600">
        <v>105</v>
      </c>
      <c r="E543" s="467">
        <v>2513.1600000000003</v>
      </c>
      <c r="F543" s="467">
        <f>E543*D543</f>
        <v>263881.80000000005</v>
      </c>
      <c r="G543" s="467">
        <v>6681</v>
      </c>
      <c r="H543" s="467">
        <f>G543*D543</f>
        <v>701505</v>
      </c>
      <c r="I543" s="589">
        <f>F543+H543</f>
        <v>965386.8</v>
      </c>
      <c r="J543" s="801">
        <v>84</v>
      </c>
      <c r="K543" s="807">
        <v>2513.1600000000003</v>
      </c>
      <c r="L543" s="808">
        <f>K543*J543</f>
        <v>211105.44000000003</v>
      </c>
      <c r="M543" s="807">
        <v>6681</v>
      </c>
      <c r="N543" s="808">
        <f>M543*J543</f>
        <v>561204</v>
      </c>
      <c r="O543" s="812">
        <f>L543+N543</f>
        <v>772309.44000000006</v>
      </c>
      <c r="P543" s="641">
        <f t="shared" si="335"/>
        <v>0.16000000000030923</v>
      </c>
      <c r="Q543" s="514">
        <f t="shared" si="336"/>
        <v>0</v>
      </c>
      <c r="R543" s="640">
        <f t="shared" si="352"/>
        <v>16.800000000046566</v>
      </c>
      <c r="S543" s="861">
        <v>84</v>
      </c>
      <c r="T543" s="514">
        <v>2513</v>
      </c>
      <c r="U543" s="514">
        <f>T543*S543</f>
        <v>211092</v>
      </c>
      <c r="V543" s="514">
        <v>6681</v>
      </c>
      <c r="W543" s="514">
        <f>V543*S543</f>
        <v>561204</v>
      </c>
      <c r="X543" s="671">
        <f>U543+W543</f>
        <v>772296</v>
      </c>
      <c r="Y543" s="641"/>
      <c r="Z543" s="514">
        <v>2513</v>
      </c>
      <c r="AA543" s="514">
        <f>Z543*Y543</f>
        <v>0</v>
      </c>
      <c r="AB543" s="514">
        <v>6681</v>
      </c>
      <c r="AC543" s="514">
        <f>AB543*Y543</f>
        <v>0</v>
      </c>
      <c r="AD543" s="671">
        <f>AA543+AC543</f>
        <v>0</v>
      </c>
      <c r="AE543" s="744">
        <f t="shared" si="334"/>
        <v>21</v>
      </c>
      <c r="AF543" s="747">
        <v>2513</v>
      </c>
      <c r="AG543" s="747">
        <f>AF543*AE543</f>
        <v>52773</v>
      </c>
      <c r="AH543" s="747">
        <v>6681</v>
      </c>
      <c r="AI543" s="747">
        <f>AH543*AE543</f>
        <v>140301</v>
      </c>
      <c r="AJ543" s="748">
        <f>AG543+AI543</f>
        <v>193074</v>
      </c>
    </row>
    <row r="544" spans="1:36" ht="17.45" customHeight="1" x14ac:dyDescent="0.25">
      <c r="A544" s="439" t="s">
        <v>1095</v>
      </c>
      <c r="B544" s="438" t="s">
        <v>568</v>
      </c>
      <c r="C544" s="573" t="s">
        <v>171</v>
      </c>
      <c r="D544" s="600">
        <v>112.6</v>
      </c>
      <c r="E544" s="467">
        <v>2333.7600000000002</v>
      </c>
      <c r="F544" s="467">
        <f>E544*D544</f>
        <v>262781.37599999999</v>
      </c>
      <c r="G544" s="467">
        <v>2161.5</v>
      </c>
      <c r="H544" s="467">
        <f>G544*D544</f>
        <v>243384.9</v>
      </c>
      <c r="I544" s="589">
        <f>F544+H544</f>
        <v>506166.27599999995</v>
      </c>
      <c r="J544" s="801">
        <v>90.08</v>
      </c>
      <c r="K544" s="807">
        <v>2333.7600000000002</v>
      </c>
      <c r="L544" s="808">
        <f>K544*J544</f>
        <v>210225.10080000001</v>
      </c>
      <c r="M544" s="807">
        <v>2161.5</v>
      </c>
      <c r="N544" s="808">
        <f>M544*J544</f>
        <v>194707.91999999998</v>
      </c>
      <c r="O544" s="812">
        <f>L544+N544</f>
        <v>404933.0208</v>
      </c>
      <c r="P544" s="641">
        <f t="shared" si="335"/>
        <v>0</v>
      </c>
      <c r="Q544" s="514">
        <f t="shared" si="336"/>
        <v>0</v>
      </c>
      <c r="R544" s="640">
        <f t="shared" si="352"/>
        <v>0</v>
      </c>
      <c r="S544" s="861">
        <v>90.06</v>
      </c>
      <c r="T544" s="514">
        <v>2333.7600000000002</v>
      </c>
      <c r="U544" s="514">
        <f>ROUND((T544*S544),2)</f>
        <v>210178.43</v>
      </c>
      <c r="V544" s="514">
        <v>2161.5</v>
      </c>
      <c r="W544" s="514">
        <f>V544*S544</f>
        <v>194664.69</v>
      </c>
      <c r="X544" s="671">
        <f>U544+W544</f>
        <v>404843.12</v>
      </c>
      <c r="Y544" s="641"/>
      <c r="Z544" s="514">
        <v>2333.7600000000002</v>
      </c>
      <c r="AA544" s="514">
        <f>ROUND((Z544*Y544),2)</f>
        <v>0</v>
      </c>
      <c r="AB544" s="514">
        <v>2161.5</v>
      </c>
      <c r="AC544" s="514">
        <f>AB544*Y544</f>
        <v>0</v>
      </c>
      <c r="AD544" s="671">
        <f>AA544+AC544</f>
        <v>0</v>
      </c>
      <c r="AE544" s="744">
        <f t="shared" si="334"/>
        <v>22.539999999999992</v>
      </c>
      <c r="AF544" s="747">
        <v>2333.7600000000002</v>
      </c>
      <c r="AG544" s="747">
        <f>ROUND((AF544*AE544),2)</f>
        <v>52602.95</v>
      </c>
      <c r="AH544" s="747">
        <v>2161.5</v>
      </c>
      <c r="AI544" s="747">
        <f>AH544*AE544</f>
        <v>48720.209999999985</v>
      </c>
      <c r="AJ544" s="748">
        <f>AG544+AI544</f>
        <v>101323.15999999997</v>
      </c>
    </row>
    <row r="545" spans="1:36" ht="17.45" customHeight="1" x14ac:dyDescent="0.25">
      <c r="A545" s="439" t="s">
        <v>1096</v>
      </c>
      <c r="B545" s="438" t="s">
        <v>569</v>
      </c>
      <c r="C545" s="573" t="s">
        <v>32</v>
      </c>
      <c r="D545" s="600">
        <v>156.38999999999999</v>
      </c>
      <c r="E545" s="467">
        <v>46.800000000000004</v>
      </c>
      <c r="F545" s="467">
        <f>E545*D545</f>
        <v>7319.0519999999997</v>
      </c>
      <c r="G545" s="467">
        <v>264.096</v>
      </c>
      <c r="H545" s="467">
        <f>G545*D545</f>
        <v>41301.973439999994</v>
      </c>
      <c r="I545" s="589">
        <f>F545+H545</f>
        <v>48621.025439999998</v>
      </c>
      <c r="J545" s="801">
        <v>125.11</v>
      </c>
      <c r="K545" s="807">
        <v>46.800000000000004</v>
      </c>
      <c r="L545" s="808">
        <f>K545*J545</f>
        <v>5855.1480000000001</v>
      </c>
      <c r="M545" s="807">
        <v>264.096</v>
      </c>
      <c r="N545" s="808">
        <f>M545*J545</f>
        <v>33041.050560000003</v>
      </c>
      <c r="O545" s="812">
        <f>L545+N545</f>
        <v>38896.198560000004</v>
      </c>
      <c r="P545" s="641">
        <f t="shared" si="335"/>
        <v>0</v>
      </c>
      <c r="Q545" s="514">
        <f t="shared" si="336"/>
        <v>9.6000000000003638E-2</v>
      </c>
      <c r="R545" s="640">
        <f t="shared" si="352"/>
        <v>0</v>
      </c>
      <c r="S545" s="861">
        <v>125</v>
      </c>
      <c r="T545" s="514">
        <v>46.8</v>
      </c>
      <c r="U545" s="514">
        <f>T545*S545</f>
        <v>5850</v>
      </c>
      <c r="V545" s="514">
        <v>264</v>
      </c>
      <c r="W545" s="514">
        <f>V545*S545</f>
        <v>33000</v>
      </c>
      <c r="X545" s="671">
        <f>U545+W545</f>
        <v>38850</v>
      </c>
      <c r="Y545" s="641"/>
      <c r="Z545" s="514">
        <v>46.8</v>
      </c>
      <c r="AA545" s="514">
        <f>Z545*Y545</f>
        <v>0</v>
      </c>
      <c r="AB545" s="514">
        <v>264</v>
      </c>
      <c r="AC545" s="514">
        <f>AB545*Y545</f>
        <v>0</v>
      </c>
      <c r="AD545" s="671">
        <f>AA545+AC545</f>
        <v>0</v>
      </c>
      <c r="AE545" s="744">
        <f t="shared" ref="AE545:AE564" si="353">D545-S545-Y545</f>
        <v>31.389999999999986</v>
      </c>
      <c r="AF545" s="747">
        <v>46.8</v>
      </c>
      <c r="AG545" s="747">
        <f>AF545*AE545</f>
        <v>1469.0519999999992</v>
      </c>
      <c r="AH545" s="747">
        <v>264</v>
      </c>
      <c r="AI545" s="747">
        <f>AH545*AE545</f>
        <v>8286.9599999999955</v>
      </c>
      <c r="AJ545" s="748">
        <f>AG545+AI545</f>
        <v>9756.0119999999952</v>
      </c>
    </row>
    <row r="546" spans="1:36" ht="17.45" hidden="1" customHeight="1" x14ac:dyDescent="0.25">
      <c r="A546" s="439" t="s">
        <v>1090</v>
      </c>
      <c r="B546" s="448" t="s">
        <v>579</v>
      </c>
      <c r="C546" s="578"/>
      <c r="D546" s="600"/>
      <c r="E546" s="467"/>
      <c r="F546" s="467"/>
      <c r="G546" s="467"/>
      <c r="H546" s="467"/>
      <c r="I546" s="589"/>
      <c r="J546" s="801"/>
      <c r="K546" s="807"/>
      <c r="L546" s="808"/>
      <c r="M546" s="807"/>
      <c r="N546" s="808"/>
      <c r="O546" s="812"/>
      <c r="P546" s="641">
        <f t="shared" si="335"/>
        <v>0</v>
      </c>
      <c r="Q546" s="514">
        <f t="shared" si="336"/>
        <v>0</v>
      </c>
      <c r="R546" s="640">
        <f t="shared" si="352"/>
        <v>0</v>
      </c>
      <c r="S546" s="641"/>
      <c r="T546" s="514"/>
      <c r="U546" s="514"/>
      <c r="V546" s="514"/>
      <c r="W546" s="514"/>
      <c r="X546" s="671"/>
      <c r="Y546" s="641"/>
      <c r="Z546" s="514"/>
      <c r="AA546" s="514"/>
      <c r="AB546" s="514"/>
      <c r="AC546" s="514"/>
      <c r="AD546" s="671"/>
      <c r="AE546" s="744">
        <f t="shared" si="353"/>
        <v>0</v>
      </c>
      <c r="AF546" s="747"/>
      <c r="AG546" s="747"/>
      <c r="AH546" s="747"/>
      <c r="AI546" s="747"/>
      <c r="AJ546" s="748"/>
    </row>
    <row r="547" spans="1:36" ht="51" x14ac:dyDescent="0.25">
      <c r="A547" s="439" t="s">
        <v>1097</v>
      </c>
      <c r="B547" s="438" t="s">
        <v>571</v>
      </c>
      <c r="C547" s="573" t="s">
        <v>32</v>
      </c>
      <c r="D547" s="600">
        <v>156.38999999999999</v>
      </c>
      <c r="E547" s="467">
        <v>2475.7200000000003</v>
      </c>
      <c r="F547" s="467">
        <f>E547*D547</f>
        <v>387177.85080000001</v>
      </c>
      <c r="G547" s="467">
        <v>60860.412300000004</v>
      </c>
      <c r="H547" s="467">
        <f>G547*D547</f>
        <v>9517959.8795969989</v>
      </c>
      <c r="I547" s="589">
        <f>F547+H547</f>
        <v>9905137.730396999</v>
      </c>
      <c r="J547" s="801">
        <v>140.75</v>
      </c>
      <c r="K547" s="807">
        <v>2475.7200000000003</v>
      </c>
      <c r="L547" s="808">
        <f>K547*J547</f>
        <v>348457.59</v>
      </c>
      <c r="M547" s="807">
        <v>60860.412300000004</v>
      </c>
      <c r="N547" s="808">
        <f>M547*J547</f>
        <v>8566103.0312249996</v>
      </c>
      <c r="O547" s="812">
        <f>L547+N547</f>
        <v>8914560.6212249994</v>
      </c>
      <c r="P547" s="641">
        <f t="shared" ref="P547:P564" si="354">K547-T547</f>
        <v>0</v>
      </c>
      <c r="Q547" s="514">
        <f t="shared" ref="Q547:Q564" si="355">M547-V547</f>
        <v>0.41230000000359723</v>
      </c>
      <c r="R547" s="640">
        <f t="shared" si="352"/>
        <v>0</v>
      </c>
      <c r="S547" s="861">
        <v>140.75</v>
      </c>
      <c r="T547" s="514">
        <v>2475.7199999999998</v>
      </c>
      <c r="U547" s="514">
        <f>T547*S547</f>
        <v>348457.58999999997</v>
      </c>
      <c r="V547" s="514">
        <v>60860</v>
      </c>
      <c r="W547" s="514">
        <f>V547*S547</f>
        <v>8566045</v>
      </c>
      <c r="X547" s="671">
        <f>U547+W547</f>
        <v>8914502.5899999999</v>
      </c>
      <c r="Y547" s="641"/>
      <c r="Z547" s="514">
        <v>2475.7199999999998</v>
      </c>
      <c r="AA547" s="514">
        <f>Z547*Y547</f>
        <v>0</v>
      </c>
      <c r="AB547" s="514">
        <v>60860</v>
      </c>
      <c r="AC547" s="514">
        <f>AB547*Y547</f>
        <v>0</v>
      </c>
      <c r="AD547" s="671">
        <f>AA547+AC547</f>
        <v>0</v>
      </c>
      <c r="AE547" s="744">
        <f t="shared" si="353"/>
        <v>15.639999999999986</v>
      </c>
      <c r="AF547" s="747">
        <v>2475.7199999999998</v>
      </c>
      <c r="AG547" s="747">
        <f>AF547*AE547</f>
        <v>38720.26079999996</v>
      </c>
      <c r="AH547" s="747">
        <v>60860</v>
      </c>
      <c r="AI547" s="747">
        <f>AH547*AE547</f>
        <v>951850.39999999921</v>
      </c>
      <c r="AJ547" s="748">
        <f>AG547+AI547</f>
        <v>990570.66079999914</v>
      </c>
    </row>
    <row r="548" spans="1:36" ht="15.75" x14ac:dyDescent="0.25">
      <c r="A548" s="439" t="s">
        <v>1098</v>
      </c>
      <c r="B548" s="438" t="s">
        <v>572</v>
      </c>
      <c r="C548" s="573" t="s">
        <v>32</v>
      </c>
      <c r="D548" s="600">
        <v>156.38999999999999</v>
      </c>
      <c r="E548" s="467">
        <v>6552</v>
      </c>
      <c r="F548" s="467">
        <f>E548*D548</f>
        <v>1024667.2799999999</v>
      </c>
      <c r="G548" s="467"/>
      <c r="H548" s="467"/>
      <c r="I548" s="589">
        <f>F548+H548</f>
        <v>1024667.2799999999</v>
      </c>
      <c r="J548" s="801">
        <v>140.75</v>
      </c>
      <c r="K548" s="807">
        <v>6552</v>
      </c>
      <c r="L548" s="808">
        <f>K548*J548</f>
        <v>922194</v>
      </c>
      <c r="M548" s="807"/>
      <c r="N548" s="808"/>
      <c r="O548" s="812">
        <f>L548+N548</f>
        <v>922194</v>
      </c>
      <c r="P548" s="641">
        <f t="shared" si="354"/>
        <v>0</v>
      </c>
      <c r="Q548" s="514">
        <f t="shared" si="355"/>
        <v>0</v>
      </c>
      <c r="R548" s="640">
        <f t="shared" si="352"/>
        <v>0</v>
      </c>
      <c r="S548" s="861">
        <v>140.75</v>
      </c>
      <c r="T548" s="514">
        <v>6552</v>
      </c>
      <c r="U548" s="514">
        <f>T548*S548</f>
        <v>922194</v>
      </c>
      <c r="V548" s="514"/>
      <c r="W548" s="514"/>
      <c r="X548" s="671">
        <f>U548+W548</f>
        <v>922194</v>
      </c>
      <c r="Y548" s="641"/>
      <c r="Z548" s="514">
        <v>6552</v>
      </c>
      <c r="AA548" s="514">
        <f>Z548*Y548</f>
        <v>0</v>
      </c>
      <c r="AB548" s="514"/>
      <c r="AC548" s="514"/>
      <c r="AD548" s="671">
        <f>AA548+AC548</f>
        <v>0</v>
      </c>
      <c r="AE548" s="744">
        <f t="shared" si="353"/>
        <v>15.639999999999986</v>
      </c>
      <c r="AF548" s="747">
        <v>6552</v>
      </c>
      <c r="AG548" s="747">
        <f>AF548*AE548</f>
        <v>102473.27999999991</v>
      </c>
      <c r="AH548" s="747"/>
      <c r="AI548" s="747"/>
      <c r="AJ548" s="748">
        <f>AG548+AI548</f>
        <v>102473.27999999991</v>
      </c>
    </row>
    <row r="549" spans="1:36" ht="15.6" hidden="1" customHeight="1" x14ac:dyDescent="0.25">
      <c r="A549" s="439" t="s">
        <v>1099</v>
      </c>
      <c r="B549" s="438" t="s">
        <v>573</v>
      </c>
      <c r="C549" s="573" t="s">
        <v>32</v>
      </c>
      <c r="D549" s="600">
        <v>156.38999999999999</v>
      </c>
      <c r="E549" s="467">
        <v>6552</v>
      </c>
      <c r="F549" s="467">
        <f>E549*D549</f>
        <v>1024667.2799999999</v>
      </c>
      <c r="G549" s="467"/>
      <c r="H549" s="467"/>
      <c r="I549" s="589">
        <f>F549+H549</f>
        <v>1024667.2799999999</v>
      </c>
      <c r="J549" s="801"/>
      <c r="K549" s="807">
        <v>6552</v>
      </c>
      <c r="L549" s="808">
        <f>K549*J549</f>
        <v>0</v>
      </c>
      <c r="M549" s="807"/>
      <c r="N549" s="808"/>
      <c r="O549" s="812">
        <f>L549+N549</f>
        <v>0</v>
      </c>
      <c r="P549" s="641">
        <f t="shared" si="354"/>
        <v>0</v>
      </c>
      <c r="Q549" s="514">
        <f t="shared" si="355"/>
        <v>0</v>
      </c>
      <c r="R549" s="640">
        <f t="shared" si="352"/>
        <v>0</v>
      </c>
      <c r="S549" s="641"/>
      <c r="T549" s="521">
        <v>6552</v>
      </c>
      <c r="U549" s="521">
        <f>T549*S549</f>
        <v>0</v>
      </c>
      <c r="V549" s="521"/>
      <c r="W549" s="521"/>
      <c r="X549" s="673">
        <f>U549+W549</f>
        <v>0</v>
      </c>
      <c r="Y549" s="641"/>
      <c r="Z549" s="521">
        <v>6552</v>
      </c>
      <c r="AA549" s="521">
        <f>Z549*Y549</f>
        <v>0</v>
      </c>
      <c r="AB549" s="521"/>
      <c r="AC549" s="521"/>
      <c r="AD549" s="673">
        <f>AA549+AC549</f>
        <v>0</v>
      </c>
      <c r="AE549" s="744">
        <f t="shared" si="353"/>
        <v>156.38999999999999</v>
      </c>
      <c r="AF549" s="751">
        <v>6552</v>
      </c>
      <c r="AG549" s="751">
        <f>AF549*AE549</f>
        <v>1024667.2799999999</v>
      </c>
      <c r="AH549" s="751"/>
      <c r="AI549" s="751"/>
      <c r="AJ549" s="752">
        <f>AG549+AI549</f>
        <v>1024667.2799999999</v>
      </c>
    </row>
    <row r="550" spans="1:36" ht="25.5" x14ac:dyDescent="0.25">
      <c r="A550" s="439" t="s">
        <v>1100</v>
      </c>
      <c r="B550" s="438" t="s">
        <v>577</v>
      </c>
      <c r="C550" s="573" t="s">
        <v>31</v>
      </c>
      <c r="D550" s="600">
        <v>1</v>
      </c>
      <c r="E550" s="467">
        <v>124800</v>
      </c>
      <c r="F550" s="467">
        <f>E550*D550</f>
        <v>124800</v>
      </c>
      <c r="G550" s="467">
        <v>49408.353000000003</v>
      </c>
      <c r="H550" s="467">
        <f>G550*D550</f>
        <v>49408.353000000003</v>
      </c>
      <c r="I550" s="589">
        <f>F550+H550</f>
        <v>174208.353</v>
      </c>
      <c r="J550" s="801">
        <v>1</v>
      </c>
      <c r="K550" s="807">
        <v>124800</v>
      </c>
      <c r="L550" s="808">
        <f>K550*J550</f>
        <v>124800</v>
      </c>
      <c r="M550" s="807">
        <v>49408.353000000003</v>
      </c>
      <c r="N550" s="808">
        <f>M550*J550</f>
        <v>49408.353000000003</v>
      </c>
      <c r="O550" s="812">
        <f>L550+N550</f>
        <v>174208.353</v>
      </c>
      <c r="P550" s="641">
        <f t="shared" si="354"/>
        <v>0</v>
      </c>
      <c r="Q550" s="514">
        <f t="shared" si="355"/>
        <v>0.35300000000279397</v>
      </c>
      <c r="R550" s="640">
        <f t="shared" si="352"/>
        <v>0</v>
      </c>
      <c r="S550" s="861">
        <v>1</v>
      </c>
      <c r="T550" s="514">
        <v>124800</v>
      </c>
      <c r="U550" s="514">
        <f>T550*S550</f>
        <v>124800</v>
      </c>
      <c r="V550" s="514">
        <v>49408</v>
      </c>
      <c r="W550" s="514">
        <f>V550*S550</f>
        <v>49408</v>
      </c>
      <c r="X550" s="671">
        <f>U550+W550</f>
        <v>174208</v>
      </c>
      <c r="Y550" s="641"/>
      <c r="Z550" s="514">
        <v>124800</v>
      </c>
      <c r="AA550" s="514">
        <f>Z550*Y550</f>
        <v>0</v>
      </c>
      <c r="AB550" s="514">
        <v>49408</v>
      </c>
      <c r="AC550" s="514">
        <f>AB550*Y550</f>
        <v>0</v>
      </c>
      <c r="AD550" s="671">
        <f>AA550+AC550</f>
        <v>0</v>
      </c>
      <c r="AE550" s="744">
        <f t="shared" si="353"/>
        <v>0</v>
      </c>
      <c r="AF550" s="747">
        <v>124800</v>
      </c>
      <c r="AG550" s="747">
        <f>AF550*AE550</f>
        <v>0</v>
      </c>
      <c r="AH550" s="747">
        <v>49408</v>
      </c>
      <c r="AI550" s="747">
        <f>AH550*AE550</f>
        <v>0</v>
      </c>
      <c r="AJ550" s="748">
        <f>AG550+AI550</f>
        <v>0</v>
      </c>
    </row>
    <row r="551" spans="1:36" ht="17.45" hidden="1" customHeight="1" x14ac:dyDescent="0.25">
      <c r="A551" s="443" t="s">
        <v>1101</v>
      </c>
      <c r="B551" s="433" t="s">
        <v>580</v>
      </c>
      <c r="C551" s="569"/>
      <c r="D551" s="596"/>
      <c r="E551" s="422"/>
      <c r="F551" s="422">
        <f>SUM(F553:F564)</f>
        <v>5211391.4840000011</v>
      </c>
      <c r="G551" s="422"/>
      <c r="H551" s="422">
        <f>SUM(H553:H564)</f>
        <v>6715943.3906399999</v>
      </c>
      <c r="I551" s="597">
        <f>SUM(I553:I564)</f>
        <v>11927334.874640001</v>
      </c>
      <c r="J551" s="823"/>
      <c r="K551" s="816"/>
      <c r="L551" s="834">
        <f>SUM(L553:L564)</f>
        <v>2680424.8536000005</v>
      </c>
      <c r="M551" s="816"/>
      <c r="N551" s="834">
        <f>SUM(N553:N564)</f>
        <v>5988165.8737560008</v>
      </c>
      <c r="O551" s="835">
        <f>SUM(O553:O564)</f>
        <v>8668590.7273560017</v>
      </c>
      <c r="P551" s="641">
        <f t="shared" si="354"/>
        <v>0</v>
      </c>
      <c r="Q551" s="514">
        <f t="shared" si="355"/>
        <v>0</v>
      </c>
      <c r="R551" s="640">
        <f t="shared" si="352"/>
        <v>0</v>
      </c>
      <c r="S551" s="650"/>
      <c r="T551" s="522"/>
      <c r="U551" s="522">
        <f>SUM(U553:U564)</f>
        <v>2680259.1400000006</v>
      </c>
      <c r="V551" s="522"/>
      <c r="W551" s="522">
        <f>SUM(W553:W564)</f>
        <v>5987395.2349999994</v>
      </c>
      <c r="X551" s="676">
        <f>SUM(X553:X564)</f>
        <v>8667654.3750000019</v>
      </c>
      <c r="Y551" s="650"/>
      <c r="Z551" s="522"/>
      <c r="AA551" s="522">
        <f>SUM(AA553:AA564)</f>
        <v>0</v>
      </c>
      <c r="AB551" s="522"/>
      <c r="AC551" s="522">
        <f>SUM(AC553:AC564)</f>
        <v>0</v>
      </c>
      <c r="AD551" s="676">
        <f>SUM(AD553:AD564)</f>
        <v>0</v>
      </c>
      <c r="AE551" s="744">
        <f t="shared" si="353"/>
        <v>0</v>
      </c>
      <c r="AF551" s="770"/>
      <c r="AG551" s="770">
        <f>SUM(AG553:AG564)</f>
        <v>2531103.7599999993</v>
      </c>
      <c r="AH551" s="770"/>
      <c r="AI551" s="770">
        <f>SUM(AI553:AI564)</f>
        <v>728511.96500000032</v>
      </c>
      <c r="AJ551" s="760">
        <f>SUM(AJ553:AJ564)</f>
        <v>3259615.7249999996</v>
      </c>
    </row>
    <row r="552" spans="1:36" ht="17.45" hidden="1" customHeight="1" x14ac:dyDescent="0.25">
      <c r="A552" s="439" t="s">
        <v>1102</v>
      </c>
      <c r="B552" s="448" t="s">
        <v>562</v>
      </c>
      <c r="C552" s="578"/>
      <c r="D552" s="600"/>
      <c r="E552" s="467"/>
      <c r="F552" s="467"/>
      <c r="G552" s="467"/>
      <c r="H552" s="467"/>
      <c r="I552" s="589"/>
      <c r="J552" s="801"/>
      <c r="K552" s="807"/>
      <c r="L552" s="808"/>
      <c r="M552" s="807"/>
      <c r="N552" s="808"/>
      <c r="O552" s="812"/>
      <c r="P552" s="641">
        <f t="shared" si="354"/>
        <v>0</v>
      </c>
      <c r="Q552" s="514">
        <f t="shared" si="355"/>
        <v>0</v>
      </c>
      <c r="R552" s="640">
        <f t="shared" si="352"/>
        <v>0</v>
      </c>
      <c r="S552" s="641"/>
      <c r="T552" s="514"/>
      <c r="U552" s="514"/>
      <c r="V552" s="514"/>
      <c r="W552" s="514"/>
      <c r="X552" s="671"/>
      <c r="Y552" s="641"/>
      <c r="Z552" s="514"/>
      <c r="AA552" s="514"/>
      <c r="AB552" s="514"/>
      <c r="AC552" s="514"/>
      <c r="AD552" s="671"/>
      <c r="AE552" s="744">
        <f t="shared" si="353"/>
        <v>0</v>
      </c>
      <c r="AF552" s="747"/>
      <c r="AG552" s="747"/>
      <c r="AH552" s="747"/>
      <c r="AI552" s="747"/>
      <c r="AJ552" s="748"/>
    </row>
    <row r="553" spans="1:36" s="403" customFormat="1" ht="17.45" hidden="1" customHeight="1" x14ac:dyDescent="0.25">
      <c r="A553" s="439" t="s">
        <v>1103</v>
      </c>
      <c r="B553" s="438" t="s">
        <v>563</v>
      </c>
      <c r="C553" s="573" t="s">
        <v>171</v>
      </c>
      <c r="D553" s="600">
        <v>34.22</v>
      </c>
      <c r="E553" s="467">
        <v>13494</v>
      </c>
      <c r="F553" s="467">
        <f>E553*D553</f>
        <v>461764.68</v>
      </c>
      <c r="G553" s="467"/>
      <c r="H553" s="467"/>
      <c r="I553" s="589">
        <f>F553+H553</f>
        <v>461764.68</v>
      </c>
      <c r="J553" s="801"/>
      <c r="K553" s="807">
        <v>13494</v>
      </c>
      <c r="L553" s="808">
        <f>K553*J553</f>
        <v>0</v>
      </c>
      <c r="M553" s="807"/>
      <c r="N553" s="808"/>
      <c r="O553" s="812">
        <f>L553+N553</f>
        <v>0</v>
      </c>
      <c r="P553" s="641">
        <f t="shared" si="354"/>
        <v>0</v>
      </c>
      <c r="Q553" s="514">
        <f t="shared" si="355"/>
        <v>0</v>
      </c>
      <c r="R553" s="640">
        <f t="shared" si="352"/>
        <v>0</v>
      </c>
      <c r="S553" s="641"/>
      <c r="T553" s="521">
        <v>13494</v>
      </c>
      <c r="U553" s="521">
        <f>T553*S553</f>
        <v>0</v>
      </c>
      <c r="V553" s="521"/>
      <c r="W553" s="521"/>
      <c r="X553" s="673">
        <f>U553+W553</f>
        <v>0</v>
      </c>
      <c r="Y553" s="641"/>
      <c r="Z553" s="521">
        <v>13494</v>
      </c>
      <c r="AA553" s="521">
        <f>Z553*Y553</f>
        <v>0</v>
      </c>
      <c r="AB553" s="521"/>
      <c r="AC553" s="521"/>
      <c r="AD553" s="673">
        <f>AA553+AC553</f>
        <v>0</v>
      </c>
      <c r="AE553" s="744">
        <f t="shared" si="353"/>
        <v>34.22</v>
      </c>
      <c r="AF553" s="751">
        <v>13494</v>
      </c>
      <c r="AG553" s="751">
        <f>AF553*AE553</f>
        <v>461764.68</v>
      </c>
      <c r="AH553" s="751"/>
      <c r="AI553" s="751"/>
      <c r="AJ553" s="752">
        <f>AG553+AI553</f>
        <v>461764.68</v>
      </c>
    </row>
    <row r="554" spans="1:36" ht="17.45" customHeight="1" x14ac:dyDescent="0.25">
      <c r="A554" s="439" t="s">
        <v>1104</v>
      </c>
      <c r="B554" s="438" t="s">
        <v>564</v>
      </c>
      <c r="C554" s="573" t="s">
        <v>171</v>
      </c>
      <c r="D554" s="600">
        <v>132.63</v>
      </c>
      <c r="E554" s="467">
        <v>19422</v>
      </c>
      <c r="F554" s="467">
        <f>E554*D554</f>
        <v>2575939.86</v>
      </c>
      <c r="G554" s="467"/>
      <c r="H554" s="467"/>
      <c r="I554" s="589">
        <f>F554+H554</f>
        <v>2575939.86</v>
      </c>
      <c r="J554" s="801">
        <v>67.930000000000007</v>
      </c>
      <c r="K554" s="807">
        <v>19422</v>
      </c>
      <c r="L554" s="808">
        <f>K554*J554</f>
        <v>1319336.4600000002</v>
      </c>
      <c r="M554" s="807"/>
      <c r="N554" s="808"/>
      <c r="O554" s="812">
        <f>L554+N554</f>
        <v>1319336.4600000002</v>
      </c>
      <c r="P554" s="641">
        <f t="shared" si="354"/>
        <v>0</v>
      </c>
      <c r="Q554" s="514">
        <f t="shared" si="355"/>
        <v>0</v>
      </c>
      <c r="R554" s="640">
        <f t="shared" si="352"/>
        <v>0</v>
      </c>
      <c r="S554" s="861">
        <v>67.930000000000007</v>
      </c>
      <c r="T554" s="514">
        <v>19422</v>
      </c>
      <c r="U554" s="514">
        <f>T554*S554</f>
        <v>1319336.4600000002</v>
      </c>
      <c r="V554" s="514"/>
      <c r="W554" s="514"/>
      <c r="X554" s="671">
        <f>U554+W554</f>
        <v>1319336.4600000002</v>
      </c>
      <c r="Y554" s="641"/>
      <c r="Z554" s="514">
        <v>19422</v>
      </c>
      <c r="AA554" s="514">
        <f>Z554*Y554</f>
        <v>0</v>
      </c>
      <c r="AB554" s="514"/>
      <c r="AC554" s="514"/>
      <c r="AD554" s="671">
        <f>AA554+AC554</f>
        <v>0</v>
      </c>
      <c r="AE554" s="744">
        <f t="shared" si="353"/>
        <v>64.699999999999989</v>
      </c>
      <c r="AF554" s="747">
        <v>19422</v>
      </c>
      <c r="AG554" s="747">
        <f>AF554*AE554</f>
        <v>1256603.3999999997</v>
      </c>
      <c r="AH554" s="747"/>
      <c r="AI554" s="747"/>
      <c r="AJ554" s="748">
        <f>AG554+AI554</f>
        <v>1256603.3999999997</v>
      </c>
    </row>
    <row r="555" spans="1:36" ht="25.5" x14ac:dyDescent="0.25">
      <c r="A555" s="439" t="s">
        <v>1105</v>
      </c>
      <c r="B555" s="438" t="s">
        <v>565</v>
      </c>
      <c r="C555" s="573" t="s">
        <v>171</v>
      </c>
      <c r="D555" s="600">
        <f>84.52</f>
        <v>84.52</v>
      </c>
      <c r="E555" s="467">
        <v>2405</v>
      </c>
      <c r="F555" s="467">
        <f>E555*D555</f>
        <v>203270.59999999998</v>
      </c>
      <c r="G555" s="467"/>
      <c r="H555" s="467"/>
      <c r="I555" s="589">
        <f>F555+H555</f>
        <v>203270.59999999998</v>
      </c>
      <c r="J555" s="801">
        <v>75.48</v>
      </c>
      <c r="K555" s="807">
        <v>2405</v>
      </c>
      <c r="L555" s="808">
        <f>K555*J555</f>
        <v>181529.40000000002</v>
      </c>
      <c r="M555" s="807"/>
      <c r="N555" s="808"/>
      <c r="O555" s="812">
        <f>L555+N555</f>
        <v>181529.40000000002</v>
      </c>
      <c r="P555" s="641">
        <f t="shared" si="354"/>
        <v>0</v>
      </c>
      <c r="Q555" s="514">
        <f t="shared" si="355"/>
        <v>0</v>
      </c>
      <c r="R555" s="640">
        <f t="shared" si="352"/>
        <v>0</v>
      </c>
      <c r="S555" s="861">
        <v>75.48</v>
      </c>
      <c r="T555" s="514">
        <v>2405</v>
      </c>
      <c r="U555" s="514">
        <f>T555*S555</f>
        <v>181529.40000000002</v>
      </c>
      <c r="V555" s="514"/>
      <c r="W555" s="514"/>
      <c r="X555" s="671">
        <f>U555+W555</f>
        <v>181529.40000000002</v>
      </c>
      <c r="Y555" s="641"/>
      <c r="Z555" s="514">
        <v>2405</v>
      </c>
      <c r="AA555" s="514">
        <f>Z555*Y555</f>
        <v>0</v>
      </c>
      <c r="AB555" s="514"/>
      <c r="AC555" s="514"/>
      <c r="AD555" s="671">
        <f>AA555+AC555</f>
        <v>0</v>
      </c>
      <c r="AE555" s="744">
        <f t="shared" si="353"/>
        <v>9.039999999999992</v>
      </c>
      <c r="AF555" s="747">
        <v>2405</v>
      </c>
      <c r="AG555" s="747">
        <f>AF555*AE555</f>
        <v>21741.199999999983</v>
      </c>
      <c r="AH555" s="747"/>
      <c r="AI555" s="747"/>
      <c r="AJ555" s="748">
        <f>AG555+AI555</f>
        <v>21741.199999999983</v>
      </c>
    </row>
    <row r="556" spans="1:36" ht="26.25" hidden="1" customHeight="1" x14ac:dyDescent="0.25">
      <c r="A556" s="439" t="s">
        <v>1106</v>
      </c>
      <c r="B556" s="448" t="s">
        <v>566</v>
      </c>
      <c r="C556" s="573"/>
      <c r="D556" s="600"/>
      <c r="E556" s="467"/>
      <c r="F556" s="467"/>
      <c r="G556" s="467"/>
      <c r="H556" s="467"/>
      <c r="I556" s="589"/>
      <c r="J556" s="801"/>
      <c r="K556" s="807"/>
      <c r="L556" s="808"/>
      <c r="M556" s="807"/>
      <c r="N556" s="808"/>
      <c r="O556" s="812"/>
      <c r="P556" s="641">
        <f t="shared" si="354"/>
        <v>0</v>
      </c>
      <c r="Q556" s="514">
        <f t="shared" si="355"/>
        <v>0</v>
      </c>
      <c r="R556" s="640">
        <f t="shared" si="352"/>
        <v>0</v>
      </c>
      <c r="S556" s="641"/>
      <c r="T556" s="514"/>
      <c r="U556" s="514"/>
      <c r="V556" s="514"/>
      <c r="W556" s="514"/>
      <c r="X556" s="671"/>
      <c r="Y556" s="641"/>
      <c r="Z556" s="514"/>
      <c r="AA556" s="514"/>
      <c r="AB556" s="514"/>
      <c r="AC556" s="514"/>
      <c r="AD556" s="671"/>
      <c r="AE556" s="744">
        <f t="shared" si="353"/>
        <v>0</v>
      </c>
      <c r="AF556" s="747"/>
      <c r="AG556" s="747"/>
      <c r="AH556" s="747"/>
      <c r="AI556" s="747"/>
      <c r="AJ556" s="748"/>
    </row>
    <row r="557" spans="1:36" ht="17.45" customHeight="1" x14ac:dyDescent="0.25">
      <c r="A557" s="439" t="s">
        <v>1107</v>
      </c>
      <c r="B557" s="438" t="s">
        <v>567</v>
      </c>
      <c r="C557" s="573" t="s">
        <v>171</v>
      </c>
      <c r="D557" s="600">
        <v>65</v>
      </c>
      <c r="E557" s="467">
        <v>2513.1600000000003</v>
      </c>
      <c r="F557" s="467">
        <f>E557*D557</f>
        <v>163355.40000000002</v>
      </c>
      <c r="G557" s="467">
        <v>6681</v>
      </c>
      <c r="H557" s="467">
        <f>G557*D557</f>
        <v>434265</v>
      </c>
      <c r="I557" s="589">
        <f>F557+H557</f>
        <v>597620.4</v>
      </c>
      <c r="J557" s="801">
        <v>52</v>
      </c>
      <c r="K557" s="807">
        <v>2513.1600000000003</v>
      </c>
      <c r="L557" s="808">
        <f>K557*J557</f>
        <v>130684.32000000002</v>
      </c>
      <c r="M557" s="807">
        <v>6681</v>
      </c>
      <c r="N557" s="808">
        <f>M557*J557</f>
        <v>347412</v>
      </c>
      <c r="O557" s="812">
        <f>L557+N557</f>
        <v>478096.32</v>
      </c>
      <c r="P557" s="641">
        <f t="shared" si="354"/>
        <v>0.16000000000030923</v>
      </c>
      <c r="Q557" s="514">
        <f t="shared" si="355"/>
        <v>0</v>
      </c>
      <c r="R557" s="640">
        <f t="shared" si="352"/>
        <v>10.400000000023283</v>
      </c>
      <c r="S557" s="861">
        <v>52</v>
      </c>
      <c r="T557" s="514">
        <v>2513</v>
      </c>
      <c r="U557" s="514">
        <f>T557*S557</f>
        <v>130676</v>
      </c>
      <c r="V557" s="514">
        <v>6681</v>
      </c>
      <c r="W557" s="514">
        <f>V557*S557</f>
        <v>347412</v>
      </c>
      <c r="X557" s="671">
        <f>U557+W557</f>
        <v>478088</v>
      </c>
      <c r="Y557" s="641"/>
      <c r="Z557" s="514">
        <v>2513</v>
      </c>
      <c r="AA557" s="514">
        <f>Z557*Y557</f>
        <v>0</v>
      </c>
      <c r="AB557" s="514">
        <v>6681</v>
      </c>
      <c r="AC557" s="514">
        <f>AB557*Y557</f>
        <v>0</v>
      </c>
      <c r="AD557" s="671">
        <f>AA557+AC557</f>
        <v>0</v>
      </c>
      <c r="AE557" s="744">
        <f t="shared" si="353"/>
        <v>13</v>
      </c>
      <c r="AF557" s="747">
        <v>2513</v>
      </c>
      <c r="AG557" s="747">
        <f>AF557*AE557</f>
        <v>32669</v>
      </c>
      <c r="AH557" s="747">
        <v>6681</v>
      </c>
      <c r="AI557" s="747">
        <f>AH557*AE557</f>
        <v>86853</v>
      </c>
      <c r="AJ557" s="748">
        <f>AG557+AI557</f>
        <v>119522</v>
      </c>
    </row>
    <row r="558" spans="1:36" ht="17.45" customHeight="1" x14ac:dyDescent="0.25">
      <c r="A558" s="439" t="s">
        <v>1108</v>
      </c>
      <c r="B558" s="438" t="s">
        <v>568</v>
      </c>
      <c r="C558" s="573" t="s">
        <v>171</v>
      </c>
      <c r="D558" s="600">
        <v>70</v>
      </c>
      <c r="E558" s="467">
        <v>2333.7600000000002</v>
      </c>
      <c r="F558" s="467">
        <f>E558*D558</f>
        <v>163363.20000000001</v>
      </c>
      <c r="G558" s="467">
        <v>2161.5</v>
      </c>
      <c r="H558" s="467">
        <f>G558*D558</f>
        <v>151305</v>
      </c>
      <c r="I558" s="589">
        <f>F558+H558</f>
        <v>314668.2</v>
      </c>
      <c r="J558" s="801">
        <v>56</v>
      </c>
      <c r="K558" s="807">
        <v>2333.7600000000002</v>
      </c>
      <c r="L558" s="808">
        <f>K558*J558</f>
        <v>130690.56000000001</v>
      </c>
      <c r="M558" s="807">
        <v>2161.5</v>
      </c>
      <c r="N558" s="808">
        <f>M558*J558</f>
        <v>121044</v>
      </c>
      <c r="O558" s="812">
        <f>L558+N558</f>
        <v>251734.56</v>
      </c>
      <c r="P558" s="641">
        <f t="shared" si="354"/>
        <v>0.26000000000021828</v>
      </c>
      <c r="Q558" s="514">
        <f t="shared" si="355"/>
        <v>0</v>
      </c>
      <c r="R558" s="640">
        <f t="shared" si="352"/>
        <v>18.200000000011642</v>
      </c>
      <c r="S558" s="861">
        <v>55.95</v>
      </c>
      <c r="T558" s="514">
        <v>2333.5</v>
      </c>
      <c r="U558" s="514">
        <f>ROUND((T558*S558),2)</f>
        <v>130559.33</v>
      </c>
      <c r="V558" s="514">
        <v>2161.5</v>
      </c>
      <c r="W558" s="514">
        <f>V558*S558</f>
        <v>120935.925</v>
      </c>
      <c r="X558" s="671">
        <f>U558+W558</f>
        <v>251495.255</v>
      </c>
      <c r="Y558" s="641"/>
      <c r="Z558" s="514">
        <v>2333.5</v>
      </c>
      <c r="AA558" s="514">
        <f>ROUND((Z558*Y558),2)</f>
        <v>0</v>
      </c>
      <c r="AB558" s="514">
        <v>2161.5</v>
      </c>
      <c r="AC558" s="514">
        <f>AB558*Y558</f>
        <v>0</v>
      </c>
      <c r="AD558" s="671">
        <f>AA558+AC558</f>
        <v>0</v>
      </c>
      <c r="AE558" s="744">
        <f t="shared" si="353"/>
        <v>14.049999999999997</v>
      </c>
      <c r="AF558" s="747">
        <v>2333.5</v>
      </c>
      <c r="AG558" s="747">
        <f>ROUND((AF558*AE558),2)</f>
        <v>32785.68</v>
      </c>
      <c r="AH558" s="747">
        <v>2161.5</v>
      </c>
      <c r="AI558" s="747">
        <f>AH558*AE558</f>
        <v>30369.074999999993</v>
      </c>
      <c r="AJ558" s="748">
        <f>AG558+AI558</f>
        <v>63154.75499999999</v>
      </c>
    </row>
    <row r="559" spans="1:36" ht="17.45" customHeight="1" x14ac:dyDescent="0.25">
      <c r="A559" s="439" t="s">
        <v>1109</v>
      </c>
      <c r="B559" s="438" t="s">
        <v>569</v>
      </c>
      <c r="C559" s="573" t="s">
        <v>32</v>
      </c>
      <c r="D559" s="600">
        <v>97.2</v>
      </c>
      <c r="E559" s="467">
        <v>46.800000000000004</v>
      </c>
      <c r="F559" s="467">
        <f>E559*D559</f>
        <v>4548.9600000000009</v>
      </c>
      <c r="G559" s="467">
        <v>264.096</v>
      </c>
      <c r="H559" s="467">
        <f>G559*D559</f>
        <v>25670.1312</v>
      </c>
      <c r="I559" s="589">
        <f>F559+H559</f>
        <v>30219.091200000003</v>
      </c>
      <c r="J559" s="801">
        <v>77.760000000000005</v>
      </c>
      <c r="K559" s="807">
        <v>46.800000000000004</v>
      </c>
      <c r="L559" s="808">
        <f>K559*J559</f>
        <v>3639.1680000000006</v>
      </c>
      <c r="M559" s="807">
        <v>264.096</v>
      </c>
      <c r="N559" s="808">
        <f>M559*J559</f>
        <v>20536.104960000001</v>
      </c>
      <c r="O559" s="812">
        <f>L559+N559</f>
        <v>24175.272960000002</v>
      </c>
      <c r="P559" s="641">
        <f t="shared" si="354"/>
        <v>0</v>
      </c>
      <c r="Q559" s="514">
        <f t="shared" si="355"/>
        <v>9.6000000000003638E-2</v>
      </c>
      <c r="R559" s="640">
        <f t="shared" si="352"/>
        <v>0</v>
      </c>
      <c r="S559" s="861">
        <v>77.73</v>
      </c>
      <c r="T559" s="514">
        <v>46.8</v>
      </c>
      <c r="U559" s="514">
        <f>ROUND((T559*S559),2)</f>
        <v>3637.76</v>
      </c>
      <c r="V559" s="514">
        <v>264</v>
      </c>
      <c r="W559" s="514">
        <f>V559*S559</f>
        <v>20520.72</v>
      </c>
      <c r="X559" s="671">
        <f>U559+W559</f>
        <v>24158.480000000003</v>
      </c>
      <c r="Y559" s="641"/>
      <c r="Z559" s="514">
        <v>46.8</v>
      </c>
      <c r="AA559" s="514">
        <f>ROUND((Z559*Y559),2)</f>
        <v>0</v>
      </c>
      <c r="AB559" s="514">
        <v>264</v>
      </c>
      <c r="AC559" s="514">
        <f>AB559*Y559</f>
        <v>0</v>
      </c>
      <c r="AD559" s="671">
        <f>AA559+AC559</f>
        <v>0</v>
      </c>
      <c r="AE559" s="744">
        <f t="shared" si="353"/>
        <v>19.47</v>
      </c>
      <c r="AF559" s="747">
        <v>46.8</v>
      </c>
      <c r="AG559" s="747">
        <f>ROUND((AF559*AE559),2)</f>
        <v>911.2</v>
      </c>
      <c r="AH559" s="747">
        <v>264</v>
      </c>
      <c r="AI559" s="747">
        <f>AH559*AE559</f>
        <v>5140.08</v>
      </c>
      <c r="AJ559" s="748">
        <f>AG559+AI559</f>
        <v>6051.28</v>
      </c>
    </row>
    <row r="560" spans="1:36" ht="17.45" hidden="1" customHeight="1" x14ac:dyDescent="0.25">
      <c r="A560" s="439" t="s">
        <v>1111</v>
      </c>
      <c r="B560" s="448" t="s">
        <v>581</v>
      </c>
      <c r="C560" s="578"/>
      <c r="D560" s="600"/>
      <c r="E560" s="467"/>
      <c r="F560" s="467"/>
      <c r="G560" s="467"/>
      <c r="H560" s="467"/>
      <c r="I560" s="589"/>
      <c r="J560" s="801"/>
      <c r="K560" s="807"/>
      <c r="L560" s="808"/>
      <c r="M560" s="807"/>
      <c r="N560" s="808"/>
      <c r="O560" s="812"/>
      <c r="P560" s="641">
        <f t="shared" si="354"/>
        <v>0</v>
      </c>
      <c r="Q560" s="514">
        <f t="shared" si="355"/>
        <v>0</v>
      </c>
      <c r="R560" s="640">
        <f t="shared" si="352"/>
        <v>0</v>
      </c>
      <c r="S560" s="641"/>
      <c r="T560" s="514"/>
      <c r="U560" s="514"/>
      <c r="V560" s="514"/>
      <c r="W560" s="514"/>
      <c r="X560" s="671"/>
      <c r="Y560" s="641"/>
      <c r="Z560" s="514"/>
      <c r="AA560" s="514"/>
      <c r="AB560" s="514"/>
      <c r="AC560" s="514"/>
      <c r="AD560" s="671"/>
      <c r="AE560" s="744">
        <f t="shared" si="353"/>
        <v>0</v>
      </c>
      <c r="AF560" s="747"/>
      <c r="AG560" s="747"/>
      <c r="AH560" s="747"/>
      <c r="AI560" s="747"/>
      <c r="AJ560" s="748"/>
    </row>
    <row r="561" spans="1:36" ht="36.75" customHeight="1" x14ac:dyDescent="0.25">
      <c r="A561" s="439" t="s">
        <v>1110</v>
      </c>
      <c r="B561" s="438" t="s">
        <v>582</v>
      </c>
      <c r="C561" s="573" t="s">
        <v>32</v>
      </c>
      <c r="D561" s="600">
        <v>97.2</v>
      </c>
      <c r="E561" s="467">
        <v>2475.7200000000003</v>
      </c>
      <c r="F561" s="467">
        <f>E561*D561</f>
        <v>240639.98400000003</v>
      </c>
      <c r="G561" s="467">
        <v>62297.272700000001</v>
      </c>
      <c r="H561" s="467">
        <f>G561*D561</f>
        <v>6055294.90644</v>
      </c>
      <c r="I561" s="589">
        <f>F561+H561</f>
        <v>6295934.8904400002</v>
      </c>
      <c r="J561" s="801">
        <v>87.48</v>
      </c>
      <c r="K561" s="807">
        <v>2475.7200000000003</v>
      </c>
      <c r="L561" s="808">
        <f>K561*J561</f>
        <v>216575.98560000004</v>
      </c>
      <c r="M561" s="807">
        <v>62297.272700000001</v>
      </c>
      <c r="N561" s="808">
        <f>M561*J561</f>
        <v>5449765.4157960005</v>
      </c>
      <c r="O561" s="812">
        <f>L561+N561</f>
        <v>5666341.4013960008</v>
      </c>
      <c r="P561" s="641">
        <f t="shared" si="354"/>
        <v>0</v>
      </c>
      <c r="Q561" s="514">
        <f t="shared" si="355"/>
        <v>0.27270000000135042</v>
      </c>
      <c r="R561" s="640">
        <f t="shared" si="352"/>
        <v>0</v>
      </c>
      <c r="S561" s="861">
        <v>87.47</v>
      </c>
      <c r="T561" s="514">
        <v>2475.7199999999998</v>
      </c>
      <c r="U561" s="514">
        <f>ROUND((T561*S561),2)</f>
        <v>216551.23</v>
      </c>
      <c r="V561" s="514">
        <v>62297</v>
      </c>
      <c r="W561" s="514">
        <f>V561*S561</f>
        <v>5449118.5899999999</v>
      </c>
      <c r="X561" s="671">
        <f>U561+W561</f>
        <v>5665669.8200000003</v>
      </c>
      <c r="Y561" s="641"/>
      <c r="Z561" s="514">
        <v>2475.7199999999998</v>
      </c>
      <c r="AA561" s="514">
        <f>ROUND((Z561*Y561),2)</f>
        <v>0</v>
      </c>
      <c r="AB561" s="514">
        <v>62297</v>
      </c>
      <c r="AC561" s="514">
        <f>AB561*Y561</f>
        <v>0</v>
      </c>
      <c r="AD561" s="671">
        <f>AA561+AC561</f>
        <v>0</v>
      </c>
      <c r="AE561" s="744">
        <f t="shared" si="353"/>
        <v>9.730000000000004</v>
      </c>
      <c r="AF561" s="747">
        <v>2475.7199999999998</v>
      </c>
      <c r="AG561" s="747">
        <f>ROUND((AF561*AE561),2)</f>
        <v>24088.76</v>
      </c>
      <c r="AH561" s="747">
        <v>62297</v>
      </c>
      <c r="AI561" s="747">
        <f>AH561*AE561</f>
        <v>606149.81000000029</v>
      </c>
      <c r="AJ561" s="748">
        <f>AG561+AI561</f>
        <v>630238.5700000003</v>
      </c>
    </row>
    <row r="562" spans="1:36" ht="17.45" customHeight="1" x14ac:dyDescent="0.25">
      <c r="A562" s="439" t="s">
        <v>1112</v>
      </c>
      <c r="B562" s="438" t="s">
        <v>572</v>
      </c>
      <c r="C562" s="573" t="s">
        <v>32</v>
      </c>
      <c r="D562" s="600">
        <v>97.2</v>
      </c>
      <c r="E562" s="467">
        <v>6552</v>
      </c>
      <c r="F562" s="467">
        <f>E562*D562</f>
        <v>636854.4</v>
      </c>
      <c r="G562" s="467"/>
      <c r="H562" s="467"/>
      <c r="I562" s="589">
        <f>F562+H562</f>
        <v>636854.4</v>
      </c>
      <c r="J562" s="801">
        <v>87.48</v>
      </c>
      <c r="K562" s="807">
        <v>6552</v>
      </c>
      <c r="L562" s="808">
        <f>K562*J562</f>
        <v>573168.96000000008</v>
      </c>
      <c r="M562" s="807"/>
      <c r="N562" s="808"/>
      <c r="O562" s="812">
        <f>L562+N562</f>
        <v>573168.96000000008</v>
      </c>
      <c r="P562" s="641">
        <f t="shared" si="354"/>
        <v>0</v>
      </c>
      <c r="Q562" s="514">
        <f t="shared" si="355"/>
        <v>0</v>
      </c>
      <c r="R562" s="640">
        <f t="shared" si="352"/>
        <v>0</v>
      </c>
      <c r="S562" s="861">
        <v>87.48</v>
      </c>
      <c r="T562" s="514">
        <v>6552</v>
      </c>
      <c r="U562" s="514">
        <f>T562*S562</f>
        <v>573168.96000000008</v>
      </c>
      <c r="V562" s="514"/>
      <c r="W562" s="514"/>
      <c r="X562" s="671">
        <f>U562+W562</f>
        <v>573168.96000000008</v>
      </c>
      <c r="Y562" s="641"/>
      <c r="Z562" s="514">
        <v>6552</v>
      </c>
      <c r="AA562" s="514">
        <f>Z562*Y562</f>
        <v>0</v>
      </c>
      <c r="AB562" s="514"/>
      <c r="AC562" s="514"/>
      <c r="AD562" s="671">
        <f>AA562+AC562</f>
        <v>0</v>
      </c>
      <c r="AE562" s="744">
        <f t="shared" si="353"/>
        <v>9.7199999999999989</v>
      </c>
      <c r="AF562" s="747">
        <v>6552</v>
      </c>
      <c r="AG562" s="747">
        <f>AF562*AE562</f>
        <v>63685.439999999995</v>
      </c>
      <c r="AH562" s="747"/>
      <c r="AI562" s="747"/>
      <c r="AJ562" s="748">
        <f>AG562+AI562</f>
        <v>63685.439999999995</v>
      </c>
    </row>
    <row r="563" spans="1:36" ht="17.45" hidden="1" customHeight="1" x14ac:dyDescent="0.25">
      <c r="A563" s="439" t="s">
        <v>1113</v>
      </c>
      <c r="B563" s="438" t="s">
        <v>573</v>
      </c>
      <c r="C563" s="573" t="s">
        <v>32</v>
      </c>
      <c r="D563" s="600">
        <v>97.2</v>
      </c>
      <c r="E563" s="467">
        <v>6552</v>
      </c>
      <c r="F563" s="467">
        <f>E563*D563</f>
        <v>636854.4</v>
      </c>
      <c r="G563" s="467"/>
      <c r="H563" s="467"/>
      <c r="I563" s="589">
        <f>F563+H563</f>
        <v>636854.4</v>
      </c>
      <c r="J563" s="801"/>
      <c r="K563" s="807">
        <v>6552</v>
      </c>
      <c r="L563" s="808">
        <f>K563*J563</f>
        <v>0</v>
      </c>
      <c r="M563" s="807"/>
      <c r="N563" s="808"/>
      <c r="O563" s="812">
        <f>L563+N563</f>
        <v>0</v>
      </c>
      <c r="P563" s="641">
        <f t="shared" si="354"/>
        <v>0</v>
      </c>
      <c r="Q563" s="514">
        <f t="shared" si="355"/>
        <v>0</v>
      </c>
      <c r="R563" s="640">
        <f t="shared" si="352"/>
        <v>0</v>
      </c>
      <c r="S563" s="641"/>
      <c r="T563" s="521">
        <v>6552</v>
      </c>
      <c r="U563" s="521">
        <f>T563*S563</f>
        <v>0</v>
      </c>
      <c r="V563" s="521"/>
      <c r="W563" s="521"/>
      <c r="X563" s="673">
        <f>U563+W563</f>
        <v>0</v>
      </c>
      <c r="Y563" s="641"/>
      <c r="Z563" s="521">
        <v>6552</v>
      </c>
      <c r="AA563" s="521">
        <f>Z563*Y563</f>
        <v>0</v>
      </c>
      <c r="AB563" s="521"/>
      <c r="AC563" s="521"/>
      <c r="AD563" s="673">
        <f>AA563+AC563</f>
        <v>0</v>
      </c>
      <c r="AE563" s="744">
        <f t="shared" si="353"/>
        <v>97.2</v>
      </c>
      <c r="AF563" s="751">
        <v>6552</v>
      </c>
      <c r="AG563" s="751">
        <f>AF563*AE563</f>
        <v>636854.4</v>
      </c>
      <c r="AH563" s="751"/>
      <c r="AI563" s="751"/>
      <c r="AJ563" s="752">
        <f>AG563+AI563</f>
        <v>636854.4</v>
      </c>
    </row>
    <row r="564" spans="1:36" ht="26.25" thickBot="1" x14ac:dyDescent="0.3">
      <c r="A564" s="482" t="s">
        <v>1114</v>
      </c>
      <c r="B564" s="483" t="s">
        <v>577</v>
      </c>
      <c r="C564" s="580" t="s">
        <v>31</v>
      </c>
      <c r="D564" s="733">
        <v>1</v>
      </c>
      <c r="E564" s="734">
        <v>124800</v>
      </c>
      <c r="F564" s="734">
        <f>E564*D564</f>
        <v>124800</v>
      </c>
      <c r="G564" s="734">
        <v>49408.353000000003</v>
      </c>
      <c r="H564" s="734">
        <f>G564*D564</f>
        <v>49408.353000000003</v>
      </c>
      <c r="I564" s="735">
        <f>F564+H564</f>
        <v>174208.353</v>
      </c>
      <c r="J564" s="842">
        <v>1</v>
      </c>
      <c r="K564" s="843">
        <v>124800</v>
      </c>
      <c r="L564" s="844">
        <f>K564*J564</f>
        <v>124800</v>
      </c>
      <c r="M564" s="843">
        <v>49408.353000000003</v>
      </c>
      <c r="N564" s="844">
        <f>M564*J564</f>
        <v>49408.353000000003</v>
      </c>
      <c r="O564" s="845">
        <f>L564+N564</f>
        <v>174208.353</v>
      </c>
      <c r="P564" s="653">
        <f t="shared" si="354"/>
        <v>0</v>
      </c>
      <c r="Q564" s="529">
        <f t="shared" si="355"/>
        <v>0.35300000000279397</v>
      </c>
      <c r="R564" s="736">
        <f t="shared" si="352"/>
        <v>0</v>
      </c>
      <c r="S564" s="862">
        <v>1</v>
      </c>
      <c r="T564" s="529">
        <v>124800</v>
      </c>
      <c r="U564" s="529">
        <f>T564*S564</f>
        <v>124800</v>
      </c>
      <c r="V564" s="529">
        <v>49408</v>
      </c>
      <c r="W564" s="529">
        <f>V564*S564</f>
        <v>49408</v>
      </c>
      <c r="X564" s="681">
        <f>U564+W564</f>
        <v>174208</v>
      </c>
      <c r="Y564" s="653"/>
      <c r="Z564" s="529">
        <v>124800</v>
      </c>
      <c r="AA564" s="529">
        <f>Z564*Y564</f>
        <v>0</v>
      </c>
      <c r="AB564" s="529">
        <v>49408</v>
      </c>
      <c r="AC564" s="529">
        <f>AB564*Y564</f>
        <v>0</v>
      </c>
      <c r="AD564" s="681">
        <f>AA564+AC564</f>
        <v>0</v>
      </c>
      <c r="AE564" s="771">
        <f t="shared" si="353"/>
        <v>0</v>
      </c>
      <c r="AF564" s="772">
        <v>124800</v>
      </c>
      <c r="AG564" s="772">
        <f>AF564*AE564</f>
        <v>0</v>
      </c>
      <c r="AH564" s="772">
        <v>49408</v>
      </c>
      <c r="AI564" s="772">
        <f>AH564*AE564</f>
        <v>0</v>
      </c>
      <c r="AJ564" s="773">
        <f>AG564+AI564</f>
        <v>0</v>
      </c>
    </row>
    <row r="565" spans="1:36" ht="27.75" hidden="1" customHeight="1" thickTop="1" x14ac:dyDescent="0.25">
      <c r="A565" s="712">
        <v>4</v>
      </c>
      <c r="B565" s="693" t="s">
        <v>584</v>
      </c>
      <c r="C565" s="694"/>
      <c r="D565" s="729"/>
      <c r="E565" s="730"/>
      <c r="F565" s="730"/>
      <c r="G565" s="730"/>
      <c r="H565" s="730"/>
      <c r="I565" s="731"/>
      <c r="J565" s="658"/>
      <c r="K565" s="535"/>
      <c r="L565" s="713"/>
      <c r="M565" s="535"/>
      <c r="N565" s="713"/>
      <c r="O565" s="714"/>
      <c r="P565" s="643"/>
      <c r="Q565" s="535"/>
      <c r="R565" s="732">
        <f t="shared" si="352"/>
        <v>0</v>
      </c>
      <c r="S565" s="643"/>
      <c r="T565" s="535"/>
      <c r="U565" s="535"/>
      <c r="V565" s="535"/>
      <c r="W565" s="535"/>
      <c r="X565" s="686"/>
      <c r="Y565" s="643"/>
      <c r="Z565" s="535"/>
      <c r="AA565" s="535"/>
      <c r="AB565" s="535"/>
      <c r="AC565" s="535"/>
      <c r="AD565" s="686"/>
      <c r="AE565" s="774"/>
      <c r="AF565" s="775"/>
      <c r="AG565" s="775"/>
      <c r="AH565" s="775"/>
      <c r="AI565" s="775"/>
      <c r="AJ565" s="776"/>
    </row>
    <row r="566" spans="1:36" ht="17.45" hidden="1" customHeight="1" thickBot="1" x14ac:dyDescent="0.3">
      <c r="A566" s="715" t="s">
        <v>585</v>
      </c>
      <c r="B566" s="716" t="s">
        <v>586</v>
      </c>
      <c r="C566" s="717"/>
      <c r="D566" s="718"/>
      <c r="E566" s="719"/>
      <c r="F566" s="719">
        <f>SUM(F567:F580)</f>
        <v>935809.37800320017</v>
      </c>
      <c r="G566" s="719"/>
      <c r="H566" s="719">
        <f>SUM(H567:H580)</f>
        <v>556205.56000000017</v>
      </c>
      <c r="I566" s="720">
        <f>SUM(I567:I580)</f>
        <v>1492014.9380032001</v>
      </c>
      <c r="J566" s="624"/>
      <c r="K566" s="721"/>
      <c r="L566" s="719">
        <f>SUM(L567:L580)</f>
        <v>0</v>
      </c>
      <c r="M566" s="721"/>
      <c r="N566" s="719">
        <f>SUM(N567:N580)</f>
        <v>0</v>
      </c>
      <c r="O566" s="720">
        <f>SUM(O567:O580)</f>
        <v>0</v>
      </c>
      <c r="P566" s="644"/>
      <c r="Q566" s="556"/>
      <c r="R566" s="640">
        <f t="shared" si="352"/>
        <v>0</v>
      </c>
      <c r="S566" s="653"/>
      <c r="T566" s="721"/>
      <c r="U566" s="721">
        <f>SUM(U567:U580)</f>
        <v>0</v>
      </c>
      <c r="V566" s="721"/>
      <c r="W566" s="721">
        <f>SUM(W567:W580)</f>
        <v>0</v>
      </c>
      <c r="X566" s="722">
        <f>SUM(X567:X580)</f>
        <v>0</v>
      </c>
      <c r="Y566" s="653"/>
      <c r="Z566" s="721"/>
      <c r="AA566" s="721">
        <f>SUM(AA567:AA580)</f>
        <v>0</v>
      </c>
      <c r="AB566" s="721"/>
      <c r="AC566" s="721">
        <f>SUM(AC567:AC580)</f>
        <v>0</v>
      </c>
      <c r="AD566" s="722">
        <f>SUM(AD567:AD580)</f>
        <v>0</v>
      </c>
      <c r="AE566" s="771"/>
      <c r="AF566" s="777"/>
      <c r="AG566" s="777">
        <f>SUM(AG567:AG580)</f>
        <v>0</v>
      </c>
      <c r="AH566" s="777"/>
      <c r="AI566" s="777">
        <f>SUM(AI567:AI580)</f>
        <v>0</v>
      </c>
      <c r="AJ566" s="778">
        <f>SUM(AJ567:AJ580)</f>
        <v>0</v>
      </c>
    </row>
    <row r="567" spans="1:36" ht="32.25" hidden="1" customHeight="1" thickTop="1" x14ac:dyDescent="0.25">
      <c r="A567" s="408" t="s">
        <v>1115</v>
      </c>
      <c r="B567" s="407" t="s">
        <v>587</v>
      </c>
      <c r="C567" s="581" t="s">
        <v>32</v>
      </c>
      <c r="D567" s="603">
        <v>72</v>
      </c>
      <c r="E567" s="474">
        <v>1918.4687999999999</v>
      </c>
      <c r="F567" s="474">
        <f t="shared" ref="F567:F580" si="356">E567*D567</f>
        <v>138129.7536</v>
      </c>
      <c r="G567" s="474">
        <v>923.06500000000028</v>
      </c>
      <c r="H567" s="474">
        <f>G567*D567</f>
        <v>66460.680000000022</v>
      </c>
      <c r="I567" s="604">
        <f t="shared" ref="I567:I580" si="357">H567+F567</f>
        <v>204590.43360000002</v>
      </c>
      <c r="J567" s="626"/>
      <c r="K567" s="530">
        <v>1918.4687999999999</v>
      </c>
      <c r="L567" s="480">
        <f t="shared" ref="L567:L580" si="358">K567*J567</f>
        <v>0</v>
      </c>
      <c r="M567" s="530">
        <v>923.06500000000028</v>
      </c>
      <c r="N567" s="480">
        <f t="shared" ref="N567:N572" si="359">M567*J567</f>
        <v>0</v>
      </c>
      <c r="O567" s="627">
        <f t="shared" ref="O567:O580" si="360">N567+L567</f>
        <v>0</v>
      </c>
      <c r="P567" s="645"/>
      <c r="Q567" s="557"/>
      <c r="R567" s="640">
        <f t="shared" si="352"/>
        <v>0</v>
      </c>
      <c r="S567" s="654"/>
      <c r="T567" s="530">
        <v>1918.4687999999999</v>
      </c>
      <c r="U567" s="530">
        <f t="shared" ref="U567:U580" si="361">T567*S567</f>
        <v>0</v>
      </c>
      <c r="V567" s="530">
        <v>923.06500000000028</v>
      </c>
      <c r="W567" s="530">
        <f t="shared" ref="W567:W572" si="362">V567*S567</f>
        <v>0</v>
      </c>
      <c r="X567" s="682">
        <f t="shared" ref="X567:X580" si="363">W567+U567</f>
        <v>0</v>
      </c>
      <c r="Y567" s="654"/>
      <c r="Z567" s="530">
        <v>1918.4687999999999</v>
      </c>
      <c r="AA567" s="530">
        <f t="shared" ref="AA567:AA580" si="364">Z567*Y567</f>
        <v>0</v>
      </c>
      <c r="AB567" s="530">
        <v>923.06500000000028</v>
      </c>
      <c r="AC567" s="530">
        <f t="shared" ref="AC567:AC572" si="365">AB567*Y567</f>
        <v>0</v>
      </c>
      <c r="AD567" s="682">
        <f t="shared" ref="AD567:AD580" si="366">AC567+AA567</f>
        <v>0</v>
      </c>
      <c r="AE567" s="779"/>
      <c r="AF567" s="780">
        <v>1918.4687999999999</v>
      </c>
      <c r="AG567" s="780">
        <f t="shared" ref="AG567:AG580" si="367">AF567*AE567</f>
        <v>0</v>
      </c>
      <c r="AH567" s="780">
        <v>923.06500000000028</v>
      </c>
      <c r="AI567" s="780">
        <f t="shared" ref="AI567:AI572" si="368">AH567*AE567</f>
        <v>0</v>
      </c>
      <c r="AJ567" s="781">
        <f t="shared" ref="AJ567:AJ580" si="369">AI567+AG567</f>
        <v>0</v>
      </c>
    </row>
    <row r="568" spans="1:36" ht="30.75" hidden="1" customHeight="1" x14ac:dyDescent="0.25">
      <c r="A568" s="384" t="s">
        <v>1116</v>
      </c>
      <c r="B568" s="351" t="s">
        <v>588</v>
      </c>
      <c r="C568" s="582" t="s">
        <v>32</v>
      </c>
      <c r="D568" s="598">
        <v>36</v>
      </c>
      <c r="E568" s="475">
        <v>2793.7584000000002</v>
      </c>
      <c r="F568" s="475">
        <f t="shared" si="356"/>
        <v>100575.3024</v>
      </c>
      <c r="G568" s="475">
        <v>8448.9600000000009</v>
      </c>
      <c r="H568" s="475">
        <f>G568*D568</f>
        <v>304162.56000000006</v>
      </c>
      <c r="I568" s="605">
        <f t="shared" si="357"/>
        <v>404737.86240000004</v>
      </c>
      <c r="J568" s="621"/>
      <c r="K568" s="531">
        <v>2793.7584000000002</v>
      </c>
      <c r="L568" s="458">
        <f t="shared" si="358"/>
        <v>0</v>
      </c>
      <c r="M568" s="531">
        <v>8448.9600000000009</v>
      </c>
      <c r="N568" s="458">
        <f t="shared" si="359"/>
        <v>0</v>
      </c>
      <c r="O568" s="628">
        <f t="shared" si="360"/>
        <v>0</v>
      </c>
      <c r="P568" s="645"/>
      <c r="Q568" s="557"/>
      <c r="R568" s="640">
        <f t="shared" si="352"/>
        <v>0</v>
      </c>
      <c r="S568" s="652"/>
      <c r="T568" s="531">
        <v>2793.7584000000002</v>
      </c>
      <c r="U568" s="531">
        <f t="shared" si="361"/>
        <v>0</v>
      </c>
      <c r="V568" s="531">
        <v>8448.9600000000009</v>
      </c>
      <c r="W568" s="531">
        <f t="shared" si="362"/>
        <v>0</v>
      </c>
      <c r="X568" s="683">
        <f t="shared" si="363"/>
        <v>0</v>
      </c>
      <c r="Y568" s="652"/>
      <c r="Z568" s="531">
        <v>2793.7584000000002</v>
      </c>
      <c r="AA568" s="531">
        <f t="shared" si="364"/>
        <v>0</v>
      </c>
      <c r="AB568" s="531">
        <v>8448.9600000000009</v>
      </c>
      <c r="AC568" s="531">
        <f t="shared" si="365"/>
        <v>0</v>
      </c>
      <c r="AD568" s="683">
        <f t="shared" si="366"/>
        <v>0</v>
      </c>
      <c r="AE568" s="761"/>
      <c r="AF568" s="782">
        <v>2793.7584000000002</v>
      </c>
      <c r="AG568" s="782">
        <f t="shared" si="367"/>
        <v>0</v>
      </c>
      <c r="AH568" s="782">
        <v>8448.9600000000009</v>
      </c>
      <c r="AI568" s="782">
        <f t="shared" si="368"/>
        <v>0</v>
      </c>
      <c r="AJ568" s="783">
        <f t="shared" si="369"/>
        <v>0</v>
      </c>
    </row>
    <row r="569" spans="1:36" ht="28.5" hidden="1" customHeight="1" x14ac:dyDescent="0.25">
      <c r="A569" s="384" t="s">
        <v>1117</v>
      </c>
      <c r="B569" s="351" t="s">
        <v>589</v>
      </c>
      <c r="C569" s="582" t="s">
        <v>31</v>
      </c>
      <c r="D569" s="598">
        <v>3</v>
      </c>
      <c r="E569" s="475">
        <v>78955</v>
      </c>
      <c r="F569" s="475">
        <f t="shared" si="356"/>
        <v>236865</v>
      </c>
      <c r="G569" s="475">
        <v>48788.666666666664</v>
      </c>
      <c r="H569" s="475">
        <v>146366</v>
      </c>
      <c r="I569" s="605">
        <f t="shared" si="357"/>
        <v>383231</v>
      </c>
      <c r="J569" s="621"/>
      <c r="K569" s="531">
        <v>78955</v>
      </c>
      <c r="L569" s="458">
        <f t="shared" si="358"/>
        <v>0</v>
      </c>
      <c r="M569" s="531">
        <v>48788.666666666664</v>
      </c>
      <c r="N569" s="458">
        <f t="shared" si="359"/>
        <v>0</v>
      </c>
      <c r="O569" s="628">
        <f t="shared" si="360"/>
        <v>0</v>
      </c>
      <c r="P569" s="645"/>
      <c r="Q569" s="557"/>
      <c r="R569" s="640">
        <f t="shared" si="352"/>
        <v>0</v>
      </c>
      <c r="S569" s="652"/>
      <c r="T569" s="531">
        <v>78955</v>
      </c>
      <c r="U569" s="531">
        <f t="shared" si="361"/>
        <v>0</v>
      </c>
      <c r="V569" s="531">
        <v>48788.666666666664</v>
      </c>
      <c r="W569" s="531">
        <f t="shared" si="362"/>
        <v>0</v>
      </c>
      <c r="X569" s="683">
        <f t="shared" si="363"/>
        <v>0</v>
      </c>
      <c r="Y569" s="652"/>
      <c r="Z569" s="531">
        <v>78955</v>
      </c>
      <c r="AA569" s="531">
        <f t="shared" si="364"/>
        <v>0</v>
      </c>
      <c r="AB569" s="531">
        <v>48788.666666666664</v>
      </c>
      <c r="AC569" s="531">
        <f t="shared" si="365"/>
        <v>0</v>
      </c>
      <c r="AD569" s="683">
        <f t="shared" si="366"/>
        <v>0</v>
      </c>
      <c r="AE569" s="761"/>
      <c r="AF569" s="782">
        <v>78955</v>
      </c>
      <c r="AG569" s="782">
        <f t="shared" si="367"/>
        <v>0</v>
      </c>
      <c r="AH569" s="782">
        <v>48788.666666666664</v>
      </c>
      <c r="AI569" s="782">
        <f t="shared" si="368"/>
        <v>0</v>
      </c>
      <c r="AJ569" s="783">
        <f t="shared" si="369"/>
        <v>0</v>
      </c>
    </row>
    <row r="570" spans="1:36" s="403" customFormat="1" ht="17.45" hidden="1" customHeight="1" x14ac:dyDescent="0.25">
      <c r="A570" s="384" t="s">
        <v>1118</v>
      </c>
      <c r="B570" s="351" t="s">
        <v>590</v>
      </c>
      <c r="C570" s="582" t="s">
        <v>31</v>
      </c>
      <c r="D570" s="598">
        <v>1</v>
      </c>
      <c r="E570" s="475">
        <v>4059.5328000000004</v>
      </c>
      <c r="F570" s="475">
        <f t="shared" si="356"/>
        <v>4059.5328000000004</v>
      </c>
      <c r="G570" s="475">
        <v>3397.68</v>
      </c>
      <c r="H570" s="475">
        <f>G570*D570</f>
        <v>3397.68</v>
      </c>
      <c r="I570" s="605">
        <f t="shared" si="357"/>
        <v>7457.2128000000002</v>
      </c>
      <c r="J570" s="621"/>
      <c r="K570" s="532">
        <v>4059.5328000000004</v>
      </c>
      <c r="L570" s="475">
        <f t="shared" si="358"/>
        <v>0</v>
      </c>
      <c r="M570" s="532">
        <v>3397.68</v>
      </c>
      <c r="N570" s="475">
        <f t="shared" si="359"/>
        <v>0</v>
      </c>
      <c r="O570" s="605">
        <f t="shared" si="360"/>
        <v>0</v>
      </c>
      <c r="P570" s="646"/>
      <c r="Q570" s="558"/>
      <c r="R570" s="640">
        <f t="shared" si="352"/>
        <v>0</v>
      </c>
      <c r="S570" s="652"/>
      <c r="T570" s="532">
        <v>4059.5328000000004</v>
      </c>
      <c r="U570" s="532">
        <f t="shared" si="361"/>
        <v>0</v>
      </c>
      <c r="V570" s="532">
        <v>3397.68</v>
      </c>
      <c r="W570" s="532">
        <f t="shared" si="362"/>
        <v>0</v>
      </c>
      <c r="X570" s="684">
        <f t="shared" si="363"/>
        <v>0</v>
      </c>
      <c r="Y570" s="652"/>
      <c r="Z570" s="532">
        <v>4059.5328000000004</v>
      </c>
      <c r="AA570" s="532">
        <f t="shared" si="364"/>
        <v>0</v>
      </c>
      <c r="AB570" s="532">
        <v>3397.68</v>
      </c>
      <c r="AC570" s="532">
        <f t="shared" si="365"/>
        <v>0</v>
      </c>
      <c r="AD570" s="684">
        <f t="shared" si="366"/>
        <v>0</v>
      </c>
      <c r="AE570" s="761"/>
      <c r="AF570" s="784">
        <v>4059.5328000000004</v>
      </c>
      <c r="AG570" s="784">
        <f t="shared" si="367"/>
        <v>0</v>
      </c>
      <c r="AH570" s="784">
        <v>3397.68</v>
      </c>
      <c r="AI570" s="784">
        <f t="shared" si="368"/>
        <v>0</v>
      </c>
      <c r="AJ570" s="785">
        <f t="shared" si="369"/>
        <v>0</v>
      </c>
    </row>
    <row r="571" spans="1:36" s="403" customFormat="1" ht="17.45" hidden="1" customHeight="1" x14ac:dyDescent="0.25">
      <c r="A571" s="384" t="s">
        <v>1119</v>
      </c>
      <c r="B571" s="351" t="s">
        <v>591</v>
      </c>
      <c r="C571" s="582" t="s">
        <v>31</v>
      </c>
      <c r="D571" s="598">
        <v>1</v>
      </c>
      <c r="E571" s="475">
        <v>2754.1440000000002</v>
      </c>
      <c r="F571" s="475">
        <f t="shared" si="356"/>
        <v>2754.1440000000002</v>
      </c>
      <c r="G571" s="475">
        <v>1121.1200000000001</v>
      </c>
      <c r="H571" s="475">
        <f>G571*D571</f>
        <v>1121.1200000000001</v>
      </c>
      <c r="I571" s="605">
        <f t="shared" si="357"/>
        <v>3875.2640000000001</v>
      </c>
      <c r="J571" s="621"/>
      <c r="K571" s="532">
        <v>2754.1440000000002</v>
      </c>
      <c r="L571" s="475">
        <f t="shared" si="358"/>
        <v>0</v>
      </c>
      <c r="M571" s="532">
        <v>1121.1200000000001</v>
      </c>
      <c r="N571" s="475">
        <f t="shared" si="359"/>
        <v>0</v>
      </c>
      <c r="O571" s="605">
        <f t="shared" si="360"/>
        <v>0</v>
      </c>
      <c r="P571" s="646"/>
      <c r="Q571" s="558"/>
      <c r="R571" s="640">
        <f t="shared" si="352"/>
        <v>0</v>
      </c>
      <c r="S571" s="652"/>
      <c r="T571" s="532">
        <v>2754.1440000000002</v>
      </c>
      <c r="U571" s="532">
        <f t="shared" si="361"/>
        <v>0</v>
      </c>
      <c r="V571" s="532">
        <v>1121.1200000000001</v>
      </c>
      <c r="W571" s="532">
        <f t="shared" si="362"/>
        <v>0</v>
      </c>
      <c r="X571" s="684">
        <f t="shared" si="363"/>
        <v>0</v>
      </c>
      <c r="Y571" s="652"/>
      <c r="Z571" s="532">
        <v>2754.1440000000002</v>
      </c>
      <c r="AA571" s="532">
        <f t="shared" si="364"/>
        <v>0</v>
      </c>
      <c r="AB571" s="532">
        <v>1121.1200000000001</v>
      </c>
      <c r="AC571" s="532">
        <f t="shared" si="365"/>
        <v>0</v>
      </c>
      <c r="AD571" s="684">
        <f t="shared" si="366"/>
        <v>0</v>
      </c>
      <c r="AE571" s="761"/>
      <c r="AF571" s="784">
        <v>2754.1440000000002</v>
      </c>
      <c r="AG571" s="784">
        <f t="shared" si="367"/>
        <v>0</v>
      </c>
      <c r="AH571" s="784">
        <v>1121.1200000000001</v>
      </c>
      <c r="AI571" s="784">
        <f t="shared" si="368"/>
        <v>0</v>
      </c>
      <c r="AJ571" s="785">
        <f t="shared" si="369"/>
        <v>0</v>
      </c>
    </row>
    <row r="572" spans="1:36" s="403" customFormat="1" ht="27" hidden="1" customHeight="1" x14ac:dyDescent="0.25">
      <c r="A572" s="384" t="s">
        <v>1120</v>
      </c>
      <c r="B572" s="351" t="s">
        <v>592</v>
      </c>
      <c r="C572" s="582" t="s">
        <v>31</v>
      </c>
      <c r="D572" s="598">
        <v>5</v>
      </c>
      <c r="E572" s="475">
        <v>6442.0559999999996</v>
      </c>
      <c r="F572" s="475">
        <f t="shared" si="356"/>
        <v>32210.28</v>
      </c>
      <c r="G572" s="475">
        <v>2333.7600000000002</v>
      </c>
      <c r="H572" s="475">
        <f>G572*D572</f>
        <v>11668.800000000001</v>
      </c>
      <c r="I572" s="605">
        <f t="shared" si="357"/>
        <v>43879.08</v>
      </c>
      <c r="J572" s="621"/>
      <c r="K572" s="532">
        <v>6442.0559999999996</v>
      </c>
      <c r="L572" s="475">
        <f t="shared" si="358"/>
        <v>0</v>
      </c>
      <c r="M572" s="532">
        <v>2333.7600000000002</v>
      </c>
      <c r="N572" s="475">
        <f t="shared" si="359"/>
        <v>0</v>
      </c>
      <c r="O572" s="605">
        <f t="shared" si="360"/>
        <v>0</v>
      </c>
      <c r="P572" s="646"/>
      <c r="Q572" s="558"/>
      <c r="R572" s="640">
        <f t="shared" si="352"/>
        <v>0</v>
      </c>
      <c r="S572" s="652"/>
      <c r="T572" s="532">
        <v>6442.0559999999996</v>
      </c>
      <c r="U572" s="532">
        <f t="shared" si="361"/>
        <v>0</v>
      </c>
      <c r="V572" s="532">
        <v>2333.7600000000002</v>
      </c>
      <c r="W572" s="532">
        <f t="shared" si="362"/>
        <v>0</v>
      </c>
      <c r="X572" s="684">
        <f t="shared" si="363"/>
        <v>0</v>
      </c>
      <c r="Y572" s="652"/>
      <c r="Z572" s="532">
        <v>6442.0559999999996</v>
      </c>
      <c r="AA572" s="532">
        <f t="shared" si="364"/>
        <v>0</v>
      </c>
      <c r="AB572" s="532">
        <v>2333.7600000000002</v>
      </c>
      <c r="AC572" s="532">
        <f t="shared" si="365"/>
        <v>0</v>
      </c>
      <c r="AD572" s="684">
        <f t="shared" si="366"/>
        <v>0</v>
      </c>
      <c r="AE572" s="761"/>
      <c r="AF572" s="784">
        <v>6442.0559999999996</v>
      </c>
      <c r="AG572" s="784">
        <f t="shared" si="367"/>
        <v>0</v>
      </c>
      <c r="AH572" s="784">
        <v>2333.7600000000002</v>
      </c>
      <c r="AI572" s="784">
        <f t="shared" si="368"/>
        <v>0</v>
      </c>
      <c r="AJ572" s="785">
        <f t="shared" si="369"/>
        <v>0</v>
      </c>
    </row>
    <row r="573" spans="1:36" s="403" customFormat="1" ht="16.149999999999999" hidden="1" customHeight="1" x14ac:dyDescent="0.25">
      <c r="A573" s="384" t="s">
        <v>1121</v>
      </c>
      <c r="B573" s="351" t="s">
        <v>593</v>
      </c>
      <c r="C573" s="582" t="s">
        <v>153</v>
      </c>
      <c r="D573" s="598">
        <v>2.4</v>
      </c>
      <c r="E573" s="475">
        <v>671.55840000000001</v>
      </c>
      <c r="F573" s="475">
        <f t="shared" si="356"/>
        <v>1611.7401600000001</v>
      </c>
      <c r="G573" s="475"/>
      <c r="H573" s="475"/>
      <c r="I573" s="605">
        <f t="shared" si="357"/>
        <v>1611.7401600000001</v>
      </c>
      <c r="J573" s="621"/>
      <c r="K573" s="532">
        <v>671.55840000000001</v>
      </c>
      <c r="L573" s="475">
        <f t="shared" si="358"/>
        <v>0</v>
      </c>
      <c r="M573" s="532"/>
      <c r="N573" s="475"/>
      <c r="O573" s="605">
        <f t="shared" si="360"/>
        <v>0</v>
      </c>
      <c r="P573" s="646"/>
      <c r="Q573" s="558"/>
      <c r="R573" s="640">
        <f t="shared" si="352"/>
        <v>0</v>
      </c>
      <c r="S573" s="652"/>
      <c r="T573" s="532">
        <v>671.55840000000001</v>
      </c>
      <c r="U573" s="532">
        <f t="shared" si="361"/>
        <v>0</v>
      </c>
      <c r="V573" s="532"/>
      <c r="W573" s="532"/>
      <c r="X573" s="684">
        <f t="shared" si="363"/>
        <v>0</v>
      </c>
      <c r="Y573" s="652"/>
      <c r="Z573" s="532">
        <v>671.55840000000001</v>
      </c>
      <c r="AA573" s="532">
        <f t="shared" si="364"/>
        <v>0</v>
      </c>
      <c r="AB573" s="532"/>
      <c r="AC573" s="532"/>
      <c r="AD573" s="684">
        <f t="shared" si="366"/>
        <v>0</v>
      </c>
      <c r="AE573" s="761"/>
      <c r="AF573" s="784">
        <v>671.55840000000001</v>
      </c>
      <c r="AG573" s="784">
        <f t="shared" si="367"/>
        <v>0</v>
      </c>
      <c r="AH573" s="784"/>
      <c r="AI573" s="784"/>
      <c r="AJ573" s="785">
        <f t="shared" si="369"/>
        <v>0</v>
      </c>
    </row>
    <row r="574" spans="1:36" ht="22.5" hidden="1" customHeight="1" x14ac:dyDescent="0.25">
      <c r="A574" s="384" t="s">
        <v>1122</v>
      </c>
      <c r="B574" s="351" t="s">
        <v>594</v>
      </c>
      <c r="C574" s="582" t="s">
        <v>171</v>
      </c>
      <c r="D574" s="598">
        <v>2.2999999999999998</v>
      </c>
      <c r="E574" s="475">
        <v>17405.925984000001</v>
      </c>
      <c r="F574" s="475">
        <f t="shared" si="356"/>
        <v>40033.629763199999</v>
      </c>
      <c r="G574" s="475">
        <v>6006</v>
      </c>
      <c r="H574" s="475">
        <f>G574*D574</f>
        <v>13813.8</v>
      </c>
      <c r="I574" s="605">
        <f t="shared" si="357"/>
        <v>53847.429763199994</v>
      </c>
      <c r="J574" s="621"/>
      <c r="K574" s="531">
        <v>17405.925984000001</v>
      </c>
      <c r="L574" s="458">
        <f t="shared" si="358"/>
        <v>0</v>
      </c>
      <c r="M574" s="531">
        <v>6006</v>
      </c>
      <c r="N574" s="458">
        <f>M574*J574</f>
        <v>0</v>
      </c>
      <c r="O574" s="628">
        <f t="shared" si="360"/>
        <v>0</v>
      </c>
      <c r="P574" s="645"/>
      <c r="Q574" s="557"/>
      <c r="R574" s="640">
        <f t="shared" si="352"/>
        <v>0</v>
      </c>
      <c r="S574" s="652"/>
      <c r="T574" s="531">
        <v>17405.925984000001</v>
      </c>
      <c r="U574" s="531">
        <f t="shared" si="361"/>
        <v>0</v>
      </c>
      <c r="V574" s="531">
        <v>6006</v>
      </c>
      <c r="W574" s="531">
        <f>V574*S574</f>
        <v>0</v>
      </c>
      <c r="X574" s="683">
        <f t="shared" si="363"/>
        <v>0</v>
      </c>
      <c r="Y574" s="652"/>
      <c r="Z574" s="531">
        <v>17405.925984000001</v>
      </c>
      <c r="AA574" s="531">
        <f t="shared" si="364"/>
        <v>0</v>
      </c>
      <c r="AB574" s="531">
        <v>6006</v>
      </c>
      <c r="AC574" s="531">
        <f>AB574*Y574</f>
        <v>0</v>
      </c>
      <c r="AD574" s="683">
        <f t="shared" si="366"/>
        <v>0</v>
      </c>
      <c r="AE574" s="761"/>
      <c r="AF574" s="782">
        <v>17405.925984000001</v>
      </c>
      <c r="AG574" s="782">
        <f t="shared" si="367"/>
        <v>0</v>
      </c>
      <c r="AH574" s="782">
        <v>6006</v>
      </c>
      <c r="AI574" s="782">
        <f>AH574*AE574</f>
        <v>0</v>
      </c>
      <c r="AJ574" s="783">
        <f t="shared" si="369"/>
        <v>0</v>
      </c>
    </row>
    <row r="575" spans="1:36" ht="17.45" hidden="1" customHeight="1" x14ac:dyDescent="0.25">
      <c r="A575" s="384" t="s">
        <v>1123</v>
      </c>
      <c r="B575" s="351" t="s">
        <v>595</v>
      </c>
      <c r="C575" s="582" t="s">
        <v>171</v>
      </c>
      <c r="D575" s="598">
        <v>0.8</v>
      </c>
      <c r="E575" s="475">
        <v>2601.3455999999996</v>
      </c>
      <c r="F575" s="475">
        <f t="shared" si="356"/>
        <v>2081.0764799999997</v>
      </c>
      <c r="G575" s="475">
        <v>2059.2000000000003</v>
      </c>
      <c r="H575" s="475">
        <f>G575*D575</f>
        <v>1647.3600000000004</v>
      </c>
      <c r="I575" s="605">
        <f t="shared" si="357"/>
        <v>3728.4364800000003</v>
      </c>
      <c r="J575" s="621"/>
      <c r="K575" s="531">
        <v>2601.3455999999996</v>
      </c>
      <c r="L575" s="458">
        <f t="shared" si="358"/>
        <v>0</v>
      </c>
      <c r="M575" s="531">
        <v>2059.2000000000003</v>
      </c>
      <c r="N575" s="458">
        <f>M575*J575</f>
        <v>0</v>
      </c>
      <c r="O575" s="628">
        <f t="shared" si="360"/>
        <v>0</v>
      </c>
      <c r="P575" s="645"/>
      <c r="Q575" s="557"/>
      <c r="R575" s="640">
        <f t="shared" si="352"/>
        <v>0</v>
      </c>
      <c r="S575" s="652"/>
      <c r="T575" s="531">
        <v>2601.3455999999996</v>
      </c>
      <c r="U575" s="531">
        <f t="shared" si="361"/>
        <v>0</v>
      </c>
      <c r="V575" s="531">
        <v>2059.2000000000003</v>
      </c>
      <c r="W575" s="531">
        <f>V575*S575</f>
        <v>0</v>
      </c>
      <c r="X575" s="683">
        <f t="shared" si="363"/>
        <v>0</v>
      </c>
      <c r="Y575" s="652"/>
      <c r="Z575" s="531">
        <v>2601.3455999999996</v>
      </c>
      <c r="AA575" s="531">
        <f t="shared" si="364"/>
        <v>0</v>
      </c>
      <c r="AB575" s="531">
        <v>2059.2000000000003</v>
      </c>
      <c r="AC575" s="531">
        <f>AB575*Y575</f>
        <v>0</v>
      </c>
      <c r="AD575" s="683">
        <f t="shared" si="366"/>
        <v>0</v>
      </c>
      <c r="AE575" s="761"/>
      <c r="AF575" s="782">
        <v>2601.3455999999996</v>
      </c>
      <c r="AG575" s="782">
        <f t="shared" si="367"/>
        <v>0</v>
      </c>
      <c r="AH575" s="782">
        <v>2059.2000000000003</v>
      </c>
      <c r="AI575" s="782">
        <f>AH575*AE575</f>
        <v>0</v>
      </c>
      <c r="AJ575" s="783">
        <f t="shared" si="369"/>
        <v>0</v>
      </c>
    </row>
    <row r="576" spans="1:36" ht="17.45" hidden="1" customHeight="1" x14ac:dyDescent="0.25">
      <c r="A576" s="384" t="s">
        <v>1124</v>
      </c>
      <c r="B576" s="351" t="s">
        <v>596</v>
      </c>
      <c r="C576" s="582" t="s">
        <v>171</v>
      </c>
      <c r="D576" s="598">
        <v>3.5</v>
      </c>
      <c r="E576" s="475">
        <v>2682.4607999999998</v>
      </c>
      <c r="F576" s="475">
        <f t="shared" si="356"/>
        <v>9388.612799999999</v>
      </c>
      <c r="G576" s="475">
        <v>2162.1600000000003</v>
      </c>
      <c r="H576" s="475">
        <f>G576*D576</f>
        <v>7567.5600000000013</v>
      </c>
      <c r="I576" s="605">
        <f t="shared" si="357"/>
        <v>16956.1728</v>
      </c>
      <c r="J576" s="621"/>
      <c r="K576" s="531">
        <v>2682.4607999999998</v>
      </c>
      <c r="L576" s="458">
        <f t="shared" si="358"/>
        <v>0</v>
      </c>
      <c r="M576" s="531">
        <v>2162.1600000000003</v>
      </c>
      <c r="N576" s="458">
        <f>M576*J576</f>
        <v>0</v>
      </c>
      <c r="O576" s="628">
        <f t="shared" si="360"/>
        <v>0</v>
      </c>
      <c r="P576" s="645"/>
      <c r="Q576" s="557"/>
      <c r="R576" s="640">
        <f t="shared" si="352"/>
        <v>0</v>
      </c>
      <c r="S576" s="652"/>
      <c r="T576" s="531">
        <v>2682.4607999999998</v>
      </c>
      <c r="U576" s="531">
        <f t="shared" si="361"/>
        <v>0</v>
      </c>
      <c r="V576" s="531">
        <v>2162.1600000000003</v>
      </c>
      <c r="W576" s="531">
        <f>V576*S576</f>
        <v>0</v>
      </c>
      <c r="X576" s="683">
        <f t="shared" si="363"/>
        <v>0</v>
      </c>
      <c r="Y576" s="652"/>
      <c r="Z576" s="531">
        <v>2682.4607999999998</v>
      </c>
      <c r="AA576" s="531">
        <f t="shared" si="364"/>
        <v>0</v>
      </c>
      <c r="AB576" s="531">
        <v>2162.1600000000003</v>
      </c>
      <c r="AC576" s="531">
        <f>AB576*Y576</f>
        <v>0</v>
      </c>
      <c r="AD576" s="683">
        <f t="shared" si="366"/>
        <v>0</v>
      </c>
      <c r="AE576" s="761"/>
      <c r="AF576" s="782">
        <v>2682.4607999999998</v>
      </c>
      <c r="AG576" s="782">
        <f t="shared" si="367"/>
        <v>0</v>
      </c>
      <c r="AH576" s="782">
        <v>2162.1600000000003</v>
      </c>
      <c r="AI576" s="782">
        <f>AH576*AE576</f>
        <v>0</v>
      </c>
      <c r="AJ576" s="783">
        <f t="shared" si="369"/>
        <v>0</v>
      </c>
    </row>
    <row r="577" spans="1:61" s="403" customFormat="1" ht="17.45" hidden="1" customHeight="1" x14ac:dyDescent="0.25">
      <c r="A577" s="384" t="s">
        <v>1125</v>
      </c>
      <c r="B577" s="351" t="s">
        <v>597</v>
      </c>
      <c r="C577" s="582" t="s">
        <v>153</v>
      </c>
      <c r="D577" s="598">
        <v>25.3</v>
      </c>
      <c r="E577" s="475">
        <v>297.108</v>
      </c>
      <c r="F577" s="475">
        <f t="shared" si="356"/>
        <v>7516.8324000000002</v>
      </c>
      <c r="G577" s="475"/>
      <c r="H577" s="475"/>
      <c r="I577" s="605">
        <f t="shared" si="357"/>
        <v>7516.8324000000002</v>
      </c>
      <c r="J577" s="621"/>
      <c r="K577" s="532">
        <v>297.108</v>
      </c>
      <c r="L577" s="475">
        <f t="shared" si="358"/>
        <v>0</v>
      </c>
      <c r="M577" s="532"/>
      <c r="N577" s="475"/>
      <c r="O577" s="605">
        <f t="shared" si="360"/>
        <v>0</v>
      </c>
      <c r="P577" s="646"/>
      <c r="Q577" s="558"/>
      <c r="R577" s="640">
        <f t="shared" si="352"/>
        <v>0</v>
      </c>
      <c r="S577" s="652"/>
      <c r="T577" s="532">
        <v>297.108</v>
      </c>
      <c r="U577" s="532">
        <f t="shared" si="361"/>
        <v>0</v>
      </c>
      <c r="V577" s="532"/>
      <c r="W577" s="532"/>
      <c r="X577" s="684">
        <f t="shared" si="363"/>
        <v>0</v>
      </c>
      <c r="Y577" s="652"/>
      <c r="Z577" s="532">
        <v>297.108</v>
      </c>
      <c r="AA577" s="532">
        <f t="shared" si="364"/>
        <v>0</v>
      </c>
      <c r="AB577" s="532"/>
      <c r="AC577" s="532"/>
      <c r="AD577" s="684">
        <f t="shared" si="366"/>
        <v>0</v>
      </c>
      <c r="AE577" s="761"/>
      <c r="AF577" s="784">
        <v>297.108</v>
      </c>
      <c r="AG577" s="784">
        <f t="shared" si="367"/>
        <v>0</v>
      </c>
      <c r="AH577" s="784"/>
      <c r="AI577" s="784"/>
      <c r="AJ577" s="785">
        <f t="shared" si="369"/>
        <v>0</v>
      </c>
    </row>
    <row r="578" spans="1:61" s="403" customFormat="1" ht="27" hidden="1" customHeight="1" x14ac:dyDescent="0.25">
      <c r="A578" s="384" t="s">
        <v>1126</v>
      </c>
      <c r="B578" s="351" t="s">
        <v>598</v>
      </c>
      <c r="C578" s="582" t="s">
        <v>153</v>
      </c>
      <c r="D578" s="598">
        <v>50.6</v>
      </c>
      <c r="E578" s="475">
        <v>594.21600000000001</v>
      </c>
      <c r="F578" s="475">
        <f t="shared" si="356"/>
        <v>30067.329600000001</v>
      </c>
      <c r="G578" s="475"/>
      <c r="H578" s="475"/>
      <c r="I578" s="605">
        <f t="shared" si="357"/>
        <v>30067.329600000001</v>
      </c>
      <c r="J578" s="621"/>
      <c r="K578" s="532">
        <v>594.21600000000001</v>
      </c>
      <c r="L578" s="475">
        <f t="shared" si="358"/>
        <v>0</v>
      </c>
      <c r="M578" s="532"/>
      <c r="N578" s="475"/>
      <c r="O578" s="605">
        <f t="shared" si="360"/>
        <v>0</v>
      </c>
      <c r="P578" s="646"/>
      <c r="Q578" s="558"/>
      <c r="R578" s="640">
        <f t="shared" si="352"/>
        <v>0</v>
      </c>
      <c r="S578" s="652"/>
      <c r="T578" s="532">
        <v>594.21600000000001</v>
      </c>
      <c r="U578" s="532">
        <f t="shared" si="361"/>
        <v>0</v>
      </c>
      <c r="V578" s="532"/>
      <c r="W578" s="532"/>
      <c r="X578" s="684">
        <f t="shared" si="363"/>
        <v>0</v>
      </c>
      <c r="Y578" s="652"/>
      <c r="Z578" s="532">
        <v>594.21600000000001</v>
      </c>
      <c r="AA578" s="532">
        <f t="shared" si="364"/>
        <v>0</v>
      </c>
      <c r="AB578" s="532"/>
      <c r="AC578" s="532"/>
      <c r="AD578" s="684">
        <f t="shared" si="366"/>
        <v>0</v>
      </c>
      <c r="AE578" s="761"/>
      <c r="AF578" s="784">
        <v>594.21600000000001</v>
      </c>
      <c r="AG578" s="784">
        <f t="shared" si="367"/>
        <v>0</v>
      </c>
      <c r="AH578" s="784"/>
      <c r="AI578" s="784"/>
      <c r="AJ578" s="785">
        <f t="shared" si="369"/>
        <v>0</v>
      </c>
    </row>
    <row r="579" spans="1:61" s="403" customFormat="1" ht="17.45" hidden="1" customHeight="1" x14ac:dyDescent="0.25">
      <c r="A579" s="408" t="s">
        <v>1127</v>
      </c>
      <c r="B579" s="407" t="s">
        <v>599</v>
      </c>
      <c r="C579" s="581" t="s">
        <v>153</v>
      </c>
      <c r="D579" s="602">
        <v>120</v>
      </c>
      <c r="E579" s="475">
        <v>2716.4160000000002</v>
      </c>
      <c r="F579" s="475">
        <f t="shared" si="356"/>
        <v>325969.92000000004</v>
      </c>
      <c r="G579" s="475"/>
      <c r="H579" s="475"/>
      <c r="I579" s="605">
        <f t="shared" si="357"/>
        <v>325969.92000000004</v>
      </c>
      <c r="J579" s="626"/>
      <c r="K579" s="532">
        <v>2716.4160000000002</v>
      </c>
      <c r="L579" s="475">
        <f t="shared" si="358"/>
        <v>0</v>
      </c>
      <c r="M579" s="532"/>
      <c r="N579" s="475"/>
      <c r="O579" s="605">
        <f t="shared" si="360"/>
        <v>0</v>
      </c>
      <c r="P579" s="646"/>
      <c r="Q579" s="558"/>
      <c r="R579" s="640">
        <f t="shared" si="352"/>
        <v>0</v>
      </c>
      <c r="S579" s="654"/>
      <c r="T579" s="532">
        <v>2716.4160000000002</v>
      </c>
      <c r="U579" s="532">
        <f t="shared" si="361"/>
        <v>0</v>
      </c>
      <c r="V579" s="532"/>
      <c r="W579" s="532"/>
      <c r="X579" s="684">
        <f t="shared" si="363"/>
        <v>0</v>
      </c>
      <c r="Y579" s="654"/>
      <c r="Z579" s="532">
        <v>2716.4160000000002</v>
      </c>
      <c r="AA579" s="532">
        <f t="shared" si="364"/>
        <v>0</v>
      </c>
      <c r="AB579" s="532"/>
      <c r="AC579" s="532"/>
      <c r="AD579" s="684">
        <f t="shared" si="366"/>
        <v>0</v>
      </c>
      <c r="AE579" s="779"/>
      <c r="AF579" s="784">
        <v>2716.4160000000002</v>
      </c>
      <c r="AG579" s="784">
        <f t="shared" si="367"/>
        <v>0</v>
      </c>
      <c r="AH579" s="784"/>
      <c r="AI579" s="784"/>
      <c r="AJ579" s="785">
        <f t="shared" si="369"/>
        <v>0</v>
      </c>
    </row>
    <row r="580" spans="1:61" s="403" customFormat="1" ht="17.45" hidden="1" customHeight="1" thickBot="1" x14ac:dyDescent="0.3">
      <c r="A580" s="385" t="s">
        <v>1128</v>
      </c>
      <c r="B580" s="374" t="s">
        <v>600</v>
      </c>
      <c r="C580" s="583" t="s">
        <v>32</v>
      </c>
      <c r="D580" s="606">
        <v>2</v>
      </c>
      <c r="E580" s="476">
        <v>2273.1120000000001</v>
      </c>
      <c r="F580" s="477">
        <f t="shared" si="356"/>
        <v>4546.2240000000002</v>
      </c>
      <c r="G580" s="477"/>
      <c r="H580" s="477"/>
      <c r="I580" s="607">
        <f t="shared" si="357"/>
        <v>4546.2240000000002</v>
      </c>
      <c r="J580" s="629"/>
      <c r="K580" s="533">
        <v>2273.1120000000001</v>
      </c>
      <c r="L580" s="477">
        <f t="shared" si="358"/>
        <v>0</v>
      </c>
      <c r="M580" s="534"/>
      <c r="N580" s="477"/>
      <c r="O580" s="607">
        <f t="shared" si="360"/>
        <v>0</v>
      </c>
      <c r="P580" s="646"/>
      <c r="Q580" s="558"/>
      <c r="R580" s="640">
        <f t="shared" si="352"/>
        <v>0</v>
      </c>
      <c r="S580" s="655"/>
      <c r="T580" s="533">
        <v>2273.1120000000001</v>
      </c>
      <c r="U580" s="534">
        <f t="shared" si="361"/>
        <v>0</v>
      </c>
      <c r="V580" s="534"/>
      <c r="W580" s="534"/>
      <c r="X580" s="685">
        <f t="shared" si="363"/>
        <v>0</v>
      </c>
      <c r="Y580" s="655"/>
      <c r="Z580" s="533">
        <v>2273.1120000000001</v>
      </c>
      <c r="AA580" s="534">
        <f t="shared" si="364"/>
        <v>0</v>
      </c>
      <c r="AB580" s="534"/>
      <c r="AC580" s="534"/>
      <c r="AD580" s="685">
        <f t="shared" si="366"/>
        <v>0</v>
      </c>
      <c r="AE580" s="786"/>
      <c r="AF580" s="787">
        <v>2273.1120000000001</v>
      </c>
      <c r="AG580" s="788">
        <f t="shared" si="367"/>
        <v>0</v>
      </c>
      <c r="AH580" s="788"/>
      <c r="AI580" s="788"/>
      <c r="AJ580" s="789">
        <f t="shared" si="369"/>
        <v>0</v>
      </c>
    </row>
    <row r="581" spans="1:61" ht="17.45" customHeight="1" thickTop="1" x14ac:dyDescent="0.25">
      <c r="A581" s="461"/>
      <c r="B581" s="542"/>
      <c r="C581" s="584"/>
      <c r="D581" s="723"/>
      <c r="E581" s="465" t="s">
        <v>49</v>
      </c>
      <c r="F581" s="465">
        <f>F32+F73+F93+F98+F150+F166+F188+F247+F262+F265+F273+F280+F293+F362+F379+F414+F427+F466+F485+F490+F495+F508+F566</f>
        <v>218086487.08115825</v>
      </c>
      <c r="G581" s="465"/>
      <c r="H581" s="465">
        <f>H32+H73+H93+H98+H150+H166+H188+H247+H262+H265+H273+H280+H293+H362+H379+H414+H427+H466+H485+H490+H495+H508+H566</f>
        <v>295074337.56827503</v>
      </c>
      <c r="I581" s="590">
        <f>(I32+I73+I93+I98+I150+I166+I188+I247+I262+I265+I273+I280+I293+I362+I379+I414+I427+I466+I485+I490+I495+I508+I566)-0.01</f>
        <v>513899999.99943328</v>
      </c>
      <c r="J581" s="630" t="s">
        <v>35</v>
      </c>
      <c r="K581" s="535"/>
      <c r="L581" s="481">
        <f>ROUND((L566+L508+L495+L490+L485+L466+L427+L414+L379+L362+L293+L280+L273+L265+L262+L247+L188+L166+L150+L98+L93+L73+L32),0)</f>
        <v>70807440</v>
      </c>
      <c r="M581" s="535"/>
      <c r="N581" s="481">
        <f>ROUND((N566+N508+N495+N490+N485+N466+N427+N414+N379+N362+N293+N280+N273+N265+N262+N247+N188+N166+N150+N98+N93+N73+N32),0)</f>
        <v>91238140</v>
      </c>
      <c r="O581" s="631">
        <f>ROUND((O566+O508+O495+O490+O485+O466+O427+O414+O379+O362+O293+O280+O273+O265+O262+O247+O188+O166+O150+O98+O93+O73+O32),0)</f>
        <v>162045579</v>
      </c>
      <c r="P581" s="643"/>
      <c r="Q581" s="535"/>
      <c r="R581" s="640"/>
      <c r="S581" s="656" t="s">
        <v>35</v>
      </c>
      <c r="T581" s="535"/>
      <c r="U581" s="535">
        <f>ROUND((U566+U508+U495+U490+U485+U466+U427+U414+U379+U362+U293+U280+U273+U265+U262+U247+U188+U166+U150+U98+U93+U73+U32),2)</f>
        <v>70799137.620000005</v>
      </c>
      <c r="V581" s="535"/>
      <c r="W581" s="535">
        <f>ROUND((W566+W508+W495+W490+W485+W466+W427+W414+W379+W362+W293+W280+W273+W265+W262+W247+W188+W166+W150+W98+W93+W73+W32),2)</f>
        <v>91232709.709999993</v>
      </c>
      <c r="X581" s="686">
        <f>ROUND((X566+X508+X495+X490+X485+X466+X427+X414+X379+X362+X293+X280+X273+X265+X262+X247+X188+X166+X150+X98+X93+X73+X32),2)</f>
        <v>162031847.33000001</v>
      </c>
      <c r="Y581" s="656" t="s">
        <v>35</v>
      </c>
      <c r="Z581" s="535">
        <f>Z32+Z73+Z93+Z98+Z150+Z166+Z188+Z247+Z262+Z265+Z273+Z280+Z293+Z362+Z379+Z414+Z427+Z466+Z485+Z490+Z495+Z508+Z566</f>
        <v>0</v>
      </c>
      <c r="AA581" s="535"/>
      <c r="AB581" s="535">
        <f>AB32+AB73+AB93+AB98+AB150+AB166+AB188+AB247+AB262+AB265+AB273+AB280+AB293+AB362+AB379+AB414+AB427+AB466+AB485+AB490+AB495+AB508+AB566</f>
        <v>0</v>
      </c>
      <c r="AC581" s="535">
        <f>(AC32+AC73+AC93+AC98+AC150+AC166+AC188+AC247+AC262+AC265+AC273+AC280+AC293+AC362+AC379+AC414+AC427+AC466+AC485+AC490+AC495+AC508+AC566)</f>
        <v>0</v>
      </c>
      <c r="AD581" s="686">
        <f>ROUND((AD566+AD508+AD495+AD490+AD485+AD466+AD427+AD414+AD379+AD362+AD293+AD280+AD273+AD265+AD262+AD247+AD188+AD166+AD150+AD98+AD93+AD73+AD32),2)</f>
        <v>0</v>
      </c>
      <c r="AE581" s="790" t="s">
        <v>35</v>
      </c>
      <c r="AF581" s="775"/>
      <c r="AG581" s="775">
        <f>ROUND((AG566+AG508+AG495+AG490+AG485+AG466+AG427+AG414+AG379+AG362+AG293+AG280+AG273+AG265+AG262+AG247+AG188+AG166+AG150+AG98+AG93+AG73+AG32),2)</f>
        <v>146003547.31999999</v>
      </c>
      <c r="AH581" s="775"/>
      <c r="AI581" s="775">
        <f>ROUND((AI566+AI508+AI495+AI490+AI485+AI466+AI427+AI414+AI379+AI362+AI293+AI280+AI273+AI265+AI262+AI247+AI188+AI166+AI150+AI98+AI93+AI73+AI32),2)</f>
        <v>196261400.06999999</v>
      </c>
      <c r="AJ581" s="776">
        <f>ROUND((AJ566+AJ508+AJ495+AJ490+AJ485+AJ466+AJ427+AJ414+AJ379+AJ362+AJ293+AJ280+AJ273+AJ265+AJ262+AJ247+AJ188+AJ166+AJ150+AJ98+AJ93+AJ73+AJ32),2)</f>
        <v>343004122.75</v>
      </c>
      <c r="AL581" s="846"/>
    </row>
    <row r="582" spans="1:61" ht="17.45" customHeight="1" thickBot="1" x14ac:dyDescent="0.3">
      <c r="A582" s="461"/>
      <c r="B582" s="542"/>
      <c r="C582" s="584"/>
      <c r="D582" s="724"/>
      <c r="E582" s="725" t="s">
        <v>601</v>
      </c>
      <c r="F582" s="725">
        <f>ROUND((F581/1.2*0.2),0)</f>
        <v>36347748</v>
      </c>
      <c r="G582" s="725"/>
      <c r="H582" s="725">
        <f>ROUND((H581/1.2*0.2),0)</f>
        <v>49179056</v>
      </c>
      <c r="I582" s="726">
        <f>ROUND((I581/1.2*0.2),0)</f>
        <v>85650000</v>
      </c>
      <c r="J582" s="632" t="s">
        <v>601</v>
      </c>
      <c r="K582" s="633"/>
      <c r="L582" s="634">
        <f>ROUND((L581/1.2*0.2),0)</f>
        <v>11801240</v>
      </c>
      <c r="M582" s="633"/>
      <c r="N582" s="634">
        <f>ROUND((N581/1.2*0.2),0)</f>
        <v>15206357</v>
      </c>
      <c r="O582" s="635">
        <f>ROUND((O581/1.2*0.2),0)</f>
        <v>27007597</v>
      </c>
      <c r="P582" s="647"/>
      <c r="Q582" s="648"/>
      <c r="R582" s="649"/>
      <c r="S582" s="657" t="s">
        <v>601</v>
      </c>
      <c r="T582" s="633"/>
      <c r="U582" s="633">
        <f>ROUND((U581/1.2*0.2),2)</f>
        <v>11799856.27</v>
      </c>
      <c r="V582" s="633"/>
      <c r="W582" s="633">
        <f>ROUND((W581/1.2*0.2),2)</f>
        <v>15205451.619999999</v>
      </c>
      <c r="X582" s="687">
        <f>ROUND((X581/1.2*0.2),2)</f>
        <v>27005307.890000001</v>
      </c>
      <c r="Y582" s="657" t="s">
        <v>601</v>
      </c>
      <c r="Z582" s="633">
        <f>ROUND((Z581/1.2*0.2),0)</f>
        <v>0</v>
      </c>
      <c r="AA582" s="633"/>
      <c r="AB582" s="633">
        <f>ROUND((AB581/1.2*0.2),0)</f>
        <v>0</v>
      </c>
      <c r="AC582" s="633">
        <f>ROUND((AC581/1.2*0.2),0)</f>
        <v>0</v>
      </c>
      <c r="AD582" s="687">
        <f>ROUND((AD581/1.2*0.2),2)</f>
        <v>0</v>
      </c>
      <c r="AE582" s="791" t="s">
        <v>601</v>
      </c>
      <c r="AF582" s="792"/>
      <c r="AG582" s="792">
        <f>ROUND((AG581/1.2*0.2),2)</f>
        <v>24333924.550000001</v>
      </c>
      <c r="AH582" s="792"/>
      <c r="AI582" s="792">
        <f>ROUND((AI581/1.2*0.2),2)</f>
        <v>32710233.350000001</v>
      </c>
      <c r="AJ582" s="793">
        <f>ROUND((AJ581/1.2*0.2),2)</f>
        <v>57167353.789999999</v>
      </c>
      <c r="AL582" s="846"/>
    </row>
    <row r="583" spans="1:61" ht="17.45" customHeight="1" x14ac:dyDescent="0.25"/>
    <row r="584" spans="1:61" ht="17.45" customHeight="1" x14ac:dyDescent="0.25"/>
    <row r="585" spans="1:61" s="303" customFormat="1" ht="12" x14ac:dyDescent="0.2">
      <c r="A585" s="401" t="s">
        <v>38</v>
      </c>
      <c r="B585" s="543" t="s">
        <v>44</v>
      </c>
      <c r="C585" s="931"/>
      <c r="D585" s="931"/>
      <c r="E585" s="931"/>
      <c r="F585" s="931"/>
      <c r="G585" s="931"/>
      <c r="H585" s="931"/>
      <c r="O585" s="460"/>
      <c r="P585" s="559"/>
      <c r="Q585" s="559"/>
      <c r="R585" s="560"/>
      <c r="S585" s="932" t="s">
        <v>45</v>
      </c>
      <c r="T585" s="932"/>
      <c r="U585" s="932"/>
      <c r="V585" s="932"/>
      <c r="W585" s="932"/>
      <c r="X585" s="932"/>
      <c r="Y585" s="932" t="s">
        <v>45</v>
      </c>
      <c r="Z585" s="932"/>
      <c r="AA585" s="932"/>
      <c r="AB585" s="932"/>
      <c r="AC585" s="932"/>
      <c r="AD585" s="932"/>
      <c r="AE585" s="961" t="s">
        <v>45</v>
      </c>
      <c r="AF585" s="961"/>
      <c r="AG585" s="961"/>
      <c r="AH585" s="961"/>
      <c r="AI585" s="961"/>
      <c r="AJ585" s="961"/>
      <c r="AK585" s="302"/>
      <c r="AL585" s="302"/>
      <c r="AM585" s="302"/>
      <c r="AN585" s="302"/>
      <c r="AO585" s="302"/>
      <c r="AP585" s="302"/>
      <c r="AQ585" s="302"/>
      <c r="AR585" s="302"/>
      <c r="AS585" s="302"/>
      <c r="AT585" s="302"/>
      <c r="AU585" s="302"/>
      <c r="AV585" s="302"/>
      <c r="AW585" s="302"/>
      <c r="AX585" s="302"/>
      <c r="AY585" s="302"/>
      <c r="AZ585" s="302"/>
      <c r="BA585" s="302"/>
      <c r="BB585" s="302"/>
      <c r="BC585" s="302"/>
      <c r="BD585" s="302"/>
      <c r="BE585" s="302"/>
      <c r="BF585" s="302" t="s">
        <v>5</v>
      </c>
      <c r="BG585" s="302" t="s">
        <v>39</v>
      </c>
      <c r="BH585" s="302"/>
      <c r="BI585" s="302"/>
    </row>
    <row r="586" spans="1:61" s="304" customFormat="1" ht="54" customHeight="1" x14ac:dyDescent="0.25">
      <c r="A586" s="401"/>
      <c r="B586" s="930" t="s">
        <v>40</v>
      </c>
      <c r="C586" s="930"/>
      <c r="D586" s="930"/>
      <c r="E586" s="930"/>
      <c r="F586" s="930"/>
      <c r="G586" s="930"/>
      <c r="H586" s="930"/>
      <c r="I586" s="930"/>
      <c r="J586" s="930"/>
      <c r="K586" s="930"/>
      <c r="L586" s="930"/>
      <c r="M586" s="930"/>
      <c r="N586" s="930"/>
      <c r="P586" s="561"/>
      <c r="Q586" s="561"/>
      <c r="R586" s="562"/>
      <c r="S586" s="518"/>
      <c r="T586" s="518"/>
      <c r="U586" s="518"/>
      <c r="V586" s="518"/>
      <c r="W586" s="518"/>
      <c r="X586" s="518"/>
      <c r="Y586" s="518"/>
      <c r="Z586" s="518"/>
      <c r="AA586" s="518"/>
      <c r="AB586" s="518"/>
      <c r="AC586" s="518"/>
      <c r="AD586" s="518"/>
      <c r="AE586" s="794"/>
      <c r="AF586" s="794"/>
      <c r="AG586" s="794"/>
      <c r="AH586" s="794"/>
      <c r="AI586" s="794"/>
      <c r="AJ586" s="794"/>
      <c r="AK586" s="305"/>
      <c r="AL586" s="305"/>
      <c r="AM586" s="305"/>
      <c r="AN586" s="305"/>
      <c r="AO586" s="305"/>
      <c r="AP586" s="305"/>
      <c r="AQ586" s="305"/>
      <c r="AR586" s="305"/>
      <c r="AS586" s="305"/>
      <c r="AT586" s="305"/>
      <c r="AU586" s="305"/>
      <c r="AV586" s="305"/>
      <c r="AW586" s="305"/>
      <c r="AX586" s="305"/>
      <c r="AY586" s="305"/>
      <c r="AZ586" s="305"/>
      <c r="BA586" s="305"/>
      <c r="BB586" s="305"/>
      <c r="BC586" s="305"/>
      <c r="BD586" s="305"/>
      <c r="BE586" s="305"/>
      <c r="BF586" s="305"/>
      <c r="BG586" s="305"/>
      <c r="BH586" s="305"/>
      <c r="BI586" s="305"/>
    </row>
    <row r="587" spans="1:61" s="303" customFormat="1" ht="12" x14ac:dyDescent="0.2">
      <c r="A587" s="401" t="s">
        <v>41</v>
      </c>
      <c r="B587" s="543" t="s">
        <v>46</v>
      </c>
      <c r="C587" s="931"/>
      <c r="D587" s="931"/>
      <c r="E587" s="931"/>
      <c r="F587" s="931"/>
      <c r="G587" s="931"/>
      <c r="H587" s="931"/>
      <c r="O587" s="460"/>
      <c r="P587" s="559"/>
      <c r="Q587" s="559"/>
      <c r="R587" s="560"/>
      <c r="S587" s="932" t="s">
        <v>47</v>
      </c>
      <c r="T587" s="932"/>
      <c r="U587" s="932"/>
      <c r="V587" s="932"/>
      <c r="W587" s="932"/>
      <c r="X587" s="932"/>
      <c r="Y587" s="932" t="s">
        <v>47</v>
      </c>
      <c r="Z587" s="932"/>
      <c r="AA587" s="932"/>
      <c r="AB587" s="932"/>
      <c r="AC587" s="932"/>
      <c r="AD587" s="932"/>
      <c r="AE587" s="961" t="s">
        <v>47</v>
      </c>
      <c r="AF587" s="961"/>
      <c r="AG587" s="961"/>
      <c r="AH587" s="961"/>
      <c r="AI587" s="961"/>
      <c r="AJ587" s="961"/>
      <c r="AK587" s="302"/>
      <c r="AL587" s="302"/>
      <c r="AM587" s="302"/>
      <c r="AN587" s="302"/>
      <c r="AO587" s="302"/>
      <c r="AP587" s="302"/>
      <c r="AQ587" s="302"/>
      <c r="AR587" s="302"/>
      <c r="AS587" s="302"/>
      <c r="AT587" s="302"/>
      <c r="AU587" s="302"/>
      <c r="AV587" s="302"/>
      <c r="AW587" s="302"/>
      <c r="AX587" s="302"/>
      <c r="AY587" s="302"/>
      <c r="AZ587" s="302"/>
      <c r="BA587" s="302"/>
      <c r="BB587" s="302"/>
      <c r="BC587" s="302"/>
      <c r="BD587" s="302"/>
      <c r="BE587" s="302"/>
      <c r="BF587" s="302"/>
      <c r="BG587" s="302"/>
      <c r="BH587" s="302" t="s">
        <v>5</v>
      </c>
      <c r="BI587" s="302" t="s">
        <v>39</v>
      </c>
    </row>
    <row r="588" spans="1:61" s="304" customFormat="1" ht="18.75" customHeight="1" x14ac:dyDescent="0.25">
      <c r="A588" s="401"/>
      <c r="B588" s="930" t="s">
        <v>40</v>
      </c>
      <c r="C588" s="930"/>
      <c r="D588" s="930"/>
      <c r="E588" s="930"/>
      <c r="F588" s="930"/>
      <c r="G588" s="930"/>
      <c r="H588" s="930"/>
      <c r="I588" s="930"/>
      <c r="J588" s="930"/>
      <c r="K588" s="930"/>
      <c r="L588" s="930"/>
      <c r="M588" s="930"/>
      <c r="N588" s="930"/>
      <c r="O588" s="306"/>
      <c r="P588" s="561"/>
      <c r="Q588" s="561"/>
      <c r="R588" s="562"/>
      <c r="S588" s="518"/>
      <c r="T588" s="518"/>
      <c r="U588" s="518"/>
      <c r="V588" s="518"/>
      <c r="W588" s="518"/>
      <c r="X588" s="518"/>
      <c r="Y588" s="518"/>
      <c r="Z588" s="518"/>
      <c r="AA588" s="518"/>
      <c r="AB588" s="518"/>
      <c r="AC588" s="518"/>
      <c r="AD588" s="518"/>
      <c r="AE588" s="794"/>
      <c r="AF588" s="794"/>
      <c r="AG588" s="794"/>
      <c r="AH588" s="794"/>
      <c r="AI588" s="794"/>
      <c r="AJ588" s="794"/>
      <c r="AK588" s="305"/>
      <c r="AL588" s="305"/>
      <c r="AM588" s="305"/>
      <c r="AN588" s="305"/>
      <c r="AO588" s="305"/>
      <c r="AP588" s="305"/>
      <c r="AQ588" s="305"/>
      <c r="AR588" s="305"/>
      <c r="AS588" s="305"/>
      <c r="AT588" s="305"/>
      <c r="AU588" s="305"/>
      <c r="AV588" s="305"/>
      <c r="AW588" s="305"/>
      <c r="AX588" s="305"/>
      <c r="AY588" s="305"/>
      <c r="AZ588" s="305"/>
      <c r="BA588" s="305"/>
      <c r="BB588" s="305"/>
      <c r="BC588" s="305"/>
      <c r="BD588" s="305"/>
      <c r="BE588" s="305"/>
      <c r="BF588" s="305"/>
      <c r="BG588" s="305"/>
      <c r="BH588" s="305"/>
      <c r="BI588" s="305"/>
    </row>
    <row r="589" spans="1:61" customFormat="1" x14ac:dyDescent="0.25">
      <c r="A589" s="451"/>
      <c r="B589" s="541"/>
      <c r="C589" s="428"/>
      <c r="D589" s="412"/>
      <c r="E589" s="412"/>
      <c r="F589" s="412"/>
      <c r="G589" s="412"/>
      <c r="H589" s="412"/>
      <c r="I589" s="412"/>
      <c r="J589" s="428"/>
      <c r="K589" s="546"/>
      <c r="L589" s="428"/>
      <c r="M589" s="546"/>
      <c r="N589" s="428"/>
      <c r="O589" s="425"/>
      <c r="P589" s="547"/>
      <c r="Q589" s="547"/>
      <c r="R589" s="563"/>
      <c r="S589" s="519"/>
      <c r="T589" s="519"/>
      <c r="U589" s="519"/>
      <c r="V589" s="519"/>
      <c r="W589" s="519"/>
      <c r="X589" s="519"/>
      <c r="Y589" s="519"/>
      <c r="Z589" s="519"/>
      <c r="AA589" s="519"/>
      <c r="AB589" s="519"/>
      <c r="AC589" s="519"/>
      <c r="AD589" s="519"/>
      <c r="AE589" s="795"/>
      <c r="AF589" s="795"/>
      <c r="AG589" s="795"/>
      <c r="AH589" s="795"/>
      <c r="AI589" s="795"/>
      <c r="AJ589" s="795"/>
    </row>
    <row r="590" spans="1:61" x14ac:dyDescent="0.25">
      <c r="B590" s="452"/>
    </row>
  </sheetData>
  <autoFilter ref="A25:AJ582" xr:uid="{13A47C9D-E628-4CD6-B475-F8D23AAC22B3}">
    <filterColumn colId="18">
      <customFilters>
        <customFilter operator="notEqual" val=" "/>
      </customFilters>
    </filterColumn>
    <filterColumn colId="24" showButton="0"/>
    <filterColumn colId="25" showButton="0"/>
    <filterColumn colId="26" showButton="0"/>
    <filterColumn colId="27" showButton="0"/>
    <filterColumn colId="28" showButton="0"/>
  </autoFilter>
  <mergeCells count="39">
    <mergeCell ref="AE27:AJ27"/>
    <mergeCell ref="S28:X28"/>
    <mergeCell ref="AE587:AJ587"/>
    <mergeCell ref="Y585:AD585"/>
    <mergeCell ref="Y587:AD587"/>
    <mergeCell ref="AE29:AE30"/>
    <mergeCell ref="AF29:AG29"/>
    <mergeCell ref="AH29:AI29"/>
    <mergeCell ref="AJ29:AJ30"/>
    <mergeCell ref="AE585:AJ585"/>
    <mergeCell ref="Y29:Y30"/>
    <mergeCell ref="Z29:AA29"/>
    <mergeCell ref="AB29:AC29"/>
    <mergeCell ref="AD29:AD30"/>
    <mergeCell ref="Y25:AD25"/>
    <mergeCell ref="Y26:AD26"/>
    <mergeCell ref="Y27:AD27"/>
    <mergeCell ref="B586:N586"/>
    <mergeCell ref="C587:H587"/>
    <mergeCell ref="S587:X587"/>
    <mergeCell ref="B588:N588"/>
    <mergeCell ref="S29:S30"/>
    <mergeCell ref="T29:U29"/>
    <mergeCell ref="V29:W29"/>
    <mergeCell ref="X29:X30"/>
    <mergeCell ref="C585:H585"/>
    <mergeCell ref="S585:X585"/>
    <mergeCell ref="P29:R29"/>
    <mergeCell ref="G29:H29"/>
    <mergeCell ref="I29:I30"/>
    <mergeCell ref="J29:J30"/>
    <mergeCell ref="K29:L29"/>
    <mergeCell ref="M29:N29"/>
    <mergeCell ref="O29:O30"/>
    <mergeCell ref="A29:A30"/>
    <mergeCell ref="B29:B30"/>
    <mergeCell ref="C29:C30"/>
    <mergeCell ref="D29:D30"/>
    <mergeCell ref="E29:F29"/>
  </mergeCells>
  <conditionalFormatting sqref="B46">
    <cfRule type="duplicateValues" dxfId="23" priority="13" stopIfTrue="1"/>
  </conditionalFormatting>
  <conditionalFormatting sqref="B47">
    <cfRule type="duplicateValues" dxfId="22" priority="12" stopIfTrue="1"/>
  </conditionalFormatting>
  <conditionalFormatting sqref="B48">
    <cfRule type="duplicateValues" dxfId="21" priority="11" stopIfTrue="1"/>
  </conditionalFormatting>
  <conditionalFormatting sqref="B49">
    <cfRule type="duplicateValues" dxfId="20" priority="10" stopIfTrue="1"/>
  </conditionalFormatting>
  <conditionalFormatting sqref="B50">
    <cfRule type="duplicateValues" dxfId="19" priority="9" stopIfTrue="1"/>
  </conditionalFormatting>
  <conditionalFormatting sqref="B51">
    <cfRule type="duplicateValues" dxfId="18" priority="8" stopIfTrue="1"/>
  </conditionalFormatting>
  <conditionalFormatting sqref="B52">
    <cfRule type="duplicateValues" dxfId="17" priority="14" stopIfTrue="1"/>
  </conditionalFormatting>
  <conditionalFormatting sqref="B78">
    <cfRule type="duplicateValues" dxfId="16" priority="7" stopIfTrue="1"/>
  </conditionalFormatting>
  <conditionalFormatting sqref="B357:B358 B327:B330 B343 B350 B360:B361 B359:C359">
    <cfRule type="duplicateValues" dxfId="15" priority="6" stopIfTrue="1"/>
  </conditionalFormatting>
  <conditionalFormatting sqref="D359">
    <cfRule type="duplicateValues" dxfId="14" priority="5" stopIfTrue="1"/>
  </conditionalFormatting>
  <conditionalFormatting sqref="P29 P30:Q30 P74:Q149 P151:Q272 P274:Q292 P294:Q378 P380:Q426 P428:Q506 P509:Q1048576 P32:Q72">
    <cfRule type="cellIs" dxfId="13" priority="3" operator="lessThan">
      <formula>0</formula>
    </cfRule>
    <cfRule type="cellIs" dxfId="12" priority="4" operator="greaterThan">
      <formula>0</formula>
    </cfRule>
  </conditionalFormatting>
  <conditionalFormatting sqref="P1:R23 P27:R28 R30:R1048576">
    <cfRule type="cellIs" dxfId="11" priority="1" operator="greaterThan">
      <formula>0</formula>
    </cfRule>
    <cfRule type="cellIs" dxfId="10" priority="2" operator="lessThan">
      <formula>0</formula>
    </cfRule>
  </conditionalFormatting>
  <pageMargins left="0.23622047244094491" right="0.23622047244094491" top="0.74803149606299213" bottom="0" header="0.31496062992125984" footer="0"/>
  <pageSetup paperSize="9" scale="17" fitToHeight="100" orientation="portrait" horizontalDpi="4294967293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0DA310-C0F9-4544-B414-86D242CD9E66}">
  <sheetPr filterMode="1">
    <tabColor rgb="FFFFFF00"/>
    <pageSetUpPr fitToPage="1"/>
  </sheetPr>
  <dimension ref="A1:AZ596"/>
  <sheetViews>
    <sheetView topLeftCell="A565" zoomScaleNormal="100" workbookViewId="0">
      <selection activeCell="J575" sqref="J575"/>
    </sheetView>
  </sheetViews>
  <sheetFormatPr defaultColWidth="9.140625" defaultRowHeight="15" outlineLevelRow="1" x14ac:dyDescent="0.25"/>
  <cols>
    <col min="1" max="1" width="24" style="390" customWidth="1"/>
    <col min="2" max="2" width="76.7109375" style="193" customWidth="1"/>
    <col min="3" max="3" width="7.85546875" style="192" bestFit="1" customWidth="1"/>
    <col min="4" max="4" width="12.5703125" style="194" hidden="1" customWidth="1"/>
    <col min="5" max="5" width="15.42578125" style="195" hidden="1" customWidth="1"/>
    <col min="6" max="6" width="17.5703125" style="195" hidden="1" customWidth="1"/>
    <col min="7" max="7" width="13.42578125" style="195" hidden="1" customWidth="1"/>
    <col min="8" max="8" width="16.7109375" style="195" hidden="1" customWidth="1"/>
    <col min="9" max="9" width="18.5703125" style="195" hidden="1" customWidth="1"/>
    <col min="10" max="10" width="15.42578125" style="194" customWidth="1"/>
    <col min="11" max="11" width="10.28515625" style="195" customWidth="1"/>
    <col min="12" max="12" width="13.140625" style="195" customWidth="1"/>
    <col min="13" max="13" width="13.42578125" style="195" customWidth="1"/>
    <col min="14" max="14" width="16.7109375" style="195" customWidth="1"/>
    <col min="15" max="15" width="18.5703125" style="195" customWidth="1"/>
    <col min="16" max="16" width="12.5703125" style="194" hidden="1" customWidth="1"/>
    <col min="17" max="17" width="15.42578125" style="195" hidden="1" customWidth="1"/>
    <col min="18" max="18" width="17.5703125" style="195" hidden="1" customWidth="1"/>
    <col min="19" max="19" width="13.42578125" style="195" hidden="1" customWidth="1"/>
    <col min="20" max="20" width="16.7109375" style="195" hidden="1" customWidth="1"/>
    <col min="21" max="21" width="18.5703125" style="195" hidden="1" customWidth="1"/>
    <col min="22" max="16384" width="9.140625" style="196"/>
  </cols>
  <sheetData>
    <row r="1" spans="1:29" s="2" customFormat="1" x14ac:dyDescent="0.25">
      <c r="A1" s="387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29" s="2" customFormat="1" x14ac:dyDescent="0.25">
      <c r="A2" s="387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985" t="s">
        <v>0</v>
      </c>
      <c r="N2" s="986"/>
      <c r="O2" s="987"/>
    </row>
    <row r="3" spans="1:29" s="2" customFormat="1" x14ac:dyDescent="0.25">
      <c r="A3" s="387"/>
      <c r="B3" s="1"/>
      <c r="C3" s="1"/>
      <c r="D3" s="1"/>
      <c r="E3" s="1"/>
      <c r="F3" s="1"/>
      <c r="G3" s="1"/>
      <c r="H3" s="1"/>
      <c r="I3" s="1"/>
      <c r="J3" s="1"/>
      <c r="K3" s="1"/>
      <c r="L3" s="3" t="s">
        <v>1</v>
      </c>
      <c r="M3" s="985" t="s">
        <v>2</v>
      </c>
      <c r="N3" s="986"/>
      <c r="O3" s="987"/>
    </row>
    <row r="4" spans="1:29" s="2" customFormat="1" x14ac:dyDescent="0.25">
      <c r="A4" s="387"/>
      <c r="B4" s="171"/>
      <c r="C4" s="1"/>
      <c r="D4" s="1"/>
      <c r="E4" s="1"/>
      <c r="F4" s="1"/>
      <c r="G4" s="1"/>
      <c r="H4" s="1"/>
      <c r="I4" s="1"/>
      <c r="J4" s="1"/>
      <c r="K4" s="1"/>
      <c r="L4" s="3"/>
      <c r="M4" s="988"/>
      <c r="N4" s="989"/>
      <c r="O4" s="990"/>
    </row>
    <row r="5" spans="1:29" s="2" customFormat="1" ht="12.6" customHeight="1" x14ac:dyDescent="0.25">
      <c r="A5" s="388" t="s">
        <v>3</v>
      </c>
      <c r="B5" s="271"/>
      <c r="C5" s="268"/>
      <c r="D5" s="1"/>
      <c r="E5" s="1"/>
      <c r="F5" s="1"/>
      <c r="G5" s="1"/>
      <c r="H5" s="1"/>
      <c r="I5" s="1"/>
      <c r="J5" s="1"/>
      <c r="K5" s="1"/>
      <c r="L5" s="3" t="s">
        <v>4</v>
      </c>
      <c r="M5" s="994"/>
      <c r="N5" s="992"/>
      <c r="O5" s="993"/>
      <c r="T5" s="4" t="s">
        <v>5</v>
      </c>
      <c r="U5" s="4" t="s">
        <v>5</v>
      </c>
    </row>
    <row r="6" spans="1:29" s="2" customFormat="1" x14ac:dyDescent="0.25">
      <c r="A6" s="387"/>
      <c r="B6" s="173" t="s">
        <v>6</v>
      </c>
      <c r="C6" s="1"/>
      <c r="D6" s="1"/>
      <c r="E6" s="1"/>
      <c r="F6" s="1"/>
      <c r="G6" s="1"/>
      <c r="H6" s="1"/>
      <c r="I6" s="1"/>
      <c r="J6" s="1"/>
      <c r="K6" s="1"/>
      <c r="L6" s="3"/>
      <c r="M6" s="988"/>
      <c r="N6" s="989"/>
      <c r="O6" s="990"/>
    </row>
    <row r="7" spans="1:29" s="2" customFormat="1" ht="14.45" customHeight="1" x14ac:dyDescent="0.25">
      <c r="A7" s="388" t="s">
        <v>7</v>
      </c>
      <c r="B7" s="272" t="s">
        <v>604</v>
      </c>
      <c r="C7" s="268"/>
      <c r="D7" s="1"/>
      <c r="E7" s="1"/>
      <c r="F7" s="1"/>
      <c r="G7" s="1"/>
      <c r="H7" s="1"/>
      <c r="I7" s="1"/>
      <c r="J7" s="1"/>
      <c r="K7" s="1"/>
      <c r="L7" s="3" t="s">
        <v>4</v>
      </c>
      <c r="M7" s="991" t="s">
        <v>42</v>
      </c>
      <c r="N7" s="992"/>
      <c r="O7" s="993"/>
      <c r="V7" s="273"/>
      <c r="W7" s="4"/>
    </row>
    <row r="8" spans="1:29" s="2" customFormat="1" x14ac:dyDescent="0.25">
      <c r="A8" s="387"/>
      <c r="B8" s="173" t="s">
        <v>6</v>
      </c>
      <c r="C8" s="1"/>
      <c r="D8" s="1"/>
      <c r="E8" s="1"/>
      <c r="F8" s="1"/>
      <c r="G8" s="1"/>
      <c r="H8" s="1"/>
      <c r="I8" s="1"/>
      <c r="J8" s="1"/>
      <c r="K8" s="1"/>
      <c r="L8" s="3"/>
      <c r="M8" s="988"/>
      <c r="N8" s="989"/>
      <c r="O8" s="990"/>
    </row>
    <row r="9" spans="1:29" s="2" customFormat="1" x14ac:dyDescent="0.25">
      <c r="A9" s="388" t="s">
        <v>8</v>
      </c>
      <c r="B9" s="272" t="s">
        <v>605</v>
      </c>
      <c r="C9" s="268"/>
      <c r="D9" s="1"/>
      <c r="E9" s="1"/>
      <c r="F9" s="1"/>
      <c r="G9" s="1"/>
      <c r="H9" s="1"/>
      <c r="I9" s="1"/>
      <c r="J9" s="1"/>
      <c r="K9" s="1"/>
      <c r="L9" s="3" t="s">
        <v>4</v>
      </c>
      <c r="M9" s="991" t="s">
        <v>43</v>
      </c>
      <c r="N9" s="992"/>
      <c r="O9" s="993"/>
      <c r="X9" s="4"/>
      <c r="Y9" s="4"/>
    </row>
    <row r="10" spans="1:29" s="2" customFormat="1" ht="16.5" customHeight="1" x14ac:dyDescent="0.25">
      <c r="A10" s="387"/>
      <c r="B10" s="173" t="s">
        <v>6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988"/>
      <c r="N10" s="989"/>
      <c r="O10" s="990"/>
    </row>
    <row r="11" spans="1:29" s="2" customFormat="1" ht="27.75" customHeight="1" x14ac:dyDescent="0.25">
      <c r="A11" s="387" t="s">
        <v>9</v>
      </c>
      <c r="B11" s="272" t="s">
        <v>138</v>
      </c>
      <c r="C11" s="268"/>
      <c r="D11" s="1"/>
      <c r="E11" s="1"/>
      <c r="F11" s="1"/>
      <c r="G11" s="1"/>
      <c r="H11" s="1"/>
      <c r="I11" s="1"/>
      <c r="J11" s="1"/>
      <c r="K11" s="1"/>
      <c r="L11" s="1"/>
      <c r="M11" s="994"/>
      <c r="N11" s="992"/>
      <c r="O11" s="993"/>
      <c r="Z11" s="273"/>
    </row>
    <row r="12" spans="1:29" s="2" customFormat="1" x14ac:dyDescent="0.25">
      <c r="A12" s="387"/>
      <c r="B12" s="5" t="s">
        <v>10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988"/>
      <c r="N12" s="989"/>
      <c r="O12" s="990"/>
    </row>
    <row r="13" spans="1:29" s="2" customFormat="1" x14ac:dyDescent="0.25">
      <c r="A13" s="387" t="s">
        <v>11</v>
      </c>
      <c r="B13" s="272" t="s">
        <v>137</v>
      </c>
      <c r="C13" s="268"/>
      <c r="D13" s="1"/>
      <c r="E13" s="1"/>
      <c r="F13" s="1"/>
      <c r="G13" s="1"/>
      <c r="H13" s="1"/>
      <c r="I13" s="1"/>
      <c r="J13" s="1"/>
      <c r="K13" s="1"/>
      <c r="L13" s="1"/>
      <c r="M13" s="994"/>
      <c r="N13" s="992"/>
      <c r="O13" s="993"/>
      <c r="AA13" s="273"/>
    </row>
    <row r="14" spans="1:29" s="2" customFormat="1" x14ac:dyDescent="0.25">
      <c r="A14" s="387"/>
      <c r="B14" s="270" t="s">
        <v>12</v>
      </c>
      <c r="C14" s="1"/>
      <c r="D14" s="1"/>
      <c r="E14" s="1"/>
      <c r="F14" s="269"/>
      <c r="G14" s="1"/>
      <c r="H14" s="9"/>
      <c r="I14" s="1"/>
      <c r="J14" s="1"/>
      <c r="K14" s="1"/>
      <c r="L14" s="3" t="s">
        <v>13</v>
      </c>
      <c r="M14" s="985"/>
      <c r="N14" s="986"/>
      <c r="O14" s="987"/>
    </row>
    <row r="15" spans="1:29" s="2" customFormat="1" ht="15" customHeight="1" x14ac:dyDescent="0.25">
      <c r="A15" s="387"/>
      <c r="B15" s="171"/>
      <c r="C15" s="1"/>
      <c r="D15" s="1"/>
      <c r="E15" s="1"/>
      <c r="F15" s="1"/>
      <c r="G15" s="1"/>
      <c r="H15" s="9"/>
      <c r="I15" s="1"/>
      <c r="J15" s="1"/>
      <c r="K15" s="3" t="s">
        <v>14</v>
      </c>
      <c r="L15" s="6" t="s">
        <v>15</v>
      </c>
      <c r="M15" s="996" t="s">
        <v>136</v>
      </c>
      <c r="N15" s="997"/>
      <c r="O15" s="998"/>
      <c r="AB15" s="4" t="s">
        <v>5</v>
      </c>
    </row>
    <row r="16" spans="1:29" s="2" customFormat="1" x14ac:dyDescent="0.25">
      <c r="A16" s="389"/>
      <c r="B16" s="7"/>
      <c r="C16" s="7"/>
      <c r="D16" s="7"/>
      <c r="E16" s="7"/>
      <c r="F16" s="7"/>
      <c r="G16" s="7"/>
      <c r="H16" s="10"/>
      <c r="I16" s="7"/>
      <c r="J16" s="7"/>
      <c r="K16" s="7"/>
      <c r="L16" s="6" t="s">
        <v>16</v>
      </c>
      <c r="M16" s="999" t="s">
        <v>603</v>
      </c>
      <c r="N16" s="1000"/>
      <c r="O16" s="1001"/>
      <c r="AC16" s="4" t="s">
        <v>5</v>
      </c>
    </row>
    <row r="17" spans="1:21" s="2" customFormat="1" x14ac:dyDescent="0.25">
      <c r="A17" s="389"/>
      <c r="B17" s="7"/>
      <c r="C17" s="7"/>
      <c r="D17" s="7"/>
      <c r="E17" s="7"/>
      <c r="F17" s="7"/>
      <c r="G17" s="7"/>
      <c r="H17" s="10"/>
      <c r="I17" s="7"/>
      <c r="J17" s="7"/>
      <c r="K17" s="7"/>
      <c r="L17" s="8" t="s">
        <v>17</v>
      </c>
      <c r="M17" s="985"/>
      <c r="N17" s="986"/>
      <c r="O17" s="987"/>
    </row>
    <row r="18" spans="1:21" s="2" customFormat="1" x14ac:dyDescent="0.25">
      <c r="A18" s="389"/>
      <c r="B18" s="7"/>
      <c r="C18" s="7"/>
      <c r="D18" s="7"/>
      <c r="E18" s="7"/>
      <c r="F18" s="7"/>
      <c r="G18" s="7"/>
      <c r="H18" s="10"/>
      <c r="I18" s="7"/>
      <c r="J18" s="7"/>
      <c r="K18" s="8"/>
      <c r="L18" s="171"/>
      <c r="M18" s="171"/>
      <c r="N18" s="171"/>
      <c r="O18" s="1"/>
    </row>
    <row r="19" spans="1:21" s="2" customFormat="1" ht="11.25" customHeight="1" x14ac:dyDescent="0.25">
      <c r="A19" s="389"/>
      <c r="B19" s="7"/>
      <c r="C19" s="7"/>
      <c r="D19" s="7"/>
      <c r="E19" s="7"/>
      <c r="F19" s="7"/>
      <c r="G19" s="7"/>
      <c r="H19" s="10"/>
      <c r="I19" s="7"/>
      <c r="J19" s="7"/>
      <c r="K19" s="8"/>
      <c r="L19" s="1002" t="s">
        <v>18</v>
      </c>
      <c r="M19" s="1002" t="s">
        <v>19</v>
      </c>
      <c r="N19" s="1003" t="s">
        <v>20</v>
      </c>
      <c r="O19" s="1003"/>
    </row>
    <row r="20" spans="1:21" s="2" customFormat="1" x14ac:dyDescent="0.25">
      <c r="A20" s="389"/>
      <c r="B20" s="7"/>
      <c r="C20" s="7"/>
      <c r="D20" s="7"/>
      <c r="E20" s="7"/>
      <c r="F20" s="7"/>
      <c r="G20" s="7"/>
      <c r="H20" s="10"/>
      <c r="I20" s="7"/>
      <c r="J20" s="7"/>
      <c r="K20" s="8"/>
      <c r="L20" s="1002"/>
      <c r="M20" s="1002"/>
      <c r="N20" s="172" t="s">
        <v>21</v>
      </c>
      <c r="O20" s="172" t="s">
        <v>22</v>
      </c>
    </row>
    <row r="21" spans="1:21" s="2" customFormat="1" x14ac:dyDescent="0.25">
      <c r="A21" s="389"/>
      <c r="B21" s="7"/>
      <c r="C21" s="7"/>
      <c r="D21" s="7"/>
      <c r="E21" s="7"/>
      <c r="F21" s="7"/>
      <c r="G21" s="7"/>
      <c r="H21" s="11" t="s">
        <v>23</v>
      </c>
      <c r="I21" s="7"/>
      <c r="J21" s="7"/>
      <c r="K21" s="8"/>
      <c r="L21" s="12" t="s">
        <v>27</v>
      </c>
      <c r="M21" s="157">
        <f>O21</f>
        <v>45376</v>
      </c>
      <c r="N21" s="368">
        <v>45352</v>
      </c>
      <c r="O21" s="156">
        <v>45376</v>
      </c>
    </row>
    <row r="22" spans="1:21" s="2" customFormat="1" x14ac:dyDescent="0.25">
      <c r="A22" s="389"/>
      <c r="B22" s="938" t="s">
        <v>23</v>
      </c>
      <c r="C22" s="938"/>
      <c r="D22" s="938"/>
      <c r="E22" s="938"/>
      <c r="F22" s="938"/>
      <c r="G22" s="938"/>
      <c r="H22" s="938"/>
      <c r="I22" s="938"/>
      <c r="J22" s="938"/>
      <c r="K22" s="938"/>
      <c r="L22" s="938"/>
      <c r="M22" s="171"/>
      <c r="N22" s="171"/>
      <c r="O22" s="1"/>
    </row>
    <row r="23" spans="1:21" s="2" customFormat="1" x14ac:dyDescent="0.25">
      <c r="A23" s="389"/>
      <c r="B23" s="938" t="s">
        <v>25</v>
      </c>
      <c r="C23" s="938"/>
      <c r="D23" s="938"/>
      <c r="E23" s="938"/>
      <c r="F23" s="938"/>
      <c r="G23" s="938"/>
      <c r="H23" s="938"/>
      <c r="I23" s="938"/>
      <c r="J23" s="938"/>
      <c r="K23" s="938"/>
      <c r="L23" s="938"/>
      <c r="M23" s="171"/>
      <c r="N23" s="171"/>
      <c r="O23" s="1"/>
    </row>
    <row r="24" spans="1:21" ht="21" customHeight="1" x14ac:dyDescent="0.25">
      <c r="B24" s="995" t="s">
        <v>602</v>
      </c>
      <c r="C24" s="995"/>
      <c r="D24" s="995"/>
      <c r="E24" s="995"/>
      <c r="F24" s="995"/>
      <c r="G24" s="995"/>
      <c r="H24" s="995"/>
      <c r="I24" s="995"/>
      <c r="J24" s="995"/>
      <c r="K24" s="995"/>
      <c r="L24" s="995"/>
    </row>
    <row r="25" spans="1:21" ht="10.5" customHeight="1" x14ac:dyDescent="0.25">
      <c r="B25" s="275"/>
      <c r="C25" s="275"/>
      <c r="D25" s="275"/>
      <c r="E25" s="275"/>
      <c r="F25" s="275"/>
      <c r="G25" s="275"/>
      <c r="H25" s="275"/>
      <c r="I25" s="275"/>
      <c r="J25" s="275"/>
      <c r="K25" s="275"/>
      <c r="L25" s="275"/>
    </row>
    <row r="26" spans="1:21" s="197" customFormat="1" ht="39" customHeight="1" x14ac:dyDescent="0.25">
      <c r="A26" s="972" t="s">
        <v>48</v>
      </c>
      <c r="B26" s="974" t="s">
        <v>139</v>
      </c>
      <c r="C26" s="976" t="s">
        <v>140</v>
      </c>
      <c r="D26" s="976" t="s">
        <v>141</v>
      </c>
      <c r="E26" s="978" t="s">
        <v>142</v>
      </c>
      <c r="F26" s="978"/>
      <c r="G26" s="978" t="s">
        <v>143</v>
      </c>
      <c r="H26" s="978"/>
      <c r="I26" s="978" t="s">
        <v>144</v>
      </c>
      <c r="J26" s="968" t="s">
        <v>141</v>
      </c>
      <c r="K26" s="970" t="s">
        <v>142</v>
      </c>
      <c r="L26" s="971"/>
      <c r="M26" s="970" t="s">
        <v>143</v>
      </c>
      <c r="N26" s="971"/>
      <c r="O26" s="970" t="s">
        <v>144</v>
      </c>
      <c r="P26" s="983" t="s">
        <v>141</v>
      </c>
      <c r="Q26" s="979" t="s">
        <v>142</v>
      </c>
      <c r="R26" s="980"/>
      <c r="S26" s="979" t="s">
        <v>143</v>
      </c>
      <c r="T26" s="980"/>
      <c r="U26" s="981" t="s">
        <v>144</v>
      </c>
    </row>
    <row r="27" spans="1:21" s="197" customFormat="1" ht="27.75" hidden="1" customHeight="1" x14ac:dyDescent="0.25">
      <c r="A27" s="973"/>
      <c r="B27" s="975"/>
      <c r="C27" s="977"/>
      <c r="D27" s="976"/>
      <c r="E27" s="276" t="s">
        <v>145</v>
      </c>
      <c r="F27" s="276" t="s">
        <v>146</v>
      </c>
      <c r="G27" s="276" t="s">
        <v>147</v>
      </c>
      <c r="H27" s="276" t="s">
        <v>146</v>
      </c>
      <c r="I27" s="978"/>
      <c r="J27" s="969"/>
      <c r="K27" s="277" t="s">
        <v>145</v>
      </c>
      <c r="L27" s="277" t="s">
        <v>146</v>
      </c>
      <c r="M27" s="277" t="s">
        <v>147</v>
      </c>
      <c r="N27" s="277" t="s">
        <v>146</v>
      </c>
      <c r="O27" s="971"/>
      <c r="P27" s="984"/>
      <c r="Q27" s="198" t="s">
        <v>145</v>
      </c>
      <c r="R27" s="198" t="s">
        <v>146</v>
      </c>
      <c r="S27" s="198" t="s">
        <v>147</v>
      </c>
      <c r="T27" s="198" t="s">
        <v>146</v>
      </c>
      <c r="U27" s="982"/>
    </row>
    <row r="28" spans="1:21" ht="25.5" x14ac:dyDescent="0.25">
      <c r="A28" s="391" t="s">
        <v>616</v>
      </c>
      <c r="B28" s="322" t="s">
        <v>148</v>
      </c>
      <c r="C28" s="323"/>
      <c r="D28" s="317"/>
      <c r="E28" s="312"/>
      <c r="F28" s="312"/>
      <c r="G28" s="312"/>
      <c r="H28" s="312"/>
      <c r="I28" s="312"/>
      <c r="J28" s="323"/>
      <c r="K28" s="331"/>
      <c r="L28" s="331"/>
      <c r="M28" s="331"/>
      <c r="N28" s="331"/>
      <c r="O28" s="331"/>
      <c r="P28" s="204"/>
      <c r="Q28" s="205"/>
      <c r="R28" s="205"/>
      <c r="S28" s="205"/>
      <c r="T28" s="205"/>
      <c r="U28" s="205"/>
    </row>
    <row r="29" spans="1:21" ht="15.75" x14ac:dyDescent="0.25">
      <c r="A29" s="392" t="s">
        <v>149</v>
      </c>
      <c r="B29" s="324" t="s">
        <v>150</v>
      </c>
      <c r="C29" s="325"/>
      <c r="D29" s="316"/>
      <c r="E29" s="310"/>
      <c r="F29" s="310">
        <f>SUM(F30:F69)</f>
        <v>22129668.290000003</v>
      </c>
      <c r="G29" s="310"/>
      <c r="H29" s="310">
        <f>SUM(H30:H69)</f>
        <v>20718057.449999996</v>
      </c>
      <c r="I29" s="310">
        <f>SUM(I30:I69)</f>
        <v>42847725.74000001</v>
      </c>
      <c r="J29" s="325"/>
      <c r="K29" s="332"/>
      <c r="L29" s="332">
        <f>SUM(L30:L69)</f>
        <v>7040059.9473931203</v>
      </c>
      <c r="M29" s="332"/>
      <c r="N29" s="332">
        <f>SUM(N30:N69)</f>
        <v>7523129.8216942362</v>
      </c>
      <c r="O29" s="332">
        <f>SUM(O30:O69)</f>
        <v>14563189.769087356</v>
      </c>
      <c r="P29" s="211"/>
      <c r="Q29" s="212"/>
      <c r="R29" s="212">
        <f>SUM(R30:R69)</f>
        <v>15089845.169999998</v>
      </c>
      <c r="S29" s="212"/>
      <c r="T29" s="212">
        <f>SUM(T30:T69)</f>
        <v>13194948.93</v>
      </c>
      <c r="U29" s="212">
        <f>SUM(U30:U69)</f>
        <v>28284794.100000001</v>
      </c>
    </row>
    <row r="30" spans="1:21" s="221" customFormat="1" ht="17.45" customHeight="1" x14ac:dyDescent="0.25">
      <c r="A30" s="386" t="s">
        <v>607</v>
      </c>
      <c r="B30" s="327" t="s">
        <v>133</v>
      </c>
      <c r="C30" s="328"/>
      <c r="D30" s="313"/>
      <c r="E30" s="311"/>
      <c r="F30" s="312"/>
      <c r="G30" s="312"/>
      <c r="H30" s="312"/>
      <c r="I30" s="312"/>
      <c r="J30" s="333"/>
      <c r="K30" s="334"/>
      <c r="L30" s="331"/>
      <c r="M30" s="331"/>
      <c r="N30" s="331"/>
      <c r="O30" s="331"/>
      <c r="P30" s="219"/>
      <c r="Q30" s="220"/>
      <c r="R30" s="205"/>
      <c r="S30" s="205"/>
      <c r="T30" s="205"/>
      <c r="U30" s="205"/>
    </row>
    <row r="31" spans="1:21" s="221" customFormat="1" ht="17.45" customHeight="1" outlineLevel="1" x14ac:dyDescent="0.25">
      <c r="A31" s="386" t="s">
        <v>613</v>
      </c>
      <c r="B31" s="329" t="s">
        <v>151</v>
      </c>
      <c r="C31" s="326" t="s">
        <v>33</v>
      </c>
      <c r="D31" s="222">
        <v>0.44</v>
      </c>
      <c r="E31" s="223">
        <v>49415</v>
      </c>
      <c r="F31" s="208">
        <f>E31*D31</f>
        <v>21742.6</v>
      </c>
      <c r="G31" s="208"/>
      <c r="H31" s="208"/>
      <c r="I31" s="208">
        <f>F31+H31</f>
        <v>21742.6</v>
      </c>
      <c r="J31" s="335">
        <v>0.44</v>
      </c>
      <c r="K31" s="336">
        <v>49415</v>
      </c>
      <c r="L31" s="332">
        <f>K31*J31</f>
        <v>21742.6</v>
      </c>
      <c r="M31" s="332"/>
      <c r="N31" s="332"/>
      <c r="O31" s="332">
        <f>L31+N31</f>
        <v>21742.6</v>
      </c>
      <c r="P31" s="226">
        <f t="shared" ref="P31:P94" si="0">D31-J31</f>
        <v>0</v>
      </c>
      <c r="Q31" s="227">
        <v>49415</v>
      </c>
      <c r="R31" s="212">
        <f>Q31*P31</f>
        <v>0</v>
      </c>
      <c r="S31" s="212"/>
      <c r="T31" s="212"/>
      <c r="U31" s="212">
        <f>R31+T31</f>
        <v>0</v>
      </c>
    </row>
    <row r="32" spans="1:21" s="221" customFormat="1" ht="17.45" customHeight="1" outlineLevel="1" x14ac:dyDescent="0.25">
      <c r="A32" s="386" t="s">
        <v>614</v>
      </c>
      <c r="B32" s="329" t="s">
        <v>152</v>
      </c>
      <c r="C32" s="326" t="s">
        <v>153</v>
      </c>
      <c r="D32" s="222">
        <v>389.4</v>
      </c>
      <c r="E32" s="223">
        <v>990</v>
      </c>
      <c r="F32" s="208">
        <f>E32*D32</f>
        <v>385506</v>
      </c>
      <c r="G32" s="208"/>
      <c r="H32" s="208"/>
      <c r="I32" s="208">
        <f>F32+H32</f>
        <v>385506</v>
      </c>
      <c r="J32" s="335">
        <v>389.4</v>
      </c>
      <c r="K32" s="336">
        <v>990.36</v>
      </c>
      <c r="L32" s="332">
        <f>K32*J32</f>
        <v>385646.18400000001</v>
      </c>
      <c r="M32" s="332"/>
      <c r="N32" s="332"/>
      <c r="O32" s="332">
        <f>L32+N32</f>
        <v>385646.18400000001</v>
      </c>
      <c r="P32" s="226">
        <f t="shared" si="0"/>
        <v>0</v>
      </c>
      <c r="Q32" s="227">
        <v>990</v>
      </c>
      <c r="R32" s="212">
        <f>Q32*P32</f>
        <v>0</v>
      </c>
      <c r="S32" s="212"/>
      <c r="T32" s="212"/>
      <c r="U32" s="212">
        <f>R32+T32</f>
        <v>0</v>
      </c>
    </row>
    <row r="33" spans="1:21" s="221" customFormat="1" ht="17.45" customHeight="1" x14ac:dyDescent="0.25">
      <c r="A33" s="386" t="s">
        <v>608</v>
      </c>
      <c r="B33" s="327" t="s">
        <v>154</v>
      </c>
      <c r="C33" s="328" t="s">
        <v>33</v>
      </c>
      <c r="D33" s="215">
        <v>0.34</v>
      </c>
      <c r="E33" s="216">
        <v>95478</v>
      </c>
      <c r="F33" s="201">
        <f>E33*D33</f>
        <v>32462.520000000004</v>
      </c>
      <c r="G33" s="201">
        <v>229000</v>
      </c>
      <c r="H33" s="201">
        <f>G33*D33</f>
        <v>77860</v>
      </c>
      <c r="I33" s="201">
        <f>F33+H33</f>
        <v>110322.52</v>
      </c>
      <c r="J33" s="337">
        <v>0.34</v>
      </c>
      <c r="K33" s="334">
        <v>95478</v>
      </c>
      <c r="L33" s="331">
        <f>K33*J33</f>
        <v>32462.520000000004</v>
      </c>
      <c r="M33" s="331">
        <v>229000</v>
      </c>
      <c r="N33" s="331">
        <f>M33*J33</f>
        <v>77860</v>
      </c>
      <c r="O33" s="331">
        <f>L33+N33</f>
        <v>110322.52</v>
      </c>
      <c r="P33" s="226">
        <f t="shared" si="0"/>
        <v>0</v>
      </c>
      <c r="Q33" s="220">
        <v>95478</v>
      </c>
      <c r="R33" s="205">
        <f>Q33*P33</f>
        <v>0</v>
      </c>
      <c r="S33" s="205">
        <v>229000</v>
      </c>
      <c r="T33" s="205">
        <f>S33*P33</f>
        <v>0</v>
      </c>
      <c r="U33" s="205">
        <f>R33+T33</f>
        <v>0</v>
      </c>
    </row>
    <row r="34" spans="1:21" s="221" customFormat="1" ht="17.45" customHeight="1" x14ac:dyDescent="0.25">
      <c r="A34" s="386" t="s">
        <v>610</v>
      </c>
      <c r="B34" s="327" t="s">
        <v>155</v>
      </c>
      <c r="C34" s="328" t="s">
        <v>153</v>
      </c>
      <c r="D34" s="215">
        <v>389.4</v>
      </c>
      <c r="E34" s="216">
        <v>2711</v>
      </c>
      <c r="F34" s="201">
        <f>E34*D34</f>
        <v>1055663.3999999999</v>
      </c>
      <c r="G34" s="201">
        <v>6573</v>
      </c>
      <c r="H34" s="201">
        <f>G34*D34</f>
        <v>2559526.1999999997</v>
      </c>
      <c r="I34" s="201">
        <f>F34+H34</f>
        <v>3615189.5999999996</v>
      </c>
      <c r="J34" s="333">
        <v>389.4</v>
      </c>
      <c r="K34" s="334">
        <v>2711</v>
      </c>
      <c r="L34" s="331">
        <f>K34*J34</f>
        <v>1055663.3999999999</v>
      </c>
      <c r="M34" s="331">
        <v>6573</v>
      </c>
      <c r="N34" s="331">
        <f>M34*J34</f>
        <v>2559526.1999999997</v>
      </c>
      <c r="O34" s="331">
        <f>L34+N34</f>
        <v>3615189.5999999996</v>
      </c>
      <c r="P34" s="226">
        <f t="shared" si="0"/>
        <v>0</v>
      </c>
      <c r="Q34" s="220">
        <v>2711</v>
      </c>
      <c r="R34" s="205">
        <f>Q34*P34</f>
        <v>0</v>
      </c>
      <c r="S34" s="205">
        <v>6573</v>
      </c>
      <c r="T34" s="205">
        <f>S34*P34</f>
        <v>0</v>
      </c>
      <c r="U34" s="205">
        <f>R34+T34</f>
        <v>0</v>
      </c>
    </row>
    <row r="35" spans="1:21" s="221" customFormat="1" ht="17.45" customHeight="1" x14ac:dyDescent="0.25">
      <c r="A35" s="386" t="s">
        <v>609</v>
      </c>
      <c r="B35" s="327" t="s">
        <v>156</v>
      </c>
      <c r="C35" s="327"/>
      <c r="D35" s="313"/>
      <c r="E35" s="318"/>
      <c r="F35" s="311"/>
      <c r="G35" s="312"/>
      <c r="H35" s="312"/>
      <c r="I35" s="312"/>
      <c r="J35" s="333"/>
      <c r="K35" s="338"/>
      <c r="L35" s="334"/>
      <c r="M35" s="331"/>
      <c r="N35" s="331"/>
      <c r="O35" s="331"/>
      <c r="P35" s="226">
        <f t="shared" si="0"/>
        <v>0</v>
      </c>
      <c r="Q35" s="229"/>
      <c r="R35" s="220"/>
      <c r="S35" s="205"/>
      <c r="T35" s="205"/>
      <c r="U35" s="205"/>
    </row>
    <row r="36" spans="1:21" s="221" customFormat="1" ht="38.25" x14ac:dyDescent="0.25">
      <c r="A36" s="386" t="s">
        <v>615</v>
      </c>
      <c r="B36" s="330" t="s">
        <v>157</v>
      </c>
      <c r="C36" s="326" t="s">
        <v>153</v>
      </c>
      <c r="D36" s="222">
        <v>536</v>
      </c>
      <c r="E36" s="223">
        <v>4955</v>
      </c>
      <c r="F36" s="208">
        <f>E36*D36</f>
        <v>2655880</v>
      </c>
      <c r="G36" s="208">
        <v>4501</v>
      </c>
      <c r="H36" s="208">
        <f>G36*D36</f>
        <v>2412536</v>
      </c>
      <c r="I36" s="208">
        <f>F36+H36</f>
        <v>5068416</v>
      </c>
      <c r="J36" s="335">
        <v>536</v>
      </c>
      <c r="K36" s="336">
        <v>4955</v>
      </c>
      <c r="L36" s="332">
        <f>K36*J36</f>
        <v>2655880</v>
      </c>
      <c r="M36" s="332">
        <v>4501</v>
      </c>
      <c r="N36" s="332">
        <f>M36*J36</f>
        <v>2412536</v>
      </c>
      <c r="O36" s="332">
        <f>L36+N36</f>
        <v>5068416</v>
      </c>
      <c r="P36" s="226">
        <f t="shared" si="0"/>
        <v>0</v>
      </c>
      <c r="Q36" s="227">
        <v>4955</v>
      </c>
      <c r="R36" s="212">
        <f>Q36*P36</f>
        <v>0</v>
      </c>
      <c r="S36" s="212">
        <v>4501</v>
      </c>
      <c r="T36" s="212">
        <f>S36*P36</f>
        <v>0</v>
      </c>
      <c r="U36" s="212">
        <f>R36+T36</f>
        <v>0</v>
      </c>
    </row>
    <row r="37" spans="1:21" s="230" customFormat="1" ht="15.75" hidden="1" x14ac:dyDescent="0.25">
      <c r="A37" s="213"/>
      <c r="B37" s="280" t="s">
        <v>158</v>
      </c>
      <c r="C37" s="213" t="s">
        <v>31</v>
      </c>
      <c r="D37" s="222">
        <v>2</v>
      </c>
      <c r="E37" s="223">
        <v>8578</v>
      </c>
      <c r="F37" s="208">
        <f>E37*D37</f>
        <v>17156</v>
      </c>
      <c r="G37" s="208">
        <v>4657</v>
      </c>
      <c r="H37" s="208">
        <f>G37*D37</f>
        <v>9314</v>
      </c>
      <c r="I37" s="208">
        <f>F37+H37</f>
        <v>26470</v>
      </c>
      <c r="J37" s="224"/>
      <c r="K37" s="225">
        <v>8578</v>
      </c>
      <c r="L37" s="210">
        <f>K37*J37</f>
        <v>0</v>
      </c>
      <c r="M37" s="210">
        <v>4657</v>
      </c>
      <c r="N37" s="210">
        <f>M37*J37</f>
        <v>0</v>
      </c>
      <c r="O37" s="210">
        <f>L37+N37</f>
        <v>0</v>
      </c>
      <c r="P37" s="226">
        <f t="shared" si="0"/>
        <v>2</v>
      </c>
      <c r="Q37" s="227">
        <v>8578</v>
      </c>
      <c r="R37" s="212">
        <f>Q37*P37</f>
        <v>17156</v>
      </c>
      <c r="S37" s="212">
        <v>4657</v>
      </c>
      <c r="T37" s="212">
        <f>S37*P37</f>
        <v>9314</v>
      </c>
      <c r="U37" s="212">
        <f>R37+T37</f>
        <v>26470</v>
      </c>
    </row>
    <row r="38" spans="1:21" s="221" customFormat="1" ht="17.45" hidden="1" customHeight="1" x14ac:dyDescent="0.25">
      <c r="A38" s="213"/>
      <c r="B38" s="228" t="s">
        <v>159</v>
      </c>
      <c r="C38" s="214"/>
      <c r="D38" s="215"/>
      <c r="E38" s="216"/>
      <c r="F38" s="201"/>
      <c r="G38" s="201"/>
      <c r="H38" s="201"/>
      <c r="I38" s="201"/>
      <c r="J38" s="217"/>
      <c r="K38" s="218"/>
      <c r="L38" s="203"/>
      <c r="M38" s="203"/>
      <c r="N38" s="203"/>
      <c r="O38" s="203"/>
      <c r="P38" s="226">
        <f t="shared" si="0"/>
        <v>0</v>
      </c>
      <c r="Q38" s="220"/>
      <c r="R38" s="205"/>
      <c r="S38" s="205"/>
      <c r="T38" s="205"/>
      <c r="U38" s="205"/>
    </row>
    <row r="39" spans="1:21" s="221" customFormat="1" ht="17.45" hidden="1" customHeight="1" x14ac:dyDescent="0.25">
      <c r="A39" s="213"/>
      <c r="B39" s="280" t="s">
        <v>160</v>
      </c>
      <c r="C39" s="213" t="s">
        <v>153</v>
      </c>
      <c r="D39" s="222">
        <v>301.39999999999998</v>
      </c>
      <c r="E39" s="223">
        <v>3957</v>
      </c>
      <c r="F39" s="208">
        <f t="shared" ref="F39:F46" si="1">E39*D39</f>
        <v>1192639.7999999998</v>
      </c>
      <c r="G39" s="208"/>
      <c r="H39" s="208"/>
      <c r="I39" s="208">
        <f t="shared" ref="I39:I46" si="2">F39+H39</f>
        <v>1192639.7999999998</v>
      </c>
      <c r="J39" s="224"/>
      <c r="K39" s="225">
        <v>3957</v>
      </c>
      <c r="L39" s="210">
        <f t="shared" ref="L39:L46" si="3">K39*J39</f>
        <v>0</v>
      </c>
      <c r="M39" s="210"/>
      <c r="N39" s="210"/>
      <c r="O39" s="210">
        <f t="shared" ref="O39:O46" si="4">L39+N39</f>
        <v>0</v>
      </c>
      <c r="P39" s="226">
        <f t="shared" si="0"/>
        <v>301.39999999999998</v>
      </c>
      <c r="Q39" s="227">
        <v>3957</v>
      </c>
      <c r="R39" s="212">
        <f t="shared" ref="R39:R46" si="5">Q39*P39</f>
        <v>1192639.7999999998</v>
      </c>
      <c r="S39" s="212"/>
      <c r="T39" s="212"/>
      <c r="U39" s="212">
        <f t="shared" ref="U39:U46" si="6">R39+T39</f>
        <v>1192639.7999999998</v>
      </c>
    </row>
    <row r="40" spans="1:21" s="221" customFormat="1" ht="17.45" hidden="1" customHeight="1" x14ac:dyDescent="0.25">
      <c r="A40" s="213"/>
      <c r="B40" s="280" t="s">
        <v>161</v>
      </c>
      <c r="C40" s="213" t="s">
        <v>153</v>
      </c>
      <c r="D40" s="222">
        <v>168.8</v>
      </c>
      <c r="E40" s="223">
        <v>1132</v>
      </c>
      <c r="F40" s="208">
        <f t="shared" si="1"/>
        <v>191081.60000000001</v>
      </c>
      <c r="G40" s="208">
        <v>3051</v>
      </c>
      <c r="H40" s="208">
        <f>G40*D40</f>
        <v>515008.80000000005</v>
      </c>
      <c r="I40" s="208">
        <f t="shared" si="2"/>
        <v>706090.4</v>
      </c>
      <c r="J40" s="224"/>
      <c r="K40" s="225">
        <v>1132</v>
      </c>
      <c r="L40" s="210">
        <f t="shared" si="3"/>
        <v>0</v>
      </c>
      <c r="M40" s="210">
        <v>3051</v>
      </c>
      <c r="N40" s="210">
        <f>M40*J40</f>
        <v>0</v>
      </c>
      <c r="O40" s="210">
        <f t="shared" si="4"/>
        <v>0</v>
      </c>
      <c r="P40" s="226">
        <f t="shared" si="0"/>
        <v>168.8</v>
      </c>
      <c r="Q40" s="227">
        <v>1132</v>
      </c>
      <c r="R40" s="212">
        <f t="shared" si="5"/>
        <v>191081.60000000001</v>
      </c>
      <c r="S40" s="212">
        <v>3051</v>
      </c>
      <c r="T40" s="212">
        <f>S40*P40</f>
        <v>515008.80000000005</v>
      </c>
      <c r="U40" s="212">
        <f t="shared" si="6"/>
        <v>706090.4</v>
      </c>
    </row>
    <row r="41" spans="1:21" s="221" customFormat="1" ht="17.45" hidden="1" customHeight="1" x14ac:dyDescent="0.25">
      <c r="A41" s="213"/>
      <c r="B41" s="280" t="s">
        <v>162</v>
      </c>
      <c r="C41" s="213" t="s">
        <v>153</v>
      </c>
      <c r="D41" s="222">
        <v>111.8</v>
      </c>
      <c r="E41" s="223">
        <v>7889</v>
      </c>
      <c r="F41" s="208">
        <f t="shared" si="1"/>
        <v>881990.2</v>
      </c>
      <c r="G41" s="208"/>
      <c r="H41" s="208"/>
      <c r="I41" s="208">
        <f t="shared" si="2"/>
        <v>881990.2</v>
      </c>
      <c r="J41" s="224"/>
      <c r="K41" s="225">
        <v>7889</v>
      </c>
      <c r="L41" s="210">
        <f t="shared" si="3"/>
        <v>0</v>
      </c>
      <c r="M41" s="210"/>
      <c r="N41" s="210"/>
      <c r="O41" s="210">
        <f t="shared" si="4"/>
        <v>0</v>
      </c>
      <c r="P41" s="226">
        <f t="shared" si="0"/>
        <v>111.8</v>
      </c>
      <c r="Q41" s="227">
        <v>7889</v>
      </c>
      <c r="R41" s="212">
        <f t="shared" si="5"/>
        <v>881990.2</v>
      </c>
      <c r="S41" s="212"/>
      <c r="T41" s="212"/>
      <c r="U41" s="212">
        <f t="shared" si="6"/>
        <v>881990.2</v>
      </c>
    </row>
    <row r="42" spans="1:21" s="221" customFormat="1" ht="15.75" hidden="1" x14ac:dyDescent="0.25">
      <c r="A42" s="213"/>
      <c r="B42" s="280" t="s">
        <v>163</v>
      </c>
      <c r="C42" s="213" t="s">
        <v>153</v>
      </c>
      <c r="D42" s="222">
        <v>206.75</v>
      </c>
      <c r="E42" s="223">
        <v>1135</v>
      </c>
      <c r="F42" s="208">
        <f t="shared" si="1"/>
        <v>234661.25</v>
      </c>
      <c r="G42" s="208">
        <v>719</v>
      </c>
      <c r="H42" s="208">
        <f>G42*D42</f>
        <v>148653.25</v>
      </c>
      <c r="I42" s="208">
        <f t="shared" si="2"/>
        <v>383314.5</v>
      </c>
      <c r="J42" s="224"/>
      <c r="K42" s="225">
        <v>1135</v>
      </c>
      <c r="L42" s="210">
        <f t="shared" si="3"/>
        <v>0</v>
      </c>
      <c r="M42" s="210">
        <v>719</v>
      </c>
      <c r="N42" s="210">
        <f>M42*J42</f>
        <v>0</v>
      </c>
      <c r="O42" s="210">
        <f t="shared" si="4"/>
        <v>0</v>
      </c>
      <c r="P42" s="226">
        <f t="shared" si="0"/>
        <v>206.75</v>
      </c>
      <c r="Q42" s="227">
        <v>1135</v>
      </c>
      <c r="R42" s="212">
        <f t="shared" si="5"/>
        <v>234661.25</v>
      </c>
      <c r="S42" s="212">
        <v>719</v>
      </c>
      <c r="T42" s="212">
        <f>S42*P42</f>
        <v>148653.25</v>
      </c>
      <c r="U42" s="212">
        <f t="shared" si="6"/>
        <v>383314.5</v>
      </c>
    </row>
    <row r="43" spans="1:21" s="221" customFormat="1" ht="17.45" hidden="1" customHeight="1" x14ac:dyDescent="0.25">
      <c r="A43" s="213"/>
      <c r="B43" s="280" t="s">
        <v>164</v>
      </c>
      <c r="C43" s="213" t="s">
        <v>153</v>
      </c>
      <c r="D43" s="222">
        <v>69.400000000000006</v>
      </c>
      <c r="E43" s="223">
        <v>888</v>
      </c>
      <c r="F43" s="208">
        <f t="shared" si="1"/>
        <v>61627.200000000004</v>
      </c>
      <c r="G43" s="208">
        <v>463</v>
      </c>
      <c r="H43" s="208">
        <f>G43*D43</f>
        <v>32132.200000000004</v>
      </c>
      <c r="I43" s="208">
        <f t="shared" si="2"/>
        <v>93759.400000000009</v>
      </c>
      <c r="J43" s="224"/>
      <c r="K43" s="225">
        <v>888</v>
      </c>
      <c r="L43" s="210">
        <f t="shared" si="3"/>
        <v>0</v>
      </c>
      <c r="M43" s="210">
        <v>463</v>
      </c>
      <c r="N43" s="210">
        <f>M43*J43</f>
        <v>0</v>
      </c>
      <c r="O43" s="210">
        <f t="shared" si="4"/>
        <v>0</v>
      </c>
      <c r="P43" s="226">
        <f t="shared" si="0"/>
        <v>69.400000000000006</v>
      </c>
      <c r="Q43" s="227">
        <v>888</v>
      </c>
      <c r="R43" s="212">
        <f t="shared" si="5"/>
        <v>61627.200000000004</v>
      </c>
      <c r="S43" s="212">
        <v>463</v>
      </c>
      <c r="T43" s="212">
        <f>S43*P43</f>
        <v>32132.200000000004</v>
      </c>
      <c r="U43" s="212">
        <f t="shared" si="6"/>
        <v>93759.400000000009</v>
      </c>
    </row>
    <row r="44" spans="1:21" s="221" customFormat="1" ht="17.45" hidden="1" customHeight="1" x14ac:dyDescent="0.25">
      <c r="A44" s="213"/>
      <c r="B44" s="280" t="s">
        <v>165</v>
      </c>
      <c r="C44" s="213" t="s">
        <v>153</v>
      </c>
      <c r="D44" s="222">
        <v>69.400000000000006</v>
      </c>
      <c r="E44" s="223">
        <v>1277</v>
      </c>
      <c r="F44" s="208">
        <f t="shared" si="1"/>
        <v>88623.8</v>
      </c>
      <c r="G44" s="208">
        <v>398</v>
      </c>
      <c r="H44" s="208">
        <f>G44*D44</f>
        <v>27621.200000000001</v>
      </c>
      <c r="I44" s="208">
        <f t="shared" si="2"/>
        <v>116245</v>
      </c>
      <c r="J44" s="224"/>
      <c r="K44" s="225">
        <v>1277</v>
      </c>
      <c r="L44" s="210">
        <f t="shared" si="3"/>
        <v>0</v>
      </c>
      <c r="M44" s="210">
        <v>398</v>
      </c>
      <c r="N44" s="210">
        <f>M44*J44</f>
        <v>0</v>
      </c>
      <c r="O44" s="210">
        <f t="shared" si="4"/>
        <v>0</v>
      </c>
      <c r="P44" s="226">
        <f t="shared" si="0"/>
        <v>69.400000000000006</v>
      </c>
      <c r="Q44" s="227">
        <v>1277</v>
      </c>
      <c r="R44" s="212">
        <f t="shared" si="5"/>
        <v>88623.8</v>
      </c>
      <c r="S44" s="212">
        <v>398</v>
      </c>
      <c r="T44" s="212">
        <f>S44*P44</f>
        <v>27621.200000000001</v>
      </c>
      <c r="U44" s="212">
        <f t="shared" si="6"/>
        <v>116245</v>
      </c>
    </row>
    <row r="45" spans="1:21" s="221" customFormat="1" ht="17.45" hidden="1" customHeight="1" x14ac:dyDescent="0.25">
      <c r="A45" s="213"/>
      <c r="B45" s="280" t="s">
        <v>166</v>
      </c>
      <c r="C45" s="213" t="s">
        <v>153</v>
      </c>
      <c r="D45" s="222">
        <f>69.4*2</f>
        <v>138.80000000000001</v>
      </c>
      <c r="E45" s="223">
        <v>635</v>
      </c>
      <c r="F45" s="208">
        <f t="shared" si="1"/>
        <v>88138</v>
      </c>
      <c r="G45" s="208">
        <v>741</v>
      </c>
      <c r="H45" s="208">
        <f>G45*D45</f>
        <v>102850.8</v>
      </c>
      <c r="I45" s="208">
        <f t="shared" si="2"/>
        <v>190988.79999999999</v>
      </c>
      <c r="J45" s="224"/>
      <c r="K45" s="225">
        <v>635</v>
      </c>
      <c r="L45" s="210">
        <f t="shared" si="3"/>
        <v>0</v>
      </c>
      <c r="M45" s="210">
        <v>741</v>
      </c>
      <c r="N45" s="210">
        <f>M45*J45</f>
        <v>0</v>
      </c>
      <c r="O45" s="210">
        <f t="shared" si="4"/>
        <v>0</v>
      </c>
      <c r="P45" s="226">
        <f t="shared" si="0"/>
        <v>138.80000000000001</v>
      </c>
      <c r="Q45" s="227">
        <v>635</v>
      </c>
      <c r="R45" s="212">
        <f t="shared" si="5"/>
        <v>88138</v>
      </c>
      <c r="S45" s="212">
        <v>741</v>
      </c>
      <c r="T45" s="212">
        <f>S45*P45</f>
        <v>102850.8</v>
      </c>
      <c r="U45" s="212">
        <f t="shared" si="6"/>
        <v>190988.79999999999</v>
      </c>
    </row>
    <row r="46" spans="1:21" s="221" customFormat="1" ht="17.45" hidden="1" customHeight="1" x14ac:dyDescent="0.25">
      <c r="A46" s="213"/>
      <c r="B46" s="280" t="s">
        <v>167</v>
      </c>
      <c r="C46" s="213" t="s">
        <v>153</v>
      </c>
      <c r="D46" s="222">
        <f>69.4*2</f>
        <v>138.80000000000001</v>
      </c>
      <c r="E46" s="223">
        <v>76</v>
      </c>
      <c r="F46" s="208">
        <f t="shared" si="1"/>
        <v>10548.800000000001</v>
      </c>
      <c r="G46" s="208">
        <v>42</v>
      </c>
      <c r="H46" s="208">
        <f>G46*D46</f>
        <v>5829.6</v>
      </c>
      <c r="I46" s="208">
        <f t="shared" si="2"/>
        <v>16378.400000000001</v>
      </c>
      <c r="J46" s="224"/>
      <c r="K46" s="225">
        <v>76</v>
      </c>
      <c r="L46" s="210">
        <f t="shared" si="3"/>
        <v>0</v>
      </c>
      <c r="M46" s="210">
        <v>42</v>
      </c>
      <c r="N46" s="210">
        <f>M46*J46</f>
        <v>0</v>
      </c>
      <c r="O46" s="210">
        <f t="shared" si="4"/>
        <v>0</v>
      </c>
      <c r="P46" s="226">
        <f t="shared" si="0"/>
        <v>138.80000000000001</v>
      </c>
      <c r="Q46" s="227">
        <v>76</v>
      </c>
      <c r="R46" s="212">
        <f t="shared" si="5"/>
        <v>10548.800000000001</v>
      </c>
      <c r="S46" s="212">
        <v>42</v>
      </c>
      <c r="T46" s="212">
        <f>S46*P46</f>
        <v>5829.6</v>
      </c>
      <c r="U46" s="212">
        <f t="shared" si="6"/>
        <v>16378.400000000001</v>
      </c>
    </row>
    <row r="47" spans="1:21" s="221" customFormat="1" ht="17.45" customHeight="1" x14ac:dyDescent="0.25">
      <c r="A47" s="386"/>
      <c r="B47" s="327" t="s">
        <v>168</v>
      </c>
      <c r="C47" s="326"/>
      <c r="D47" s="308"/>
      <c r="E47" s="309"/>
      <c r="F47" s="310"/>
      <c r="G47" s="310"/>
      <c r="H47" s="310"/>
      <c r="I47" s="310"/>
      <c r="J47" s="335"/>
      <c r="K47" s="336"/>
      <c r="L47" s="332"/>
      <c r="M47" s="332"/>
      <c r="N47" s="332"/>
      <c r="O47" s="332"/>
      <c r="P47" s="226">
        <f t="shared" si="0"/>
        <v>0</v>
      </c>
      <c r="Q47" s="227"/>
      <c r="R47" s="212"/>
      <c r="S47" s="212"/>
      <c r="T47" s="212"/>
      <c r="U47" s="212"/>
    </row>
    <row r="48" spans="1:21" s="221" customFormat="1" ht="17.45" customHeight="1" x14ac:dyDescent="0.25">
      <c r="A48" s="386"/>
      <c r="B48" s="330" t="s">
        <v>169</v>
      </c>
      <c r="C48" s="326" t="s">
        <v>153</v>
      </c>
      <c r="D48" s="222">
        <v>352.5</v>
      </c>
      <c r="E48" s="223">
        <v>378</v>
      </c>
      <c r="F48" s="208">
        <f t="shared" ref="F48:F69" si="7">E48*D48</f>
        <v>133245</v>
      </c>
      <c r="G48" s="208">
        <v>73</v>
      </c>
      <c r="H48" s="208">
        <f t="shared" ref="H48:H69" si="8">G48*D48</f>
        <v>25732.5</v>
      </c>
      <c r="I48" s="208">
        <f t="shared" ref="I48:I69" si="9">F48+H48</f>
        <v>158977.5</v>
      </c>
      <c r="J48" s="335">
        <v>352.5</v>
      </c>
      <c r="K48" s="336">
        <v>378.26249999999999</v>
      </c>
      <c r="L48" s="332">
        <f t="shared" ref="L48:L69" si="10">K48*J48</f>
        <v>133337.53125</v>
      </c>
      <c r="M48" s="332">
        <v>72.930000000000007</v>
      </c>
      <c r="N48" s="332">
        <f t="shared" ref="N48:N69" si="11">M48*J48</f>
        <v>25707.825000000001</v>
      </c>
      <c r="O48" s="332">
        <f t="shared" ref="O48:O69" si="12">L48+N48</f>
        <v>159045.35625000001</v>
      </c>
      <c r="P48" s="226">
        <f t="shared" si="0"/>
        <v>0</v>
      </c>
      <c r="Q48" s="227">
        <v>378</v>
      </c>
      <c r="R48" s="212">
        <f t="shared" ref="R48:R69" si="13">Q48*P48</f>
        <v>0</v>
      </c>
      <c r="S48" s="212">
        <v>73</v>
      </c>
      <c r="T48" s="212">
        <f t="shared" ref="T48:T69" si="14">S48*P48</f>
        <v>0</v>
      </c>
      <c r="U48" s="212">
        <f t="shared" ref="U48:U69" si="15">R48+T48</f>
        <v>0</v>
      </c>
    </row>
    <row r="49" spans="1:21" s="221" customFormat="1" ht="17.45" customHeight="1" x14ac:dyDescent="0.25">
      <c r="A49" s="386"/>
      <c r="B49" s="330" t="s">
        <v>170</v>
      </c>
      <c r="C49" s="326" t="s">
        <v>171</v>
      </c>
      <c r="D49" s="222">
        <v>7.87</v>
      </c>
      <c r="E49" s="223">
        <v>13208</v>
      </c>
      <c r="F49" s="208">
        <f t="shared" si="7"/>
        <v>103946.96</v>
      </c>
      <c r="G49" s="208">
        <v>14998</v>
      </c>
      <c r="H49" s="208">
        <f t="shared" si="8"/>
        <v>118034.26</v>
      </c>
      <c r="I49" s="208">
        <f t="shared" si="9"/>
        <v>221981.22</v>
      </c>
      <c r="J49" s="335">
        <v>7.87</v>
      </c>
      <c r="K49" s="336">
        <v>13208</v>
      </c>
      <c r="L49" s="332">
        <f t="shared" si="10"/>
        <v>103946.96</v>
      </c>
      <c r="M49" s="332">
        <v>14998</v>
      </c>
      <c r="N49" s="332">
        <f t="shared" si="11"/>
        <v>118034.26</v>
      </c>
      <c r="O49" s="332">
        <f t="shared" si="12"/>
        <v>221981.22</v>
      </c>
      <c r="P49" s="226">
        <f t="shared" si="0"/>
        <v>0</v>
      </c>
      <c r="Q49" s="227">
        <v>13208</v>
      </c>
      <c r="R49" s="212">
        <f t="shared" si="13"/>
        <v>0</v>
      </c>
      <c r="S49" s="212">
        <v>14998</v>
      </c>
      <c r="T49" s="212">
        <f t="shared" si="14"/>
        <v>0</v>
      </c>
      <c r="U49" s="212">
        <f t="shared" si="15"/>
        <v>0</v>
      </c>
    </row>
    <row r="50" spans="1:21" s="221" customFormat="1" ht="17.45" hidden="1" customHeight="1" x14ac:dyDescent="0.25">
      <c r="A50" s="213"/>
      <c r="B50" s="280" t="s">
        <v>172</v>
      </c>
      <c r="C50" s="213" t="s">
        <v>153</v>
      </c>
      <c r="D50" s="222">
        <v>187.8</v>
      </c>
      <c r="E50" s="223">
        <v>4772</v>
      </c>
      <c r="F50" s="208">
        <f t="shared" si="7"/>
        <v>896181.60000000009</v>
      </c>
      <c r="G50" s="208">
        <v>2131</v>
      </c>
      <c r="H50" s="208">
        <f t="shared" si="8"/>
        <v>400201.80000000005</v>
      </c>
      <c r="I50" s="208">
        <f t="shared" si="9"/>
        <v>1296383.4000000001</v>
      </c>
      <c r="J50" s="224"/>
      <c r="K50" s="225">
        <v>4772</v>
      </c>
      <c r="L50" s="210">
        <f t="shared" si="10"/>
        <v>0</v>
      </c>
      <c r="M50" s="210">
        <v>2131</v>
      </c>
      <c r="N50" s="210">
        <f t="shared" si="11"/>
        <v>0</v>
      </c>
      <c r="O50" s="210">
        <f t="shared" si="12"/>
        <v>0</v>
      </c>
      <c r="P50" s="226">
        <f t="shared" si="0"/>
        <v>187.8</v>
      </c>
      <c r="Q50" s="227">
        <v>4772</v>
      </c>
      <c r="R50" s="212">
        <f t="shared" si="13"/>
        <v>896181.60000000009</v>
      </c>
      <c r="S50" s="212">
        <v>2131</v>
      </c>
      <c r="T50" s="212">
        <f t="shared" si="14"/>
        <v>400201.80000000005</v>
      </c>
      <c r="U50" s="212">
        <f t="shared" si="15"/>
        <v>1296383.4000000001</v>
      </c>
    </row>
    <row r="51" spans="1:21" s="221" customFormat="1" ht="17.45" hidden="1" customHeight="1" x14ac:dyDescent="0.25">
      <c r="A51" s="213"/>
      <c r="B51" s="280" t="s">
        <v>173</v>
      </c>
      <c r="C51" s="213" t="s">
        <v>153</v>
      </c>
      <c r="D51" s="222">
        <v>332.1</v>
      </c>
      <c r="E51" s="223">
        <v>2629</v>
      </c>
      <c r="F51" s="208">
        <f t="shared" si="7"/>
        <v>873090.9</v>
      </c>
      <c r="G51" s="208">
        <v>3034</v>
      </c>
      <c r="H51" s="208">
        <f t="shared" si="8"/>
        <v>1007591.4</v>
      </c>
      <c r="I51" s="208">
        <f t="shared" si="9"/>
        <v>1880682.3</v>
      </c>
      <c r="J51" s="224"/>
      <c r="K51" s="225">
        <v>2629</v>
      </c>
      <c r="L51" s="210">
        <f t="shared" si="10"/>
        <v>0</v>
      </c>
      <c r="M51" s="210">
        <v>3034</v>
      </c>
      <c r="N51" s="210">
        <f t="shared" si="11"/>
        <v>0</v>
      </c>
      <c r="O51" s="210">
        <f t="shared" si="12"/>
        <v>0</v>
      </c>
      <c r="P51" s="226">
        <f t="shared" si="0"/>
        <v>332.1</v>
      </c>
      <c r="Q51" s="227">
        <v>2629</v>
      </c>
      <c r="R51" s="212">
        <f t="shared" si="13"/>
        <v>873090.9</v>
      </c>
      <c r="S51" s="212">
        <v>3034</v>
      </c>
      <c r="T51" s="212">
        <f t="shared" si="14"/>
        <v>1007591.4</v>
      </c>
      <c r="U51" s="212">
        <f t="shared" si="15"/>
        <v>1880682.3</v>
      </c>
    </row>
    <row r="52" spans="1:21" s="221" customFormat="1" ht="17.45" hidden="1" customHeight="1" x14ac:dyDescent="0.25">
      <c r="A52" s="213"/>
      <c r="B52" s="280" t="s">
        <v>174</v>
      </c>
      <c r="C52" s="213" t="s">
        <v>153</v>
      </c>
      <c r="D52" s="222">
        <v>121.8</v>
      </c>
      <c r="E52" s="223">
        <v>708</v>
      </c>
      <c r="F52" s="208">
        <f t="shared" si="7"/>
        <v>86234.4</v>
      </c>
      <c r="G52" s="208">
        <v>2642</v>
      </c>
      <c r="H52" s="208">
        <f t="shared" si="8"/>
        <v>321795.59999999998</v>
      </c>
      <c r="I52" s="208">
        <f t="shared" si="9"/>
        <v>408030</v>
      </c>
      <c r="J52" s="224"/>
      <c r="K52" s="225">
        <v>708</v>
      </c>
      <c r="L52" s="210">
        <f t="shared" si="10"/>
        <v>0</v>
      </c>
      <c r="M52" s="210">
        <v>2642</v>
      </c>
      <c r="N52" s="210">
        <f t="shared" si="11"/>
        <v>0</v>
      </c>
      <c r="O52" s="210">
        <f t="shared" si="12"/>
        <v>0</v>
      </c>
      <c r="P52" s="226">
        <f t="shared" si="0"/>
        <v>121.8</v>
      </c>
      <c r="Q52" s="227">
        <v>708</v>
      </c>
      <c r="R52" s="212">
        <f t="shared" si="13"/>
        <v>86234.4</v>
      </c>
      <c r="S52" s="212">
        <v>2642</v>
      </c>
      <c r="T52" s="212">
        <f t="shared" si="14"/>
        <v>321795.59999999998</v>
      </c>
      <c r="U52" s="212">
        <f t="shared" si="15"/>
        <v>408030</v>
      </c>
    </row>
    <row r="53" spans="1:21" s="221" customFormat="1" ht="17.45" hidden="1" customHeight="1" x14ac:dyDescent="0.25">
      <c r="A53" s="213"/>
      <c r="B53" s="280" t="s">
        <v>175</v>
      </c>
      <c r="C53" s="213" t="s">
        <v>153</v>
      </c>
      <c r="D53" s="222">
        <v>141.30000000000001</v>
      </c>
      <c r="E53" s="223">
        <v>681</v>
      </c>
      <c r="F53" s="208">
        <f t="shared" si="7"/>
        <v>96225.3</v>
      </c>
      <c r="G53" s="208">
        <v>1084</v>
      </c>
      <c r="H53" s="208">
        <f t="shared" si="8"/>
        <v>153169.20000000001</v>
      </c>
      <c r="I53" s="208">
        <f t="shared" si="9"/>
        <v>249394.5</v>
      </c>
      <c r="J53" s="224"/>
      <c r="K53" s="225">
        <v>681</v>
      </c>
      <c r="L53" s="210">
        <f t="shared" si="10"/>
        <v>0</v>
      </c>
      <c r="M53" s="210">
        <v>1084</v>
      </c>
      <c r="N53" s="210">
        <f t="shared" si="11"/>
        <v>0</v>
      </c>
      <c r="O53" s="210">
        <f t="shared" si="12"/>
        <v>0</v>
      </c>
      <c r="P53" s="226">
        <f t="shared" si="0"/>
        <v>141.30000000000001</v>
      </c>
      <c r="Q53" s="227">
        <v>681</v>
      </c>
      <c r="R53" s="212">
        <f t="shared" si="13"/>
        <v>96225.3</v>
      </c>
      <c r="S53" s="212">
        <v>1084</v>
      </c>
      <c r="T53" s="212">
        <f t="shared" si="14"/>
        <v>153169.20000000001</v>
      </c>
      <c r="U53" s="212">
        <f t="shared" si="15"/>
        <v>249394.5</v>
      </c>
    </row>
    <row r="54" spans="1:21" s="221" customFormat="1" ht="17.45" hidden="1" customHeight="1" x14ac:dyDescent="0.25">
      <c r="A54" s="213"/>
      <c r="B54" s="280" t="s">
        <v>176</v>
      </c>
      <c r="C54" s="213" t="s">
        <v>153</v>
      </c>
      <c r="D54" s="222">
        <v>355.6</v>
      </c>
      <c r="E54" s="223">
        <v>3576</v>
      </c>
      <c r="F54" s="208">
        <f t="shared" si="7"/>
        <v>1271625.6000000001</v>
      </c>
      <c r="G54" s="208">
        <v>1630</v>
      </c>
      <c r="H54" s="208">
        <f t="shared" si="8"/>
        <v>579628</v>
      </c>
      <c r="I54" s="208">
        <f t="shared" si="9"/>
        <v>1851253.6</v>
      </c>
      <c r="J54" s="224"/>
      <c r="K54" s="225">
        <v>3576</v>
      </c>
      <c r="L54" s="210">
        <f t="shared" si="10"/>
        <v>0</v>
      </c>
      <c r="M54" s="210">
        <v>1630</v>
      </c>
      <c r="N54" s="210">
        <f t="shared" si="11"/>
        <v>0</v>
      </c>
      <c r="O54" s="210">
        <f t="shared" si="12"/>
        <v>0</v>
      </c>
      <c r="P54" s="226">
        <f t="shared" si="0"/>
        <v>355.6</v>
      </c>
      <c r="Q54" s="227">
        <v>3576</v>
      </c>
      <c r="R54" s="212">
        <f t="shared" si="13"/>
        <v>1271625.6000000001</v>
      </c>
      <c r="S54" s="212">
        <v>1630</v>
      </c>
      <c r="T54" s="212">
        <f t="shared" si="14"/>
        <v>579628</v>
      </c>
      <c r="U54" s="212">
        <f t="shared" si="15"/>
        <v>1851253.6</v>
      </c>
    </row>
    <row r="55" spans="1:21" s="221" customFormat="1" ht="17.45" hidden="1" customHeight="1" x14ac:dyDescent="0.25">
      <c r="A55" s="213"/>
      <c r="B55" s="280" t="s">
        <v>177</v>
      </c>
      <c r="C55" s="213" t="s">
        <v>153</v>
      </c>
      <c r="D55" s="222">
        <v>2</v>
      </c>
      <c r="E55" s="223">
        <v>4149</v>
      </c>
      <c r="F55" s="208">
        <f t="shared" si="7"/>
        <v>8298</v>
      </c>
      <c r="G55" s="208">
        <v>2131</v>
      </c>
      <c r="H55" s="208">
        <f t="shared" si="8"/>
        <v>4262</v>
      </c>
      <c r="I55" s="208">
        <f t="shared" si="9"/>
        <v>12560</v>
      </c>
      <c r="J55" s="224"/>
      <c r="K55" s="225">
        <v>4149</v>
      </c>
      <c r="L55" s="210">
        <f t="shared" si="10"/>
        <v>0</v>
      </c>
      <c r="M55" s="210">
        <v>2131</v>
      </c>
      <c r="N55" s="210">
        <f t="shared" si="11"/>
        <v>0</v>
      </c>
      <c r="O55" s="210">
        <f t="shared" si="12"/>
        <v>0</v>
      </c>
      <c r="P55" s="226">
        <f t="shared" si="0"/>
        <v>2</v>
      </c>
      <c r="Q55" s="227">
        <v>4149</v>
      </c>
      <c r="R55" s="212">
        <f t="shared" si="13"/>
        <v>8298</v>
      </c>
      <c r="S55" s="212">
        <v>2131</v>
      </c>
      <c r="T55" s="212">
        <f t="shared" si="14"/>
        <v>4262</v>
      </c>
      <c r="U55" s="212">
        <f t="shared" si="15"/>
        <v>12560</v>
      </c>
    </row>
    <row r="56" spans="1:21" s="221" customFormat="1" ht="23.25" hidden="1" customHeight="1" x14ac:dyDescent="0.25">
      <c r="A56" s="213"/>
      <c r="B56" s="280" t="s">
        <v>178</v>
      </c>
      <c r="C56" s="213" t="s">
        <v>153</v>
      </c>
      <c r="D56" s="222">
        <v>141.30000000000001</v>
      </c>
      <c r="E56" s="223">
        <v>3470</v>
      </c>
      <c r="F56" s="208">
        <f t="shared" si="7"/>
        <v>490311.00000000006</v>
      </c>
      <c r="G56" s="208">
        <v>1590</v>
      </c>
      <c r="H56" s="208">
        <f t="shared" si="8"/>
        <v>224667.00000000003</v>
      </c>
      <c r="I56" s="208">
        <f t="shared" si="9"/>
        <v>714978.00000000012</v>
      </c>
      <c r="J56" s="224"/>
      <c r="K56" s="225">
        <v>3470</v>
      </c>
      <c r="L56" s="210">
        <f t="shared" si="10"/>
        <v>0</v>
      </c>
      <c r="M56" s="210">
        <v>1590</v>
      </c>
      <c r="N56" s="210">
        <f t="shared" si="11"/>
        <v>0</v>
      </c>
      <c r="O56" s="210">
        <f t="shared" si="12"/>
        <v>0</v>
      </c>
      <c r="P56" s="226">
        <f t="shared" si="0"/>
        <v>141.30000000000001</v>
      </c>
      <c r="Q56" s="227">
        <v>3470</v>
      </c>
      <c r="R56" s="212">
        <f t="shared" si="13"/>
        <v>490311.00000000006</v>
      </c>
      <c r="S56" s="212">
        <v>1590</v>
      </c>
      <c r="T56" s="212">
        <f t="shared" si="14"/>
        <v>224667.00000000003</v>
      </c>
      <c r="U56" s="212">
        <f t="shared" si="15"/>
        <v>714978.00000000012</v>
      </c>
    </row>
    <row r="57" spans="1:21" s="221" customFormat="1" ht="17.45" hidden="1" customHeight="1" x14ac:dyDescent="0.25">
      <c r="A57" s="213"/>
      <c r="B57" s="280" t="s">
        <v>179</v>
      </c>
      <c r="C57" s="213" t="s">
        <v>153</v>
      </c>
      <c r="D57" s="222">
        <v>1140.5999999999999</v>
      </c>
      <c r="E57" s="223">
        <v>76</v>
      </c>
      <c r="F57" s="208">
        <f t="shared" si="7"/>
        <v>86685.599999999991</v>
      </c>
      <c r="G57" s="208">
        <v>42</v>
      </c>
      <c r="H57" s="208">
        <f t="shared" si="8"/>
        <v>47905.2</v>
      </c>
      <c r="I57" s="208">
        <f t="shared" si="9"/>
        <v>134590.79999999999</v>
      </c>
      <c r="J57" s="224"/>
      <c r="K57" s="225">
        <v>76</v>
      </c>
      <c r="L57" s="210">
        <f t="shared" si="10"/>
        <v>0</v>
      </c>
      <c r="M57" s="210">
        <v>42</v>
      </c>
      <c r="N57" s="210">
        <f t="shared" si="11"/>
        <v>0</v>
      </c>
      <c r="O57" s="210">
        <f t="shared" si="12"/>
        <v>0</v>
      </c>
      <c r="P57" s="226">
        <f t="shared" si="0"/>
        <v>1140.5999999999999</v>
      </c>
      <c r="Q57" s="227">
        <v>76</v>
      </c>
      <c r="R57" s="212">
        <f t="shared" si="13"/>
        <v>86685.599999999991</v>
      </c>
      <c r="S57" s="212">
        <v>42</v>
      </c>
      <c r="T57" s="212">
        <f t="shared" si="14"/>
        <v>47905.2</v>
      </c>
      <c r="U57" s="212">
        <f t="shared" si="15"/>
        <v>134590.79999999999</v>
      </c>
    </row>
    <row r="58" spans="1:21" s="230" customFormat="1" ht="17.45" customHeight="1" x14ac:dyDescent="0.25">
      <c r="A58" s="393"/>
      <c r="B58" s="339" t="s">
        <v>180</v>
      </c>
      <c r="C58" s="328" t="s">
        <v>153</v>
      </c>
      <c r="D58" s="215">
        <v>1194.52</v>
      </c>
      <c r="E58" s="216">
        <v>4448</v>
      </c>
      <c r="F58" s="201">
        <f t="shared" si="7"/>
        <v>5313224.96</v>
      </c>
      <c r="G58" s="201">
        <v>3702</v>
      </c>
      <c r="H58" s="201">
        <f t="shared" si="8"/>
        <v>4422113.04</v>
      </c>
      <c r="I58" s="201">
        <f t="shared" si="9"/>
        <v>9735338</v>
      </c>
      <c r="J58" s="333">
        <v>98.58</v>
      </c>
      <c r="K58" s="334">
        <v>4448.1898168301896</v>
      </c>
      <c r="L58" s="331">
        <f t="shared" si="10"/>
        <v>438502.55214312009</v>
      </c>
      <c r="M58" s="331">
        <v>3702.4359575394301</v>
      </c>
      <c r="N58" s="331">
        <f t="shared" si="11"/>
        <v>364986.13669423701</v>
      </c>
      <c r="O58" s="331">
        <f t="shared" si="12"/>
        <v>803488.6888373571</v>
      </c>
      <c r="P58" s="226">
        <f t="shared" si="0"/>
        <v>1095.94</v>
      </c>
      <c r="Q58" s="220">
        <v>4448</v>
      </c>
      <c r="R58" s="205">
        <f t="shared" si="13"/>
        <v>4874741.12</v>
      </c>
      <c r="S58" s="205">
        <v>3702</v>
      </c>
      <c r="T58" s="205">
        <f t="shared" si="14"/>
        <v>4057169.8800000004</v>
      </c>
      <c r="U58" s="205">
        <f t="shared" si="15"/>
        <v>8931911</v>
      </c>
    </row>
    <row r="59" spans="1:21" s="230" customFormat="1" ht="17.45" hidden="1" customHeight="1" x14ac:dyDescent="0.25">
      <c r="A59" s="214"/>
      <c r="B59" s="281" t="s">
        <v>181</v>
      </c>
      <c r="C59" s="214" t="s">
        <v>31</v>
      </c>
      <c r="D59" s="215">
        <v>11</v>
      </c>
      <c r="E59" s="216">
        <v>34209</v>
      </c>
      <c r="F59" s="201">
        <f t="shared" si="7"/>
        <v>376299</v>
      </c>
      <c r="G59" s="201">
        <v>89433</v>
      </c>
      <c r="H59" s="201">
        <f t="shared" si="8"/>
        <v>983763</v>
      </c>
      <c r="I59" s="201">
        <f t="shared" si="9"/>
        <v>1360062</v>
      </c>
      <c r="J59" s="217"/>
      <c r="K59" s="218">
        <v>34209</v>
      </c>
      <c r="L59" s="203">
        <f t="shared" si="10"/>
        <v>0</v>
      </c>
      <c r="M59" s="203">
        <v>89433</v>
      </c>
      <c r="N59" s="203">
        <f t="shared" si="11"/>
        <v>0</v>
      </c>
      <c r="O59" s="203">
        <f t="shared" si="12"/>
        <v>0</v>
      </c>
      <c r="P59" s="226">
        <f t="shared" si="0"/>
        <v>11</v>
      </c>
      <c r="Q59" s="220">
        <v>34209</v>
      </c>
      <c r="R59" s="205">
        <f t="shared" si="13"/>
        <v>376299</v>
      </c>
      <c r="S59" s="205">
        <v>89433</v>
      </c>
      <c r="T59" s="205">
        <f t="shared" si="14"/>
        <v>983763</v>
      </c>
      <c r="U59" s="205">
        <f t="shared" si="15"/>
        <v>1360062</v>
      </c>
    </row>
    <row r="60" spans="1:21" s="230" customFormat="1" ht="17.45" hidden="1" customHeight="1" x14ac:dyDescent="0.25">
      <c r="A60" s="214"/>
      <c r="B60" s="281" t="s">
        <v>182</v>
      </c>
      <c r="C60" s="214" t="s">
        <v>31</v>
      </c>
      <c r="D60" s="215">
        <v>6</v>
      </c>
      <c r="E60" s="216">
        <v>18204</v>
      </c>
      <c r="F60" s="201">
        <f t="shared" si="7"/>
        <v>109224</v>
      </c>
      <c r="G60" s="201">
        <v>79865</v>
      </c>
      <c r="H60" s="201">
        <f t="shared" si="8"/>
        <v>479190</v>
      </c>
      <c r="I60" s="201">
        <f t="shared" si="9"/>
        <v>588414</v>
      </c>
      <c r="J60" s="217"/>
      <c r="K60" s="218">
        <v>18204</v>
      </c>
      <c r="L60" s="203">
        <f t="shared" si="10"/>
        <v>0</v>
      </c>
      <c r="M60" s="203">
        <v>79865</v>
      </c>
      <c r="N60" s="203">
        <f t="shared" si="11"/>
        <v>0</v>
      </c>
      <c r="O60" s="203">
        <f t="shared" si="12"/>
        <v>0</v>
      </c>
      <c r="P60" s="226">
        <f t="shared" si="0"/>
        <v>6</v>
      </c>
      <c r="Q60" s="220">
        <v>18204</v>
      </c>
      <c r="R60" s="205">
        <f t="shared" si="13"/>
        <v>109224</v>
      </c>
      <c r="S60" s="205">
        <v>79865</v>
      </c>
      <c r="T60" s="205">
        <f t="shared" si="14"/>
        <v>479190</v>
      </c>
      <c r="U60" s="205">
        <f t="shared" si="15"/>
        <v>588414</v>
      </c>
    </row>
    <row r="61" spans="1:21" s="230" customFormat="1" ht="17.45" hidden="1" customHeight="1" x14ac:dyDescent="0.25">
      <c r="A61" s="214"/>
      <c r="B61" s="281" t="s">
        <v>183</v>
      </c>
      <c r="C61" s="214" t="s">
        <v>31</v>
      </c>
      <c r="D61" s="215">
        <v>42</v>
      </c>
      <c r="E61" s="216">
        <v>14176</v>
      </c>
      <c r="F61" s="201">
        <f t="shared" si="7"/>
        <v>595392</v>
      </c>
      <c r="G61" s="201">
        <v>34900</v>
      </c>
      <c r="H61" s="201">
        <f t="shared" si="8"/>
        <v>1465800</v>
      </c>
      <c r="I61" s="201">
        <f t="shared" si="9"/>
        <v>2061192</v>
      </c>
      <c r="J61" s="217"/>
      <c r="K61" s="218">
        <v>14176</v>
      </c>
      <c r="L61" s="203">
        <f t="shared" si="10"/>
        <v>0</v>
      </c>
      <c r="M61" s="203">
        <v>34900</v>
      </c>
      <c r="N61" s="203">
        <f t="shared" si="11"/>
        <v>0</v>
      </c>
      <c r="O61" s="203">
        <f t="shared" si="12"/>
        <v>0</v>
      </c>
      <c r="P61" s="226">
        <f t="shared" si="0"/>
        <v>42</v>
      </c>
      <c r="Q61" s="220">
        <v>14176</v>
      </c>
      <c r="R61" s="205">
        <f t="shared" si="13"/>
        <v>595392</v>
      </c>
      <c r="S61" s="205">
        <v>34900</v>
      </c>
      <c r="T61" s="205">
        <f t="shared" si="14"/>
        <v>1465800</v>
      </c>
      <c r="U61" s="205">
        <f t="shared" si="15"/>
        <v>2061192</v>
      </c>
    </row>
    <row r="62" spans="1:21" s="221" customFormat="1" ht="17.45" hidden="1" customHeight="1" x14ac:dyDescent="0.25">
      <c r="A62" s="231"/>
      <c r="B62" s="228" t="s">
        <v>184</v>
      </c>
      <c r="C62" s="231" t="s">
        <v>31</v>
      </c>
      <c r="D62" s="232">
        <v>1</v>
      </c>
      <c r="E62" s="233">
        <v>504288</v>
      </c>
      <c r="F62" s="234">
        <f t="shared" si="7"/>
        <v>504288</v>
      </c>
      <c r="G62" s="234">
        <v>855301</v>
      </c>
      <c r="H62" s="234">
        <f t="shared" si="8"/>
        <v>855301</v>
      </c>
      <c r="I62" s="234">
        <f t="shared" si="9"/>
        <v>1359589</v>
      </c>
      <c r="J62" s="235"/>
      <c r="K62" s="236">
        <v>504288</v>
      </c>
      <c r="L62" s="237">
        <f t="shared" si="10"/>
        <v>0</v>
      </c>
      <c r="M62" s="237">
        <v>855301</v>
      </c>
      <c r="N62" s="237">
        <f t="shared" si="11"/>
        <v>0</v>
      </c>
      <c r="O62" s="237">
        <f t="shared" si="12"/>
        <v>0</v>
      </c>
      <c r="P62" s="226">
        <f t="shared" si="0"/>
        <v>1</v>
      </c>
      <c r="Q62" s="238">
        <v>504288</v>
      </c>
      <c r="R62" s="239">
        <f t="shared" si="13"/>
        <v>504288</v>
      </c>
      <c r="S62" s="239">
        <v>855301</v>
      </c>
      <c r="T62" s="239">
        <f t="shared" si="14"/>
        <v>855301</v>
      </c>
      <c r="U62" s="239">
        <f t="shared" si="15"/>
        <v>1359589</v>
      </c>
    </row>
    <row r="63" spans="1:21" s="221" customFormat="1" ht="17.45" customHeight="1" x14ac:dyDescent="0.25">
      <c r="A63" s="394"/>
      <c r="B63" s="327" t="s">
        <v>185</v>
      </c>
      <c r="C63" s="340" t="s">
        <v>171</v>
      </c>
      <c r="D63" s="232">
        <v>41.2</v>
      </c>
      <c r="E63" s="233">
        <v>44344</v>
      </c>
      <c r="F63" s="234">
        <f t="shared" si="7"/>
        <v>1826972.8</v>
      </c>
      <c r="G63" s="234">
        <v>47372</v>
      </c>
      <c r="H63" s="234">
        <f t="shared" si="8"/>
        <v>1951726.4000000001</v>
      </c>
      <c r="I63" s="234">
        <f t="shared" si="9"/>
        <v>3778699.2</v>
      </c>
      <c r="J63" s="341">
        <v>41.2</v>
      </c>
      <c r="K63" s="342">
        <v>44343.5</v>
      </c>
      <c r="L63" s="343">
        <f t="shared" si="10"/>
        <v>1826952.2000000002</v>
      </c>
      <c r="M63" s="343">
        <v>47372</v>
      </c>
      <c r="N63" s="343">
        <f t="shared" si="11"/>
        <v>1951726.4000000001</v>
      </c>
      <c r="O63" s="343">
        <f t="shared" si="12"/>
        <v>3778678.6000000006</v>
      </c>
      <c r="P63" s="226">
        <f t="shared" si="0"/>
        <v>0</v>
      </c>
      <c r="Q63" s="238">
        <v>44344</v>
      </c>
      <c r="R63" s="239">
        <f t="shared" si="13"/>
        <v>0</v>
      </c>
      <c r="S63" s="239">
        <v>47372</v>
      </c>
      <c r="T63" s="239">
        <f t="shared" si="14"/>
        <v>0</v>
      </c>
      <c r="U63" s="239">
        <f t="shared" si="15"/>
        <v>0</v>
      </c>
    </row>
    <row r="64" spans="1:21" s="230" customFormat="1" ht="17.45" hidden="1" customHeight="1" x14ac:dyDescent="0.25">
      <c r="A64" s="240"/>
      <c r="B64" s="228" t="s">
        <v>186</v>
      </c>
      <c r="C64" s="240" t="s">
        <v>153</v>
      </c>
      <c r="D64" s="282">
        <v>387</v>
      </c>
      <c r="E64" s="234">
        <v>3576</v>
      </c>
      <c r="F64" s="234">
        <f t="shared" si="7"/>
        <v>1383912</v>
      </c>
      <c r="G64" s="234">
        <v>3510</v>
      </c>
      <c r="H64" s="234">
        <f t="shared" si="8"/>
        <v>1358370</v>
      </c>
      <c r="I64" s="234">
        <f t="shared" si="9"/>
        <v>2742282</v>
      </c>
      <c r="J64" s="283"/>
      <c r="K64" s="237">
        <v>3576</v>
      </c>
      <c r="L64" s="237">
        <f t="shared" si="10"/>
        <v>0</v>
      </c>
      <c r="M64" s="237">
        <v>3510</v>
      </c>
      <c r="N64" s="237">
        <f t="shared" si="11"/>
        <v>0</v>
      </c>
      <c r="O64" s="237">
        <f t="shared" si="12"/>
        <v>0</v>
      </c>
      <c r="P64" s="226">
        <f t="shared" si="0"/>
        <v>387</v>
      </c>
      <c r="Q64" s="241">
        <v>3576</v>
      </c>
      <c r="R64" s="241">
        <f t="shared" si="13"/>
        <v>1383912</v>
      </c>
      <c r="S64" s="241">
        <v>3510</v>
      </c>
      <c r="T64" s="241">
        <f t="shared" si="14"/>
        <v>1358370</v>
      </c>
      <c r="U64" s="239">
        <f t="shared" si="15"/>
        <v>2742282</v>
      </c>
    </row>
    <row r="65" spans="1:21" s="230" customFormat="1" ht="17.45" customHeight="1" x14ac:dyDescent="0.25">
      <c r="A65" s="395"/>
      <c r="B65" s="327" t="s">
        <v>187</v>
      </c>
      <c r="C65" s="344" t="s">
        <v>31</v>
      </c>
      <c r="D65" s="282">
        <v>15</v>
      </c>
      <c r="E65" s="234">
        <v>25728</v>
      </c>
      <c r="F65" s="234">
        <f t="shared" si="7"/>
        <v>385920</v>
      </c>
      <c r="G65" s="234">
        <v>850</v>
      </c>
      <c r="H65" s="234">
        <f t="shared" si="8"/>
        <v>12750</v>
      </c>
      <c r="I65" s="234">
        <f t="shared" si="9"/>
        <v>398670</v>
      </c>
      <c r="J65" s="345">
        <v>15</v>
      </c>
      <c r="K65" s="343">
        <v>25728.400000000001</v>
      </c>
      <c r="L65" s="343">
        <f t="shared" si="10"/>
        <v>385926</v>
      </c>
      <c r="M65" s="343">
        <v>850.2</v>
      </c>
      <c r="N65" s="343">
        <f t="shared" si="11"/>
        <v>12753</v>
      </c>
      <c r="O65" s="343">
        <f t="shared" si="12"/>
        <v>398679</v>
      </c>
      <c r="P65" s="226">
        <f t="shared" si="0"/>
        <v>0</v>
      </c>
      <c r="Q65" s="241">
        <v>25728</v>
      </c>
      <c r="R65" s="241">
        <f t="shared" si="13"/>
        <v>0</v>
      </c>
      <c r="S65" s="241">
        <v>850</v>
      </c>
      <c r="T65" s="241">
        <f t="shared" si="14"/>
        <v>0</v>
      </c>
      <c r="U65" s="239">
        <f t="shared" si="15"/>
        <v>0</v>
      </c>
    </row>
    <row r="66" spans="1:21" s="230" customFormat="1" ht="17.45" hidden="1" customHeight="1" x14ac:dyDescent="0.25">
      <c r="A66" s="240"/>
      <c r="B66" s="228" t="s">
        <v>188</v>
      </c>
      <c r="C66" s="240" t="s">
        <v>31</v>
      </c>
      <c r="D66" s="282">
        <v>1</v>
      </c>
      <c r="E66" s="234">
        <v>89510</v>
      </c>
      <c r="F66" s="234">
        <f t="shared" si="7"/>
        <v>89510</v>
      </c>
      <c r="G66" s="234">
        <v>73185</v>
      </c>
      <c r="H66" s="234">
        <f t="shared" si="8"/>
        <v>73185</v>
      </c>
      <c r="I66" s="234">
        <f t="shared" si="9"/>
        <v>162695</v>
      </c>
      <c r="J66" s="283"/>
      <c r="K66" s="237">
        <v>89510</v>
      </c>
      <c r="L66" s="237">
        <f t="shared" si="10"/>
        <v>0</v>
      </c>
      <c r="M66" s="237">
        <v>73185</v>
      </c>
      <c r="N66" s="237">
        <f t="shared" si="11"/>
        <v>0</v>
      </c>
      <c r="O66" s="237">
        <f t="shared" si="12"/>
        <v>0</v>
      </c>
      <c r="P66" s="226">
        <f t="shared" si="0"/>
        <v>1</v>
      </c>
      <c r="Q66" s="241">
        <v>89510</v>
      </c>
      <c r="R66" s="241">
        <f t="shared" si="13"/>
        <v>89510</v>
      </c>
      <c r="S66" s="241">
        <v>73185</v>
      </c>
      <c r="T66" s="241">
        <f t="shared" si="14"/>
        <v>73185</v>
      </c>
      <c r="U66" s="239">
        <f t="shared" si="15"/>
        <v>162695</v>
      </c>
    </row>
    <row r="67" spans="1:21" s="221" customFormat="1" ht="17.45" hidden="1" customHeight="1" x14ac:dyDescent="0.25">
      <c r="A67" s="240"/>
      <c r="B67" s="228" t="s">
        <v>189</v>
      </c>
      <c r="C67" s="240" t="s">
        <v>31</v>
      </c>
      <c r="D67" s="282">
        <v>12</v>
      </c>
      <c r="E67" s="234">
        <v>11910</v>
      </c>
      <c r="F67" s="234">
        <f t="shared" si="7"/>
        <v>142920</v>
      </c>
      <c r="G67" s="234">
        <v>4539</v>
      </c>
      <c r="H67" s="234">
        <f t="shared" si="8"/>
        <v>54468</v>
      </c>
      <c r="I67" s="234">
        <f t="shared" si="9"/>
        <v>197388</v>
      </c>
      <c r="J67" s="283"/>
      <c r="K67" s="237">
        <v>11910</v>
      </c>
      <c r="L67" s="237">
        <f t="shared" si="10"/>
        <v>0</v>
      </c>
      <c r="M67" s="237">
        <v>4539</v>
      </c>
      <c r="N67" s="237">
        <f t="shared" si="11"/>
        <v>0</v>
      </c>
      <c r="O67" s="237">
        <f t="shared" si="12"/>
        <v>0</v>
      </c>
      <c r="P67" s="226">
        <f t="shared" si="0"/>
        <v>12</v>
      </c>
      <c r="Q67" s="241">
        <v>11910</v>
      </c>
      <c r="R67" s="241">
        <f t="shared" si="13"/>
        <v>142920</v>
      </c>
      <c r="S67" s="241">
        <v>4539</v>
      </c>
      <c r="T67" s="241">
        <f t="shared" si="14"/>
        <v>54468</v>
      </c>
      <c r="U67" s="239">
        <f t="shared" si="15"/>
        <v>197388</v>
      </c>
    </row>
    <row r="68" spans="1:21" s="230" customFormat="1" ht="28.5" hidden="1" customHeight="1" x14ac:dyDescent="0.25">
      <c r="A68" s="240"/>
      <c r="B68" s="228" t="s">
        <v>190</v>
      </c>
      <c r="C68" s="240" t="s">
        <v>31</v>
      </c>
      <c r="D68" s="282">
        <v>5</v>
      </c>
      <c r="E68" s="234">
        <v>43830</v>
      </c>
      <c r="F68" s="234">
        <f t="shared" si="7"/>
        <v>219150</v>
      </c>
      <c r="G68" s="234">
        <v>26306</v>
      </c>
      <c r="H68" s="234">
        <f t="shared" si="8"/>
        <v>131530</v>
      </c>
      <c r="I68" s="234">
        <f t="shared" si="9"/>
        <v>350680</v>
      </c>
      <c r="J68" s="283"/>
      <c r="K68" s="237">
        <v>43830</v>
      </c>
      <c r="L68" s="237">
        <f t="shared" si="10"/>
        <v>0</v>
      </c>
      <c r="M68" s="237">
        <v>26306</v>
      </c>
      <c r="N68" s="237">
        <f t="shared" si="11"/>
        <v>0</v>
      </c>
      <c r="O68" s="237">
        <f t="shared" si="12"/>
        <v>0</v>
      </c>
      <c r="P68" s="226">
        <f t="shared" si="0"/>
        <v>5</v>
      </c>
      <c r="Q68" s="241">
        <v>43830</v>
      </c>
      <c r="R68" s="241">
        <f t="shared" si="13"/>
        <v>219150</v>
      </c>
      <c r="S68" s="241">
        <v>26306</v>
      </c>
      <c r="T68" s="241">
        <f t="shared" si="14"/>
        <v>131530</v>
      </c>
      <c r="U68" s="239">
        <f t="shared" si="15"/>
        <v>350680</v>
      </c>
    </row>
    <row r="69" spans="1:21" s="230" customFormat="1" ht="17.45" customHeight="1" x14ac:dyDescent="0.25">
      <c r="A69" s="395"/>
      <c r="B69" s="327" t="s">
        <v>191</v>
      </c>
      <c r="C69" s="344" t="s">
        <v>31</v>
      </c>
      <c r="D69" s="315">
        <v>1</v>
      </c>
      <c r="E69" s="314">
        <v>219290</v>
      </c>
      <c r="F69" s="314">
        <f t="shared" si="7"/>
        <v>219290</v>
      </c>
      <c r="G69" s="314">
        <v>155542</v>
      </c>
      <c r="H69" s="314">
        <f t="shared" si="8"/>
        <v>155542</v>
      </c>
      <c r="I69" s="314">
        <f t="shared" si="9"/>
        <v>374832</v>
      </c>
      <c r="J69" s="345"/>
      <c r="K69" s="343">
        <v>219290</v>
      </c>
      <c r="L69" s="343">
        <f t="shared" si="10"/>
        <v>0</v>
      </c>
      <c r="M69" s="343">
        <v>155542</v>
      </c>
      <c r="N69" s="343">
        <f t="shared" si="11"/>
        <v>0</v>
      </c>
      <c r="O69" s="343">
        <f t="shared" si="12"/>
        <v>0</v>
      </c>
      <c r="P69" s="226">
        <f t="shared" si="0"/>
        <v>1</v>
      </c>
      <c r="Q69" s="241">
        <v>219290</v>
      </c>
      <c r="R69" s="241">
        <f t="shared" si="13"/>
        <v>219290</v>
      </c>
      <c r="S69" s="241">
        <v>155542</v>
      </c>
      <c r="T69" s="241">
        <f t="shared" si="14"/>
        <v>155542</v>
      </c>
      <c r="U69" s="239">
        <f t="shared" si="15"/>
        <v>374832</v>
      </c>
    </row>
    <row r="70" spans="1:21" s="242" customFormat="1" ht="17.45" customHeight="1" x14ac:dyDescent="0.25">
      <c r="A70" s="392" t="s">
        <v>192</v>
      </c>
      <c r="B70" s="324" t="s">
        <v>193</v>
      </c>
      <c r="C70" s="325"/>
      <c r="D70" s="316"/>
      <c r="E70" s="310"/>
      <c r="F70" s="310">
        <f>F71+F74+F76+F81+F83+F86</f>
        <v>11518337.559999999</v>
      </c>
      <c r="G70" s="310"/>
      <c r="H70" s="310">
        <f>H71+H74+H76+H81+H83+H86</f>
        <v>20862914.249999996</v>
      </c>
      <c r="I70" s="310">
        <f>I71+I74+I76+I81+I83+I86</f>
        <v>32381251.809999995</v>
      </c>
      <c r="J70" s="325"/>
      <c r="K70" s="332"/>
      <c r="L70" s="332">
        <f>L71+L74+L76+L81+L83+L86</f>
        <v>3406557.1</v>
      </c>
      <c r="M70" s="332"/>
      <c r="N70" s="332">
        <f>N71+N74+N76+N81+N83+N86</f>
        <v>9041265</v>
      </c>
      <c r="O70" s="332">
        <f>O71+O74+O76+O81+O83+O86</f>
        <v>12447822.1</v>
      </c>
      <c r="P70" s="226">
        <f t="shared" si="0"/>
        <v>0</v>
      </c>
      <c r="Q70" s="212"/>
      <c r="R70" s="212">
        <f>R71+R74+R76+R81+R83+R86</f>
        <v>8111302.9399999995</v>
      </c>
      <c r="S70" s="212"/>
      <c r="T70" s="212">
        <f>T71+T74+T76+T81+T83+T86</f>
        <v>11820504.249999998</v>
      </c>
      <c r="U70" s="212">
        <f>U71+U74+U76+U81+U83+U86</f>
        <v>19931807.189999998</v>
      </c>
    </row>
    <row r="71" spans="1:21" ht="17.45" customHeight="1" x14ac:dyDescent="0.25">
      <c r="A71" s="395"/>
      <c r="B71" s="327" t="s">
        <v>194</v>
      </c>
      <c r="C71" s="344"/>
      <c r="D71" s="315"/>
      <c r="E71" s="314"/>
      <c r="F71" s="314">
        <f>SUM(F72:F73)</f>
        <v>1391114.46</v>
      </c>
      <c r="G71" s="314"/>
      <c r="H71" s="314">
        <f>SUM(H72:H73)</f>
        <v>3336530</v>
      </c>
      <c r="I71" s="314">
        <f>SUM(I72:I73)</f>
        <v>4727644.46</v>
      </c>
      <c r="J71" s="345"/>
      <c r="K71" s="343"/>
      <c r="L71" s="343">
        <f>SUM(L72:L73)</f>
        <v>695557.1</v>
      </c>
      <c r="M71" s="343"/>
      <c r="N71" s="343">
        <f>SUM(N72:N73)</f>
        <v>1668265</v>
      </c>
      <c r="O71" s="343">
        <f>SUM(O72:O73)</f>
        <v>2363822.1</v>
      </c>
      <c r="P71" s="226">
        <f t="shared" si="0"/>
        <v>0</v>
      </c>
      <c r="Q71" s="241"/>
      <c r="R71" s="241">
        <f>SUM(R72:R73)</f>
        <v>695079.84</v>
      </c>
      <c r="S71" s="241"/>
      <c r="T71" s="241">
        <f>SUM(T72:T73)</f>
        <v>1667120</v>
      </c>
      <c r="U71" s="239">
        <f>SUM(U72:U73)</f>
        <v>2362199.8400000003</v>
      </c>
    </row>
    <row r="72" spans="1:21" ht="17.45" customHeight="1" x14ac:dyDescent="0.25">
      <c r="A72" s="386"/>
      <c r="B72" s="346" t="s">
        <v>195</v>
      </c>
      <c r="C72" s="335" t="s">
        <v>33</v>
      </c>
      <c r="D72" s="222">
        <v>13.9</v>
      </c>
      <c r="E72" s="208">
        <v>95478</v>
      </c>
      <c r="F72" s="208">
        <f>E72*D72</f>
        <v>1327144.2</v>
      </c>
      <c r="G72" s="208">
        <v>229000</v>
      </c>
      <c r="H72" s="208">
        <f>G72*D72</f>
        <v>3183100</v>
      </c>
      <c r="I72" s="208">
        <f>F72+H72</f>
        <v>4510244.2</v>
      </c>
      <c r="J72" s="335">
        <v>6.95</v>
      </c>
      <c r="K72" s="332">
        <v>95478</v>
      </c>
      <c r="L72" s="332">
        <f>K72*J72</f>
        <v>663572.1</v>
      </c>
      <c r="M72" s="332">
        <v>229000</v>
      </c>
      <c r="N72" s="332">
        <f>M72*J72</f>
        <v>1591550</v>
      </c>
      <c r="O72" s="332">
        <f>L72+N72</f>
        <v>2255122.1</v>
      </c>
      <c r="P72" s="226">
        <f t="shared" si="0"/>
        <v>6.95</v>
      </c>
      <c r="Q72" s="212">
        <v>95478</v>
      </c>
      <c r="R72" s="212">
        <f>Q72*P72</f>
        <v>663572.1</v>
      </c>
      <c r="S72" s="212">
        <v>229000</v>
      </c>
      <c r="T72" s="212">
        <f>S72*P72</f>
        <v>1591550</v>
      </c>
      <c r="U72" s="212">
        <f>R72+T72</f>
        <v>2255122.1</v>
      </c>
    </row>
    <row r="73" spans="1:21" ht="28.5" customHeight="1" x14ac:dyDescent="0.25">
      <c r="A73" s="386"/>
      <c r="B73" s="346" t="s">
        <v>196</v>
      </c>
      <c r="C73" s="335" t="s">
        <v>33</v>
      </c>
      <c r="D73" s="222">
        <v>0.67</v>
      </c>
      <c r="E73" s="208">
        <v>95478</v>
      </c>
      <c r="F73" s="208">
        <f>E73*D73</f>
        <v>63970.26</v>
      </c>
      <c r="G73" s="208">
        <v>229000</v>
      </c>
      <c r="H73" s="208">
        <f>G73*D73</f>
        <v>153430</v>
      </c>
      <c r="I73" s="208">
        <f>F73+H73</f>
        <v>217400.26</v>
      </c>
      <c r="J73" s="335">
        <v>0.34</v>
      </c>
      <c r="K73" s="332">
        <v>95478</v>
      </c>
      <c r="L73" s="332">
        <v>31985</v>
      </c>
      <c r="M73" s="332">
        <v>229000</v>
      </c>
      <c r="N73" s="332">
        <v>76715</v>
      </c>
      <c r="O73" s="332">
        <f>L73+N73</f>
        <v>108700</v>
      </c>
      <c r="P73" s="226">
        <f t="shared" si="0"/>
        <v>0.33</v>
      </c>
      <c r="Q73" s="212">
        <v>95478</v>
      </c>
      <c r="R73" s="212">
        <f>Q73*P73</f>
        <v>31507.74</v>
      </c>
      <c r="S73" s="212">
        <v>229000</v>
      </c>
      <c r="T73" s="212">
        <f>S73*P73</f>
        <v>75570</v>
      </c>
      <c r="U73" s="212">
        <f>R73+T73</f>
        <v>107077.74</v>
      </c>
    </row>
    <row r="74" spans="1:21" ht="17.45" hidden="1" customHeight="1" x14ac:dyDescent="0.25">
      <c r="A74" s="240"/>
      <c r="B74" s="228" t="s">
        <v>197</v>
      </c>
      <c r="C74" s="240" t="s">
        <v>153</v>
      </c>
      <c r="D74" s="282">
        <v>439.29</v>
      </c>
      <c r="E74" s="234"/>
      <c r="F74" s="234">
        <f>SUM(F75:F75)</f>
        <v>1823053.5</v>
      </c>
      <c r="G74" s="234"/>
      <c r="H74" s="234">
        <f>SUM(H75:H75)</f>
        <v>292127.85000000003</v>
      </c>
      <c r="I74" s="234">
        <f>SUM(I75:I75)</f>
        <v>2115181.35</v>
      </c>
      <c r="J74" s="283"/>
      <c r="K74" s="237"/>
      <c r="L74" s="237">
        <f>SUM(L75:L75)</f>
        <v>0</v>
      </c>
      <c r="M74" s="237"/>
      <c r="N74" s="237">
        <f>SUM(N75:N75)</f>
        <v>0</v>
      </c>
      <c r="O74" s="237">
        <f>SUM(O75:O75)</f>
        <v>0</v>
      </c>
      <c r="P74" s="226">
        <f t="shared" si="0"/>
        <v>439.29</v>
      </c>
      <c r="Q74" s="241"/>
      <c r="R74" s="241">
        <f>SUM(R75:R75)</f>
        <v>1823053.5</v>
      </c>
      <c r="S74" s="241"/>
      <c r="T74" s="241">
        <f>SUM(T75:T75)</f>
        <v>292127.85000000003</v>
      </c>
      <c r="U74" s="239">
        <f>SUM(U75:U75)</f>
        <v>2115181.35</v>
      </c>
    </row>
    <row r="75" spans="1:21" s="191" customFormat="1" ht="17.45" hidden="1" customHeight="1" x14ac:dyDescent="0.25">
      <c r="A75" s="213"/>
      <c r="B75" s="284" t="s">
        <v>198</v>
      </c>
      <c r="C75" s="243" t="s">
        <v>153</v>
      </c>
      <c r="D75" s="222">
        <v>439.29</v>
      </c>
      <c r="E75" s="208">
        <v>4150</v>
      </c>
      <c r="F75" s="208">
        <f>E75*D75</f>
        <v>1823053.5</v>
      </c>
      <c r="G75" s="208">
        <v>665</v>
      </c>
      <c r="H75" s="208">
        <f>G75*D75</f>
        <v>292127.85000000003</v>
      </c>
      <c r="I75" s="208">
        <f>F75+H75</f>
        <v>2115181.35</v>
      </c>
      <c r="J75" s="224"/>
      <c r="K75" s="210">
        <v>4150</v>
      </c>
      <c r="L75" s="210">
        <f>K75*J75</f>
        <v>0</v>
      </c>
      <c r="M75" s="210">
        <v>665</v>
      </c>
      <c r="N75" s="210">
        <f>M75*J75</f>
        <v>0</v>
      </c>
      <c r="O75" s="210">
        <f>L75+N75</f>
        <v>0</v>
      </c>
      <c r="P75" s="226">
        <f t="shared" si="0"/>
        <v>439.29</v>
      </c>
      <c r="Q75" s="212">
        <v>4150</v>
      </c>
      <c r="R75" s="212">
        <f>Q75*P75</f>
        <v>1823053.5</v>
      </c>
      <c r="S75" s="212">
        <v>665</v>
      </c>
      <c r="T75" s="212">
        <f>S75*P75</f>
        <v>292127.85000000003</v>
      </c>
      <c r="U75" s="212">
        <f>R75+T75</f>
        <v>2115181.35</v>
      </c>
    </row>
    <row r="76" spans="1:21" ht="17.45" hidden="1" customHeight="1" x14ac:dyDescent="0.25">
      <c r="A76" s="240"/>
      <c r="B76" s="228" t="s">
        <v>199</v>
      </c>
      <c r="C76" s="240"/>
      <c r="D76" s="282"/>
      <c r="E76" s="234"/>
      <c r="F76" s="234">
        <f>SUM(F77:F80)</f>
        <v>202347</v>
      </c>
      <c r="G76" s="234"/>
      <c r="H76" s="234">
        <f>SUM(H77:H80)</f>
        <v>401720</v>
      </c>
      <c r="I76" s="234">
        <f>SUM(I77:I80)</f>
        <v>604067</v>
      </c>
      <c r="J76" s="283"/>
      <c r="K76" s="237"/>
      <c r="L76" s="237">
        <f>SUM(L77:L80)</f>
        <v>0</v>
      </c>
      <c r="M76" s="237"/>
      <c r="N76" s="237">
        <f>SUM(N77:N80)</f>
        <v>0</v>
      </c>
      <c r="O76" s="237">
        <f>SUM(O77:O80)</f>
        <v>0</v>
      </c>
      <c r="P76" s="226">
        <f t="shared" si="0"/>
        <v>0</v>
      </c>
      <c r="Q76" s="241"/>
      <c r="R76" s="241">
        <f>SUM(R77:R80)</f>
        <v>202347</v>
      </c>
      <c r="S76" s="241"/>
      <c r="T76" s="241">
        <f>SUM(T77:T80)</f>
        <v>401720</v>
      </c>
      <c r="U76" s="239">
        <f>SUM(U77:U80)</f>
        <v>604067</v>
      </c>
    </row>
    <row r="77" spans="1:21" ht="17.45" hidden="1" customHeight="1" x14ac:dyDescent="0.25">
      <c r="A77" s="213"/>
      <c r="B77" s="284" t="s">
        <v>200</v>
      </c>
      <c r="C77" s="243" t="s">
        <v>31</v>
      </c>
      <c r="D77" s="222">
        <v>71</v>
      </c>
      <c r="E77" s="208">
        <v>707</v>
      </c>
      <c r="F77" s="208">
        <f>E77*D77</f>
        <v>50197</v>
      </c>
      <c r="G77" s="208">
        <v>1310</v>
      </c>
      <c r="H77" s="208">
        <f>G77*D77</f>
        <v>93010</v>
      </c>
      <c r="I77" s="208">
        <f>F77+H77</f>
        <v>143207</v>
      </c>
      <c r="J77" s="224"/>
      <c r="K77" s="210">
        <v>707</v>
      </c>
      <c r="L77" s="210">
        <f>K77*J77</f>
        <v>0</v>
      </c>
      <c r="M77" s="210">
        <v>1310</v>
      </c>
      <c r="N77" s="210">
        <f>M77*J77</f>
        <v>0</v>
      </c>
      <c r="O77" s="210">
        <f>L77+N77</f>
        <v>0</v>
      </c>
      <c r="P77" s="226">
        <f t="shared" si="0"/>
        <v>71</v>
      </c>
      <c r="Q77" s="212">
        <v>707</v>
      </c>
      <c r="R77" s="212">
        <f>Q77*P77</f>
        <v>50197</v>
      </c>
      <c r="S77" s="212">
        <v>1310</v>
      </c>
      <c r="T77" s="212">
        <f>S77*P77</f>
        <v>93010</v>
      </c>
      <c r="U77" s="212">
        <f>R77+T77</f>
        <v>143207</v>
      </c>
    </row>
    <row r="78" spans="1:21" ht="17.45" hidden="1" customHeight="1" x14ac:dyDescent="0.25">
      <c r="A78" s="213"/>
      <c r="B78" s="284" t="s">
        <v>201</v>
      </c>
      <c r="C78" s="243" t="s">
        <v>31</v>
      </c>
      <c r="D78" s="222">
        <v>350</v>
      </c>
      <c r="E78" s="208">
        <v>236</v>
      </c>
      <c r="F78" s="208">
        <f>E78*D78</f>
        <v>82600</v>
      </c>
      <c r="G78" s="208">
        <v>326</v>
      </c>
      <c r="H78" s="208">
        <f>G78*D78</f>
        <v>114100</v>
      </c>
      <c r="I78" s="208">
        <f>F78+H78</f>
        <v>196700</v>
      </c>
      <c r="J78" s="224"/>
      <c r="K78" s="210">
        <v>236</v>
      </c>
      <c r="L78" s="210">
        <f>K78*J78</f>
        <v>0</v>
      </c>
      <c r="M78" s="210">
        <v>326</v>
      </c>
      <c r="N78" s="210">
        <f>M78*J78</f>
        <v>0</v>
      </c>
      <c r="O78" s="210">
        <f>L78+N78</f>
        <v>0</v>
      </c>
      <c r="P78" s="226">
        <f t="shared" si="0"/>
        <v>350</v>
      </c>
      <c r="Q78" s="212">
        <v>236</v>
      </c>
      <c r="R78" s="212">
        <f>Q78*P78</f>
        <v>82600</v>
      </c>
      <c r="S78" s="212">
        <v>326</v>
      </c>
      <c r="T78" s="212">
        <f>S78*P78</f>
        <v>114100</v>
      </c>
      <c r="U78" s="212">
        <f>R78+T78</f>
        <v>196700</v>
      </c>
    </row>
    <row r="79" spans="1:21" ht="17.45" hidden="1" customHeight="1" x14ac:dyDescent="0.25">
      <c r="A79" s="213"/>
      <c r="B79" s="284" t="s">
        <v>202</v>
      </c>
      <c r="C79" s="243" t="s">
        <v>31</v>
      </c>
      <c r="D79" s="222">
        <v>260</v>
      </c>
      <c r="E79" s="208">
        <v>189</v>
      </c>
      <c r="F79" s="208">
        <f>E79*D79</f>
        <v>49140</v>
      </c>
      <c r="G79" s="208">
        <v>493</v>
      </c>
      <c r="H79" s="208">
        <f>G79*D79</f>
        <v>128180</v>
      </c>
      <c r="I79" s="208">
        <f>F79+H79</f>
        <v>177320</v>
      </c>
      <c r="J79" s="224"/>
      <c r="K79" s="210">
        <v>189</v>
      </c>
      <c r="L79" s="210">
        <f>K79*J79</f>
        <v>0</v>
      </c>
      <c r="M79" s="210">
        <v>493</v>
      </c>
      <c r="N79" s="210">
        <f>M79*J79</f>
        <v>0</v>
      </c>
      <c r="O79" s="210">
        <f>L79+N79</f>
        <v>0</v>
      </c>
      <c r="P79" s="226">
        <f t="shared" si="0"/>
        <v>260</v>
      </c>
      <c r="Q79" s="212">
        <v>189</v>
      </c>
      <c r="R79" s="212">
        <f>Q79*P79</f>
        <v>49140</v>
      </c>
      <c r="S79" s="212">
        <v>493</v>
      </c>
      <c r="T79" s="212">
        <f>S79*P79</f>
        <v>128180</v>
      </c>
      <c r="U79" s="212">
        <f>R79+T79</f>
        <v>177320</v>
      </c>
    </row>
    <row r="80" spans="1:21" ht="17.45" hidden="1" customHeight="1" x14ac:dyDescent="0.25">
      <c r="A80" s="213"/>
      <c r="B80" s="284" t="s">
        <v>203</v>
      </c>
      <c r="C80" s="243" t="s">
        <v>31</v>
      </c>
      <c r="D80" s="222">
        <v>130</v>
      </c>
      <c r="E80" s="208">
        <v>157</v>
      </c>
      <c r="F80" s="208">
        <f>E80*D80</f>
        <v>20410</v>
      </c>
      <c r="G80" s="208">
        <v>511</v>
      </c>
      <c r="H80" s="208">
        <f>G80*D80</f>
        <v>66430</v>
      </c>
      <c r="I80" s="208">
        <f>F80+H80</f>
        <v>86840</v>
      </c>
      <c r="J80" s="224"/>
      <c r="K80" s="210">
        <v>157</v>
      </c>
      <c r="L80" s="210">
        <f>K80*J80</f>
        <v>0</v>
      </c>
      <c r="M80" s="210">
        <v>511</v>
      </c>
      <c r="N80" s="210">
        <f>M80*J80</f>
        <v>0</v>
      </c>
      <c r="O80" s="210">
        <f>L80+N80</f>
        <v>0</v>
      </c>
      <c r="P80" s="226">
        <f t="shared" si="0"/>
        <v>130</v>
      </c>
      <c r="Q80" s="212">
        <v>157</v>
      </c>
      <c r="R80" s="212">
        <f>Q80*P80</f>
        <v>20410</v>
      </c>
      <c r="S80" s="212">
        <v>511</v>
      </c>
      <c r="T80" s="212">
        <f>S80*P80</f>
        <v>66430</v>
      </c>
      <c r="U80" s="212">
        <f>R80+T80</f>
        <v>86840</v>
      </c>
    </row>
    <row r="81" spans="1:21" ht="17.45" hidden="1" customHeight="1" x14ac:dyDescent="0.25">
      <c r="A81" s="240"/>
      <c r="B81" s="228" t="s">
        <v>204</v>
      </c>
      <c r="C81" s="240"/>
      <c r="D81" s="282"/>
      <c r="E81" s="234"/>
      <c r="F81" s="234">
        <f>F82</f>
        <v>103490</v>
      </c>
      <c r="G81" s="234"/>
      <c r="H81" s="234">
        <f>H82</f>
        <v>6500</v>
      </c>
      <c r="I81" s="234">
        <f>I82</f>
        <v>109990</v>
      </c>
      <c r="J81" s="283"/>
      <c r="K81" s="237"/>
      <c r="L81" s="237">
        <f>L82</f>
        <v>0</v>
      </c>
      <c r="M81" s="237"/>
      <c r="N81" s="237">
        <f>N82</f>
        <v>0</v>
      </c>
      <c r="O81" s="237">
        <f>O82</f>
        <v>0</v>
      </c>
      <c r="P81" s="226">
        <f t="shared" si="0"/>
        <v>0</v>
      </c>
      <c r="Q81" s="241"/>
      <c r="R81" s="241">
        <f>R82</f>
        <v>103490</v>
      </c>
      <c r="S81" s="241"/>
      <c r="T81" s="241">
        <f>T82</f>
        <v>6500</v>
      </c>
      <c r="U81" s="239">
        <f>U82</f>
        <v>109990</v>
      </c>
    </row>
    <row r="82" spans="1:21" ht="25.5" hidden="1" customHeight="1" x14ac:dyDescent="0.25">
      <c r="A82" s="213"/>
      <c r="B82" s="284" t="s">
        <v>205</v>
      </c>
      <c r="C82" s="243" t="s">
        <v>33</v>
      </c>
      <c r="D82" s="222">
        <v>1</v>
      </c>
      <c r="E82" s="208">
        <v>103490</v>
      </c>
      <c r="F82" s="208">
        <f>E82*D82</f>
        <v>103490</v>
      </c>
      <c r="G82" s="208">
        <v>6500</v>
      </c>
      <c r="H82" s="208">
        <f>G82*D82</f>
        <v>6500</v>
      </c>
      <c r="I82" s="208">
        <f>F82+H82</f>
        <v>109990</v>
      </c>
      <c r="J82" s="224"/>
      <c r="K82" s="210">
        <v>103490</v>
      </c>
      <c r="L82" s="210">
        <f>K82*J82</f>
        <v>0</v>
      </c>
      <c r="M82" s="210">
        <v>6500</v>
      </c>
      <c r="N82" s="210">
        <f>M82*J82</f>
        <v>0</v>
      </c>
      <c r="O82" s="210">
        <f>L82+N82</f>
        <v>0</v>
      </c>
      <c r="P82" s="226">
        <f t="shared" si="0"/>
        <v>1</v>
      </c>
      <c r="Q82" s="212">
        <v>103490</v>
      </c>
      <c r="R82" s="212">
        <f>Q82*P82</f>
        <v>103490</v>
      </c>
      <c r="S82" s="212">
        <v>6500</v>
      </c>
      <c r="T82" s="212">
        <f>S82*P82</f>
        <v>6500</v>
      </c>
      <c r="U82" s="212">
        <f>R82+T82</f>
        <v>109990</v>
      </c>
    </row>
    <row r="83" spans="1:21" ht="17.45" customHeight="1" x14ac:dyDescent="0.25">
      <c r="A83" s="395"/>
      <c r="B83" s="327" t="s">
        <v>206</v>
      </c>
      <c r="C83" s="344"/>
      <c r="D83" s="315"/>
      <c r="E83" s="314"/>
      <c r="F83" s="314">
        <f>SUM(F84:F85)</f>
        <v>6149267.5999999996</v>
      </c>
      <c r="G83" s="314"/>
      <c r="H83" s="314">
        <f>SUM(H84:H85)</f>
        <v>16539153.999999998</v>
      </c>
      <c r="I83" s="314">
        <f>SUM(I84:I85)</f>
        <v>22688421.599999998</v>
      </c>
      <c r="J83" s="345"/>
      <c r="K83" s="343"/>
      <c r="L83" s="343">
        <f>SUM(L84:L85)</f>
        <v>2711000</v>
      </c>
      <c r="M83" s="343"/>
      <c r="N83" s="343">
        <f>SUM(N84:N85)</f>
        <v>7373000</v>
      </c>
      <c r="O83" s="343">
        <f>SUM(O84:O85)</f>
        <v>10084000</v>
      </c>
      <c r="P83" s="226">
        <f t="shared" si="0"/>
        <v>0</v>
      </c>
      <c r="Q83" s="241"/>
      <c r="R83" s="241">
        <f>SUM(R84:R85)</f>
        <v>3438267.5999999996</v>
      </c>
      <c r="S83" s="241"/>
      <c r="T83" s="241">
        <f>SUM(T84:T85)</f>
        <v>9166153.9999999981</v>
      </c>
      <c r="U83" s="239">
        <f>SUM(U84:U85)</f>
        <v>12604421.599999998</v>
      </c>
    </row>
    <row r="84" spans="1:21" ht="27" customHeight="1" x14ac:dyDescent="0.25">
      <c r="A84" s="386"/>
      <c r="B84" s="346" t="s">
        <v>207</v>
      </c>
      <c r="C84" s="347" t="s">
        <v>153</v>
      </c>
      <c r="D84" s="243">
        <v>2230.6</v>
      </c>
      <c r="E84" s="208">
        <v>2711</v>
      </c>
      <c r="F84" s="208">
        <f>E84*D84</f>
        <v>6047156.5999999996</v>
      </c>
      <c r="G84" s="208">
        <v>7373</v>
      </c>
      <c r="H84" s="208">
        <f>G84*D84</f>
        <v>16446213.799999999</v>
      </c>
      <c r="I84" s="208">
        <f>F84+H84</f>
        <v>22493370.399999999</v>
      </c>
      <c r="J84" s="347">
        <v>1000</v>
      </c>
      <c r="K84" s="332">
        <v>2711</v>
      </c>
      <c r="L84" s="332">
        <f>K84*J84</f>
        <v>2711000</v>
      </c>
      <c r="M84" s="332">
        <v>7373</v>
      </c>
      <c r="N84" s="332">
        <f>M84*J84</f>
        <v>7373000</v>
      </c>
      <c r="O84" s="332">
        <f>L84+N84</f>
        <v>10084000</v>
      </c>
      <c r="P84" s="226">
        <f t="shared" si="0"/>
        <v>1230.5999999999999</v>
      </c>
      <c r="Q84" s="212">
        <v>2711</v>
      </c>
      <c r="R84" s="212">
        <f>Q84*P84</f>
        <v>3336156.5999999996</v>
      </c>
      <c r="S84" s="212">
        <v>7373</v>
      </c>
      <c r="T84" s="244">
        <f>S84*P84</f>
        <v>9073213.7999999989</v>
      </c>
      <c r="U84" s="245">
        <f>R84+T84</f>
        <v>12409370.399999999</v>
      </c>
    </row>
    <row r="85" spans="1:21" ht="26.25" hidden="1" customHeight="1" x14ac:dyDescent="0.25">
      <c r="A85" s="213"/>
      <c r="B85" s="284" t="s">
        <v>208</v>
      </c>
      <c r="C85" s="243" t="s">
        <v>153</v>
      </c>
      <c r="D85" s="222">
        <v>20.2</v>
      </c>
      <c r="E85" s="208">
        <v>5055</v>
      </c>
      <c r="F85" s="208">
        <f>E85*D85</f>
        <v>102111</v>
      </c>
      <c r="G85" s="208">
        <v>4601</v>
      </c>
      <c r="H85" s="208">
        <f>G85*D85</f>
        <v>92940.2</v>
      </c>
      <c r="I85" s="208">
        <f>F85+H85</f>
        <v>195051.2</v>
      </c>
      <c r="J85" s="224"/>
      <c r="K85" s="210">
        <v>5055</v>
      </c>
      <c r="L85" s="210">
        <f>K85*J85</f>
        <v>0</v>
      </c>
      <c r="M85" s="210">
        <v>4601</v>
      </c>
      <c r="N85" s="210">
        <f>M85*J85</f>
        <v>0</v>
      </c>
      <c r="O85" s="210">
        <f>L85+N85</f>
        <v>0</v>
      </c>
      <c r="P85" s="226">
        <f t="shared" si="0"/>
        <v>20.2</v>
      </c>
      <c r="Q85" s="212">
        <v>5055</v>
      </c>
      <c r="R85" s="212">
        <f>Q85*P85</f>
        <v>102111</v>
      </c>
      <c r="S85" s="212">
        <v>4601</v>
      </c>
      <c r="T85" s="246">
        <f>S85*P85</f>
        <v>92940.2</v>
      </c>
      <c r="U85" s="245">
        <f>R85+T85</f>
        <v>195051.2</v>
      </c>
    </row>
    <row r="86" spans="1:21" ht="17.45" hidden="1" customHeight="1" x14ac:dyDescent="0.25">
      <c r="A86" s="240"/>
      <c r="B86" s="228" t="s">
        <v>209</v>
      </c>
      <c r="C86" s="240"/>
      <c r="D86" s="282"/>
      <c r="E86" s="234"/>
      <c r="F86" s="234">
        <f>SUM(F87:F89)</f>
        <v>1849065</v>
      </c>
      <c r="G86" s="234"/>
      <c r="H86" s="234">
        <f>SUM(H87:H89)</f>
        <v>286882.40000000002</v>
      </c>
      <c r="I86" s="234">
        <f>SUM(I87:I89)</f>
        <v>2135947.4</v>
      </c>
      <c r="J86" s="283"/>
      <c r="K86" s="237"/>
      <c r="L86" s="237">
        <f>SUM(L87:L89)</f>
        <v>0</v>
      </c>
      <c r="M86" s="237"/>
      <c r="N86" s="237">
        <f>SUM(N87:N89)</f>
        <v>0</v>
      </c>
      <c r="O86" s="237">
        <f>SUM(O87:O89)</f>
        <v>0</v>
      </c>
      <c r="P86" s="226">
        <f t="shared" si="0"/>
        <v>0</v>
      </c>
      <c r="Q86" s="241"/>
      <c r="R86" s="241">
        <f>SUM(R87:R89)</f>
        <v>1849065</v>
      </c>
      <c r="S86" s="241"/>
      <c r="T86" s="241">
        <f>SUM(T87:T89)</f>
        <v>286882.40000000002</v>
      </c>
      <c r="U86" s="239">
        <f>SUM(U87:U89)</f>
        <v>2135947.4</v>
      </c>
    </row>
    <row r="87" spans="1:21" ht="17.45" hidden="1" customHeight="1" x14ac:dyDescent="0.25">
      <c r="A87" s="213"/>
      <c r="B87" s="284" t="s">
        <v>210</v>
      </c>
      <c r="C87" s="243" t="s">
        <v>171</v>
      </c>
      <c r="D87" s="222">
        <v>7.6</v>
      </c>
      <c r="E87" s="208">
        <v>39300</v>
      </c>
      <c r="F87" s="208">
        <f>E87*D87</f>
        <v>298680</v>
      </c>
      <c r="G87" s="208">
        <v>23774</v>
      </c>
      <c r="H87" s="208">
        <f>G87*D87</f>
        <v>180682.4</v>
      </c>
      <c r="I87" s="208">
        <f>F87+H87</f>
        <v>479362.4</v>
      </c>
      <c r="J87" s="224"/>
      <c r="K87" s="210">
        <v>39300</v>
      </c>
      <c r="L87" s="210">
        <f>K87*J87</f>
        <v>0</v>
      </c>
      <c r="M87" s="210">
        <v>23774</v>
      </c>
      <c r="N87" s="210">
        <f>M87*J87</f>
        <v>0</v>
      </c>
      <c r="O87" s="210">
        <f>L87+N87</f>
        <v>0</v>
      </c>
      <c r="P87" s="226">
        <f t="shared" si="0"/>
        <v>7.6</v>
      </c>
      <c r="Q87" s="212">
        <v>39300</v>
      </c>
      <c r="R87" s="212">
        <f>Q87*P87</f>
        <v>298680</v>
      </c>
      <c r="S87" s="212">
        <v>23774</v>
      </c>
      <c r="T87" s="212">
        <f>S87*P87</f>
        <v>180682.4</v>
      </c>
      <c r="U87" s="212">
        <f>R87+T87</f>
        <v>479362.4</v>
      </c>
    </row>
    <row r="88" spans="1:21" ht="17.45" hidden="1" customHeight="1" x14ac:dyDescent="0.25">
      <c r="A88" s="213"/>
      <c r="B88" s="284" t="s">
        <v>211</v>
      </c>
      <c r="C88" s="243" t="s">
        <v>153</v>
      </c>
      <c r="D88" s="222">
        <v>115</v>
      </c>
      <c r="E88" s="208">
        <v>1179</v>
      </c>
      <c r="F88" s="208">
        <f>E88*D88</f>
        <v>135585</v>
      </c>
      <c r="G88" s="208"/>
      <c r="H88" s="208"/>
      <c r="I88" s="208">
        <f>F88+H88</f>
        <v>135585</v>
      </c>
      <c r="J88" s="224"/>
      <c r="K88" s="210">
        <v>1179</v>
      </c>
      <c r="L88" s="210">
        <f>K88*J88</f>
        <v>0</v>
      </c>
      <c r="M88" s="210"/>
      <c r="N88" s="210"/>
      <c r="O88" s="210">
        <f>L88+N88</f>
        <v>0</v>
      </c>
      <c r="P88" s="226">
        <f t="shared" si="0"/>
        <v>115</v>
      </c>
      <c r="Q88" s="212">
        <v>1179</v>
      </c>
      <c r="R88" s="212">
        <f>Q88*P88</f>
        <v>135585</v>
      </c>
      <c r="S88" s="212"/>
      <c r="T88" s="212"/>
      <c r="U88" s="212">
        <f>R88+T88</f>
        <v>135585</v>
      </c>
    </row>
    <row r="89" spans="1:21" ht="17.45" hidden="1" customHeight="1" x14ac:dyDescent="0.25">
      <c r="A89" s="213"/>
      <c r="B89" s="284" t="s">
        <v>212</v>
      </c>
      <c r="C89" s="243" t="s">
        <v>213</v>
      </c>
      <c r="D89" s="222">
        <v>600</v>
      </c>
      <c r="E89" s="208">
        <v>2358</v>
      </c>
      <c r="F89" s="208">
        <f>E89*D89</f>
        <v>1414800</v>
      </c>
      <c r="G89" s="208">
        <v>177</v>
      </c>
      <c r="H89" s="208">
        <f>G89*D89</f>
        <v>106200</v>
      </c>
      <c r="I89" s="208">
        <f>F89+H89</f>
        <v>1521000</v>
      </c>
      <c r="J89" s="224"/>
      <c r="K89" s="210">
        <v>2358</v>
      </c>
      <c r="L89" s="210">
        <f>K89*J89</f>
        <v>0</v>
      </c>
      <c r="M89" s="210">
        <v>177</v>
      </c>
      <c r="N89" s="210">
        <f>M89*J89</f>
        <v>0</v>
      </c>
      <c r="O89" s="210">
        <f>L89+N89</f>
        <v>0</v>
      </c>
      <c r="P89" s="226">
        <f t="shared" si="0"/>
        <v>600</v>
      </c>
      <c r="Q89" s="212">
        <v>2358</v>
      </c>
      <c r="R89" s="212">
        <f>Q89*P89</f>
        <v>1414800</v>
      </c>
      <c r="S89" s="212">
        <v>177</v>
      </c>
      <c r="T89" s="212">
        <f>S89*P89</f>
        <v>106200</v>
      </c>
      <c r="U89" s="212">
        <f>R89+T89</f>
        <v>1521000</v>
      </c>
    </row>
    <row r="90" spans="1:21" ht="17.45" hidden="1" customHeight="1" x14ac:dyDescent="0.25">
      <c r="A90" s="247" t="s">
        <v>214</v>
      </c>
      <c r="B90" s="279" t="s">
        <v>215</v>
      </c>
      <c r="C90" s="207"/>
      <c r="D90" s="207"/>
      <c r="E90" s="208"/>
      <c r="F90" s="208">
        <f>SUM(F91:F94)</f>
        <v>3943362</v>
      </c>
      <c r="G90" s="208"/>
      <c r="H90" s="208">
        <f>SUM(H91:H94)</f>
        <v>7445174</v>
      </c>
      <c r="I90" s="208">
        <f>SUM(I91:I94)</f>
        <v>11388536</v>
      </c>
      <c r="J90" s="209"/>
      <c r="K90" s="210"/>
      <c r="L90" s="210">
        <f>SUM(L91:L94)</f>
        <v>0</v>
      </c>
      <c r="M90" s="210"/>
      <c r="N90" s="210">
        <f>SUM(N91:N94)</f>
        <v>0</v>
      </c>
      <c r="O90" s="210">
        <f>SUM(O91:O94)</f>
        <v>0</v>
      </c>
      <c r="P90" s="226">
        <f t="shared" si="0"/>
        <v>0</v>
      </c>
      <c r="Q90" s="212"/>
      <c r="R90" s="212">
        <f>SUM(R91:R94)</f>
        <v>3943362</v>
      </c>
      <c r="S90" s="212"/>
      <c r="T90" s="212">
        <f>SUM(T91:T94)</f>
        <v>7445174</v>
      </c>
      <c r="U90" s="212">
        <f>SUM(U91:U94)</f>
        <v>11388536</v>
      </c>
    </row>
    <row r="91" spans="1:21" ht="17.45" hidden="1" customHeight="1" x14ac:dyDescent="0.25">
      <c r="A91" s="240"/>
      <c r="B91" s="228" t="s">
        <v>216</v>
      </c>
      <c r="C91" s="240" t="s">
        <v>217</v>
      </c>
      <c r="D91" s="282">
        <v>1</v>
      </c>
      <c r="E91" s="234">
        <v>910581</v>
      </c>
      <c r="F91" s="234">
        <f>E91*D91</f>
        <v>910581</v>
      </c>
      <c r="G91" s="234">
        <v>979867</v>
      </c>
      <c r="H91" s="234">
        <f>G91*D91</f>
        <v>979867</v>
      </c>
      <c r="I91" s="234">
        <f>F91+H91</f>
        <v>1890448</v>
      </c>
      <c r="J91" s="283"/>
      <c r="K91" s="237">
        <v>910581</v>
      </c>
      <c r="L91" s="237">
        <f>K91*J91</f>
        <v>0</v>
      </c>
      <c r="M91" s="237">
        <v>979867</v>
      </c>
      <c r="N91" s="237">
        <f>M91*J91</f>
        <v>0</v>
      </c>
      <c r="O91" s="237">
        <f>L91+N91</f>
        <v>0</v>
      </c>
      <c r="P91" s="226">
        <f t="shared" si="0"/>
        <v>1</v>
      </c>
      <c r="Q91" s="241">
        <v>910581</v>
      </c>
      <c r="R91" s="241">
        <f>Q91*P91</f>
        <v>910581</v>
      </c>
      <c r="S91" s="241">
        <v>979867</v>
      </c>
      <c r="T91" s="241">
        <f>S91*P91</f>
        <v>979867</v>
      </c>
      <c r="U91" s="239">
        <f>R91+T91</f>
        <v>1890448</v>
      </c>
    </row>
    <row r="92" spans="1:21" ht="17.45" hidden="1" customHeight="1" x14ac:dyDescent="0.25">
      <c r="A92" s="240"/>
      <c r="B92" s="228" t="s">
        <v>218</v>
      </c>
      <c r="C92" s="240" t="s">
        <v>217</v>
      </c>
      <c r="D92" s="282">
        <v>1</v>
      </c>
      <c r="E92" s="234">
        <v>1137342</v>
      </c>
      <c r="F92" s="234">
        <f>E92*D92</f>
        <v>1137342</v>
      </c>
      <c r="G92" s="234">
        <v>1607675</v>
      </c>
      <c r="H92" s="234">
        <f>G92*D92</f>
        <v>1607675</v>
      </c>
      <c r="I92" s="234">
        <f>F92+H92</f>
        <v>2745017</v>
      </c>
      <c r="J92" s="283"/>
      <c r="K92" s="237">
        <v>1137342</v>
      </c>
      <c r="L92" s="237">
        <f>K92*J92</f>
        <v>0</v>
      </c>
      <c r="M92" s="237">
        <v>1607675</v>
      </c>
      <c r="N92" s="237">
        <f>M92*J92</f>
        <v>0</v>
      </c>
      <c r="O92" s="237">
        <f>L92+N92</f>
        <v>0</v>
      </c>
      <c r="P92" s="226">
        <f t="shared" si="0"/>
        <v>1</v>
      </c>
      <c r="Q92" s="241">
        <v>1137342</v>
      </c>
      <c r="R92" s="241">
        <f>Q92*P92</f>
        <v>1137342</v>
      </c>
      <c r="S92" s="241">
        <v>1607675</v>
      </c>
      <c r="T92" s="241">
        <f>S92*P92</f>
        <v>1607675</v>
      </c>
      <c r="U92" s="239">
        <f>R92+T92</f>
        <v>2745017</v>
      </c>
    </row>
    <row r="93" spans="1:21" ht="17.45" hidden="1" customHeight="1" x14ac:dyDescent="0.25">
      <c r="A93" s="240"/>
      <c r="B93" s="228" t="s">
        <v>219</v>
      </c>
      <c r="C93" s="240" t="s">
        <v>217</v>
      </c>
      <c r="D93" s="282">
        <v>1</v>
      </c>
      <c r="E93" s="234">
        <v>1545276</v>
      </c>
      <c r="F93" s="234">
        <f>E93*D93</f>
        <v>1545276</v>
      </c>
      <c r="G93" s="234">
        <v>4118435</v>
      </c>
      <c r="H93" s="234">
        <f>G93*D93</f>
        <v>4118435</v>
      </c>
      <c r="I93" s="234">
        <f>F93+H93</f>
        <v>5663711</v>
      </c>
      <c r="J93" s="283"/>
      <c r="K93" s="237">
        <v>1545276</v>
      </c>
      <c r="L93" s="237">
        <f>K93*J93</f>
        <v>0</v>
      </c>
      <c r="M93" s="237">
        <v>4118435</v>
      </c>
      <c r="N93" s="237">
        <f>M93*J93</f>
        <v>0</v>
      </c>
      <c r="O93" s="237">
        <f>L93+N93</f>
        <v>0</v>
      </c>
      <c r="P93" s="226">
        <f t="shared" si="0"/>
        <v>1</v>
      </c>
      <c r="Q93" s="241">
        <v>1545276</v>
      </c>
      <c r="R93" s="241">
        <f>Q93*P93</f>
        <v>1545276</v>
      </c>
      <c r="S93" s="241">
        <v>4118435</v>
      </c>
      <c r="T93" s="241">
        <f>S93*P93</f>
        <v>4118435</v>
      </c>
      <c r="U93" s="239">
        <f>R93+T93</f>
        <v>5663711</v>
      </c>
    </row>
    <row r="94" spans="1:21" ht="17.45" hidden="1" customHeight="1" x14ac:dyDescent="0.25">
      <c r="A94" s="240"/>
      <c r="B94" s="228" t="s">
        <v>220</v>
      </c>
      <c r="C94" s="240" t="s">
        <v>217</v>
      </c>
      <c r="D94" s="282">
        <v>1</v>
      </c>
      <c r="E94" s="234">
        <v>350163</v>
      </c>
      <c r="F94" s="234">
        <f>E94*D94</f>
        <v>350163</v>
      </c>
      <c r="G94" s="234">
        <v>739197</v>
      </c>
      <c r="H94" s="234">
        <f>G94*D94</f>
        <v>739197</v>
      </c>
      <c r="I94" s="234">
        <f>F94+H94</f>
        <v>1089360</v>
      </c>
      <c r="J94" s="283"/>
      <c r="K94" s="237">
        <v>350163</v>
      </c>
      <c r="L94" s="237">
        <f>K94*J94</f>
        <v>0</v>
      </c>
      <c r="M94" s="237">
        <v>739197</v>
      </c>
      <c r="N94" s="237">
        <f>M94*J94</f>
        <v>0</v>
      </c>
      <c r="O94" s="237">
        <f>L94+N94</f>
        <v>0</v>
      </c>
      <c r="P94" s="226">
        <f t="shared" si="0"/>
        <v>1</v>
      </c>
      <c r="Q94" s="241">
        <v>350163</v>
      </c>
      <c r="R94" s="241">
        <f>Q94*P94</f>
        <v>350163</v>
      </c>
      <c r="S94" s="241">
        <v>739197</v>
      </c>
      <c r="T94" s="241">
        <f>S94*P94</f>
        <v>739197</v>
      </c>
      <c r="U94" s="239">
        <f>R94+T94</f>
        <v>1089360</v>
      </c>
    </row>
    <row r="95" spans="1:21" ht="17.45" hidden="1" customHeight="1" x14ac:dyDescent="0.25">
      <c r="A95" s="206" t="s">
        <v>221</v>
      </c>
      <c r="B95" s="279" t="s">
        <v>222</v>
      </c>
      <c r="C95" s="207"/>
      <c r="D95" s="207"/>
      <c r="E95" s="208"/>
      <c r="F95" s="208">
        <f>SUM(F96:F146)</f>
        <v>2676870</v>
      </c>
      <c r="G95" s="208"/>
      <c r="H95" s="208">
        <f>SUM(H96:H146)</f>
        <v>4037700</v>
      </c>
      <c r="I95" s="208">
        <f>SUM(I96:I146)</f>
        <v>6714570</v>
      </c>
      <c r="J95" s="209"/>
      <c r="K95" s="210"/>
      <c r="L95" s="210">
        <f>SUM(L96:L146)</f>
        <v>0</v>
      </c>
      <c r="M95" s="210"/>
      <c r="N95" s="210">
        <f>SUM(N96:N146)</f>
        <v>0</v>
      </c>
      <c r="O95" s="210">
        <f>SUM(O96:O146)</f>
        <v>0</v>
      </c>
      <c r="P95" s="226">
        <f t="shared" ref="P95:P158" si="16">D95-J95</f>
        <v>0</v>
      </c>
      <c r="Q95" s="212"/>
      <c r="R95" s="212">
        <f>SUM(R96:R146)</f>
        <v>2676870</v>
      </c>
      <c r="S95" s="212"/>
      <c r="T95" s="212">
        <f>SUM(T96:T146)</f>
        <v>4037700</v>
      </c>
      <c r="U95" s="212">
        <f>SUM(U96:U146)</f>
        <v>6714570</v>
      </c>
    </row>
    <row r="96" spans="1:21" ht="17.45" hidden="1" customHeight="1" x14ac:dyDescent="0.25">
      <c r="A96" s="206"/>
      <c r="B96" s="279" t="s">
        <v>223</v>
      </c>
      <c r="C96" s="259" t="s">
        <v>224</v>
      </c>
      <c r="D96" s="259">
        <v>1</v>
      </c>
      <c r="E96" s="208">
        <v>50304</v>
      </c>
      <c r="F96" s="208">
        <f t="shared" ref="F96:F127" si="17">E96*D96</f>
        <v>50304</v>
      </c>
      <c r="G96" s="208"/>
      <c r="H96" s="208"/>
      <c r="I96" s="208">
        <f t="shared" ref="I96:I127" si="18">F96+H96</f>
        <v>50304</v>
      </c>
      <c r="J96" s="265"/>
      <c r="K96" s="210">
        <v>50304</v>
      </c>
      <c r="L96" s="210">
        <f t="shared" ref="L96:L127" si="19">K96*J96</f>
        <v>0</v>
      </c>
      <c r="M96" s="210"/>
      <c r="N96" s="210"/>
      <c r="O96" s="210">
        <f t="shared" ref="O96:O127" si="20">L96+N96</f>
        <v>0</v>
      </c>
      <c r="P96" s="226">
        <f t="shared" si="16"/>
        <v>1</v>
      </c>
      <c r="Q96" s="212">
        <v>50304</v>
      </c>
      <c r="R96" s="212">
        <f t="shared" ref="R96:R127" si="21">Q96*P96</f>
        <v>50304</v>
      </c>
      <c r="S96" s="212"/>
      <c r="T96" s="212"/>
      <c r="U96" s="212">
        <f t="shared" ref="U96:U127" si="22">R96+T96</f>
        <v>50304</v>
      </c>
    </row>
    <row r="97" spans="1:21" ht="17.45" hidden="1" customHeight="1" x14ac:dyDescent="0.25">
      <c r="A97" s="206"/>
      <c r="B97" s="279" t="s">
        <v>225</v>
      </c>
      <c r="C97" s="259" t="s">
        <v>31</v>
      </c>
      <c r="D97" s="259">
        <v>2</v>
      </c>
      <c r="E97" s="208">
        <v>5502</v>
      </c>
      <c r="F97" s="208">
        <f t="shared" si="17"/>
        <v>11004</v>
      </c>
      <c r="G97" s="208">
        <v>36626</v>
      </c>
      <c r="H97" s="208">
        <f t="shared" ref="H97:H128" si="23">D97*G97</f>
        <v>73252</v>
      </c>
      <c r="I97" s="208">
        <f t="shared" si="18"/>
        <v>84256</v>
      </c>
      <c r="J97" s="265"/>
      <c r="K97" s="210">
        <v>5502</v>
      </c>
      <c r="L97" s="210">
        <f t="shared" si="19"/>
        <v>0</v>
      </c>
      <c r="M97" s="210">
        <v>36626</v>
      </c>
      <c r="N97" s="210">
        <f t="shared" ref="N97:N128" si="24">J97*M97</f>
        <v>0</v>
      </c>
      <c r="O97" s="210">
        <f t="shared" si="20"/>
        <v>0</v>
      </c>
      <c r="P97" s="226">
        <f t="shared" si="16"/>
        <v>2</v>
      </c>
      <c r="Q97" s="212">
        <v>5502</v>
      </c>
      <c r="R97" s="212">
        <f t="shared" si="21"/>
        <v>11004</v>
      </c>
      <c r="S97" s="212">
        <v>36626</v>
      </c>
      <c r="T97" s="212">
        <f t="shared" ref="T97:T128" si="25">P97*S97</f>
        <v>73252</v>
      </c>
      <c r="U97" s="212">
        <f t="shared" si="22"/>
        <v>84256</v>
      </c>
    </row>
    <row r="98" spans="1:21" ht="17.45" hidden="1" customHeight="1" x14ac:dyDescent="0.25">
      <c r="A98" s="206"/>
      <c r="B98" s="279" t="s">
        <v>226</v>
      </c>
      <c r="C98" s="259" t="s">
        <v>31</v>
      </c>
      <c r="D98" s="259">
        <v>1</v>
      </c>
      <c r="E98" s="208">
        <v>2358</v>
      </c>
      <c r="F98" s="208">
        <f t="shared" si="17"/>
        <v>2358</v>
      </c>
      <c r="G98" s="208">
        <v>1456</v>
      </c>
      <c r="H98" s="208">
        <f t="shared" si="23"/>
        <v>1456</v>
      </c>
      <c r="I98" s="208">
        <f t="shared" si="18"/>
        <v>3814</v>
      </c>
      <c r="J98" s="265"/>
      <c r="K98" s="210">
        <v>2358</v>
      </c>
      <c r="L98" s="210">
        <f t="shared" si="19"/>
        <v>0</v>
      </c>
      <c r="M98" s="210">
        <v>1456</v>
      </c>
      <c r="N98" s="210">
        <f t="shared" si="24"/>
        <v>0</v>
      </c>
      <c r="O98" s="210">
        <f t="shared" si="20"/>
        <v>0</v>
      </c>
      <c r="P98" s="226">
        <f t="shared" si="16"/>
        <v>1</v>
      </c>
      <c r="Q98" s="212">
        <v>2358</v>
      </c>
      <c r="R98" s="212">
        <f t="shared" si="21"/>
        <v>2358</v>
      </c>
      <c r="S98" s="212">
        <v>1456</v>
      </c>
      <c r="T98" s="212">
        <f t="shared" si="25"/>
        <v>1456</v>
      </c>
      <c r="U98" s="212">
        <f t="shared" si="22"/>
        <v>3814</v>
      </c>
    </row>
    <row r="99" spans="1:21" ht="17.45" hidden="1" customHeight="1" x14ac:dyDescent="0.25">
      <c r="A99" s="206"/>
      <c r="B99" s="279" t="s">
        <v>227</v>
      </c>
      <c r="C99" s="259" t="s">
        <v>31</v>
      </c>
      <c r="D99" s="259">
        <v>1</v>
      </c>
      <c r="E99" s="208">
        <v>5502</v>
      </c>
      <c r="F99" s="208">
        <f t="shared" si="17"/>
        <v>5502</v>
      </c>
      <c r="G99" s="208">
        <v>15730</v>
      </c>
      <c r="H99" s="208">
        <f t="shared" si="23"/>
        <v>15730</v>
      </c>
      <c r="I99" s="208">
        <f t="shared" si="18"/>
        <v>21232</v>
      </c>
      <c r="J99" s="265"/>
      <c r="K99" s="210">
        <v>5502</v>
      </c>
      <c r="L99" s="210">
        <f t="shared" si="19"/>
        <v>0</v>
      </c>
      <c r="M99" s="210">
        <v>15730</v>
      </c>
      <c r="N99" s="210">
        <f t="shared" si="24"/>
        <v>0</v>
      </c>
      <c r="O99" s="210">
        <f t="shared" si="20"/>
        <v>0</v>
      </c>
      <c r="P99" s="226">
        <f t="shared" si="16"/>
        <v>1</v>
      </c>
      <c r="Q99" s="212">
        <v>5502</v>
      </c>
      <c r="R99" s="212">
        <f t="shared" si="21"/>
        <v>5502</v>
      </c>
      <c r="S99" s="212">
        <v>15730</v>
      </c>
      <c r="T99" s="212">
        <f t="shared" si="25"/>
        <v>15730</v>
      </c>
      <c r="U99" s="212">
        <f t="shared" si="22"/>
        <v>21232</v>
      </c>
    </row>
    <row r="100" spans="1:21" ht="17.45" hidden="1" customHeight="1" x14ac:dyDescent="0.25">
      <c r="A100" s="206"/>
      <c r="B100" s="279" t="s">
        <v>228</v>
      </c>
      <c r="C100" s="259" t="s">
        <v>31</v>
      </c>
      <c r="D100" s="259">
        <v>1</v>
      </c>
      <c r="E100" s="208">
        <v>5502</v>
      </c>
      <c r="F100" s="208">
        <f t="shared" si="17"/>
        <v>5502</v>
      </c>
      <c r="G100" s="208">
        <v>42034</v>
      </c>
      <c r="H100" s="208">
        <f t="shared" si="23"/>
        <v>42034</v>
      </c>
      <c r="I100" s="208">
        <f t="shared" si="18"/>
        <v>47536</v>
      </c>
      <c r="J100" s="265"/>
      <c r="K100" s="210">
        <v>5502</v>
      </c>
      <c r="L100" s="210">
        <f t="shared" si="19"/>
        <v>0</v>
      </c>
      <c r="M100" s="210">
        <v>42034</v>
      </c>
      <c r="N100" s="210">
        <f t="shared" si="24"/>
        <v>0</v>
      </c>
      <c r="O100" s="210">
        <f t="shared" si="20"/>
        <v>0</v>
      </c>
      <c r="P100" s="226">
        <f t="shared" si="16"/>
        <v>1</v>
      </c>
      <c r="Q100" s="212">
        <v>5502</v>
      </c>
      <c r="R100" s="212">
        <f t="shared" si="21"/>
        <v>5502</v>
      </c>
      <c r="S100" s="212">
        <v>42034</v>
      </c>
      <c r="T100" s="212">
        <f t="shared" si="25"/>
        <v>42034</v>
      </c>
      <c r="U100" s="212">
        <f t="shared" si="22"/>
        <v>47536</v>
      </c>
    </row>
    <row r="101" spans="1:21" ht="17.45" hidden="1" customHeight="1" x14ac:dyDescent="0.25">
      <c r="A101" s="206"/>
      <c r="B101" s="279" t="s">
        <v>229</v>
      </c>
      <c r="C101" s="259" t="s">
        <v>31</v>
      </c>
      <c r="D101" s="259">
        <v>6</v>
      </c>
      <c r="E101" s="208">
        <v>524</v>
      </c>
      <c r="F101" s="208">
        <f t="shared" si="17"/>
        <v>3144</v>
      </c>
      <c r="G101" s="208">
        <v>7368</v>
      </c>
      <c r="H101" s="208">
        <f t="shared" si="23"/>
        <v>44208</v>
      </c>
      <c r="I101" s="208">
        <f t="shared" si="18"/>
        <v>47352</v>
      </c>
      <c r="J101" s="265"/>
      <c r="K101" s="210">
        <v>524</v>
      </c>
      <c r="L101" s="210">
        <f t="shared" si="19"/>
        <v>0</v>
      </c>
      <c r="M101" s="210">
        <v>7368</v>
      </c>
      <c r="N101" s="210">
        <f t="shared" si="24"/>
        <v>0</v>
      </c>
      <c r="O101" s="210">
        <f t="shared" si="20"/>
        <v>0</v>
      </c>
      <c r="P101" s="226">
        <f t="shared" si="16"/>
        <v>6</v>
      </c>
      <c r="Q101" s="212">
        <v>524</v>
      </c>
      <c r="R101" s="212">
        <f t="shared" si="21"/>
        <v>3144</v>
      </c>
      <c r="S101" s="212">
        <v>7368</v>
      </c>
      <c r="T101" s="212">
        <f t="shared" si="25"/>
        <v>44208</v>
      </c>
      <c r="U101" s="212">
        <f t="shared" si="22"/>
        <v>47352</v>
      </c>
    </row>
    <row r="102" spans="1:21" ht="17.45" hidden="1" customHeight="1" x14ac:dyDescent="0.25">
      <c r="A102" s="206"/>
      <c r="B102" s="279" t="s">
        <v>230</v>
      </c>
      <c r="C102" s="259" t="s">
        <v>31</v>
      </c>
      <c r="D102" s="259">
        <v>1</v>
      </c>
      <c r="E102" s="208">
        <v>3406</v>
      </c>
      <c r="F102" s="208">
        <f t="shared" si="17"/>
        <v>3406</v>
      </c>
      <c r="G102" s="208">
        <v>14788</v>
      </c>
      <c r="H102" s="208">
        <f t="shared" si="23"/>
        <v>14788</v>
      </c>
      <c r="I102" s="208">
        <f t="shared" si="18"/>
        <v>18194</v>
      </c>
      <c r="J102" s="265"/>
      <c r="K102" s="210">
        <v>3406</v>
      </c>
      <c r="L102" s="210">
        <f t="shared" si="19"/>
        <v>0</v>
      </c>
      <c r="M102" s="210">
        <v>14788</v>
      </c>
      <c r="N102" s="210">
        <f t="shared" si="24"/>
        <v>0</v>
      </c>
      <c r="O102" s="210">
        <f t="shared" si="20"/>
        <v>0</v>
      </c>
      <c r="P102" s="226">
        <f t="shared" si="16"/>
        <v>1</v>
      </c>
      <c r="Q102" s="212">
        <v>3406</v>
      </c>
      <c r="R102" s="212">
        <f t="shared" si="21"/>
        <v>3406</v>
      </c>
      <c r="S102" s="212">
        <v>14788</v>
      </c>
      <c r="T102" s="212">
        <f t="shared" si="25"/>
        <v>14788</v>
      </c>
      <c r="U102" s="212">
        <f t="shared" si="22"/>
        <v>18194</v>
      </c>
    </row>
    <row r="103" spans="1:21" ht="17.45" hidden="1" customHeight="1" x14ac:dyDescent="0.25">
      <c r="A103" s="206"/>
      <c r="B103" s="279" t="s">
        <v>231</v>
      </c>
      <c r="C103" s="259" t="s">
        <v>31</v>
      </c>
      <c r="D103" s="259">
        <v>2</v>
      </c>
      <c r="E103" s="208">
        <v>3406</v>
      </c>
      <c r="F103" s="208">
        <f t="shared" si="17"/>
        <v>6812</v>
      </c>
      <c r="G103" s="208">
        <v>6508</v>
      </c>
      <c r="H103" s="208">
        <f t="shared" si="23"/>
        <v>13016</v>
      </c>
      <c r="I103" s="208">
        <f t="shared" si="18"/>
        <v>19828</v>
      </c>
      <c r="J103" s="265"/>
      <c r="K103" s="210">
        <v>3406</v>
      </c>
      <c r="L103" s="210">
        <f t="shared" si="19"/>
        <v>0</v>
      </c>
      <c r="M103" s="210">
        <v>6508</v>
      </c>
      <c r="N103" s="210">
        <f t="shared" si="24"/>
        <v>0</v>
      </c>
      <c r="O103" s="210">
        <f t="shared" si="20"/>
        <v>0</v>
      </c>
      <c r="P103" s="226">
        <f t="shared" si="16"/>
        <v>2</v>
      </c>
      <c r="Q103" s="212">
        <v>3406</v>
      </c>
      <c r="R103" s="212">
        <f t="shared" si="21"/>
        <v>6812</v>
      </c>
      <c r="S103" s="212">
        <v>6508</v>
      </c>
      <c r="T103" s="212">
        <f t="shared" si="25"/>
        <v>13016</v>
      </c>
      <c r="U103" s="212">
        <f t="shared" si="22"/>
        <v>19828</v>
      </c>
    </row>
    <row r="104" spans="1:21" ht="17.45" hidden="1" customHeight="1" x14ac:dyDescent="0.25">
      <c r="A104" s="206"/>
      <c r="B104" s="279" t="s">
        <v>232</v>
      </c>
      <c r="C104" s="259" t="s">
        <v>31</v>
      </c>
      <c r="D104" s="259">
        <v>1</v>
      </c>
      <c r="E104" s="208">
        <v>3406</v>
      </c>
      <c r="F104" s="208">
        <f t="shared" si="17"/>
        <v>3406</v>
      </c>
      <c r="G104" s="208">
        <v>5934</v>
      </c>
      <c r="H104" s="208">
        <f t="shared" si="23"/>
        <v>5934</v>
      </c>
      <c r="I104" s="208">
        <f t="shared" si="18"/>
        <v>9340</v>
      </c>
      <c r="J104" s="265"/>
      <c r="K104" s="210">
        <v>3406</v>
      </c>
      <c r="L104" s="210">
        <f t="shared" si="19"/>
        <v>0</v>
      </c>
      <c r="M104" s="210">
        <v>5934</v>
      </c>
      <c r="N104" s="210">
        <f t="shared" si="24"/>
        <v>0</v>
      </c>
      <c r="O104" s="210">
        <f t="shared" si="20"/>
        <v>0</v>
      </c>
      <c r="P104" s="226">
        <f t="shared" si="16"/>
        <v>1</v>
      </c>
      <c r="Q104" s="212">
        <v>3406</v>
      </c>
      <c r="R104" s="212">
        <f t="shared" si="21"/>
        <v>3406</v>
      </c>
      <c r="S104" s="212">
        <v>5934</v>
      </c>
      <c r="T104" s="212">
        <f t="shared" si="25"/>
        <v>5934</v>
      </c>
      <c r="U104" s="212">
        <f t="shared" si="22"/>
        <v>9340</v>
      </c>
    </row>
    <row r="105" spans="1:21" ht="22.5" hidden="1" customHeight="1" x14ac:dyDescent="0.25">
      <c r="A105" s="206"/>
      <c r="B105" s="279" t="s">
        <v>233</v>
      </c>
      <c r="C105" s="259" t="s">
        <v>31</v>
      </c>
      <c r="D105" s="259">
        <v>71</v>
      </c>
      <c r="E105" s="208">
        <v>1572</v>
      </c>
      <c r="F105" s="208">
        <f t="shared" si="17"/>
        <v>111612</v>
      </c>
      <c r="G105" s="208">
        <v>2472</v>
      </c>
      <c r="H105" s="208">
        <f t="shared" si="23"/>
        <v>175512</v>
      </c>
      <c r="I105" s="208">
        <f t="shared" si="18"/>
        <v>287124</v>
      </c>
      <c r="J105" s="265"/>
      <c r="K105" s="210">
        <v>1572</v>
      </c>
      <c r="L105" s="210">
        <f t="shared" si="19"/>
        <v>0</v>
      </c>
      <c r="M105" s="210">
        <v>2472</v>
      </c>
      <c r="N105" s="210">
        <f t="shared" si="24"/>
        <v>0</v>
      </c>
      <c r="O105" s="210">
        <f t="shared" si="20"/>
        <v>0</v>
      </c>
      <c r="P105" s="226">
        <f t="shared" si="16"/>
        <v>71</v>
      </c>
      <c r="Q105" s="212">
        <v>1572</v>
      </c>
      <c r="R105" s="212">
        <f t="shared" si="21"/>
        <v>111612</v>
      </c>
      <c r="S105" s="212">
        <v>2472</v>
      </c>
      <c r="T105" s="212">
        <f t="shared" si="25"/>
        <v>175512</v>
      </c>
      <c r="U105" s="212">
        <f t="shared" si="22"/>
        <v>287124</v>
      </c>
    </row>
    <row r="106" spans="1:21" ht="17.45" hidden="1" customHeight="1" x14ac:dyDescent="0.25">
      <c r="A106" s="206"/>
      <c r="B106" s="279" t="s">
        <v>234</v>
      </c>
      <c r="C106" s="259" t="s">
        <v>31</v>
      </c>
      <c r="D106" s="259">
        <v>26</v>
      </c>
      <c r="E106" s="208">
        <v>4454</v>
      </c>
      <c r="F106" s="208">
        <f t="shared" si="17"/>
        <v>115804</v>
      </c>
      <c r="G106" s="208">
        <v>37518</v>
      </c>
      <c r="H106" s="208">
        <f t="shared" si="23"/>
        <v>975468</v>
      </c>
      <c r="I106" s="208">
        <f t="shared" si="18"/>
        <v>1091272</v>
      </c>
      <c r="J106" s="265"/>
      <c r="K106" s="210">
        <v>4454</v>
      </c>
      <c r="L106" s="210">
        <f t="shared" si="19"/>
        <v>0</v>
      </c>
      <c r="M106" s="210">
        <v>37518</v>
      </c>
      <c r="N106" s="210">
        <f t="shared" si="24"/>
        <v>0</v>
      </c>
      <c r="O106" s="210">
        <f t="shared" si="20"/>
        <v>0</v>
      </c>
      <c r="P106" s="226">
        <f t="shared" si="16"/>
        <v>26</v>
      </c>
      <c r="Q106" s="212">
        <v>4454</v>
      </c>
      <c r="R106" s="212">
        <f t="shared" si="21"/>
        <v>115804</v>
      </c>
      <c r="S106" s="212">
        <v>37518</v>
      </c>
      <c r="T106" s="212">
        <f t="shared" si="25"/>
        <v>975468</v>
      </c>
      <c r="U106" s="212">
        <f t="shared" si="22"/>
        <v>1091272</v>
      </c>
    </row>
    <row r="107" spans="1:21" ht="17.45" hidden="1" customHeight="1" x14ac:dyDescent="0.25">
      <c r="A107" s="206"/>
      <c r="B107" s="279" t="s">
        <v>235</v>
      </c>
      <c r="C107" s="259" t="s">
        <v>31</v>
      </c>
      <c r="D107" s="259">
        <v>20</v>
      </c>
      <c r="E107" s="208">
        <v>1572</v>
      </c>
      <c r="F107" s="208">
        <f t="shared" si="17"/>
        <v>31440</v>
      </c>
      <c r="G107" s="208">
        <v>1458</v>
      </c>
      <c r="H107" s="208">
        <f t="shared" si="23"/>
        <v>29160</v>
      </c>
      <c r="I107" s="208">
        <f t="shared" si="18"/>
        <v>60600</v>
      </c>
      <c r="J107" s="265"/>
      <c r="K107" s="210">
        <v>1572</v>
      </c>
      <c r="L107" s="210">
        <f t="shared" si="19"/>
        <v>0</v>
      </c>
      <c r="M107" s="210">
        <v>1458</v>
      </c>
      <c r="N107" s="210">
        <f t="shared" si="24"/>
        <v>0</v>
      </c>
      <c r="O107" s="210">
        <f t="shared" si="20"/>
        <v>0</v>
      </c>
      <c r="P107" s="226">
        <f t="shared" si="16"/>
        <v>20</v>
      </c>
      <c r="Q107" s="212">
        <v>1572</v>
      </c>
      <c r="R107" s="212">
        <f t="shared" si="21"/>
        <v>31440</v>
      </c>
      <c r="S107" s="212">
        <v>1458</v>
      </c>
      <c r="T107" s="212">
        <f t="shared" si="25"/>
        <v>29160</v>
      </c>
      <c r="U107" s="212">
        <f t="shared" si="22"/>
        <v>60600</v>
      </c>
    </row>
    <row r="108" spans="1:21" ht="17.45" hidden="1" customHeight="1" x14ac:dyDescent="0.25">
      <c r="A108" s="206"/>
      <c r="B108" s="279" t="s">
        <v>236</v>
      </c>
      <c r="C108" s="259" t="s">
        <v>31</v>
      </c>
      <c r="D108" s="259">
        <v>4</v>
      </c>
      <c r="E108" s="208">
        <v>1310</v>
      </c>
      <c r="F108" s="208">
        <f t="shared" si="17"/>
        <v>5240</v>
      </c>
      <c r="G108" s="208">
        <v>834</v>
      </c>
      <c r="H108" s="208">
        <f t="shared" si="23"/>
        <v>3336</v>
      </c>
      <c r="I108" s="208">
        <f t="shared" si="18"/>
        <v>8576</v>
      </c>
      <c r="J108" s="265"/>
      <c r="K108" s="210">
        <v>1310</v>
      </c>
      <c r="L108" s="210">
        <f t="shared" si="19"/>
        <v>0</v>
      </c>
      <c r="M108" s="210">
        <v>834</v>
      </c>
      <c r="N108" s="210">
        <f t="shared" si="24"/>
        <v>0</v>
      </c>
      <c r="O108" s="210">
        <f t="shared" si="20"/>
        <v>0</v>
      </c>
      <c r="P108" s="226">
        <f t="shared" si="16"/>
        <v>4</v>
      </c>
      <c r="Q108" s="212">
        <v>1310</v>
      </c>
      <c r="R108" s="212">
        <f t="shared" si="21"/>
        <v>5240</v>
      </c>
      <c r="S108" s="212">
        <v>834</v>
      </c>
      <c r="T108" s="212">
        <f t="shared" si="25"/>
        <v>3336</v>
      </c>
      <c r="U108" s="212">
        <f t="shared" si="22"/>
        <v>8576</v>
      </c>
    </row>
    <row r="109" spans="1:21" ht="17.45" hidden="1" customHeight="1" x14ac:dyDescent="0.25">
      <c r="A109" s="206"/>
      <c r="B109" s="279" t="s">
        <v>237</v>
      </c>
      <c r="C109" s="259" t="s">
        <v>31</v>
      </c>
      <c r="D109" s="259">
        <v>4</v>
      </c>
      <c r="E109" s="208">
        <v>4192</v>
      </c>
      <c r="F109" s="208">
        <f t="shared" si="17"/>
        <v>16768</v>
      </c>
      <c r="G109" s="208">
        <v>15048</v>
      </c>
      <c r="H109" s="208">
        <f t="shared" si="23"/>
        <v>60192</v>
      </c>
      <c r="I109" s="208">
        <f t="shared" si="18"/>
        <v>76960</v>
      </c>
      <c r="J109" s="265"/>
      <c r="K109" s="210">
        <v>4192</v>
      </c>
      <c r="L109" s="210">
        <f t="shared" si="19"/>
        <v>0</v>
      </c>
      <c r="M109" s="210">
        <v>15048</v>
      </c>
      <c r="N109" s="210">
        <f t="shared" si="24"/>
        <v>0</v>
      </c>
      <c r="O109" s="210">
        <f t="shared" si="20"/>
        <v>0</v>
      </c>
      <c r="P109" s="226">
        <f t="shared" si="16"/>
        <v>4</v>
      </c>
      <c r="Q109" s="212">
        <v>4192</v>
      </c>
      <c r="R109" s="212">
        <f t="shared" si="21"/>
        <v>16768</v>
      </c>
      <c r="S109" s="212">
        <v>15048</v>
      </c>
      <c r="T109" s="212">
        <f t="shared" si="25"/>
        <v>60192</v>
      </c>
      <c r="U109" s="212">
        <f t="shared" si="22"/>
        <v>76960</v>
      </c>
    </row>
    <row r="110" spans="1:21" ht="17.45" hidden="1" customHeight="1" x14ac:dyDescent="0.25">
      <c r="A110" s="206"/>
      <c r="B110" s="279" t="s">
        <v>238</v>
      </c>
      <c r="C110" s="259" t="s">
        <v>31</v>
      </c>
      <c r="D110" s="259">
        <v>4</v>
      </c>
      <c r="E110" s="208">
        <v>393</v>
      </c>
      <c r="F110" s="208">
        <f t="shared" si="17"/>
        <v>1572</v>
      </c>
      <c r="G110" s="208">
        <v>3136</v>
      </c>
      <c r="H110" s="208">
        <f t="shared" si="23"/>
        <v>12544</v>
      </c>
      <c r="I110" s="208">
        <f t="shared" si="18"/>
        <v>14116</v>
      </c>
      <c r="J110" s="265"/>
      <c r="K110" s="210">
        <v>393</v>
      </c>
      <c r="L110" s="210">
        <f t="shared" si="19"/>
        <v>0</v>
      </c>
      <c r="M110" s="210">
        <v>3136</v>
      </c>
      <c r="N110" s="210">
        <f t="shared" si="24"/>
        <v>0</v>
      </c>
      <c r="O110" s="210">
        <f t="shared" si="20"/>
        <v>0</v>
      </c>
      <c r="P110" s="226">
        <f t="shared" si="16"/>
        <v>4</v>
      </c>
      <c r="Q110" s="212">
        <v>393</v>
      </c>
      <c r="R110" s="212">
        <f t="shared" si="21"/>
        <v>1572</v>
      </c>
      <c r="S110" s="212">
        <v>3136</v>
      </c>
      <c r="T110" s="212">
        <f t="shared" si="25"/>
        <v>12544</v>
      </c>
      <c r="U110" s="212">
        <f t="shared" si="22"/>
        <v>14116</v>
      </c>
    </row>
    <row r="111" spans="1:21" ht="17.45" hidden="1" customHeight="1" x14ac:dyDescent="0.25">
      <c r="A111" s="206"/>
      <c r="B111" s="279" t="s">
        <v>239</v>
      </c>
      <c r="C111" s="259" t="s">
        <v>31</v>
      </c>
      <c r="D111" s="259">
        <v>4</v>
      </c>
      <c r="E111" s="208">
        <v>393</v>
      </c>
      <c r="F111" s="208">
        <f t="shared" si="17"/>
        <v>1572</v>
      </c>
      <c r="G111" s="208">
        <v>1027</v>
      </c>
      <c r="H111" s="208">
        <f t="shared" si="23"/>
        <v>4108</v>
      </c>
      <c r="I111" s="208">
        <f t="shared" si="18"/>
        <v>5680</v>
      </c>
      <c r="J111" s="265"/>
      <c r="K111" s="210">
        <v>393</v>
      </c>
      <c r="L111" s="210">
        <f t="shared" si="19"/>
        <v>0</v>
      </c>
      <c r="M111" s="210">
        <v>1027</v>
      </c>
      <c r="N111" s="210">
        <f t="shared" si="24"/>
        <v>0</v>
      </c>
      <c r="O111" s="210">
        <f t="shared" si="20"/>
        <v>0</v>
      </c>
      <c r="P111" s="226">
        <f t="shared" si="16"/>
        <v>4</v>
      </c>
      <c r="Q111" s="212">
        <v>393</v>
      </c>
      <c r="R111" s="212">
        <f t="shared" si="21"/>
        <v>1572</v>
      </c>
      <c r="S111" s="212">
        <v>1027</v>
      </c>
      <c r="T111" s="212">
        <f t="shared" si="25"/>
        <v>4108</v>
      </c>
      <c r="U111" s="212">
        <f t="shared" si="22"/>
        <v>5680</v>
      </c>
    </row>
    <row r="112" spans="1:21" ht="17.45" hidden="1" customHeight="1" x14ac:dyDescent="0.25">
      <c r="A112" s="206"/>
      <c r="B112" s="279" t="s">
        <v>240</v>
      </c>
      <c r="C112" s="259" t="s">
        <v>31</v>
      </c>
      <c r="D112" s="259">
        <v>20</v>
      </c>
      <c r="E112" s="208">
        <v>3406</v>
      </c>
      <c r="F112" s="208">
        <f t="shared" si="17"/>
        <v>68120</v>
      </c>
      <c r="G112" s="208">
        <v>1775</v>
      </c>
      <c r="H112" s="208">
        <f t="shared" si="23"/>
        <v>35500</v>
      </c>
      <c r="I112" s="208">
        <f t="shared" si="18"/>
        <v>103620</v>
      </c>
      <c r="J112" s="265"/>
      <c r="K112" s="210">
        <v>3406</v>
      </c>
      <c r="L112" s="210">
        <f t="shared" si="19"/>
        <v>0</v>
      </c>
      <c r="M112" s="210">
        <v>1775</v>
      </c>
      <c r="N112" s="210">
        <f t="shared" si="24"/>
        <v>0</v>
      </c>
      <c r="O112" s="210">
        <f t="shared" si="20"/>
        <v>0</v>
      </c>
      <c r="P112" s="226">
        <f t="shared" si="16"/>
        <v>20</v>
      </c>
      <c r="Q112" s="212">
        <v>3406</v>
      </c>
      <c r="R112" s="212">
        <f t="shared" si="21"/>
        <v>68120</v>
      </c>
      <c r="S112" s="212">
        <v>1775</v>
      </c>
      <c r="T112" s="212">
        <f t="shared" si="25"/>
        <v>35500</v>
      </c>
      <c r="U112" s="212">
        <f t="shared" si="22"/>
        <v>103620</v>
      </c>
    </row>
    <row r="113" spans="1:21" ht="17.45" hidden="1" customHeight="1" x14ac:dyDescent="0.25">
      <c r="A113" s="206"/>
      <c r="B113" s="279" t="s">
        <v>241</v>
      </c>
      <c r="C113" s="259" t="s">
        <v>31</v>
      </c>
      <c r="D113" s="259">
        <v>5</v>
      </c>
      <c r="E113" s="208">
        <v>1572</v>
      </c>
      <c r="F113" s="208">
        <f t="shared" si="17"/>
        <v>7860</v>
      </c>
      <c r="G113" s="208">
        <v>478</v>
      </c>
      <c r="H113" s="208">
        <f t="shared" si="23"/>
        <v>2390</v>
      </c>
      <c r="I113" s="208">
        <f t="shared" si="18"/>
        <v>10250</v>
      </c>
      <c r="J113" s="265"/>
      <c r="K113" s="210">
        <v>1572</v>
      </c>
      <c r="L113" s="210">
        <f t="shared" si="19"/>
        <v>0</v>
      </c>
      <c r="M113" s="210">
        <v>478</v>
      </c>
      <c r="N113" s="210">
        <f t="shared" si="24"/>
        <v>0</v>
      </c>
      <c r="O113" s="210">
        <f t="shared" si="20"/>
        <v>0</v>
      </c>
      <c r="P113" s="226">
        <f t="shared" si="16"/>
        <v>5</v>
      </c>
      <c r="Q113" s="212">
        <v>1572</v>
      </c>
      <c r="R113" s="212">
        <f t="shared" si="21"/>
        <v>7860</v>
      </c>
      <c r="S113" s="212">
        <v>478</v>
      </c>
      <c r="T113" s="212">
        <f t="shared" si="25"/>
        <v>2390</v>
      </c>
      <c r="U113" s="212">
        <f t="shared" si="22"/>
        <v>10250</v>
      </c>
    </row>
    <row r="114" spans="1:21" ht="17.45" hidden="1" customHeight="1" x14ac:dyDescent="0.25">
      <c r="A114" s="206"/>
      <c r="B114" s="279" t="s">
        <v>241</v>
      </c>
      <c r="C114" s="259" t="s">
        <v>31</v>
      </c>
      <c r="D114" s="259">
        <v>8</v>
      </c>
      <c r="E114" s="208">
        <v>1572</v>
      </c>
      <c r="F114" s="208">
        <f t="shared" si="17"/>
        <v>12576</v>
      </c>
      <c r="G114" s="208">
        <v>478</v>
      </c>
      <c r="H114" s="208">
        <f t="shared" si="23"/>
        <v>3824</v>
      </c>
      <c r="I114" s="208">
        <f t="shared" si="18"/>
        <v>16400</v>
      </c>
      <c r="J114" s="265"/>
      <c r="K114" s="210">
        <v>1572</v>
      </c>
      <c r="L114" s="210">
        <f t="shared" si="19"/>
        <v>0</v>
      </c>
      <c r="M114" s="210">
        <v>478</v>
      </c>
      <c r="N114" s="210">
        <f t="shared" si="24"/>
        <v>0</v>
      </c>
      <c r="O114" s="210">
        <f t="shared" si="20"/>
        <v>0</v>
      </c>
      <c r="P114" s="226">
        <f t="shared" si="16"/>
        <v>8</v>
      </c>
      <c r="Q114" s="212">
        <v>1572</v>
      </c>
      <c r="R114" s="212">
        <f t="shared" si="21"/>
        <v>12576</v>
      </c>
      <c r="S114" s="212">
        <v>478</v>
      </c>
      <c r="T114" s="212">
        <f t="shared" si="25"/>
        <v>3824</v>
      </c>
      <c r="U114" s="212">
        <f t="shared" si="22"/>
        <v>16400</v>
      </c>
    </row>
    <row r="115" spans="1:21" ht="17.45" hidden="1" customHeight="1" x14ac:dyDescent="0.25">
      <c r="A115" s="206"/>
      <c r="B115" s="279" t="s">
        <v>241</v>
      </c>
      <c r="C115" s="259" t="s">
        <v>31</v>
      </c>
      <c r="D115" s="259">
        <v>6</v>
      </c>
      <c r="E115" s="208">
        <v>1572</v>
      </c>
      <c r="F115" s="208">
        <f t="shared" si="17"/>
        <v>9432</v>
      </c>
      <c r="G115" s="208">
        <v>478</v>
      </c>
      <c r="H115" s="208">
        <f t="shared" si="23"/>
        <v>2868</v>
      </c>
      <c r="I115" s="208">
        <f t="shared" si="18"/>
        <v>12300</v>
      </c>
      <c r="J115" s="265"/>
      <c r="K115" s="210">
        <v>1572</v>
      </c>
      <c r="L115" s="210">
        <f t="shared" si="19"/>
        <v>0</v>
      </c>
      <c r="M115" s="210">
        <v>478</v>
      </c>
      <c r="N115" s="210">
        <f t="shared" si="24"/>
        <v>0</v>
      </c>
      <c r="O115" s="210">
        <f t="shared" si="20"/>
        <v>0</v>
      </c>
      <c r="P115" s="226">
        <f t="shared" si="16"/>
        <v>6</v>
      </c>
      <c r="Q115" s="212">
        <v>1572</v>
      </c>
      <c r="R115" s="212">
        <f t="shared" si="21"/>
        <v>9432</v>
      </c>
      <c r="S115" s="212">
        <v>478</v>
      </c>
      <c r="T115" s="212">
        <f t="shared" si="25"/>
        <v>2868</v>
      </c>
      <c r="U115" s="212">
        <f t="shared" si="22"/>
        <v>12300</v>
      </c>
    </row>
    <row r="116" spans="1:21" ht="17.45" hidden="1" customHeight="1" x14ac:dyDescent="0.25">
      <c r="A116" s="206"/>
      <c r="B116" s="279" t="s">
        <v>242</v>
      </c>
      <c r="C116" s="259" t="s">
        <v>31</v>
      </c>
      <c r="D116" s="259">
        <v>13</v>
      </c>
      <c r="E116" s="208">
        <v>1572</v>
      </c>
      <c r="F116" s="208">
        <f t="shared" si="17"/>
        <v>20436</v>
      </c>
      <c r="G116" s="208">
        <v>523</v>
      </c>
      <c r="H116" s="208">
        <f t="shared" si="23"/>
        <v>6799</v>
      </c>
      <c r="I116" s="208">
        <f t="shared" si="18"/>
        <v>27235</v>
      </c>
      <c r="J116" s="265"/>
      <c r="K116" s="210">
        <v>1572</v>
      </c>
      <c r="L116" s="210">
        <f t="shared" si="19"/>
        <v>0</v>
      </c>
      <c r="M116" s="210">
        <v>523</v>
      </c>
      <c r="N116" s="210">
        <f t="shared" si="24"/>
        <v>0</v>
      </c>
      <c r="O116" s="210">
        <f t="shared" si="20"/>
        <v>0</v>
      </c>
      <c r="P116" s="226">
        <f t="shared" si="16"/>
        <v>13</v>
      </c>
      <c r="Q116" s="212">
        <v>1572</v>
      </c>
      <c r="R116" s="212">
        <f t="shared" si="21"/>
        <v>20436</v>
      </c>
      <c r="S116" s="212">
        <v>523</v>
      </c>
      <c r="T116" s="212">
        <f t="shared" si="25"/>
        <v>6799</v>
      </c>
      <c r="U116" s="212">
        <f t="shared" si="22"/>
        <v>27235</v>
      </c>
    </row>
    <row r="117" spans="1:21" ht="17.45" hidden="1" customHeight="1" x14ac:dyDescent="0.25">
      <c r="A117" s="206"/>
      <c r="B117" s="279" t="s">
        <v>243</v>
      </c>
      <c r="C117" s="259" t="s">
        <v>31</v>
      </c>
      <c r="D117" s="259">
        <v>1</v>
      </c>
      <c r="E117" s="208">
        <v>2620</v>
      </c>
      <c r="F117" s="208">
        <f t="shared" si="17"/>
        <v>2620</v>
      </c>
      <c r="G117" s="208">
        <v>1901</v>
      </c>
      <c r="H117" s="208">
        <f t="shared" si="23"/>
        <v>1901</v>
      </c>
      <c r="I117" s="208">
        <f t="shared" si="18"/>
        <v>4521</v>
      </c>
      <c r="J117" s="265"/>
      <c r="K117" s="210">
        <v>2620</v>
      </c>
      <c r="L117" s="210">
        <f t="shared" si="19"/>
        <v>0</v>
      </c>
      <c r="M117" s="210">
        <v>1901</v>
      </c>
      <c r="N117" s="210">
        <f t="shared" si="24"/>
        <v>0</v>
      </c>
      <c r="O117" s="210">
        <f t="shared" si="20"/>
        <v>0</v>
      </c>
      <c r="P117" s="226">
        <f t="shared" si="16"/>
        <v>1</v>
      </c>
      <c r="Q117" s="212">
        <v>2620</v>
      </c>
      <c r="R117" s="212">
        <f t="shared" si="21"/>
        <v>2620</v>
      </c>
      <c r="S117" s="212">
        <v>1901</v>
      </c>
      <c r="T117" s="212">
        <f t="shared" si="25"/>
        <v>1901</v>
      </c>
      <c r="U117" s="212">
        <f t="shared" si="22"/>
        <v>4521</v>
      </c>
    </row>
    <row r="118" spans="1:21" ht="17.45" hidden="1" customHeight="1" x14ac:dyDescent="0.25">
      <c r="A118" s="206"/>
      <c r="B118" s="279" t="s">
        <v>244</v>
      </c>
      <c r="C118" s="259" t="s">
        <v>31</v>
      </c>
      <c r="D118" s="259">
        <v>24</v>
      </c>
      <c r="E118" s="208">
        <v>131</v>
      </c>
      <c r="F118" s="208">
        <f t="shared" si="17"/>
        <v>3144</v>
      </c>
      <c r="G118" s="208">
        <v>93</v>
      </c>
      <c r="H118" s="208">
        <f t="shared" si="23"/>
        <v>2232</v>
      </c>
      <c r="I118" s="208">
        <f t="shared" si="18"/>
        <v>5376</v>
      </c>
      <c r="J118" s="265"/>
      <c r="K118" s="210">
        <v>131</v>
      </c>
      <c r="L118" s="210">
        <f t="shared" si="19"/>
        <v>0</v>
      </c>
      <c r="M118" s="210">
        <v>93</v>
      </c>
      <c r="N118" s="210">
        <f t="shared" si="24"/>
        <v>0</v>
      </c>
      <c r="O118" s="210">
        <f t="shared" si="20"/>
        <v>0</v>
      </c>
      <c r="P118" s="226">
        <f t="shared" si="16"/>
        <v>24</v>
      </c>
      <c r="Q118" s="212">
        <v>131</v>
      </c>
      <c r="R118" s="212">
        <f t="shared" si="21"/>
        <v>3144</v>
      </c>
      <c r="S118" s="212">
        <v>93</v>
      </c>
      <c r="T118" s="212">
        <f t="shared" si="25"/>
        <v>2232</v>
      </c>
      <c r="U118" s="212">
        <f t="shared" si="22"/>
        <v>5376</v>
      </c>
    </row>
    <row r="119" spans="1:21" ht="17.45" hidden="1" customHeight="1" x14ac:dyDescent="0.25">
      <c r="A119" s="206"/>
      <c r="B119" s="279" t="s">
        <v>245</v>
      </c>
      <c r="C119" s="259" t="s">
        <v>31</v>
      </c>
      <c r="D119" s="259">
        <v>40</v>
      </c>
      <c r="E119" s="208">
        <v>1965</v>
      </c>
      <c r="F119" s="208">
        <f t="shared" si="17"/>
        <v>78600</v>
      </c>
      <c r="G119" s="208">
        <v>1093</v>
      </c>
      <c r="H119" s="208">
        <f t="shared" si="23"/>
        <v>43720</v>
      </c>
      <c r="I119" s="208">
        <f t="shared" si="18"/>
        <v>122320</v>
      </c>
      <c r="J119" s="265"/>
      <c r="K119" s="210">
        <v>1965</v>
      </c>
      <c r="L119" s="210">
        <f t="shared" si="19"/>
        <v>0</v>
      </c>
      <c r="M119" s="210">
        <v>1093</v>
      </c>
      <c r="N119" s="210">
        <f t="shared" si="24"/>
        <v>0</v>
      </c>
      <c r="O119" s="210">
        <f t="shared" si="20"/>
        <v>0</v>
      </c>
      <c r="P119" s="226">
        <f t="shared" si="16"/>
        <v>40</v>
      </c>
      <c r="Q119" s="212">
        <v>1965</v>
      </c>
      <c r="R119" s="212">
        <f t="shared" si="21"/>
        <v>78600</v>
      </c>
      <c r="S119" s="212">
        <v>1093</v>
      </c>
      <c r="T119" s="212">
        <f t="shared" si="25"/>
        <v>43720</v>
      </c>
      <c r="U119" s="212">
        <f t="shared" si="22"/>
        <v>122320</v>
      </c>
    </row>
    <row r="120" spans="1:21" ht="17.45" hidden="1" customHeight="1" x14ac:dyDescent="0.25">
      <c r="A120" s="206"/>
      <c r="B120" s="279" t="s">
        <v>246</v>
      </c>
      <c r="C120" s="259" t="s">
        <v>31</v>
      </c>
      <c r="D120" s="259">
        <v>1</v>
      </c>
      <c r="E120" s="208">
        <v>3406</v>
      </c>
      <c r="F120" s="208">
        <f t="shared" si="17"/>
        <v>3406</v>
      </c>
      <c r="G120" s="208">
        <v>4581</v>
      </c>
      <c r="H120" s="208">
        <f t="shared" si="23"/>
        <v>4581</v>
      </c>
      <c r="I120" s="208">
        <f t="shared" si="18"/>
        <v>7987</v>
      </c>
      <c r="J120" s="265"/>
      <c r="K120" s="210">
        <v>3406</v>
      </c>
      <c r="L120" s="210">
        <f t="shared" si="19"/>
        <v>0</v>
      </c>
      <c r="M120" s="210">
        <v>4581</v>
      </c>
      <c r="N120" s="210">
        <f t="shared" si="24"/>
        <v>0</v>
      </c>
      <c r="O120" s="210">
        <f t="shared" si="20"/>
        <v>0</v>
      </c>
      <c r="P120" s="226">
        <f t="shared" si="16"/>
        <v>1</v>
      </c>
      <c r="Q120" s="212">
        <v>3406</v>
      </c>
      <c r="R120" s="212">
        <f t="shared" si="21"/>
        <v>3406</v>
      </c>
      <c r="S120" s="212">
        <v>4581</v>
      </c>
      <c r="T120" s="212">
        <f t="shared" si="25"/>
        <v>4581</v>
      </c>
      <c r="U120" s="212">
        <f t="shared" si="22"/>
        <v>7987</v>
      </c>
    </row>
    <row r="121" spans="1:21" ht="17.45" hidden="1" customHeight="1" x14ac:dyDescent="0.25">
      <c r="A121" s="206"/>
      <c r="B121" s="279" t="s">
        <v>247</v>
      </c>
      <c r="C121" s="259" t="s">
        <v>31</v>
      </c>
      <c r="D121" s="259">
        <v>1</v>
      </c>
      <c r="E121" s="208">
        <v>3406</v>
      </c>
      <c r="F121" s="208">
        <f t="shared" si="17"/>
        <v>3406</v>
      </c>
      <c r="G121" s="208">
        <v>11700</v>
      </c>
      <c r="H121" s="208">
        <f t="shared" si="23"/>
        <v>11700</v>
      </c>
      <c r="I121" s="208">
        <f t="shared" si="18"/>
        <v>15106</v>
      </c>
      <c r="J121" s="265"/>
      <c r="K121" s="210">
        <v>3406</v>
      </c>
      <c r="L121" s="210">
        <f t="shared" si="19"/>
        <v>0</v>
      </c>
      <c r="M121" s="210">
        <v>11700</v>
      </c>
      <c r="N121" s="210">
        <f t="shared" si="24"/>
        <v>0</v>
      </c>
      <c r="O121" s="210">
        <f t="shared" si="20"/>
        <v>0</v>
      </c>
      <c r="P121" s="226">
        <f t="shared" si="16"/>
        <v>1</v>
      </c>
      <c r="Q121" s="212">
        <v>3406</v>
      </c>
      <c r="R121" s="212">
        <f t="shared" si="21"/>
        <v>3406</v>
      </c>
      <c r="S121" s="212">
        <v>11700</v>
      </c>
      <c r="T121" s="212">
        <f t="shared" si="25"/>
        <v>11700</v>
      </c>
      <c r="U121" s="212">
        <f t="shared" si="22"/>
        <v>15106</v>
      </c>
    </row>
    <row r="122" spans="1:21" ht="17.45" hidden="1" customHeight="1" x14ac:dyDescent="0.25">
      <c r="A122" s="206"/>
      <c r="B122" s="279" t="s">
        <v>248</v>
      </c>
      <c r="C122" s="259" t="s">
        <v>31</v>
      </c>
      <c r="D122" s="259">
        <v>1</v>
      </c>
      <c r="E122" s="208">
        <v>3930</v>
      </c>
      <c r="F122" s="208">
        <f t="shared" si="17"/>
        <v>3930</v>
      </c>
      <c r="G122" s="208">
        <v>3325</v>
      </c>
      <c r="H122" s="208">
        <f t="shared" si="23"/>
        <v>3325</v>
      </c>
      <c r="I122" s="208">
        <f t="shared" si="18"/>
        <v>7255</v>
      </c>
      <c r="J122" s="265"/>
      <c r="K122" s="210">
        <v>3930</v>
      </c>
      <c r="L122" s="210">
        <f t="shared" si="19"/>
        <v>0</v>
      </c>
      <c r="M122" s="210">
        <v>3325</v>
      </c>
      <c r="N122" s="210">
        <f t="shared" si="24"/>
        <v>0</v>
      </c>
      <c r="O122" s="210">
        <f t="shared" si="20"/>
        <v>0</v>
      </c>
      <c r="P122" s="226">
        <f t="shared" si="16"/>
        <v>1</v>
      </c>
      <c r="Q122" s="212">
        <v>3930</v>
      </c>
      <c r="R122" s="212">
        <f t="shared" si="21"/>
        <v>3930</v>
      </c>
      <c r="S122" s="212">
        <v>3325</v>
      </c>
      <c r="T122" s="212">
        <f t="shared" si="25"/>
        <v>3325</v>
      </c>
      <c r="U122" s="212">
        <f t="shared" si="22"/>
        <v>7255</v>
      </c>
    </row>
    <row r="123" spans="1:21" ht="17.45" hidden="1" customHeight="1" x14ac:dyDescent="0.25">
      <c r="A123" s="206"/>
      <c r="B123" s="279" t="s">
        <v>249</v>
      </c>
      <c r="C123" s="259" t="s">
        <v>32</v>
      </c>
      <c r="D123" s="259">
        <v>890</v>
      </c>
      <c r="E123" s="208">
        <v>498</v>
      </c>
      <c r="F123" s="208">
        <f t="shared" si="17"/>
        <v>443220</v>
      </c>
      <c r="G123" s="208">
        <v>588</v>
      </c>
      <c r="H123" s="208">
        <f t="shared" si="23"/>
        <v>523320</v>
      </c>
      <c r="I123" s="208">
        <f t="shared" si="18"/>
        <v>966540</v>
      </c>
      <c r="J123" s="265"/>
      <c r="K123" s="210">
        <v>498</v>
      </c>
      <c r="L123" s="210">
        <f t="shared" si="19"/>
        <v>0</v>
      </c>
      <c r="M123" s="210">
        <v>588</v>
      </c>
      <c r="N123" s="210">
        <f t="shared" si="24"/>
        <v>0</v>
      </c>
      <c r="O123" s="210">
        <f t="shared" si="20"/>
        <v>0</v>
      </c>
      <c r="P123" s="226">
        <f t="shared" si="16"/>
        <v>890</v>
      </c>
      <c r="Q123" s="212">
        <v>498</v>
      </c>
      <c r="R123" s="212">
        <f t="shared" si="21"/>
        <v>443220</v>
      </c>
      <c r="S123" s="212">
        <v>588</v>
      </c>
      <c r="T123" s="212">
        <f t="shared" si="25"/>
        <v>523320</v>
      </c>
      <c r="U123" s="212">
        <f t="shared" si="22"/>
        <v>966540</v>
      </c>
    </row>
    <row r="124" spans="1:21" ht="17.45" hidden="1" customHeight="1" x14ac:dyDescent="0.25">
      <c r="A124" s="206"/>
      <c r="B124" s="279" t="s">
        <v>250</v>
      </c>
      <c r="C124" s="259" t="s">
        <v>32</v>
      </c>
      <c r="D124" s="259">
        <v>890</v>
      </c>
      <c r="E124" s="208">
        <v>131</v>
      </c>
      <c r="F124" s="208">
        <f t="shared" si="17"/>
        <v>116590</v>
      </c>
      <c r="G124" s="208">
        <v>381</v>
      </c>
      <c r="H124" s="208">
        <f t="shared" si="23"/>
        <v>339090</v>
      </c>
      <c r="I124" s="208">
        <f t="shared" si="18"/>
        <v>455680</v>
      </c>
      <c r="J124" s="265"/>
      <c r="K124" s="210">
        <v>131</v>
      </c>
      <c r="L124" s="210">
        <f t="shared" si="19"/>
        <v>0</v>
      </c>
      <c r="M124" s="210">
        <v>381</v>
      </c>
      <c r="N124" s="210">
        <f t="shared" si="24"/>
        <v>0</v>
      </c>
      <c r="O124" s="210">
        <f t="shared" si="20"/>
        <v>0</v>
      </c>
      <c r="P124" s="226">
        <f t="shared" si="16"/>
        <v>890</v>
      </c>
      <c r="Q124" s="212">
        <v>131</v>
      </c>
      <c r="R124" s="212">
        <f t="shared" si="21"/>
        <v>116590</v>
      </c>
      <c r="S124" s="212">
        <v>381</v>
      </c>
      <c r="T124" s="212">
        <f t="shared" si="25"/>
        <v>339090</v>
      </c>
      <c r="U124" s="212">
        <f t="shared" si="22"/>
        <v>455680</v>
      </c>
    </row>
    <row r="125" spans="1:21" ht="17.45" hidden="1" customHeight="1" x14ac:dyDescent="0.25">
      <c r="A125" s="206"/>
      <c r="B125" s="279" t="s">
        <v>251</v>
      </c>
      <c r="C125" s="259" t="s">
        <v>32</v>
      </c>
      <c r="D125" s="259">
        <v>890</v>
      </c>
      <c r="E125" s="208">
        <v>157</v>
      </c>
      <c r="F125" s="208">
        <f t="shared" si="17"/>
        <v>139730</v>
      </c>
      <c r="G125" s="208">
        <v>279</v>
      </c>
      <c r="H125" s="208">
        <f t="shared" si="23"/>
        <v>248310</v>
      </c>
      <c r="I125" s="208">
        <f t="shared" si="18"/>
        <v>388040</v>
      </c>
      <c r="J125" s="265"/>
      <c r="K125" s="210">
        <v>157</v>
      </c>
      <c r="L125" s="210">
        <f t="shared" si="19"/>
        <v>0</v>
      </c>
      <c r="M125" s="210">
        <v>279</v>
      </c>
      <c r="N125" s="210">
        <f t="shared" si="24"/>
        <v>0</v>
      </c>
      <c r="O125" s="210">
        <f t="shared" si="20"/>
        <v>0</v>
      </c>
      <c r="P125" s="226">
        <f t="shared" si="16"/>
        <v>890</v>
      </c>
      <c r="Q125" s="212">
        <v>157</v>
      </c>
      <c r="R125" s="212">
        <f t="shared" si="21"/>
        <v>139730</v>
      </c>
      <c r="S125" s="212">
        <v>279</v>
      </c>
      <c r="T125" s="212">
        <f t="shared" si="25"/>
        <v>248310</v>
      </c>
      <c r="U125" s="212">
        <f t="shared" si="22"/>
        <v>388040</v>
      </c>
    </row>
    <row r="126" spans="1:21" ht="17.45" hidden="1" customHeight="1" x14ac:dyDescent="0.25">
      <c r="A126" s="206"/>
      <c r="B126" s="279" t="s">
        <v>252</v>
      </c>
      <c r="C126" s="259" t="s">
        <v>31</v>
      </c>
      <c r="D126" s="259">
        <v>16</v>
      </c>
      <c r="E126" s="208">
        <v>1572</v>
      </c>
      <c r="F126" s="208">
        <f t="shared" si="17"/>
        <v>25152</v>
      </c>
      <c r="G126" s="208">
        <v>2107</v>
      </c>
      <c r="H126" s="208">
        <f t="shared" si="23"/>
        <v>33712</v>
      </c>
      <c r="I126" s="208">
        <f t="shared" si="18"/>
        <v>58864</v>
      </c>
      <c r="J126" s="265"/>
      <c r="K126" s="210">
        <v>1572</v>
      </c>
      <c r="L126" s="210">
        <f t="shared" si="19"/>
        <v>0</v>
      </c>
      <c r="M126" s="210">
        <v>2107</v>
      </c>
      <c r="N126" s="210">
        <f t="shared" si="24"/>
        <v>0</v>
      </c>
      <c r="O126" s="210">
        <f t="shared" si="20"/>
        <v>0</v>
      </c>
      <c r="P126" s="226">
        <f t="shared" si="16"/>
        <v>16</v>
      </c>
      <c r="Q126" s="212">
        <v>1572</v>
      </c>
      <c r="R126" s="212">
        <f t="shared" si="21"/>
        <v>25152</v>
      </c>
      <c r="S126" s="212">
        <v>2107</v>
      </c>
      <c r="T126" s="212">
        <f t="shared" si="25"/>
        <v>33712</v>
      </c>
      <c r="U126" s="212">
        <f t="shared" si="22"/>
        <v>58864</v>
      </c>
    </row>
    <row r="127" spans="1:21" ht="17.45" hidden="1" customHeight="1" x14ac:dyDescent="0.25">
      <c r="A127" s="206"/>
      <c r="B127" s="279" t="s">
        <v>253</v>
      </c>
      <c r="C127" s="259" t="s">
        <v>31</v>
      </c>
      <c r="D127" s="259">
        <v>10</v>
      </c>
      <c r="E127" s="208">
        <v>1572</v>
      </c>
      <c r="F127" s="208">
        <f t="shared" si="17"/>
        <v>15720</v>
      </c>
      <c r="G127" s="208">
        <v>2460</v>
      </c>
      <c r="H127" s="208">
        <f t="shared" si="23"/>
        <v>24600</v>
      </c>
      <c r="I127" s="208">
        <f t="shared" si="18"/>
        <v>40320</v>
      </c>
      <c r="J127" s="265"/>
      <c r="K127" s="210">
        <v>1572</v>
      </c>
      <c r="L127" s="210">
        <f t="shared" si="19"/>
        <v>0</v>
      </c>
      <c r="M127" s="210">
        <v>2460</v>
      </c>
      <c r="N127" s="210">
        <f t="shared" si="24"/>
        <v>0</v>
      </c>
      <c r="O127" s="210">
        <f t="shared" si="20"/>
        <v>0</v>
      </c>
      <c r="P127" s="226">
        <f t="shared" si="16"/>
        <v>10</v>
      </c>
      <c r="Q127" s="212">
        <v>1572</v>
      </c>
      <c r="R127" s="212">
        <f t="shared" si="21"/>
        <v>15720</v>
      </c>
      <c r="S127" s="212">
        <v>2460</v>
      </c>
      <c r="T127" s="212">
        <f t="shared" si="25"/>
        <v>24600</v>
      </c>
      <c r="U127" s="212">
        <f t="shared" si="22"/>
        <v>40320</v>
      </c>
    </row>
    <row r="128" spans="1:21" ht="17.45" hidden="1" customHeight="1" x14ac:dyDescent="0.25">
      <c r="A128" s="206"/>
      <c r="B128" s="279" t="s">
        <v>254</v>
      </c>
      <c r="C128" s="259" t="s">
        <v>31</v>
      </c>
      <c r="D128" s="259">
        <v>100</v>
      </c>
      <c r="E128" s="208">
        <v>354</v>
      </c>
      <c r="F128" s="208">
        <f t="shared" ref="F128:F144" si="26">E128*D128</f>
        <v>35400</v>
      </c>
      <c r="G128" s="208">
        <v>456</v>
      </c>
      <c r="H128" s="208">
        <f t="shared" si="23"/>
        <v>45600</v>
      </c>
      <c r="I128" s="208">
        <f t="shared" ref="I128:I146" si="27">F128+H128</f>
        <v>81000</v>
      </c>
      <c r="J128" s="265"/>
      <c r="K128" s="210">
        <v>354</v>
      </c>
      <c r="L128" s="210">
        <f t="shared" ref="L128:L144" si="28">K128*J128</f>
        <v>0</v>
      </c>
      <c r="M128" s="210">
        <v>456</v>
      </c>
      <c r="N128" s="210">
        <f t="shared" si="24"/>
        <v>0</v>
      </c>
      <c r="O128" s="210">
        <f t="shared" ref="O128:O146" si="29">L128+N128</f>
        <v>0</v>
      </c>
      <c r="P128" s="226">
        <f t="shared" si="16"/>
        <v>100</v>
      </c>
      <c r="Q128" s="212">
        <v>354</v>
      </c>
      <c r="R128" s="212">
        <f t="shared" ref="R128:R144" si="30">Q128*P128</f>
        <v>35400</v>
      </c>
      <c r="S128" s="212">
        <v>456</v>
      </c>
      <c r="T128" s="212">
        <f t="shared" si="25"/>
        <v>45600</v>
      </c>
      <c r="U128" s="212">
        <f t="shared" ref="U128:U146" si="31">R128+T128</f>
        <v>81000</v>
      </c>
    </row>
    <row r="129" spans="1:21" ht="17.45" hidden="1" customHeight="1" x14ac:dyDescent="0.25">
      <c r="A129" s="206"/>
      <c r="B129" s="279" t="s">
        <v>255</v>
      </c>
      <c r="C129" s="259" t="s">
        <v>31</v>
      </c>
      <c r="D129" s="259">
        <v>300</v>
      </c>
      <c r="E129" s="208">
        <v>183</v>
      </c>
      <c r="F129" s="208">
        <f t="shared" si="26"/>
        <v>54900</v>
      </c>
      <c r="G129" s="208">
        <v>291</v>
      </c>
      <c r="H129" s="208">
        <f t="shared" ref="H129:H145" si="32">D129*G129</f>
        <v>87300</v>
      </c>
      <c r="I129" s="208">
        <f t="shared" si="27"/>
        <v>142200</v>
      </c>
      <c r="J129" s="265"/>
      <c r="K129" s="210">
        <v>183</v>
      </c>
      <c r="L129" s="210">
        <f t="shared" si="28"/>
        <v>0</v>
      </c>
      <c r="M129" s="210">
        <v>291</v>
      </c>
      <c r="N129" s="210">
        <f t="shared" ref="N129:N145" si="33">J129*M129</f>
        <v>0</v>
      </c>
      <c r="O129" s="210">
        <f t="shared" si="29"/>
        <v>0</v>
      </c>
      <c r="P129" s="226">
        <f t="shared" si="16"/>
        <v>300</v>
      </c>
      <c r="Q129" s="212">
        <v>183</v>
      </c>
      <c r="R129" s="212">
        <f t="shared" si="30"/>
        <v>54900</v>
      </c>
      <c r="S129" s="212">
        <v>291</v>
      </c>
      <c r="T129" s="212">
        <f t="shared" ref="T129:T145" si="34">P129*S129</f>
        <v>87300</v>
      </c>
      <c r="U129" s="212">
        <f t="shared" si="31"/>
        <v>142200</v>
      </c>
    </row>
    <row r="130" spans="1:21" ht="17.45" hidden="1" customHeight="1" x14ac:dyDescent="0.25">
      <c r="A130" s="206"/>
      <c r="B130" s="279" t="s">
        <v>256</v>
      </c>
      <c r="C130" s="259" t="s">
        <v>31</v>
      </c>
      <c r="D130" s="259">
        <v>60</v>
      </c>
      <c r="E130" s="208">
        <v>118</v>
      </c>
      <c r="F130" s="208">
        <f t="shared" si="26"/>
        <v>7080</v>
      </c>
      <c r="G130" s="208">
        <v>99</v>
      </c>
      <c r="H130" s="208">
        <f t="shared" si="32"/>
        <v>5940</v>
      </c>
      <c r="I130" s="208">
        <f t="shared" si="27"/>
        <v>13020</v>
      </c>
      <c r="J130" s="265"/>
      <c r="K130" s="210">
        <v>118</v>
      </c>
      <c r="L130" s="210">
        <f t="shared" si="28"/>
        <v>0</v>
      </c>
      <c r="M130" s="210">
        <v>99</v>
      </c>
      <c r="N130" s="210">
        <f t="shared" si="33"/>
        <v>0</v>
      </c>
      <c r="O130" s="210">
        <f t="shared" si="29"/>
        <v>0</v>
      </c>
      <c r="P130" s="226">
        <f t="shared" si="16"/>
        <v>60</v>
      </c>
      <c r="Q130" s="212">
        <v>118</v>
      </c>
      <c r="R130" s="212">
        <f t="shared" si="30"/>
        <v>7080</v>
      </c>
      <c r="S130" s="212">
        <v>99</v>
      </c>
      <c r="T130" s="212">
        <f t="shared" si="34"/>
        <v>5940</v>
      </c>
      <c r="U130" s="212">
        <f t="shared" si="31"/>
        <v>13020</v>
      </c>
    </row>
    <row r="131" spans="1:21" ht="17.45" hidden="1" customHeight="1" x14ac:dyDescent="0.25">
      <c r="A131" s="206"/>
      <c r="B131" s="279" t="s">
        <v>257</v>
      </c>
      <c r="C131" s="259" t="s">
        <v>31</v>
      </c>
      <c r="D131" s="259">
        <v>60</v>
      </c>
      <c r="E131" s="208">
        <v>118</v>
      </c>
      <c r="F131" s="208">
        <f t="shared" si="26"/>
        <v>7080</v>
      </c>
      <c r="G131" s="208">
        <v>121</v>
      </c>
      <c r="H131" s="208">
        <f t="shared" si="32"/>
        <v>7260</v>
      </c>
      <c r="I131" s="208">
        <f t="shared" si="27"/>
        <v>14340</v>
      </c>
      <c r="J131" s="265"/>
      <c r="K131" s="210">
        <v>118</v>
      </c>
      <c r="L131" s="210">
        <f t="shared" si="28"/>
        <v>0</v>
      </c>
      <c r="M131" s="210">
        <v>121</v>
      </c>
      <c r="N131" s="210">
        <f t="shared" si="33"/>
        <v>0</v>
      </c>
      <c r="O131" s="210">
        <f t="shared" si="29"/>
        <v>0</v>
      </c>
      <c r="P131" s="226">
        <f t="shared" si="16"/>
        <v>60</v>
      </c>
      <c r="Q131" s="212">
        <v>118</v>
      </c>
      <c r="R131" s="212">
        <f t="shared" si="30"/>
        <v>7080</v>
      </c>
      <c r="S131" s="212">
        <v>121</v>
      </c>
      <c r="T131" s="212">
        <f t="shared" si="34"/>
        <v>7260</v>
      </c>
      <c r="U131" s="212">
        <f t="shared" si="31"/>
        <v>14340</v>
      </c>
    </row>
    <row r="132" spans="1:21" ht="17.45" hidden="1" customHeight="1" x14ac:dyDescent="0.25">
      <c r="A132" s="206"/>
      <c r="B132" s="279" t="s">
        <v>258</v>
      </c>
      <c r="C132" s="259" t="s">
        <v>31</v>
      </c>
      <c r="D132" s="259">
        <v>400</v>
      </c>
      <c r="E132" s="208">
        <v>33</v>
      </c>
      <c r="F132" s="208">
        <f t="shared" si="26"/>
        <v>13200</v>
      </c>
      <c r="G132" s="208">
        <v>108</v>
      </c>
      <c r="H132" s="208">
        <f t="shared" si="32"/>
        <v>43200</v>
      </c>
      <c r="I132" s="208">
        <f t="shared" si="27"/>
        <v>56400</v>
      </c>
      <c r="J132" s="265"/>
      <c r="K132" s="210">
        <v>33</v>
      </c>
      <c r="L132" s="210">
        <f t="shared" si="28"/>
        <v>0</v>
      </c>
      <c r="M132" s="210">
        <v>108</v>
      </c>
      <c r="N132" s="210">
        <f t="shared" si="33"/>
        <v>0</v>
      </c>
      <c r="O132" s="210">
        <f t="shared" si="29"/>
        <v>0</v>
      </c>
      <c r="P132" s="226">
        <f t="shared" si="16"/>
        <v>400</v>
      </c>
      <c r="Q132" s="212">
        <v>33</v>
      </c>
      <c r="R132" s="212">
        <f t="shared" si="30"/>
        <v>13200</v>
      </c>
      <c r="S132" s="212">
        <v>108</v>
      </c>
      <c r="T132" s="212">
        <f t="shared" si="34"/>
        <v>43200</v>
      </c>
      <c r="U132" s="212">
        <f t="shared" si="31"/>
        <v>56400</v>
      </c>
    </row>
    <row r="133" spans="1:21" ht="17.45" hidden="1" customHeight="1" x14ac:dyDescent="0.25">
      <c r="A133" s="206"/>
      <c r="B133" s="279" t="s">
        <v>259</v>
      </c>
      <c r="C133" s="259" t="s">
        <v>31</v>
      </c>
      <c r="D133" s="259">
        <v>100</v>
      </c>
      <c r="E133" s="208">
        <v>20</v>
      </c>
      <c r="F133" s="208">
        <f t="shared" si="26"/>
        <v>2000</v>
      </c>
      <c r="G133" s="208">
        <v>9</v>
      </c>
      <c r="H133" s="208">
        <f t="shared" si="32"/>
        <v>900</v>
      </c>
      <c r="I133" s="208">
        <f t="shared" si="27"/>
        <v>2900</v>
      </c>
      <c r="J133" s="265"/>
      <c r="K133" s="210">
        <v>20</v>
      </c>
      <c r="L133" s="210">
        <f t="shared" si="28"/>
        <v>0</v>
      </c>
      <c r="M133" s="210">
        <v>9</v>
      </c>
      <c r="N133" s="210">
        <f t="shared" si="33"/>
        <v>0</v>
      </c>
      <c r="O133" s="210">
        <f t="shared" si="29"/>
        <v>0</v>
      </c>
      <c r="P133" s="226">
        <f t="shared" si="16"/>
        <v>100</v>
      </c>
      <c r="Q133" s="212">
        <v>20</v>
      </c>
      <c r="R133" s="212">
        <f t="shared" si="30"/>
        <v>2000</v>
      </c>
      <c r="S133" s="212">
        <v>9</v>
      </c>
      <c r="T133" s="212">
        <f t="shared" si="34"/>
        <v>900</v>
      </c>
      <c r="U133" s="212">
        <f t="shared" si="31"/>
        <v>2900</v>
      </c>
    </row>
    <row r="134" spans="1:21" ht="17.45" hidden="1" customHeight="1" x14ac:dyDescent="0.25">
      <c r="A134" s="206"/>
      <c r="B134" s="279" t="s">
        <v>260</v>
      </c>
      <c r="C134" s="259" t="s">
        <v>32</v>
      </c>
      <c r="D134" s="259">
        <v>200</v>
      </c>
      <c r="E134" s="208">
        <v>393</v>
      </c>
      <c r="F134" s="208">
        <f t="shared" si="26"/>
        <v>78600</v>
      </c>
      <c r="G134" s="208">
        <v>127</v>
      </c>
      <c r="H134" s="208">
        <f t="shared" si="32"/>
        <v>25400</v>
      </c>
      <c r="I134" s="208">
        <f t="shared" si="27"/>
        <v>104000</v>
      </c>
      <c r="J134" s="265"/>
      <c r="K134" s="210">
        <v>393</v>
      </c>
      <c r="L134" s="210">
        <f t="shared" si="28"/>
        <v>0</v>
      </c>
      <c r="M134" s="210">
        <v>127</v>
      </c>
      <c r="N134" s="210">
        <f t="shared" si="33"/>
        <v>0</v>
      </c>
      <c r="O134" s="210">
        <f t="shared" si="29"/>
        <v>0</v>
      </c>
      <c r="P134" s="226">
        <f t="shared" si="16"/>
        <v>200</v>
      </c>
      <c r="Q134" s="212">
        <v>393</v>
      </c>
      <c r="R134" s="212">
        <f t="shared" si="30"/>
        <v>78600</v>
      </c>
      <c r="S134" s="212">
        <v>127</v>
      </c>
      <c r="T134" s="212">
        <f t="shared" si="34"/>
        <v>25400</v>
      </c>
      <c r="U134" s="212">
        <f t="shared" si="31"/>
        <v>104000</v>
      </c>
    </row>
    <row r="135" spans="1:21" ht="17.45" hidden="1" customHeight="1" x14ac:dyDescent="0.25">
      <c r="A135" s="206"/>
      <c r="B135" s="279" t="s">
        <v>261</v>
      </c>
      <c r="C135" s="259" t="s">
        <v>32</v>
      </c>
      <c r="D135" s="259">
        <v>2960</v>
      </c>
      <c r="E135" s="208">
        <v>162</v>
      </c>
      <c r="F135" s="208">
        <f t="shared" si="26"/>
        <v>479520</v>
      </c>
      <c r="G135" s="208">
        <v>188</v>
      </c>
      <c r="H135" s="208">
        <f t="shared" si="32"/>
        <v>556480</v>
      </c>
      <c r="I135" s="208">
        <f t="shared" si="27"/>
        <v>1036000</v>
      </c>
      <c r="J135" s="265"/>
      <c r="K135" s="210">
        <v>162</v>
      </c>
      <c r="L135" s="210">
        <f t="shared" si="28"/>
        <v>0</v>
      </c>
      <c r="M135" s="210">
        <v>188</v>
      </c>
      <c r="N135" s="210">
        <f t="shared" si="33"/>
        <v>0</v>
      </c>
      <c r="O135" s="210">
        <f t="shared" si="29"/>
        <v>0</v>
      </c>
      <c r="P135" s="226">
        <f t="shared" si="16"/>
        <v>2960</v>
      </c>
      <c r="Q135" s="212">
        <v>162</v>
      </c>
      <c r="R135" s="212">
        <f t="shared" si="30"/>
        <v>479520</v>
      </c>
      <c r="S135" s="212">
        <v>188</v>
      </c>
      <c r="T135" s="212">
        <f t="shared" si="34"/>
        <v>556480</v>
      </c>
      <c r="U135" s="212">
        <f t="shared" si="31"/>
        <v>1036000</v>
      </c>
    </row>
    <row r="136" spans="1:21" ht="17.45" hidden="1" customHeight="1" x14ac:dyDescent="0.25">
      <c r="A136" s="206"/>
      <c r="B136" s="279" t="s">
        <v>261</v>
      </c>
      <c r="C136" s="259" t="s">
        <v>32</v>
      </c>
      <c r="D136" s="259">
        <v>930</v>
      </c>
      <c r="E136" s="208">
        <v>162</v>
      </c>
      <c r="F136" s="208">
        <f t="shared" si="26"/>
        <v>150660</v>
      </c>
      <c r="G136" s="208">
        <v>108</v>
      </c>
      <c r="H136" s="208">
        <f t="shared" si="32"/>
        <v>100440</v>
      </c>
      <c r="I136" s="208">
        <f t="shared" si="27"/>
        <v>251100</v>
      </c>
      <c r="J136" s="265"/>
      <c r="K136" s="210">
        <v>162</v>
      </c>
      <c r="L136" s="210">
        <f t="shared" si="28"/>
        <v>0</v>
      </c>
      <c r="M136" s="210">
        <v>108</v>
      </c>
      <c r="N136" s="210">
        <f t="shared" si="33"/>
        <v>0</v>
      </c>
      <c r="O136" s="210">
        <f t="shared" si="29"/>
        <v>0</v>
      </c>
      <c r="P136" s="226">
        <f t="shared" si="16"/>
        <v>930</v>
      </c>
      <c r="Q136" s="212">
        <v>162</v>
      </c>
      <c r="R136" s="212">
        <f t="shared" si="30"/>
        <v>150660</v>
      </c>
      <c r="S136" s="212">
        <v>108</v>
      </c>
      <c r="T136" s="212">
        <f t="shared" si="34"/>
        <v>100440</v>
      </c>
      <c r="U136" s="212">
        <f t="shared" si="31"/>
        <v>251100</v>
      </c>
    </row>
    <row r="137" spans="1:21" ht="17.45" hidden="1" customHeight="1" x14ac:dyDescent="0.25">
      <c r="A137" s="206"/>
      <c r="B137" s="279" t="s">
        <v>261</v>
      </c>
      <c r="C137" s="259" t="s">
        <v>32</v>
      </c>
      <c r="D137" s="259">
        <v>510</v>
      </c>
      <c r="E137" s="208">
        <v>162</v>
      </c>
      <c r="F137" s="208">
        <f t="shared" si="26"/>
        <v>82620</v>
      </c>
      <c r="G137" s="208">
        <v>183</v>
      </c>
      <c r="H137" s="208">
        <f t="shared" si="32"/>
        <v>93330</v>
      </c>
      <c r="I137" s="208">
        <f t="shared" si="27"/>
        <v>175950</v>
      </c>
      <c r="J137" s="265"/>
      <c r="K137" s="210">
        <v>162</v>
      </c>
      <c r="L137" s="210">
        <f t="shared" si="28"/>
        <v>0</v>
      </c>
      <c r="M137" s="210">
        <v>183</v>
      </c>
      <c r="N137" s="210">
        <f t="shared" si="33"/>
        <v>0</v>
      </c>
      <c r="O137" s="210">
        <f t="shared" si="29"/>
        <v>0</v>
      </c>
      <c r="P137" s="226">
        <f t="shared" si="16"/>
        <v>510</v>
      </c>
      <c r="Q137" s="212">
        <v>162</v>
      </c>
      <c r="R137" s="212">
        <f t="shared" si="30"/>
        <v>82620</v>
      </c>
      <c r="S137" s="212">
        <v>183</v>
      </c>
      <c r="T137" s="212">
        <f t="shared" si="34"/>
        <v>93330</v>
      </c>
      <c r="U137" s="212">
        <f t="shared" si="31"/>
        <v>175950</v>
      </c>
    </row>
    <row r="138" spans="1:21" ht="17.45" hidden="1" customHeight="1" x14ac:dyDescent="0.25">
      <c r="A138" s="206"/>
      <c r="B138" s="279" t="s">
        <v>261</v>
      </c>
      <c r="C138" s="259" t="s">
        <v>32</v>
      </c>
      <c r="D138" s="259">
        <v>600</v>
      </c>
      <c r="E138" s="208">
        <v>162</v>
      </c>
      <c r="F138" s="208">
        <f t="shared" si="26"/>
        <v>97200</v>
      </c>
      <c r="G138" s="208">
        <v>112</v>
      </c>
      <c r="H138" s="208">
        <f t="shared" si="32"/>
        <v>67200</v>
      </c>
      <c r="I138" s="208">
        <f t="shared" si="27"/>
        <v>164400</v>
      </c>
      <c r="J138" s="265"/>
      <c r="K138" s="210">
        <v>162</v>
      </c>
      <c r="L138" s="210">
        <f t="shared" si="28"/>
        <v>0</v>
      </c>
      <c r="M138" s="210">
        <v>112</v>
      </c>
      <c r="N138" s="210">
        <f t="shared" si="33"/>
        <v>0</v>
      </c>
      <c r="O138" s="210">
        <f t="shared" si="29"/>
        <v>0</v>
      </c>
      <c r="P138" s="226">
        <f t="shared" si="16"/>
        <v>600</v>
      </c>
      <c r="Q138" s="212">
        <v>162</v>
      </c>
      <c r="R138" s="212">
        <f t="shared" si="30"/>
        <v>97200</v>
      </c>
      <c r="S138" s="212">
        <v>112</v>
      </c>
      <c r="T138" s="212">
        <f t="shared" si="34"/>
        <v>67200</v>
      </c>
      <c r="U138" s="212">
        <f t="shared" si="31"/>
        <v>164400</v>
      </c>
    </row>
    <row r="139" spans="1:21" ht="17.45" hidden="1" customHeight="1" x14ac:dyDescent="0.25">
      <c r="A139" s="206"/>
      <c r="B139" s="279" t="s">
        <v>262</v>
      </c>
      <c r="C139" s="259" t="s">
        <v>32</v>
      </c>
      <c r="D139" s="259">
        <v>1410</v>
      </c>
      <c r="E139" s="208">
        <v>79</v>
      </c>
      <c r="F139" s="208">
        <f t="shared" si="26"/>
        <v>111390</v>
      </c>
      <c r="G139" s="208">
        <v>116</v>
      </c>
      <c r="H139" s="208">
        <f t="shared" si="32"/>
        <v>163560</v>
      </c>
      <c r="I139" s="208">
        <f t="shared" si="27"/>
        <v>274950</v>
      </c>
      <c r="J139" s="265"/>
      <c r="K139" s="210">
        <v>79</v>
      </c>
      <c r="L139" s="210">
        <f t="shared" si="28"/>
        <v>0</v>
      </c>
      <c r="M139" s="210">
        <v>116</v>
      </c>
      <c r="N139" s="210">
        <f t="shared" si="33"/>
        <v>0</v>
      </c>
      <c r="O139" s="210">
        <f t="shared" si="29"/>
        <v>0</v>
      </c>
      <c r="P139" s="226">
        <f t="shared" si="16"/>
        <v>1410</v>
      </c>
      <c r="Q139" s="212">
        <v>79</v>
      </c>
      <c r="R139" s="212">
        <f t="shared" si="30"/>
        <v>111390</v>
      </c>
      <c r="S139" s="212">
        <v>116</v>
      </c>
      <c r="T139" s="212">
        <f t="shared" si="34"/>
        <v>163560</v>
      </c>
      <c r="U139" s="212">
        <f t="shared" si="31"/>
        <v>274950</v>
      </c>
    </row>
    <row r="140" spans="1:21" ht="17.45" hidden="1" customHeight="1" x14ac:dyDescent="0.25">
      <c r="A140" s="206"/>
      <c r="B140" s="279" t="s">
        <v>263</v>
      </c>
      <c r="C140" s="259" t="s">
        <v>32</v>
      </c>
      <c r="D140" s="259">
        <v>600</v>
      </c>
      <c r="E140" s="208">
        <v>46</v>
      </c>
      <c r="F140" s="208">
        <f t="shared" si="26"/>
        <v>27600</v>
      </c>
      <c r="G140" s="208">
        <v>28</v>
      </c>
      <c r="H140" s="208">
        <f t="shared" si="32"/>
        <v>16800</v>
      </c>
      <c r="I140" s="208">
        <f t="shared" si="27"/>
        <v>44400</v>
      </c>
      <c r="J140" s="265"/>
      <c r="K140" s="210">
        <v>46</v>
      </c>
      <c r="L140" s="210">
        <f t="shared" si="28"/>
        <v>0</v>
      </c>
      <c r="M140" s="210">
        <v>28</v>
      </c>
      <c r="N140" s="210">
        <f t="shared" si="33"/>
        <v>0</v>
      </c>
      <c r="O140" s="210">
        <f t="shared" si="29"/>
        <v>0</v>
      </c>
      <c r="P140" s="226">
        <f t="shared" si="16"/>
        <v>600</v>
      </c>
      <c r="Q140" s="212">
        <v>46</v>
      </c>
      <c r="R140" s="212">
        <f t="shared" si="30"/>
        <v>27600</v>
      </c>
      <c r="S140" s="212">
        <v>28</v>
      </c>
      <c r="T140" s="212">
        <f t="shared" si="34"/>
        <v>16800</v>
      </c>
      <c r="U140" s="212">
        <f t="shared" si="31"/>
        <v>44400</v>
      </c>
    </row>
    <row r="141" spans="1:21" ht="17.45" hidden="1" customHeight="1" x14ac:dyDescent="0.25">
      <c r="A141" s="206"/>
      <c r="B141" s="279" t="s">
        <v>264</v>
      </c>
      <c r="C141" s="259" t="s">
        <v>31</v>
      </c>
      <c r="D141" s="259">
        <v>1200</v>
      </c>
      <c r="E141" s="208">
        <v>7</v>
      </c>
      <c r="F141" s="208">
        <f t="shared" si="26"/>
        <v>8400</v>
      </c>
      <c r="G141" s="208">
        <v>3</v>
      </c>
      <c r="H141" s="208">
        <f t="shared" si="32"/>
        <v>3600</v>
      </c>
      <c r="I141" s="208">
        <f t="shared" si="27"/>
        <v>12000</v>
      </c>
      <c r="J141" s="265"/>
      <c r="K141" s="210">
        <v>7</v>
      </c>
      <c r="L141" s="210">
        <f t="shared" si="28"/>
        <v>0</v>
      </c>
      <c r="M141" s="210">
        <v>3</v>
      </c>
      <c r="N141" s="210">
        <f t="shared" si="33"/>
        <v>0</v>
      </c>
      <c r="O141" s="210">
        <f t="shared" si="29"/>
        <v>0</v>
      </c>
      <c r="P141" s="226">
        <f t="shared" si="16"/>
        <v>1200</v>
      </c>
      <c r="Q141" s="212">
        <v>7</v>
      </c>
      <c r="R141" s="212">
        <f t="shared" si="30"/>
        <v>8400</v>
      </c>
      <c r="S141" s="212">
        <v>3</v>
      </c>
      <c r="T141" s="212">
        <f t="shared" si="34"/>
        <v>3600</v>
      </c>
      <c r="U141" s="212">
        <f t="shared" si="31"/>
        <v>12000</v>
      </c>
    </row>
    <row r="142" spans="1:21" ht="17.45" hidden="1" customHeight="1" x14ac:dyDescent="0.25">
      <c r="A142" s="206"/>
      <c r="B142" s="279" t="s">
        <v>265</v>
      </c>
      <c r="C142" s="259" t="s">
        <v>31</v>
      </c>
      <c r="D142" s="259">
        <v>400</v>
      </c>
      <c r="E142" s="208">
        <v>7</v>
      </c>
      <c r="F142" s="208">
        <f t="shared" si="26"/>
        <v>2800</v>
      </c>
      <c r="G142" s="208">
        <v>5</v>
      </c>
      <c r="H142" s="208">
        <f t="shared" si="32"/>
        <v>2000</v>
      </c>
      <c r="I142" s="208">
        <f t="shared" si="27"/>
        <v>4800</v>
      </c>
      <c r="J142" s="265"/>
      <c r="K142" s="210">
        <v>7</v>
      </c>
      <c r="L142" s="210">
        <f t="shared" si="28"/>
        <v>0</v>
      </c>
      <c r="M142" s="210">
        <v>5</v>
      </c>
      <c r="N142" s="210">
        <f t="shared" si="33"/>
        <v>0</v>
      </c>
      <c r="O142" s="210">
        <f t="shared" si="29"/>
        <v>0</v>
      </c>
      <c r="P142" s="226">
        <f t="shared" si="16"/>
        <v>400</v>
      </c>
      <c r="Q142" s="212">
        <v>7</v>
      </c>
      <c r="R142" s="212">
        <f t="shared" si="30"/>
        <v>2800</v>
      </c>
      <c r="S142" s="212">
        <v>5</v>
      </c>
      <c r="T142" s="212">
        <f t="shared" si="34"/>
        <v>2000</v>
      </c>
      <c r="U142" s="212">
        <f t="shared" si="31"/>
        <v>4800</v>
      </c>
    </row>
    <row r="143" spans="1:21" ht="17.45" hidden="1" customHeight="1" x14ac:dyDescent="0.25">
      <c r="A143" s="206"/>
      <c r="B143" s="279" t="s">
        <v>266</v>
      </c>
      <c r="C143" s="259" t="s">
        <v>31</v>
      </c>
      <c r="D143" s="259">
        <v>1600</v>
      </c>
      <c r="E143" s="208">
        <v>7</v>
      </c>
      <c r="F143" s="208">
        <f t="shared" si="26"/>
        <v>11200</v>
      </c>
      <c r="G143" s="208">
        <v>18</v>
      </c>
      <c r="H143" s="208">
        <f t="shared" si="32"/>
        <v>28800</v>
      </c>
      <c r="I143" s="208">
        <f t="shared" si="27"/>
        <v>40000</v>
      </c>
      <c r="J143" s="265"/>
      <c r="K143" s="210">
        <v>7</v>
      </c>
      <c r="L143" s="210">
        <f t="shared" si="28"/>
        <v>0</v>
      </c>
      <c r="M143" s="210">
        <v>18</v>
      </c>
      <c r="N143" s="210">
        <f t="shared" si="33"/>
        <v>0</v>
      </c>
      <c r="O143" s="210">
        <f t="shared" si="29"/>
        <v>0</v>
      </c>
      <c r="P143" s="226">
        <f t="shared" si="16"/>
        <v>1600</v>
      </c>
      <c r="Q143" s="212">
        <v>7</v>
      </c>
      <c r="R143" s="212">
        <f t="shared" si="30"/>
        <v>11200</v>
      </c>
      <c r="S143" s="212">
        <v>18</v>
      </c>
      <c r="T143" s="212">
        <f t="shared" si="34"/>
        <v>28800</v>
      </c>
      <c r="U143" s="212">
        <f t="shared" si="31"/>
        <v>40000</v>
      </c>
    </row>
    <row r="144" spans="1:21" ht="17.45" hidden="1" customHeight="1" x14ac:dyDescent="0.25">
      <c r="A144" s="206"/>
      <c r="B144" s="279" t="s">
        <v>267</v>
      </c>
      <c r="C144" s="259" t="s">
        <v>31</v>
      </c>
      <c r="D144" s="259">
        <v>1600</v>
      </c>
      <c r="E144" s="208">
        <v>7</v>
      </c>
      <c r="F144" s="208">
        <f t="shared" si="26"/>
        <v>11200</v>
      </c>
      <c r="G144" s="208">
        <v>2</v>
      </c>
      <c r="H144" s="208">
        <f t="shared" si="32"/>
        <v>3200</v>
      </c>
      <c r="I144" s="208">
        <f t="shared" si="27"/>
        <v>14400</v>
      </c>
      <c r="J144" s="265"/>
      <c r="K144" s="210">
        <v>7</v>
      </c>
      <c r="L144" s="210">
        <f t="shared" si="28"/>
        <v>0</v>
      </c>
      <c r="M144" s="210">
        <v>2</v>
      </c>
      <c r="N144" s="210">
        <f t="shared" si="33"/>
        <v>0</v>
      </c>
      <c r="O144" s="210">
        <f t="shared" si="29"/>
        <v>0</v>
      </c>
      <c r="P144" s="226">
        <f t="shared" si="16"/>
        <v>1600</v>
      </c>
      <c r="Q144" s="212">
        <v>7</v>
      </c>
      <c r="R144" s="212">
        <f t="shared" si="30"/>
        <v>11200</v>
      </c>
      <c r="S144" s="212">
        <v>2</v>
      </c>
      <c r="T144" s="212">
        <f t="shared" si="34"/>
        <v>3200</v>
      </c>
      <c r="U144" s="212">
        <f t="shared" si="31"/>
        <v>14400</v>
      </c>
    </row>
    <row r="145" spans="1:21" ht="17.45" hidden="1" customHeight="1" x14ac:dyDescent="0.25">
      <c r="A145" s="206"/>
      <c r="B145" s="279" t="s">
        <v>268</v>
      </c>
      <c r="C145" s="259" t="s">
        <v>224</v>
      </c>
      <c r="D145" s="259">
        <v>1</v>
      </c>
      <c r="E145" s="208"/>
      <c r="F145" s="208"/>
      <c r="G145" s="208">
        <v>28080</v>
      </c>
      <c r="H145" s="208">
        <f t="shared" si="32"/>
        <v>28080</v>
      </c>
      <c r="I145" s="208">
        <f t="shared" si="27"/>
        <v>28080</v>
      </c>
      <c r="J145" s="265"/>
      <c r="K145" s="210"/>
      <c r="L145" s="210"/>
      <c r="M145" s="210">
        <v>28080</v>
      </c>
      <c r="N145" s="210">
        <f t="shared" si="33"/>
        <v>0</v>
      </c>
      <c r="O145" s="210">
        <f t="shared" si="29"/>
        <v>0</v>
      </c>
      <c r="P145" s="226">
        <f t="shared" si="16"/>
        <v>1</v>
      </c>
      <c r="Q145" s="212"/>
      <c r="R145" s="212"/>
      <c r="S145" s="212">
        <v>28080</v>
      </c>
      <c r="T145" s="212">
        <f t="shared" si="34"/>
        <v>28080</v>
      </c>
      <c r="U145" s="212">
        <f t="shared" si="31"/>
        <v>28080</v>
      </c>
    </row>
    <row r="146" spans="1:21" ht="17.45" hidden="1" customHeight="1" x14ac:dyDescent="0.25">
      <c r="A146" s="206"/>
      <c r="B146" s="279" t="s">
        <v>269</v>
      </c>
      <c r="C146" s="259" t="s">
        <v>224</v>
      </c>
      <c r="D146" s="259">
        <v>1</v>
      </c>
      <c r="E146" s="208">
        <v>166632</v>
      </c>
      <c r="F146" s="208">
        <f>E146*D146</f>
        <v>166632</v>
      </c>
      <c r="G146" s="208"/>
      <c r="H146" s="208"/>
      <c r="I146" s="208">
        <f t="shared" si="27"/>
        <v>166632</v>
      </c>
      <c r="J146" s="265"/>
      <c r="K146" s="210">
        <v>166632</v>
      </c>
      <c r="L146" s="210">
        <f>K146*J146</f>
        <v>0</v>
      </c>
      <c r="M146" s="210"/>
      <c r="N146" s="210"/>
      <c r="O146" s="210">
        <f t="shared" si="29"/>
        <v>0</v>
      </c>
      <c r="P146" s="226">
        <f t="shared" si="16"/>
        <v>1</v>
      </c>
      <c r="Q146" s="212">
        <v>166632</v>
      </c>
      <c r="R146" s="212">
        <f>Q146*P146</f>
        <v>166632</v>
      </c>
      <c r="S146" s="212"/>
      <c r="T146" s="212"/>
      <c r="U146" s="212">
        <f t="shared" si="31"/>
        <v>166632</v>
      </c>
    </row>
    <row r="147" spans="1:21" ht="17.45" customHeight="1" x14ac:dyDescent="0.25">
      <c r="A147" s="392" t="s">
        <v>270</v>
      </c>
      <c r="B147" s="324" t="s">
        <v>271</v>
      </c>
      <c r="C147" s="325"/>
      <c r="D147" s="316"/>
      <c r="E147" s="310"/>
      <c r="F147" s="310">
        <f>SUM(F148:F163)</f>
        <v>24809405.399999999</v>
      </c>
      <c r="G147" s="310"/>
      <c r="H147" s="310">
        <f>SUM(H148:H163)</f>
        <v>62756618.200000003</v>
      </c>
      <c r="I147" s="310">
        <f>SUM(I148:I163)</f>
        <v>87566023.599999994</v>
      </c>
      <c r="J147" s="325"/>
      <c r="K147" s="332"/>
      <c r="L147" s="332">
        <f>SUM(L148:L163)</f>
        <v>10327329.25909419</v>
      </c>
      <c r="M147" s="332"/>
      <c r="N147" s="332">
        <f>SUM(N148:N163)</f>
        <v>34513430.600000001</v>
      </c>
      <c r="O147" s="332">
        <f>SUM(O148:O163)</f>
        <v>44840759.859094188</v>
      </c>
      <c r="P147" s="226">
        <f t="shared" si="16"/>
        <v>0</v>
      </c>
      <c r="Q147" s="212"/>
      <c r="R147" s="212">
        <f>SUM(R148:R163)</f>
        <v>14481584.199999999</v>
      </c>
      <c r="S147" s="212"/>
      <c r="T147" s="212">
        <f>SUM(T148:T163)</f>
        <v>28243186.600000001</v>
      </c>
      <c r="U147" s="212">
        <f>SUM(U148:U163)</f>
        <v>42724770.799999997</v>
      </c>
    </row>
    <row r="148" spans="1:21" ht="17.45" customHeight="1" x14ac:dyDescent="0.25">
      <c r="A148" s="395"/>
      <c r="B148" s="327" t="s">
        <v>272</v>
      </c>
      <c r="C148" s="344" t="s">
        <v>224</v>
      </c>
      <c r="D148" s="282">
        <v>6</v>
      </c>
      <c r="E148" s="234">
        <v>125450</v>
      </c>
      <c r="F148" s="234">
        <f t="shared" ref="F148:F157" si="35">E148*D148</f>
        <v>752700</v>
      </c>
      <c r="G148" s="234">
        <v>982545</v>
      </c>
      <c r="H148" s="234">
        <f t="shared" ref="H148:H157" si="36">G148*D148</f>
        <v>5895270</v>
      </c>
      <c r="I148" s="234">
        <f t="shared" ref="I148:I157" si="37">H148+F148</f>
        <v>6647970</v>
      </c>
      <c r="J148" s="345">
        <v>6</v>
      </c>
      <c r="K148" s="343">
        <v>125450</v>
      </c>
      <c r="L148" s="343">
        <f t="shared" ref="L148:L157" si="38">K148*J148</f>
        <v>752700</v>
      </c>
      <c r="M148" s="343">
        <v>982545</v>
      </c>
      <c r="N148" s="343">
        <f t="shared" ref="N148:N157" si="39">M148*J148</f>
        <v>5895270</v>
      </c>
      <c r="O148" s="343">
        <f t="shared" ref="O148:O157" si="40">N148+L148</f>
        <v>6647970</v>
      </c>
      <c r="P148" s="226">
        <f t="shared" si="16"/>
        <v>0</v>
      </c>
      <c r="Q148" s="241">
        <v>125450</v>
      </c>
      <c r="R148" s="241">
        <f t="shared" ref="R148:R157" si="41">Q148*P148</f>
        <v>0</v>
      </c>
      <c r="S148" s="241">
        <v>982545</v>
      </c>
      <c r="T148" s="241">
        <f t="shared" ref="T148:T157" si="42">S148*P148</f>
        <v>0</v>
      </c>
      <c r="U148" s="239">
        <f t="shared" ref="U148:U157" si="43">T148+R148</f>
        <v>0</v>
      </c>
    </row>
    <row r="149" spans="1:21" ht="17.45" hidden="1" customHeight="1" x14ac:dyDescent="0.25">
      <c r="A149" s="240"/>
      <c r="B149" s="228" t="s">
        <v>273</v>
      </c>
      <c r="C149" s="240" t="s">
        <v>224</v>
      </c>
      <c r="D149" s="282">
        <v>5</v>
      </c>
      <c r="E149" s="234">
        <v>29545</v>
      </c>
      <c r="F149" s="234">
        <f t="shared" si="35"/>
        <v>147725</v>
      </c>
      <c r="G149" s="234">
        <v>469586</v>
      </c>
      <c r="H149" s="234">
        <f t="shared" si="36"/>
        <v>2347930</v>
      </c>
      <c r="I149" s="234">
        <f t="shared" si="37"/>
        <v>2495655</v>
      </c>
      <c r="J149" s="283"/>
      <c r="K149" s="237">
        <v>29545</v>
      </c>
      <c r="L149" s="237">
        <f t="shared" si="38"/>
        <v>0</v>
      </c>
      <c r="M149" s="237">
        <v>469586</v>
      </c>
      <c r="N149" s="237">
        <f t="shared" si="39"/>
        <v>0</v>
      </c>
      <c r="O149" s="237">
        <f t="shared" si="40"/>
        <v>0</v>
      </c>
      <c r="P149" s="226">
        <f t="shared" si="16"/>
        <v>5</v>
      </c>
      <c r="Q149" s="241">
        <v>29545</v>
      </c>
      <c r="R149" s="241">
        <f t="shared" si="41"/>
        <v>147725</v>
      </c>
      <c r="S149" s="241">
        <v>469586</v>
      </c>
      <c r="T149" s="241">
        <f t="shared" si="42"/>
        <v>2347930</v>
      </c>
      <c r="U149" s="239">
        <f t="shared" si="43"/>
        <v>2495655</v>
      </c>
    </row>
    <row r="150" spans="1:21" ht="17.45" hidden="1" customHeight="1" x14ac:dyDescent="0.25">
      <c r="A150" s="240"/>
      <c r="B150" s="228" t="s">
        <v>274</v>
      </c>
      <c r="C150" s="240" t="s">
        <v>224</v>
      </c>
      <c r="D150" s="282">
        <v>11</v>
      </c>
      <c r="E150" s="234">
        <v>102635</v>
      </c>
      <c r="F150" s="234">
        <f t="shared" si="35"/>
        <v>1128985</v>
      </c>
      <c r="G150" s="234">
        <v>309219</v>
      </c>
      <c r="H150" s="234">
        <f t="shared" si="36"/>
        <v>3401409</v>
      </c>
      <c r="I150" s="234">
        <f t="shared" si="37"/>
        <v>4530394</v>
      </c>
      <c r="J150" s="283"/>
      <c r="K150" s="237">
        <v>102635</v>
      </c>
      <c r="L150" s="237">
        <f t="shared" si="38"/>
        <v>0</v>
      </c>
      <c r="M150" s="237">
        <v>309219</v>
      </c>
      <c r="N150" s="237">
        <f t="shared" si="39"/>
        <v>0</v>
      </c>
      <c r="O150" s="237">
        <f t="shared" si="40"/>
        <v>0</v>
      </c>
      <c r="P150" s="226">
        <f t="shared" si="16"/>
        <v>11</v>
      </c>
      <c r="Q150" s="241">
        <v>102635</v>
      </c>
      <c r="R150" s="241">
        <f t="shared" si="41"/>
        <v>1128985</v>
      </c>
      <c r="S150" s="241">
        <v>309219</v>
      </c>
      <c r="T150" s="241">
        <f t="shared" si="42"/>
        <v>3401409</v>
      </c>
      <c r="U150" s="239">
        <f t="shared" si="43"/>
        <v>4530394</v>
      </c>
    </row>
    <row r="151" spans="1:21" ht="17.45" hidden="1" customHeight="1" x14ac:dyDescent="0.25">
      <c r="A151" s="240"/>
      <c r="B151" s="228" t="s">
        <v>275</v>
      </c>
      <c r="C151" s="240" t="s">
        <v>31</v>
      </c>
      <c r="D151" s="282">
        <v>86</v>
      </c>
      <c r="E151" s="234">
        <v>4333</v>
      </c>
      <c r="F151" s="234">
        <f t="shared" si="35"/>
        <v>372638</v>
      </c>
      <c r="G151" s="234">
        <v>10464</v>
      </c>
      <c r="H151" s="234">
        <f t="shared" si="36"/>
        <v>899904</v>
      </c>
      <c r="I151" s="234">
        <f t="shared" si="37"/>
        <v>1272542</v>
      </c>
      <c r="J151" s="283"/>
      <c r="K151" s="237">
        <v>4333</v>
      </c>
      <c r="L151" s="237">
        <f t="shared" si="38"/>
        <v>0</v>
      </c>
      <c r="M151" s="237">
        <v>10464</v>
      </c>
      <c r="N151" s="237">
        <f t="shared" si="39"/>
        <v>0</v>
      </c>
      <c r="O151" s="237">
        <f t="shared" si="40"/>
        <v>0</v>
      </c>
      <c r="P151" s="226">
        <f t="shared" si="16"/>
        <v>86</v>
      </c>
      <c r="Q151" s="241">
        <v>4333</v>
      </c>
      <c r="R151" s="241">
        <f t="shared" si="41"/>
        <v>372638</v>
      </c>
      <c r="S151" s="241">
        <v>10464</v>
      </c>
      <c r="T151" s="241">
        <f t="shared" si="42"/>
        <v>899904</v>
      </c>
      <c r="U151" s="239">
        <f t="shared" si="43"/>
        <v>1272542</v>
      </c>
    </row>
    <row r="152" spans="1:21" ht="17.45" customHeight="1" x14ac:dyDescent="0.25">
      <c r="A152" s="395"/>
      <c r="B152" s="327" t="s">
        <v>276</v>
      </c>
      <c r="C152" s="344" t="s">
        <v>153</v>
      </c>
      <c r="D152" s="282">
        <v>2907.9</v>
      </c>
      <c r="E152" s="234">
        <v>2656</v>
      </c>
      <c r="F152" s="234">
        <f t="shared" si="35"/>
        <v>7723382.4000000004</v>
      </c>
      <c r="G152" s="234">
        <v>1958</v>
      </c>
      <c r="H152" s="234">
        <f t="shared" si="36"/>
        <v>5693668.2000000002</v>
      </c>
      <c r="I152" s="234">
        <f t="shared" si="37"/>
        <v>13417050.600000001</v>
      </c>
      <c r="J152" s="345">
        <v>1205.2</v>
      </c>
      <c r="K152" s="343">
        <v>2655.5948880635501</v>
      </c>
      <c r="L152" s="343">
        <f t="shared" si="38"/>
        <v>3200522.9590941905</v>
      </c>
      <c r="M152" s="343">
        <v>1958</v>
      </c>
      <c r="N152" s="343">
        <f t="shared" si="39"/>
        <v>2359781.6</v>
      </c>
      <c r="O152" s="343">
        <f t="shared" si="40"/>
        <v>5560304.5590941906</v>
      </c>
      <c r="P152" s="226">
        <f t="shared" si="16"/>
        <v>1702.7</v>
      </c>
      <c r="Q152" s="241">
        <v>2656</v>
      </c>
      <c r="R152" s="241">
        <f t="shared" si="41"/>
        <v>4522371.2</v>
      </c>
      <c r="S152" s="241">
        <v>1958</v>
      </c>
      <c r="T152" s="241">
        <f t="shared" si="42"/>
        <v>3333886.6</v>
      </c>
      <c r="U152" s="239">
        <f t="shared" si="43"/>
        <v>7856257.8000000007</v>
      </c>
    </row>
    <row r="153" spans="1:21" ht="17.45" hidden="1" customHeight="1" x14ac:dyDescent="0.25">
      <c r="A153" s="240"/>
      <c r="B153" s="228" t="s">
        <v>277</v>
      </c>
      <c r="C153" s="240" t="s">
        <v>31</v>
      </c>
      <c r="D153" s="282">
        <v>8</v>
      </c>
      <c r="E153" s="234">
        <v>11973</v>
      </c>
      <c r="F153" s="234">
        <f t="shared" si="35"/>
        <v>95784</v>
      </c>
      <c r="G153" s="234">
        <v>32008</v>
      </c>
      <c r="H153" s="234">
        <f t="shared" si="36"/>
        <v>256064</v>
      </c>
      <c r="I153" s="234">
        <f t="shared" si="37"/>
        <v>351848</v>
      </c>
      <c r="J153" s="283"/>
      <c r="K153" s="237">
        <v>11973</v>
      </c>
      <c r="L153" s="237">
        <f t="shared" si="38"/>
        <v>0</v>
      </c>
      <c r="M153" s="237">
        <v>32008</v>
      </c>
      <c r="N153" s="237">
        <f t="shared" si="39"/>
        <v>0</v>
      </c>
      <c r="O153" s="237">
        <f t="shared" si="40"/>
        <v>0</v>
      </c>
      <c r="P153" s="226">
        <f t="shared" si="16"/>
        <v>8</v>
      </c>
      <c r="Q153" s="241">
        <v>11973</v>
      </c>
      <c r="R153" s="241">
        <f t="shared" si="41"/>
        <v>95784</v>
      </c>
      <c r="S153" s="241">
        <v>32008</v>
      </c>
      <c r="T153" s="241">
        <f t="shared" si="42"/>
        <v>256064</v>
      </c>
      <c r="U153" s="239">
        <f t="shared" si="43"/>
        <v>351848</v>
      </c>
    </row>
    <row r="154" spans="1:21" ht="17.45" customHeight="1" x14ac:dyDescent="0.25">
      <c r="A154" s="395"/>
      <c r="B154" s="327" t="s">
        <v>278</v>
      </c>
      <c r="C154" s="344" t="s">
        <v>224</v>
      </c>
      <c r="D154" s="282">
        <v>12</v>
      </c>
      <c r="E154" s="234">
        <v>637411</v>
      </c>
      <c r="F154" s="234">
        <f t="shared" si="35"/>
        <v>7648932</v>
      </c>
      <c r="G154" s="234">
        <v>2625838</v>
      </c>
      <c r="H154" s="234">
        <f t="shared" si="36"/>
        <v>31510056</v>
      </c>
      <c r="I154" s="234">
        <f t="shared" si="37"/>
        <v>39158988</v>
      </c>
      <c r="J154" s="345">
        <v>10</v>
      </c>
      <c r="K154" s="343">
        <v>637410.63</v>
      </c>
      <c r="L154" s="343">
        <f t="shared" si="38"/>
        <v>6374106.2999999998</v>
      </c>
      <c r="M154" s="343">
        <v>2625837.9</v>
      </c>
      <c r="N154" s="343">
        <f t="shared" si="39"/>
        <v>26258379</v>
      </c>
      <c r="O154" s="343">
        <f t="shared" si="40"/>
        <v>32632485.300000001</v>
      </c>
      <c r="P154" s="226">
        <f t="shared" si="16"/>
        <v>2</v>
      </c>
      <c r="Q154" s="241">
        <v>637411</v>
      </c>
      <c r="R154" s="241">
        <f t="shared" si="41"/>
        <v>1274822</v>
      </c>
      <c r="S154" s="241">
        <v>2625838</v>
      </c>
      <c r="T154" s="241">
        <f t="shared" si="42"/>
        <v>5251676</v>
      </c>
      <c r="U154" s="239">
        <f t="shared" si="43"/>
        <v>6526498</v>
      </c>
    </row>
    <row r="155" spans="1:21" ht="17.45" hidden="1" customHeight="1" x14ac:dyDescent="0.25">
      <c r="A155" s="240"/>
      <c r="B155" s="228" t="s">
        <v>279</v>
      </c>
      <c r="C155" s="240" t="s">
        <v>31</v>
      </c>
      <c r="D155" s="282">
        <v>24</v>
      </c>
      <c r="E155" s="234">
        <v>8306</v>
      </c>
      <c r="F155" s="234">
        <f t="shared" si="35"/>
        <v>199344</v>
      </c>
      <c r="G155" s="234">
        <v>20103</v>
      </c>
      <c r="H155" s="234">
        <f t="shared" si="36"/>
        <v>482472</v>
      </c>
      <c r="I155" s="234">
        <f t="shared" si="37"/>
        <v>681816</v>
      </c>
      <c r="J155" s="283"/>
      <c r="K155" s="237">
        <v>8306</v>
      </c>
      <c r="L155" s="237">
        <f t="shared" si="38"/>
        <v>0</v>
      </c>
      <c r="M155" s="237">
        <v>20103</v>
      </c>
      <c r="N155" s="237">
        <f t="shared" si="39"/>
        <v>0</v>
      </c>
      <c r="O155" s="237">
        <f t="shared" si="40"/>
        <v>0</v>
      </c>
      <c r="P155" s="226">
        <f t="shared" si="16"/>
        <v>24</v>
      </c>
      <c r="Q155" s="241">
        <v>8306</v>
      </c>
      <c r="R155" s="241">
        <f t="shared" si="41"/>
        <v>199344</v>
      </c>
      <c r="S155" s="241">
        <v>20103</v>
      </c>
      <c r="T155" s="241">
        <f t="shared" si="42"/>
        <v>482472</v>
      </c>
      <c r="U155" s="239">
        <f t="shared" si="43"/>
        <v>681816</v>
      </c>
    </row>
    <row r="156" spans="1:21" ht="17.45" hidden="1" customHeight="1" x14ac:dyDescent="0.25">
      <c r="A156" s="240"/>
      <c r="B156" s="228" t="s">
        <v>276</v>
      </c>
      <c r="C156" s="240" t="s">
        <v>153</v>
      </c>
      <c r="D156" s="282">
        <v>564.5</v>
      </c>
      <c r="E156" s="234">
        <v>3758</v>
      </c>
      <c r="F156" s="234">
        <f t="shared" si="35"/>
        <v>2121391</v>
      </c>
      <c r="G156" s="234">
        <v>1100</v>
      </c>
      <c r="H156" s="234">
        <f t="shared" si="36"/>
        <v>620950</v>
      </c>
      <c r="I156" s="234">
        <f t="shared" si="37"/>
        <v>2742341</v>
      </c>
      <c r="J156" s="283"/>
      <c r="K156" s="237">
        <v>3758</v>
      </c>
      <c r="L156" s="237">
        <f t="shared" si="38"/>
        <v>0</v>
      </c>
      <c r="M156" s="237">
        <v>1100</v>
      </c>
      <c r="N156" s="237">
        <f t="shared" si="39"/>
        <v>0</v>
      </c>
      <c r="O156" s="237">
        <f t="shared" si="40"/>
        <v>0</v>
      </c>
      <c r="P156" s="226">
        <f t="shared" si="16"/>
        <v>564.5</v>
      </c>
      <c r="Q156" s="241">
        <v>3758</v>
      </c>
      <c r="R156" s="241">
        <f t="shared" si="41"/>
        <v>2121391</v>
      </c>
      <c r="S156" s="241">
        <v>1100</v>
      </c>
      <c r="T156" s="241">
        <f t="shared" si="42"/>
        <v>620950</v>
      </c>
      <c r="U156" s="239">
        <f t="shared" si="43"/>
        <v>2742341</v>
      </c>
    </row>
    <row r="157" spans="1:21" ht="17.45" hidden="1" customHeight="1" x14ac:dyDescent="0.25">
      <c r="A157" s="240"/>
      <c r="B157" s="228" t="s">
        <v>280</v>
      </c>
      <c r="C157" s="240" t="s">
        <v>224</v>
      </c>
      <c r="D157" s="282">
        <v>16</v>
      </c>
      <c r="E157" s="234">
        <v>46198</v>
      </c>
      <c r="F157" s="234">
        <f t="shared" si="35"/>
        <v>739168</v>
      </c>
      <c r="G157" s="234">
        <v>372209</v>
      </c>
      <c r="H157" s="234">
        <f t="shared" si="36"/>
        <v>5955344</v>
      </c>
      <c r="I157" s="234">
        <f t="shared" si="37"/>
        <v>6694512</v>
      </c>
      <c r="J157" s="283"/>
      <c r="K157" s="237">
        <v>46198</v>
      </c>
      <c r="L157" s="237">
        <f t="shared" si="38"/>
        <v>0</v>
      </c>
      <c r="M157" s="237">
        <v>372209</v>
      </c>
      <c r="N157" s="237">
        <f t="shared" si="39"/>
        <v>0</v>
      </c>
      <c r="O157" s="237">
        <f t="shared" si="40"/>
        <v>0</v>
      </c>
      <c r="P157" s="226">
        <f t="shared" si="16"/>
        <v>16</v>
      </c>
      <c r="Q157" s="241">
        <v>46198</v>
      </c>
      <c r="R157" s="241">
        <f t="shared" si="41"/>
        <v>739168</v>
      </c>
      <c r="S157" s="241">
        <v>372209</v>
      </c>
      <c r="T157" s="241">
        <f t="shared" si="42"/>
        <v>5955344</v>
      </c>
      <c r="U157" s="239">
        <f t="shared" si="43"/>
        <v>6694512</v>
      </c>
    </row>
    <row r="158" spans="1:21" ht="17.45" hidden="1" customHeight="1" outlineLevel="1" x14ac:dyDescent="0.25">
      <c r="A158" s="248"/>
      <c r="B158" s="285" t="s">
        <v>281</v>
      </c>
      <c r="C158" s="248"/>
      <c r="D158" s="286"/>
      <c r="E158" s="287"/>
      <c r="F158" s="287"/>
      <c r="G158" s="287"/>
      <c r="H158" s="287"/>
      <c r="I158" s="287"/>
      <c r="J158" s="288"/>
      <c r="K158" s="289"/>
      <c r="L158" s="289"/>
      <c r="M158" s="289"/>
      <c r="N158" s="289"/>
      <c r="O158" s="289"/>
      <c r="P158" s="226">
        <f t="shared" si="16"/>
        <v>0</v>
      </c>
      <c r="Q158" s="320"/>
      <c r="R158" s="320"/>
      <c r="S158" s="320"/>
      <c r="T158" s="320"/>
      <c r="U158" s="249"/>
    </row>
    <row r="159" spans="1:21" ht="17.45" hidden="1" customHeight="1" outlineLevel="1" x14ac:dyDescent="0.25">
      <c r="A159" s="250"/>
      <c r="B159" s="285" t="s">
        <v>282</v>
      </c>
      <c r="C159" s="251" t="s">
        <v>31</v>
      </c>
      <c r="D159" s="252">
        <v>4</v>
      </c>
      <c r="E159" s="208">
        <v>46198</v>
      </c>
      <c r="F159" s="208">
        <f>E159*D159</f>
        <v>184792</v>
      </c>
      <c r="G159" s="208">
        <v>191555</v>
      </c>
      <c r="H159" s="208">
        <f>G159*D159</f>
        <v>766220</v>
      </c>
      <c r="I159" s="208">
        <f>H159+F159</f>
        <v>951012</v>
      </c>
      <c r="J159" s="253"/>
      <c r="K159" s="210">
        <v>46198</v>
      </c>
      <c r="L159" s="210">
        <f>K159*J159</f>
        <v>0</v>
      </c>
      <c r="M159" s="210">
        <v>191555</v>
      </c>
      <c r="N159" s="210">
        <f>M159*J159</f>
        <v>0</v>
      </c>
      <c r="O159" s="210">
        <f>N159+L159</f>
        <v>0</v>
      </c>
      <c r="P159" s="226">
        <f t="shared" ref="P159:P222" si="44">D159-J159</f>
        <v>4</v>
      </c>
      <c r="Q159" s="212">
        <v>46198</v>
      </c>
      <c r="R159" s="212">
        <f>Q159*P159</f>
        <v>184792</v>
      </c>
      <c r="S159" s="212">
        <v>191555</v>
      </c>
      <c r="T159" s="212">
        <f>S159*P159</f>
        <v>766220</v>
      </c>
      <c r="U159" s="212">
        <f>T159+R159</f>
        <v>951012</v>
      </c>
    </row>
    <row r="160" spans="1:21" ht="17.45" hidden="1" customHeight="1" outlineLevel="1" x14ac:dyDescent="0.25">
      <c r="A160" s="250"/>
      <c r="B160" s="285" t="s">
        <v>283</v>
      </c>
      <c r="C160" s="251" t="s">
        <v>31</v>
      </c>
      <c r="D160" s="252">
        <v>12</v>
      </c>
      <c r="E160" s="208">
        <v>46198</v>
      </c>
      <c r="F160" s="208">
        <f>E160*D160</f>
        <v>554376</v>
      </c>
      <c r="G160" s="208">
        <v>229879</v>
      </c>
      <c r="H160" s="208">
        <f>G160*D160</f>
        <v>2758548</v>
      </c>
      <c r="I160" s="208">
        <f>H160+F160</f>
        <v>3312924</v>
      </c>
      <c r="J160" s="253"/>
      <c r="K160" s="210">
        <v>46198</v>
      </c>
      <c r="L160" s="210">
        <f>K160*J160</f>
        <v>0</v>
      </c>
      <c r="M160" s="210">
        <v>229879</v>
      </c>
      <c r="N160" s="210">
        <f>M160*J160</f>
        <v>0</v>
      </c>
      <c r="O160" s="210">
        <f>N160+L160</f>
        <v>0</v>
      </c>
      <c r="P160" s="226">
        <f t="shared" si="44"/>
        <v>12</v>
      </c>
      <c r="Q160" s="212">
        <v>46198</v>
      </c>
      <c r="R160" s="212">
        <f>Q160*P160</f>
        <v>554376</v>
      </c>
      <c r="S160" s="212">
        <v>229879</v>
      </c>
      <c r="T160" s="212">
        <f>S160*P160</f>
        <v>2758548</v>
      </c>
      <c r="U160" s="212">
        <f>T160+R160</f>
        <v>3312924</v>
      </c>
    </row>
    <row r="161" spans="1:21" ht="17.45" hidden="1" customHeight="1" collapsed="1" x14ac:dyDescent="0.25">
      <c r="A161" s="240"/>
      <c r="B161" s="228" t="s">
        <v>284</v>
      </c>
      <c r="C161" s="240" t="s">
        <v>213</v>
      </c>
      <c r="D161" s="282">
        <v>166</v>
      </c>
      <c r="E161" s="234">
        <v>2888</v>
      </c>
      <c r="F161" s="234">
        <f>E161*D161</f>
        <v>479408</v>
      </c>
      <c r="G161" s="234">
        <v>4677</v>
      </c>
      <c r="H161" s="234">
        <f>G161*D161</f>
        <v>776382</v>
      </c>
      <c r="I161" s="234">
        <f>H161+F161</f>
        <v>1255790</v>
      </c>
      <c r="J161" s="283"/>
      <c r="K161" s="237">
        <v>2888</v>
      </c>
      <c r="L161" s="237">
        <f>K161*J161</f>
        <v>0</v>
      </c>
      <c r="M161" s="237">
        <v>4677</v>
      </c>
      <c r="N161" s="237">
        <f>M161*J161</f>
        <v>0</v>
      </c>
      <c r="O161" s="237">
        <f>N161+L161</f>
        <v>0</v>
      </c>
      <c r="P161" s="226">
        <f t="shared" si="44"/>
        <v>166</v>
      </c>
      <c r="Q161" s="241">
        <v>2888</v>
      </c>
      <c r="R161" s="241">
        <f>Q161*P161</f>
        <v>479408</v>
      </c>
      <c r="S161" s="241">
        <v>4677</v>
      </c>
      <c r="T161" s="241">
        <f>S161*P161</f>
        <v>776382</v>
      </c>
      <c r="U161" s="239">
        <f>T161+R161</f>
        <v>1255790</v>
      </c>
    </row>
    <row r="162" spans="1:21" ht="17.45" hidden="1" customHeight="1" x14ac:dyDescent="0.25">
      <c r="A162" s="240"/>
      <c r="B162" s="228" t="s">
        <v>285</v>
      </c>
      <c r="C162" s="240" t="s">
        <v>224</v>
      </c>
      <c r="D162" s="282">
        <v>1</v>
      </c>
      <c r="E162" s="234">
        <v>1432280</v>
      </c>
      <c r="F162" s="234">
        <f>E162*D162</f>
        <v>1432280</v>
      </c>
      <c r="G162" s="234">
        <v>1392401</v>
      </c>
      <c r="H162" s="234">
        <f>G162*D162</f>
        <v>1392401</v>
      </c>
      <c r="I162" s="234">
        <f>H162+F162</f>
        <v>2824681</v>
      </c>
      <c r="J162" s="283"/>
      <c r="K162" s="237">
        <v>1432280</v>
      </c>
      <c r="L162" s="237">
        <f>K162*J162</f>
        <v>0</v>
      </c>
      <c r="M162" s="237">
        <v>1392401</v>
      </c>
      <c r="N162" s="237">
        <f>M162*J162</f>
        <v>0</v>
      </c>
      <c r="O162" s="237">
        <f>N162+L162</f>
        <v>0</v>
      </c>
      <c r="P162" s="226">
        <f t="shared" si="44"/>
        <v>1</v>
      </c>
      <c r="Q162" s="241">
        <v>1432280</v>
      </c>
      <c r="R162" s="241">
        <f>Q162*P162</f>
        <v>1432280</v>
      </c>
      <c r="S162" s="241">
        <v>1392401</v>
      </c>
      <c r="T162" s="241">
        <f>S162*P162</f>
        <v>1392401</v>
      </c>
      <c r="U162" s="239">
        <f>T162+R162</f>
        <v>2824681</v>
      </c>
    </row>
    <row r="163" spans="1:21" ht="17.45" hidden="1" customHeight="1" x14ac:dyDescent="0.25">
      <c r="A163" s="240"/>
      <c r="B163" s="228" t="s">
        <v>286</v>
      </c>
      <c r="C163" s="240" t="s">
        <v>224</v>
      </c>
      <c r="D163" s="282">
        <v>1</v>
      </c>
      <c r="E163" s="234">
        <v>1228500</v>
      </c>
      <c r="F163" s="234">
        <f>E163*D163</f>
        <v>1228500</v>
      </c>
      <c r="G163" s="234">
        <v>0</v>
      </c>
      <c r="H163" s="234">
        <f>G163*D163</f>
        <v>0</v>
      </c>
      <c r="I163" s="234">
        <f>H163+F163</f>
        <v>1228500</v>
      </c>
      <c r="J163" s="283"/>
      <c r="K163" s="237">
        <v>1228500</v>
      </c>
      <c r="L163" s="237">
        <f>K163*J163</f>
        <v>0</v>
      </c>
      <c r="M163" s="237">
        <v>0</v>
      </c>
      <c r="N163" s="237">
        <f>M163*J163</f>
        <v>0</v>
      </c>
      <c r="O163" s="237">
        <f>N163+L163</f>
        <v>0</v>
      </c>
      <c r="P163" s="226">
        <f t="shared" si="44"/>
        <v>1</v>
      </c>
      <c r="Q163" s="241">
        <v>1228500</v>
      </c>
      <c r="R163" s="241">
        <f>Q163*P163</f>
        <v>1228500</v>
      </c>
      <c r="S163" s="241">
        <v>0</v>
      </c>
      <c r="T163" s="241">
        <f>S163*P163</f>
        <v>0</v>
      </c>
      <c r="U163" s="239">
        <f>T163+R163</f>
        <v>1228500</v>
      </c>
    </row>
    <row r="164" spans="1:21" ht="17.45" hidden="1" customHeight="1" x14ac:dyDescent="0.25">
      <c r="A164" s="206" t="s">
        <v>287</v>
      </c>
      <c r="B164" s="279" t="s">
        <v>288</v>
      </c>
      <c r="C164" s="207"/>
      <c r="D164" s="207"/>
      <c r="E164" s="208"/>
      <c r="F164" s="208">
        <f>SUM(F165:F185)</f>
        <v>4414023.2</v>
      </c>
      <c r="G164" s="208"/>
      <c r="H164" s="208">
        <f>SUM(H165:H185)</f>
        <v>5088464.5999999996</v>
      </c>
      <c r="I164" s="208">
        <f>SUM(I165:I185)</f>
        <v>9502487.8000000007</v>
      </c>
      <c r="J164" s="209"/>
      <c r="K164" s="210"/>
      <c r="L164" s="210">
        <f>SUM(L165:L185)</f>
        <v>0</v>
      </c>
      <c r="M164" s="210"/>
      <c r="N164" s="210">
        <f>SUM(N165:N185)</f>
        <v>0</v>
      </c>
      <c r="O164" s="210">
        <f>SUM(O165:O185)</f>
        <v>0</v>
      </c>
      <c r="P164" s="226">
        <f t="shared" si="44"/>
        <v>0</v>
      </c>
      <c r="Q164" s="212"/>
      <c r="R164" s="212">
        <f>SUM(R165:R185)</f>
        <v>4414023.2</v>
      </c>
      <c r="S164" s="212"/>
      <c r="T164" s="212">
        <f>SUM(T165:T185)</f>
        <v>5088464.5999999996</v>
      </c>
      <c r="U164" s="212">
        <f>SUM(U165:U185)</f>
        <v>9502487.8000000007</v>
      </c>
    </row>
    <row r="165" spans="1:21" ht="25.5" hidden="1" x14ac:dyDescent="0.25">
      <c r="A165" s="240"/>
      <c r="B165" s="228" t="s">
        <v>289</v>
      </c>
      <c r="C165" s="240" t="s">
        <v>31</v>
      </c>
      <c r="D165" s="282">
        <v>58</v>
      </c>
      <c r="E165" s="234">
        <v>7205</v>
      </c>
      <c r="F165" s="234">
        <f>E165*D165</f>
        <v>417890</v>
      </c>
      <c r="G165" s="234">
        <v>17302</v>
      </c>
      <c r="H165" s="234">
        <f>G165*D165</f>
        <v>1003516</v>
      </c>
      <c r="I165" s="234">
        <f>F165+H165</f>
        <v>1421406</v>
      </c>
      <c r="J165" s="283"/>
      <c r="K165" s="237">
        <v>7205</v>
      </c>
      <c r="L165" s="237">
        <f>K165*J165</f>
        <v>0</v>
      </c>
      <c r="M165" s="237">
        <v>17302</v>
      </c>
      <c r="N165" s="237">
        <f>M165*J165</f>
        <v>0</v>
      </c>
      <c r="O165" s="237">
        <f>L165+N165</f>
        <v>0</v>
      </c>
      <c r="P165" s="226">
        <f t="shared" si="44"/>
        <v>58</v>
      </c>
      <c r="Q165" s="241">
        <v>7205</v>
      </c>
      <c r="R165" s="241">
        <f>Q165*P165</f>
        <v>417890</v>
      </c>
      <c r="S165" s="241">
        <v>17302</v>
      </c>
      <c r="T165" s="241">
        <f>S165*P165</f>
        <v>1003516</v>
      </c>
      <c r="U165" s="239">
        <f>R165+T165</f>
        <v>1421406</v>
      </c>
    </row>
    <row r="166" spans="1:21" ht="17.45" hidden="1" customHeight="1" x14ac:dyDescent="0.25">
      <c r="A166" s="240"/>
      <c r="B166" s="228" t="s">
        <v>290</v>
      </c>
      <c r="C166" s="240" t="s">
        <v>213</v>
      </c>
      <c r="D166" s="282">
        <v>933</v>
      </c>
      <c r="E166" s="234">
        <v>1452</v>
      </c>
      <c r="F166" s="234">
        <f>E166*D166</f>
        <v>1354716</v>
      </c>
      <c r="G166" s="234">
        <v>812</v>
      </c>
      <c r="H166" s="234">
        <f>G166*D166</f>
        <v>757596</v>
      </c>
      <c r="I166" s="234">
        <f>F166+H166</f>
        <v>2112312</v>
      </c>
      <c r="J166" s="283"/>
      <c r="K166" s="237">
        <v>1452</v>
      </c>
      <c r="L166" s="237">
        <f>K166*J166</f>
        <v>0</v>
      </c>
      <c r="M166" s="237">
        <v>812</v>
      </c>
      <c r="N166" s="237">
        <f>M166*J166</f>
        <v>0</v>
      </c>
      <c r="O166" s="237">
        <f>L166+N166</f>
        <v>0</v>
      </c>
      <c r="P166" s="226">
        <f t="shared" si="44"/>
        <v>933</v>
      </c>
      <c r="Q166" s="241">
        <v>1452</v>
      </c>
      <c r="R166" s="241">
        <f>Q166*P166</f>
        <v>1354716</v>
      </c>
      <c r="S166" s="241">
        <v>812</v>
      </c>
      <c r="T166" s="241">
        <f>S166*P166</f>
        <v>757596</v>
      </c>
      <c r="U166" s="239">
        <f>R166+T166</f>
        <v>2112312</v>
      </c>
    </row>
    <row r="167" spans="1:21" ht="17.25" hidden="1" customHeight="1" x14ac:dyDescent="0.25">
      <c r="A167" s="240"/>
      <c r="B167" s="228" t="s">
        <v>291</v>
      </c>
      <c r="C167" s="240" t="s">
        <v>31</v>
      </c>
      <c r="D167" s="282">
        <v>1</v>
      </c>
      <c r="E167" s="234">
        <v>39090</v>
      </c>
      <c r="F167" s="234">
        <f>E167*D167</f>
        <v>39090</v>
      </c>
      <c r="G167" s="234">
        <v>204170</v>
      </c>
      <c r="H167" s="234">
        <f>G167*D167</f>
        <v>204170</v>
      </c>
      <c r="I167" s="234">
        <f>F167+H167</f>
        <v>243260</v>
      </c>
      <c r="J167" s="283"/>
      <c r="K167" s="237">
        <v>39090</v>
      </c>
      <c r="L167" s="237">
        <f>K167*J167</f>
        <v>0</v>
      </c>
      <c r="M167" s="237">
        <v>204170</v>
      </c>
      <c r="N167" s="237">
        <f>M167*J167</f>
        <v>0</v>
      </c>
      <c r="O167" s="237">
        <f>L167+N167</f>
        <v>0</v>
      </c>
      <c r="P167" s="226">
        <f t="shared" si="44"/>
        <v>1</v>
      </c>
      <c r="Q167" s="241">
        <v>39090</v>
      </c>
      <c r="R167" s="241">
        <f>Q167*P167</f>
        <v>39090</v>
      </c>
      <c r="S167" s="241">
        <v>204170</v>
      </c>
      <c r="T167" s="241">
        <f>S167*P167</f>
        <v>204170</v>
      </c>
      <c r="U167" s="239">
        <f>R167+T167</f>
        <v>243260</v>
      </c>
    </row>
    <row r="168" spans="1:21" ht="17.45" hidden="1" customHeight="1" x14ac:dyDescent="0.25">
      <c r="A168" s="208"/>
      <c r="B168" s="290" t="s">
        <v>292</v>
      </c>
      <c r="C168" s="208"/>
      <c r="D168" s="207"/>
      <c r="E168" s="208"/>
      <c r="F168" s="208"/>
      <c r="G168" s="208"/>
      <c r="H168" s="208"/>
      <c r="I168" s="208"/>
      <c r="J168" s="209"/>
      <c r="K168" s="210"/>
      <c r="L168" s="210"/>
      <c r="M168" s="210"/>
      <c r="N168" s="210"/>
      <c r="O168" s="210"/>
      <c r="P168" s="226">
        <f t="shared" si="44"/>
        <v>0</v>
      </c>
      <c r="Q168" s="212"/>
      <c r="R168" s="212"/>
      <c r="S168" s="212"/>
      <c r="T168" s="212"/>
      <c r="U168" s="212"/>
    </row>
    <row r="169" spans="1:21" ht="17.45" hidden="1" customHeight="1" x14ac:dyDescent="0.25">
      <c r="A169" s="240"/>
      <c r="B169" s="228" t="s">
        <v>293</v>
      </c>
      <c r="C169" s="240" t="s">
        <v>213</v>
      </c>
      <c r="D169" s="282">
        <v>390</v>
      </c>
      <c r="E169" s="234">
        <v>1239</v>
      </c>
      <c r="F169" s="234">
        <f>E169*D169</f>
        <v>483210</v>
      </c>
      <c r="G169" s="234">
        <v>505</v>
      </c>
      <c r="H169" s="234">
        <f>G169*D169</f>
        <v>196950</v>
      </c>
      <c r="I169" s="234">
        <f>F169+H169</f>
        <v>680160</v>
      </c>
      <c r="J169" s="283"/>
      <c r="K169" s="237">
        <v>1239</v>
      </c>
      <c r="L169" s="237">
        <f>K169*J169</f>
        <v>0</v>
      </c>
      <c r="M169" s="237">
        <v>505</v>
      </c>
      <c r="N169" s="237">
        <f>M169*J169</f>
        <v>0</v>
      </c>
      <c r="O169" s="237">
        <f>L169+N169</f>
        <v>0</v>
      </c>
      <c r="P169" s="226">
        <f t="shared" si="44"/>
        <v>390</v>
      </c>
      <c r="Q169" s="241">
        <v>1239</v>
      </c>
      <c r="R169" s="241">
        <f>Q169*P169</f>
        <v>483210</v>
      </c>
      <c r="S169" s="241">
        <v>505</v>
      </c>
      <c r="T169" s="241">
        <f>S169*P169</f>
        <v>196950</v>
      </c>
      <c r="U169" s="239">
        <f>R169+T169</f>
        <v>680160</v>
      </c>
    </row>
    <row r="170" spans="1:21" ht="17.45" hidden="1" customHeight="1" x14ac:dyDescent="0.25">
      <c r="A170" s="208"/>
      <c r="B170" s="290" t="s">
        <v>294</v>
      </c>
      <c r="C170" s="208"/>
      <c r="D170" s="207"/>
      <c r="E170" s="208"/>
      <c r="F170" s="208"/>
      <c r="G170" s="208"/>
      <c r="H170" s="208"/>
      <c r="I170" s="208"/>
      <c r="J170" s="209"/>
      <c r="K170" s="210"/>
      <c r="L170" s="210"/>
      <c r="M170" s="210"/>
      <c r="N170" s="210"/>
      <c r="O170" s="210"/>
      <c r="P170" s="226">
        <f t="shared" si="44"/>
        <v>0</v>
      </c>
      <c r="Q170" s="212"/>
      <c r="R170" s="212"/>
      <c r="S170" s="212"/>
      <c r="T170" s="212"/>
      <c r="U170" s="212"/>
    </row>
    <row r="171" spans="1:21" ht="17.45" hidden="1" customHeight="1" x14ac:dyDescent="0.25">
      <c r="A171" s="240"/>
      <c r="B171" s="228" t="s">
        <v>272</v>
      </c>
      <c r="C171" s="240" t="s">
        <v>224</v>
      </c>
      <c r="D171" s="282">
        <v>1</v>
      </c>
      <c r="E171" s="234">
        <v>88936</v>
      </c>
      <c r="F171" s="234">
        <f t="shared" ref="F171:F178" si="45">E171*D171</f>
        <v>88936</v>
      </c>
      <c r="G171" s="234">
        <v>212371</v>
      </c>
      <c r="H171" s="234">
        <f t="shared" ref="H171:H178" si="46">G171*D171</f>
        <v>212371</v>
      </c>
      <c r="I171" s="234">
        <f t="shared" ref="I171:I178" si="47">F171+H171</f>
        <v>301307</v>
      </c>
      <c r="J171" s="283"/>
      <c r="K171" s="237">
        <v>88936</v>
      </c>
      <c r="L171" s="237">
        <f t="shared" ref="L171:L178" si="48">K171*J171</f>
        <v>0</v>
      </c>
      <c r="M171" s="237">
        <v>212371</v>
      </c>
      <c r="N171" s="237">
        <f t="shared" ref="N171:N178" si="49">M171*J171</f>
        <v>0</v>
      </c>
      <c r="O171" s="237">
        <f t="shared" ref="O171:O178" si="50">L171+N171</f>
        <v>0</v>
      </c>
      <c r="P171" s="226">
        <f t="shared" si="44"/>
        <v>1</v>
      </c>
      <c r="Q171" s="241">
        <v>88936</v>
      </c>
      <c r="R171" s="241">
        <f t="shared" ref="R171:R178" si="51">Q171*P171</f>
        <v>88936</v>
      </c>
      <c r="S171" s="241">
        <v>212371</v>
      </c>
      <c r="T171" s="241">
        <f t="shared" ref="T171:T178" si="52">S171*P171</f>
        <v>212371</v>
      </c>
      <c r="U171" s="239">
        <f t="shared" ref="U171:U178" si="53">R171+T171</f>
        <v>301307</v>
      </c>
    </row>
    <row r="172" spans="1:21" ht="17.45" hidden="1" customHeight="1" x14ac:dyDescent="0.25">
      <c r="A172" s="240"/>
      <c r="B172" s="228" t="s">
        <v>295</v>
      </c>
      <c r="C172" s="240" t="s">
        <v>224</v>
      </c>
      <c r="D172" s="282">
        <v>1</v>
      </c>
      <c r="E172" s="234">
        <v>27333</v>
      </c>
      <c r="F172" s="234">
        <f t="shared" si="45"/>
        <v>27333</v>
      </c>
      <c r="G172" s="234">
        <v>92996</v>
      </c>
      <c r="H172" s="234">
        <f t="shared" si="46"/>
        <v>92996</v>
      </c>
      <c r="I172" s="234">
        <f t="shared" si="47"/>
        <v>120329</v>
      </c>
      <c r="J172" s="283"/>
      <c r="K172" s="237">
        <v>27333</v>
      </c>
      <c r="L172" s="237">
        <f t="shared" si="48"/>
        <v>0</v>
      </c>
      <c r="M172" s="237">
        <v>92996</v>
      </c>
      <c r="N172" s="237">
        <f t="shared" si="49"/>
        <v>0</v>
      </c>
      <c r="O172" s="237">
        <f t="shared" si="50"/>
        <v>0</v>
      </c>
      <c r="P172" s="226">
        <f t="shared" si="44"/>
        <v>1</v>
      </c>
      <c r="Q172" s="241">
        <v>27333</v>
      </c>
      <c r="R172" s="241">
        <f t="shared" si="51"/>
        <v>27333</v>
      </c>
      <c r="S172" s="241">
        <v>92996</v>
      </c>
      <c r="T172" s="241">
        <f t="shared" si="52"/>
        <v>92996</v>
      </c>
      <c r="U172" s="239">
        <f t="shared" si="53"/>
        <v>120329</v>
      </c>
    </row>
    <row r="173" spans="1:21" ht="17.45" hidden="1" customHeight="1" x14ac:dyDescent="0.25">
      <c r="A173" s="240"/>
      <c r="B173" s="228" t="s">
        <v>296</v>
      </c>
      <c r="C173" s="240" t="s">
        <v>224</v>
      </c>
      <c r="D173" s="282">
        <v>5</v>
      </c>
      <c r="E173" s="234">
        <v>8542</v>
      </c>
      <c r="F173" s="234">
        <f t="shared" si="45"/>
        <v>42710</v>
      </c>
      <c r="G173" s="234">
        <v>15825</v>
      </c>
      <c r="H173" s="234">
        <f t="shared" si="46"/>
        <v>79125</v>
      </c>
      <c r="I173" s="234">
        <f t="shared" si="47"/>
        <v>121835</v>
      </c>
      <c r="J173" s="283"/>
      <c r="K173" s="237">
        <v>8542</v>
      </c>
      <c r="L173" s="237">
        <f t="shared" si="48"/>
        <v>0</v>
      </c>
      <c r="M173" s="237">
        <v>15825</v>
      </c>
      <c r="N173" s="237">
        <f t="shared" si="49"/>
        <v>0</v>
      </c>
      <c r="O173" s="237">
        <f t="shared" si="50"/>
        <v>0</v>
      </c>
      <c r="P173" s="226">
        <f t="shared" si="44"/>
        <v>5</v>
      </c>
      <c r="Q173" s="241">
        <v>8542</v>
      </c>
      <c r="R173" s="241">
        <f t="shared" si="51"/>
        <v>42710</v>
      </c>
      <c r="S173" s="241">
        <v>15825</v>
      </c>
      <c r="T173" s="241">
        <f t="shared" si="52"/>
        <v>79125</v>
      </c>
      <c r="U173" s="239">
        <f t="shared" si="53"/>
        <v>121835</v>
      </c>
    </row>
    <row r="174" spans="1:21" ht="15.75" hidden="1" x14ac:dyDescent="0.25">
      <c r="A174" s="240"/>
      <c r="B174" s="228" t="s">
        <v>297</v>
      </c>
      <c r="C174" s="240" t="s">
        <v>31</v>
      </c>
      <c r="D174" s="282">
        <v>75</v>
      </c>
      <c r="E174" s="234">
        <v>896</v>
      </c>
      <c r="F174" s="234">
        <f t="shared" si="45"/>
        <v>67200</v>
      </c>
      <c r="G174" s="234">
        <v>785</v>
      </c>
      <c r="H174" s="234">
        <f t="shared" si="46"/>
        <v>58875</v>
      </c>
      <c r="I174" s="234">
        <f t="shared" si="47"/>
        <v>126075</v>
      </c>
      <c r="J174" s="283"/>
      <c r="K174" s="237">
        <v>896</v>
      </c>
      <c r="L174" s="237">
        <f t="shared" si="48"/>
        <v>0</v>
      </c>
      <c r="M174" s="237">
        <v>785</v>
      </c>
      <c r="N174" s="237">
        <f t="shared" si="49"/>
        <v>0</v>
      </c>
      <c r="O174" s="237">
        <f t="shared" si="50"/>
        <v>0</v>
      </c>
      <c r="P174" s="226">
        <f t="shared" si="44"/>
        <v>75</v>
      </c>
      <c r="Q174" s="241">
        <v>896</v>
      </c>
      <c r="R174" s="241">
        <f t="shared" si="51"/>
        <v>67200</v>
      </c>
      <c r="S174" s="241">
        <v>785</v>
      </c>
      <c r="T174" s="241">
        <f t="shared" si="52"/>
        <v>58875</v>
      </c>
      <c r="U174" s="239">
        <f t="shared" si="53"/>
        <v>126075</v>
      </c>
    </row>
    <row r="175" spans="1:21" ht="17.45" hidden="1" customHeight="1" x14ac:dyDescent="0.25">
      <c r="A175" s="240"/>
      <c r="B175" s="228" t="s">
        <v>276</v>
      </c>
      <c r="C175" s="240" t="s">
        <v>153</v>
      </c>
      <c r="D175" s="282">
        <v>289.2</v>
      </c>
      <c r="E175" s="234">
        <v>1376</v>
      </c>
      <c r="F175" s="234">
        <f t="shared" si="45"/>
        <v>397939.20000000001</v>
      </c>
      <c r="G175" s="234">
        <v>1858</v>
      </c>
      <c r="H175" s="234">
        <f t="shared" si="46"/>
        <v>537333.6</v>
      </c>
      <c r="I175" s="234">
        <f t="shared" si="47"/>
        <v>935272.8</v>
      </c>
      <c r="J175" s="283"/>
      <c r="K175" s="237">
        <v>1376</v>
      </c>
      <c r="L175" s="237">
        <f t="shared" si="48"/>
        <v>0</v>
      </c>
      <c r="M175" s="237">
        <v>1858</v>
      </c>
      <c r="N175" s="237">
        <f t="shared" si="49"/>
        <v>0</v>
      </c>
      <c r="O175" s="237">
        <f t="shared" si="50"/>
        <v>0</v>
      </c>
      <c r="P175" s="226">
        <f t="shared" si="44"/>
        <v>289.2</v>
      </c>
      <c r="Q175" s="241">
        <v>1376</v>
      </c>
      <c r="R175" s="241">
        <f t="shared" si="51"/>
        <v>397939.20000000001</v>
      </c>
      <c r="S175" s="241">
        <v>1858</v>
      </c>
      <c r="T175" s="241">
        <f t="shared" si="52"/>
        <v>537333.6</v>
      </c>
      <c r="U175" s="239">
        <f t="shared" si="53"/>
        <v>935272.8</v>
      </c>
    </row>
    <row r="176" spans="1:21" ht="17.45" hidden="1" customHeight="1" x14ac:dyDescent="0.25">
      <c r="A176" s="240"/>
      <c r="B176" s="228" t="s">
        <v>298</v>
      </c>
      <c r="C176" s="240" t="s">
        <v>224</v>
      </c>
      <c r="D176" s="282">
        <v>2</v>
      </c>
      <c r="E176" s="234">
        <v>100586</v>
      </c>
      <c r="F176" s="234">
        <f t="shared" si="45"/>
        <v>201172</v>
      </c>
      <c r="G176" s="234">
        <v>266448</v>
      </c>
      <c r="H176" s="234">
        <f t="shared" si="46"/>
        <v>532896</v>
      </c>
      <c r="I176" s="234">
        <f t="shared" si="47"/>
        <v>734068</v>
      </c>
      <c r="J176" s="283"/>
      <c r="K176" s="237">
        <v>100586</v>
      </c>
      <c r="L176" s="237">
        <f t="shared" si="48"/>
        <v>0</v>
      </c>
      <c r="M176" s="237">
        <v>266448</v>
      </c>
      <c r="N176" s="237">
        <f t="shared" si="49"/>
        <v>0</v>
      </c>
      <c r="O176" s="237">
        <f t="shared" si="50"/>
        <v>0</v>
      </c>
      <c r="P176" s="226">
        <f t="shared" si="44"/>
        <v>2</v>
      </c>
      <c r="Q176" s="241">
        <v>100586</v>
      </c>
      <c r="R176" s="241">
        <f t="shared" si="51"/>
        <v>201172</v>
      </c>
      <c r="S176" s="241">
        <v>266448</v>
      </c>
      <c r="T176" s="241">
        <f t="shared" si="52"/>
        <v>532896</v>
      </c>
      <c r="U176" s="239">
        <f t="shared" si="53"/>
        <v>734068</v>
      </c>
    </row>
    <row r="177" spans="1:21" ht="17.45" hidden="1" customHeight="1" x14ac:dyDescent="0.25">
      <c r="A177" s="240"/>
      <c r="B177" s="228" t="s">
        <v>299</v>
      </c>
      <c r="C177" s="240" t="s">
        <v>31</v>
      </c>
      <c r="D177" s="282">
        <v>6</v>
      </c>
      <c r="E177" s="234">
        <v>8489</v>
      </c>
      <c r="F177" s="234">
        <f t="shared" si="45"/>
        <v>50934</v>
      </c>
      <c r="G177" s="234">
        <v>18251</v>
      </c>
      <c r="H177" s="234">
        <f t="shared" si="46"/>
        <v>109506</v>
      </c>
      <c r="I177" s="234">
        <f t="shared" si="47"/>
        <v>160440</v>
      </c>
      <c r="J177" s="283"/>
      <c r="K177" s="237">
        <v>8489</v>
      </c>
      <c r="L177" s="237">
        <f t="shared" si="48"/>
        <v>0</v>
      </c>
      <c r="M177" s="237">
        <v>18251</v>
      </c>
      <c r="N177" s="237">
        <f t="shared" si="49"/>
        <v>0</v>
      </c>
      <c r="O177" s="237">
        <f t="shared" si="50"/>
        <v>0</v>
      </c>
      <c r="P177" s="226">
        <f t="shared" si="44"/>
        <v>6</v>
      </c>
      <c r="Q177" s="241">
        <v>8489</v>
      </c>
      <c r="R177" s="241">
        <f t="shared" si="51"/>
        <v>50934</v>
      </c>
      <c r="S177" s="241">
        <v>18251</v>
      </c>
      <c r="T177" s="241">
        <f t="shared" si="52"/>
        <v>109506</v>
      </c>
      <c r="U177" s="239">
        <f t="shared" si="53"/>
        <v>160440</v>
      </c>
    </row>
    <row r="178" spans="1:21" ht="17.45" hidden="1" customHeight="1" x14ac:dyDescent="0.25">
      <c r="A178" s="240"/>
      <c r="B178" s="228" t="s">
        <v>300</v>
      </c>
      <c r="C178" s="240" t="s">
        <v>153</v>
      </c>
      <c r="D178" s="282">
        <v>152</v>
      </c>
      <c r="E178" s="234">
        <v>2457</v>
      </c>
      <c r="F178" s="234">
        <f t="shared" si="45"/>
        <v>373464</v>
      </c>
      <c r="G178" s="234">
        <v>4355</v>
      </c>
      <c r="H178" s="234">
        <f t="shared" si="46"/>
        <v>661960</v>
      </c>
      <c r="I178" s="234">
        <f t="shared" si="47"/>
        <v>1035424</v>
      </c>
      <c r="J178" s="283"/>
      <c r="K178" s="237">
        <v>2457</v>
      </c>
      <c r="L178" s="237">
        <f t="shared" si="48"/>
        <v>0</v>
      </c>
      <c r="M178" s="237">
        <v>4355</v>
      </c>
      <c r="N178" s="237">
        <f t="shared" si="49"/>
        <v>0</v>
      </c>
      <c r="O178" s="237">
        <f t="shared" si="50"/>
        <v>0</v>
      </c>
      <c r="P178" s="226">
        <f t="shared" si="44"/>
        <v>152</v>
      </c>
      <c r="Q178" s="241">
        <v>2457</v>
      </c>
      <c r="R178" s="241">
        <f t="shared" si="51"/>
        <v>373464</v>
      </c>
      <c r="S178" s="241">
        <v>4355</v>
      </c>
      <c r="T178" s="241">
        <f t="shared" si="52"/>
        <v>661960</v>
      </c>
      <c r="U178" s="239">
        <f t="shared" si="53"/>
        <v>1035424</v>
      </c>
    </row>
    <row r="179" spans="1:21" ht="17.45" hidden="1" customHeight="1" x14ac:dyDescent="0.25">
      <c r="A179" s="208"/>
      <c r="B179" s="290" t="s">
        <v>301</v>
      </c>
      <c r="C179" s="208"/>
      <c r="D179" s="207"/>
      <c r="E179" s="208"/>
      <c r="F179" s="208"/>
      <c r="G179" s="208"/>
      <c r="H179" s="208"/>
      <c r="I179" s="208"/>
      <c r="J179" s="209"/>
      <c r="K179" s="210"/>
      <c r="L179" s="210"/>
      <c r="M179" s="210"/>
      <c r="N179" s="210"/>
      <c r="O179" s="210"/>
      <c r="P179" s="226">
        <f t="shared" si="44"/>
        <v>0</v>
      </c>
      <c r="Q179" s="212"/>
      <c r="R179" s="212"/>
      <c r="S179" s="212"/>
      <c r="T179" s="212"/>
      <c r="U179" s="212"/>
    </row>
    <row r="180" spans="1:21" ht="15.75" hidden="1" x14ac:dyDescent="0.25">
      <c r="A180" s="240"/>
      <c r="B180" s="228" t="s">
        <v>302</v>
      </c>
      <c r="C180" s="240" t="s">
        <v>224</v>
      </c>
      <c r="D180" s="282">
        <v>1</v>
      </c>
      <c r="E180" s="234">
        <v>61132</v>
      </c>
      <c r="F180" s="234">
        <f t="shared" ref="F180:F185" si="54">E180*D180</f>
        <v>61132</v>
      </c>
      <c r="G180" s="234">
        <v>389270</v>
      </c>
      <c r="H180" s="234">
        <f>G180*D180</f>
        <v>389270</v>
      </c>
      <c r="I180" s="234">
        <f t="shared" ref="I180:I185" si="55">F180+H180</f>
        <v>450402</v>
      </c>
      <c r="J180" s="283"/>
      <c r="K180" s="237">
        <v>61132</v>
      </c>
      <c r="L180" s="237">
        <f t="shared" ref="L180:L185" si="56">K180*J180</f>
        <v>0</v>
      </c>
      <c r="M180" s="237">
        <v>389270</v>
      </c>
      <c r="N180" s="237">
        <f>M180*J180</f>
        <v>0</v>
      </c>
      <c r="O180" s="237">
        <f t="shared" ref="O180:O185" si="57">L180+N180</f>
        <v>0</v>
      </c>
      <c r="P180" s="226">
        <f t="shared" si="44"/>
        <v>1</v>
      </c>
      <c r="Q180" s="241">
        <v>61132</v>
      </c>
      <c r="R180" s="241">
        <f t="shared" ref="R180:R185" si="58">Q180*P180</f>
        <v>61132</v>
      </c>
      <c r="S180" s="241">
        <v>389270</v>
      </c>
      <c r="T180" s="241">
        <f>S180*P180</f>
        <v>389270</v>
      </c>
      <c r="U180" s="239">
        <f t="shared" ref="U180:U185" si="59">R180+T180</f>
        <v>450402</v>
      </c>
    </row>
    <row r="181" spans="1:21" ht="15.75" hidden="1" x14ac:dyDescent="0.25">
      <c r="A181" s="240"/>
      <c r="B181" s="228" t="s">
        <v>303</v>
      </c>
      <c r="C181" s="240" t="s">
        <v>224</v>
      </c>
      <c r="D181" s="282">
        <v>3</v>
      </c>
      <c r="E181" s="234">
        <v>18340</v>
      </c>
      <c r="F181" s="234">
        <f t="shared" si="54"/>
        <v>55020</v>
      </c>
      <c r="G181" s="234">
        <v>52354</v>
      </c>
      <c r="H181" s="234">
        <f>G181*D181</f>
        <v>157062</v>
      </c>
      <c r="I181" s="234">
        <f t="shared" si="55"/>
        <v>212082</v>
      </c>
      <c r="J181" s="283"/>
      <c r="K181" s="237">
        <v>18340</v>
      </c>
      <c r="L181" s="237">
        <f t="shared" si="56"/>
        <v>0</v>
      </c>
      <c r="M181" s="237">
        <v>52354</v>
      </c>
      <c r="N181" s="237">
        <f>M181*J181</f>
        <v>0</v>
      </c>
      <c r="O181" s="237">
        <f t="shared" si="57"/>
        <v>0</v>
      </c>
      <c r="P181" s="226">
        <f t="shared" si="44"/>
        <v>3</v>
      </c>
      <c r="Q181" s="241">
        <v>18340</v>
      </c>
      <c r="R181" s="241">
        <f t="shared" si="58"/>
        <v>55020</v>
      </c>
      <c r="S181" s="241">
        <v>52354</v>
      </c>
      <c r="T181" s="241">
        <f>S181*P181</f>
        <v>157062</v>
      </c>
      <c r="U181" s="239">
        <f t="shared" si="59"/>
        <v>212082</v>
      </c>
    </row>
    <row r="182" spans="1:21" ht="17.45" hidden="1" customHeight="1" x14ac:dyDescent="0.25">
      <c r="A182" s="240"/>
      <c r="B182" s="228" t="s">
        <v>304</v>
      </c>
      <c r="C182" s="240" t="s">
        <v>213</v>
      </c>
      <c r="D182" s="282">
        <v>74</v>
      </c>
      <c r="E182" s="234">
        <v>558</v>
      </c>
      <c r="F182" s="234">
        <f t="shared" si="54"/>
        <v>41292</v>
      </c>
      <c r="G182" s="234">
        <v>816</v>
      </c>
      <c r="H182" s="234">
        <f>G182*D182</f>
        <v>60384</v>
      </c>
      <c r="I182" s="234">
        <f t="shared" si="55"/>
        <v>101676</v>
      </c>
      <c r="J182" s="283"/>
      <c r="K182" s="237">
        <v>558</v>
      </c>
      <c r="L182" s="237">
        <f t="shared" si="56"/>
        <v>0</v>
      </c>
      <c r="M182" s="237">
        <v>816</v>
      </c>
      <c r="N182" s="237">
        <f>M182*J182</f>
        <v>0</v>
      </c>
      <c r="O182" s="237">
        <f t="shared" si="57"/>
        <v>0</v>
      </c>
      <c r="P182" s="226">
        <f t="shared" si="44"/>
        <v>74</v>
      </c>
      <c r="Q182" s="241">
        <v>558</v>
      </c>
      <c r="R182" s="241">
        <f t="shared" si="58"/>
        <v>41292</v>
      </c>
      <c r="S182" s="241">
        <v>816</v>
      </c>
      <c r="T182" s="241">
        <f>S182*P182</f>
        <v>60384</v>
      </c>
      <c r="U182" s="239">
        <f t="shared" si="59"/>
        <v>101676</v>
      </c>
    </row>
    <row r="183" spans="1:21" ht="17.45" hidden="1" customHeight="1" x14ac:dyDescent="0.25">
      <c r="A183" s="240"/>
      <c r="B183" s="228" t="s">
        <v>305</v>
      </c>
      <c r="C183" s="240" t="s">
        <v>213</v>
      </c>
      <c r="D183" s="282">
        <v>16</v>
      </c>
      <c r="E183" s="234">
        <v>655</v>
      </c>
      <c r="F183" s="234">
        <f t="shared" si="54"/>
        <v>10480</v>
      </c>
      <c r="G183" s="234">
        <v>152</v>
      </c>
      <c r="H183" s="234">
        <f>G183*D183</f>
        <v>2432</v>
      </c>
      <c r="I183" s="234">
        <f t="shared" si="55"/>
        <v>12912</v>
      </c>
      <c r="J183" s="283"/>
      <c r="K183" s="237">
        <v>655</v>
      </c>
      <c r="L183" s="237">
        <f t="shared" si="56"/>
        <v>0</v>
      </c>
      <c r="M183" s="237">
        <v>152</v>
      </c>
      <c r="N183" s="237">
        <f>M183*J183</f>
        <v>0</v>
      </c>
      <c r="O183" s="237">
        <f t="shared" si="57"/>
        <v>0</v>
      </c>
      <c r="P183" s="226">
        <f t="shared" si="44"/>
        <v>16</v>
      </c>
      <c r="Q183" s="241">
        <v>655</v>
      </c>
      <c r="R183" s="241">
        <f t="shared" si="58"/>
        <v>10480</v>
      </c>
      <c r="S183" s="241">
        <v>152</v>
      </c>
      <c r="T183" s="241">
        <f>S183*P183</f>
        <v>2432</v>
      </c>
      <c r="U183" s="239">
        <f t="shared" si="59"/>
        <v>12912</v>
      </c>
    </row>
    <row r="184" spans="1:21" ht="17.45" hidden="1" customHeight="1" x14ac:dyDescent="0.25">
      <c r="A184" s="240"/>
      <c r="B184" s="228" t="s">
        <v>306</v>
      </c>
      <c r="C184" s="240" t="s">
        <v>31</v>
      </c>
      <c r="D184" s="282">
        <v>3</v>
      </c>
      <c r="E184" s="234">
        <v>3275</v>
      </c>
      <c r="F184" s="234">
        <f t="shared" si="54"/>
        <v>9825</v>
      </c>
      <c r="G184" s="234">
        <v>10674</v>
      </c>
      <c r="H184" s="234">
        <f>G184*D184</f>
        <v>32022</v>
      </c>
      <c r="I184" s="234">
        <f t="shared" si="55"/>
        <v>41847</v>
      </c>
      <c r="J184" s="283"/>
      <c r="K184" s="237">
        <v>3275</v>
      </c>
      <c r="L184" s="237">
        <f t="shared" si="56"/>
        <v>0</v>
      </c>
      <c r="M184" s="237">
        <v>10674</v>
      </c>
      <c r="N184" s="237">
        <f>M184*J184</f>
        <v>0</v>
      </c>
      <c r="O184" s="237">
        <f t="shared" si="57"/>
        <v>0</v>
      </c>
      <c r="P184" s="226">
        <f t="shared" si="44"/>
        <v>3</v>
      </c>
      <c r="Q184" s="241">
        <v>3275</v>
      </c>
      <c r="R184" s="241">
        <f t="shared" si="58"/>
        <v>9825</v>
      </c>
      <c r="S184" s="241">
        <v>10674</v>
      </c>
      <c r="T184" s="241">
        <f>S184*P184</f>
        <v>32022</v>
      </c>
      <c r="U184" s="239">
        <f t="shared" si="59"/>
        <v>41847</v>
      </c>
    </row>
    <row r="185" spans="1:21" ht="17.45" hidden="1" customHeight="1" x14ac:dyDescent="0.25">
      <c r="A185" s="240"/>
      <c r="B185" s="228" t="s">
        <v>286</v>
      </c>
      <c r="C185" s="240" t="s">
        <v>224</v>
      </c>
      <c r="D185" s="282">
        <v>1</v>
      </c>
      <c r="E185" s="234">
        <v>691680</v>
      </c>
      <c r="F185" s="234">
        <f t="shared" si="54"/>
        <v>691680</v>
      </c>
      <c r="G185" s="234"/>
      <c r="H185" s="234"/>
      <c r="I185" s="234">
        <f t="shared" si="55"/>
        <v>691680</v>
      </c>
      <c r="J185" s="283"/>
      <c r="K185" s="237">
        <v>691680</v>
      </c>
      <c r="L185" s="237">
        <f t="shared" si="56"/>
        <v>0</v>
      </c>
      <c r="M185" s="237"/>
      <c r="N185" s="237"/>
      <c r="O185" s="237">
        <f t="shared" si="57"/>
        <v>0</v>
      </c>
      <c r="P185" s="226">
        <f t="shared" si="44"/>
        <v>1</v>
      </c>
      <c r="Q185" s="241">
        <v>691680</v>
      </c>
      <c r="R185" s="241">
        <f t="shared" si="58"/>
        <v>691680</v>
      </c>
      <c r="S185" s="241"/>
      <c r="T185" s="241"/>
      <c r="U185" s="239">
        <f t="shared" si="59"/>
        <v>691680</v>
      </c>
    </row>
    <row r="186" spans="1:21" ht="17.45" hidden="1" customHeight="1" x14ac:dyDescent="0.25">
      <c r="A186" s="206" t="s">
        <v>307</v>
      </c>
      <c r="B186" s="279" t="s">
        <v>308</v>
      </c>
      <c r="C186" s="207"/>
      <c r="D186" s="207"/>
      <c r="E186" s="208"/>
      <c r="F186" s="208">
        <f>SUM(F187:F244)</f>
        <v>3565143</v>
      </c>
      <c r="G186" s="208"/>
      <c r="H186" s="208">
        <f>SUM(H187:H244)</f>
        <v>3308815</v>
      </c>
      <c r="I186" s="208">
        <f>SUM(I187:I244)</f>
        <v>6873958</v>
      </c>
      <c r="J186" s="209"/>
      <c r="K186" s="210"/>
      <c r="L186" s="210">
        <f>SUM(L187:L244)</f>
        <v>0</v>
      </c>
      <c r="M186" s="210"/>
      <c r="N186" s="210">
        <f>SUM(N187:N244)</f>
        <v>0</v>
      </c>
      <c r="O186" s="210">
        <f>SUM(O187:O244)</f>
        <v>0</v>
      </c>
      <c r="P186" s="226">
        <f t="shared" si="44"/>
        <v>0</v>
      </c>
      <c r="Q186" s="212"/>
      <c r="R186" s="212">
        <f>SUM(R187:R244)</f>
        <v>3565143</v>
      </c>
      <c r="S186" s="212"/>
      <c r="T186" s="212">
        <f>SUM(T187:T244)</f>
        <v>3308815</v>
      </c>
      <c r="U186" s="212">
        <f>SUM(U187:U244)</f>
        <v>6873958</v>
      </c>
    </row>
    <row r="187" spans="1:21" ht="25.5" hidden="1" x14ac:dyDescent="0.25">
      <c r="A187" s="254"/>
      <c r="B187" s="279" t="s">
        <v>309</v>
      </c>
      <c r="C187" s="259" t="s">
        <v>224</v>
      </c>
      <c r="D187" s="207">
        <v>4</v>
      </c>
      <c r="E187" s="208">
        <v>5502</v>
      </c>
      <c r="F187" s="208">
        <f t="shared" ref="F187:F218" si="60">E187*D187</f>
        <v>22008</v>
      </c>
      <c r="G187" s="208">
        <v>42613</v>
      </c>
      <c r="H187" s="208">
        <f>G187*D187</f>
        <v>170452</v>
      </c>
      <c r="I187" s="208">
        <f t="shared" ref="I187:I218" si="61">F187+H187</f>
        <v>192460</v>
      </c>
      <c r="J187" s="209"/>
      <c r="K187" s="210">
        <v>5502</v>
      </c>
      <c r="L187" s="210">
        <f t="shared" ref="L187:L218" si="62">K187*J187</f>
        <v>0</v>
      </c>
      <c r="M187" s="210">
        <v>42613</v>
      </c>
      <c r="N187" s="210">
        <f>M187*J187</f>
        <v>0</v>
      </c>
      <c r="O187" s="210">
        <f t="shared" ref="O187:O218" si="63">L187+N187</f>
        <v>0</v>
      </c>
      <c r="P187" s="226">
        <f t="shared" si="44"/>
        <v>4</v>
      </c>
      <c r="Q187" s="212">
        <v>5502</v>
      </c>
      <c r="R187" s="212">
        <f t="shared" ref="R187:R218" si="64">Q187*P187</f>
        <v>22008</v>
      </c>
      <c r="S187" s="212">
        <v>42613</v>
      </c>
      <c r="T187" s="212">
        <f>S187*P187</f>
        <v>170452</v>
      </c>
      <c r="U187" s="212">
        <f t="shared" ref="U187:U218" si="65">R187+T187</f>
        <v>192460</v>
      </c>
    </row>
    <row r="188" spans="1:21" ht="25.5" hidden="1" x14ac:dyDescent="0.25">
      <c r="A188" s="254"/>
      <c r="B188" s="279" t="s">
        <v>309</v>
      </c>
      <c r="C188" s="259" t="s">
        <v>224</v>
      </c>
      <c r="D188" s="207">
        <v>1</v>
      </c>
      <c r="E188" s="208">
        <v>5502</v>
      </c>
      <c r="F188" s="208">
        <f t="shared" si="60"/>
        <v>5502</v>
      </c>
      <c r="G188" s="208"/>
      <c r="H188" s="208"/>
      <c r="I188" s="208">
        <f t="shared" si="61"/>
        <v>5502</v>
      </c>
      <c r="J188" s="209"/>
      <c r="K188" s="210">
        <v>5502</v>
      </c>
      <c r="L188" s="210">
        <f t="shared" si="62"/>
        <v>0</v>
      </c>
      <c r="M188" s="210"/>
      <c r="N188" s="210"/>
      <c r="O188" s="210">
        <f t="shared" si="63"/>
        <v>0</v>
      </c>
      <c r="P188" s="226">
        <f t="shared" si="44"/>
        <v>1</v>
      </c>
      <c r="Q188" s="212">
        <v>5502</v>
      </c>
      <c r="R188" s="212">
        <f t="shared" si="64"/>
        <v>5502</v>
      </c>
      <c r="S188" s="212"/>
      <c r="T188" s="212"/>
      <c r="U188" s="212">
        <f t="shared" si="65"/>
        <v>5502</v>
      </c>
    </row>
    <row r="189" spans="1:21" ht="25.5" hidden="1" x14ac:dyDescent="0.25">
      <c r="A189" s="254"/>
      <c r="B189" s="279" t="s">
        <v>310</v>
      </c>
      <c r="C189" s="259" t="s">
        <v>224</v>
      </c>
      <c r="D189" s="207">
        <v>1</v>
      </c>
      <c r="E189" s="208">
        <v>5502</v>
      </c>
      <c r="F189" s="208">
        <f t="shared" si="60"/>
        <v>5502</v>
      </c>
      <c r="G189" s="208"/>
      <c r="H189" s="208"/>
      <c r="I189" s="208">
        <f t="shared" si="61"/>
        <v>5502</v>
      </c>
      <c r="J189" s="209"/>
      <c r="K189" s="210">
        <v>5502</v>
      </c>
      <c r="L189" s="210">
        <f t="shared" si="62"/>
        <v>0</v>
      </c>
      <c r="M189" s="210"/>
      <c r="N189" s="210"/>
      <c r="O189" s="210">
        <f t="shared" si="63"/>
        <v>0</v>
      </c>
      <c r="P189" s="226">
        <f t="shared" si="44"/>
        <v>1</v>
      </c>
      <c r="Q189" s="212">
        <v>5502</v>
      </c>
      <c r="R189" s="212">
        <f t="shared" si="64"/>
        <v>5502</v>
      </c>
      <c r="S189" s="212"/>
      <c r="T189" s="212"/>
      <c r="U189" s="212">
        <f t="shared" si="65"/>
        <v>5502</v>
      </c>
    </row>
    <row r="190" spans="1:21" ht="15.75" hidden="1" x14ac:dyDescent="0.25">
      <c r="A190" s="254"/>
      <c r="B190" s="279" t="s">
        <v>311</v>
      </c>
      <c r="C190" s="207" t="s">
        <v>31</v>
      </c>
      <c r="D190" s="207">
        <v>2</v>
      </c>
      <c r="E190" s="208">
        <v>1310</v>
      </c>
      <c r="F190" s="208">
        <f t="shared" si="60"/>
        <v>2620</v>
      </c>
      <c r="G190" s="208">
        <v>5053</v>
      </c>
      <c r="H190" s="208">
        <f>G190*D190</f>
        <v>10106</v>
      </c>
      <c r="I190" s="208">
        <f t="shared" si="61"/>
        <v>12726</v>
      </c>
      <c r="J190" s="209"/>
      <c r="K190" s="210">
        <v>1310</v>
      </c>
      <c r="L190" s="210">
        <f t="shared" si="62"/>
        <v>0</v>
      </c>
      <c r="M190" s="210">
        <v>5053</v>
      </c>
      <c r="N190" s="210">
        <f>M190*J190</f>
        <v>0</v>
      </c>
      <c r="O190" s="210">
        <f t="shared" si="63"/>
        <v>0</v>
      </c>
      <c r="P190" s="226">
        <f t="shared" si="44"/>
        <v>2</v>
      </c>
      <c r="Q190" s="212">
        <v>1310</v>
      </c>
      <c r="R190" s="212">
        <f t="shared" si="64"/>
        <v>2620</v>
      </c>
      <c r="S190" s="212">
        <v>5053</v>
      </c>
      <c r="T190" s="212">
        <f>S190*P190</f>
        <v>10106</v>
      </c>
      <c r="U190" s="212">
        <f t="shared" si="65"/>
        <v>12726</v>
      </c>
    </row>
    <row r="191" spans="1:21" ht="15.75" hidden="1" x14ac:dyDescent="0.25">
      <c r="A191" s="254"/>
      <c r="B191" s="279" t="s">
        <v>312</v>
      </c>
      <c r="C191" s="207" t="s">
        <v>31</v>
      </c>
      <c r="D191" s="207">
        <v>1</v>
      </c>
      <c r="E191" s="208">
        <v>1310</v>
      </c>
      <c r="F191" s="208">
        <f t="shared" si="60"/>
        <v>1310</v>
      </c>
      <c r="G191" s="208">
        <v>11354</v>
      </c>
      <c r="H191" s="208">
        <f>G191*D191</f>
        <v>11354</v>
      </c>
      <c r="I191" s="208">
        <f t="shared" si="61"/>
        <v>12664</v>
      </c>
      <c r="J191" s="209"/>
      <c r="K191" s="210">
        <v>1310</v>
      </c>
      <c r="L191" s="210">
        <f t="shared" si="62"/>
        <v>0</v>
      </c>
      <c r="M191" s="210">
        <v>11354</v>
      </c>
      <c r="N191" s="210">
        <f>M191*J191</f>
        <v>0</v>
      </c>
      <c r="O191" s="210">
        <f t="shared" si="63"/>
        <v>0</v>
      </c>
      <c r="P191" s="226">
        <f t="shared" si="44"/>
        <v>1</v>
      </c>
      <c r="Q191" s="212">
        <v>1310</v>
      </c>
      <c r="R191" s="212">
        <f t="shared" si="64"/>
        <v>1310</v>
      </c>
      <c r="S191" s="212">
        <v>11354</v>
      </c>
      <c r="T191" s="212">
        <f>S191*P191</f>
        <v>11354</v>
      </c>
      <c r="U191" s="212">
        <f t="shared" si="65"/>
        <v>12664</v>
      </c>
    </row>
    <row r="192" spans="1:21" ht="15.75" hidden="1" x14ac:dyDescent="0.25">
      <c r="A192" s="254"/>
      <c r="B192" s="279" t="s">
        <v>313</v>
      </c>
      <c r="C192" s="259" t="s">
        <v>224</v>
      </c>
      <c r="D192" s="207">
        <v>8</v>
      </c>
      <c r="E192" s="208">
        <v>3930</v>
      </c>
      <c r="F192" s="208">
        <f t="shared" si="60"/>
        <v>31440</v>
      </c>
      <c r="G192" s="208">
        <v>4233</v>
      </c>
      <c r="H192" s="208">
        <f>G192*D192</f>
        <v>33864</v>
      </c>
      <c r="I192" s="208">
        <f t="shared" si="61"/>
        <v>65304</v>
      </c>
      <c r="J192" s="209"/>
      <c r="K192" s="210">
        <v>3930</v>
      </c>
      <c r="L192" s="210">
        <f t="shared" si="62"/>
        <v>0</v>
      </c>
      <c r="M192" s="210">
        <v>4233</v>
      </c>
      <c r="N192" s="210">
        <f>M192*J192</f>
        <v>0</v>
      </c>
      <c r="O192" s="210">
        <f t="shared" si="63"/>
        <v>0</v>
      </c>
      <c r="P192" s="226">
        <f t="shared" si="44"/>
        <v>8</v>
      </c>
      <c r="Q192" s="212">
        <v>3930</v>
      </c>
      <c r="R192" s="212">
        <f t="shared" si="64"/>
        <v>31440</v>
      </c>
      <c r="S192" s="212">
        <v>4233</v>
      </c>
      <c r="T192" s="212">
        <f>S192*P192</f>
        <v>33864</v>
      </c>
      <c r="U192" s="212">
        <f t="shared" si="65"/>
        <v>65304</v>
      </c>
    </row>
    <row r="193" spans="1:21" ht="15.75" hidden="1" x14ac:dyDescent="0.25">
      <c r="A193" s="254"/>
      <c r="B193" s="279" t="s">
        <v>313</v>
      </c>
      <c r="C193" s="259" t="s">
        <v>224</v>
      </c>
      <c r="D193" s="207">
        <v>1</v>
      </c>
      <c r="E193" s="208">
        <v>3930</v>
      </c>
      <c r="F193" s="208">
        <f t="shared" si="60"/>
        <v>3930</v>
      </c>
      <c r="G193" s="208"/>
      <c r="H193" s="208"/>
      <c r="I193" s="208">
        <f t="shared" si="61"/>
        <v>3930</v>
      </c>
      <c r="J193" s="209"/>
      <c r="K193" s="210">
        <v>3930</v>
      </c>
      <c r="L193" s="210">
        <f t="shared" si="62"/>
        <v>0</v>
      </c>
      <c r="M193" s="210"/>
      <c r="N193" s="210"/>
      <c r="O193" s="210">
        <f t="shared" si="63"/>
        <v>0</v>
      </c>
      <c r="P193" s="226">
        <f t="shared" si="44"/>
        <v>1</v>
      </c>
      <c r="Q193" s="212">
        <v>3930</v>
      </c>
      <c r="R193" s="212">
        <f t="shared" si="64"/>
        <v>3930</v>
      </c>
      <c r="S193" s="212"/>
      <c r="T193" s="212"/>
      <c r="U193" s="212">
        <f t="shared" si="65"/>
        <v>3930</v>
      </c>
    </row>
    <row r="194" spans="1:21" ht="15.75" hidden="1" x14ac:dyDescent="0.25">
      <c r="A194" s="254"/>
      <c r="B194" s="279" t="s">
        <v>314</v>
      </c>
      <c r="C194" s="207" t="s">
        <v>31</v>
      </c>
      <c r="D194" s="207">
        <v>192</v>
      </c>
      <c r="E194" s="208">
        <v>33</v>
      </c>
      <c r="F194" s="208">
        <f t="shared" si="60"/>
        <v>6336</v>
      </c>
      <c r="G194" s="208">
        <v>129</v>
      </c>
      <c r="H194" s="208">
        <f>G194*D194</f>
        <v>24768</v>
      </c>
      <c r="I194" s="208">
        <f t="shared" si="61"/>
        <v>31104</v>
      </c>
      <c r="J194" s="209"/>
      <c r="K194" s="210">
        <v>33</v>
      </c>
      <c r="L194" s="210">
        <f t="shared" si="62"/>
        <v>0</v>
      </c>
      <c r="M194" s="210">
        <v>129</v>
      </c>
      <c r="N194" s="210">
        <f>M194*J194</f>
        <v>0</v>
      </c>
      <c r="O194" s="210">
        <f t="shared" si="63"/>
        <v>0</v>
      </c>
      <c r="P194" s="226">
        <f t="shared" si="44"/>
        <v>192</v>
      </c>
      <c r="Q194" s="212">
        <v>33</v>
      </c>
      <c r="R194" s="212">
        <f t="shared" si="64"/>
        <v>6336</v>
      </c>
      <c r="S194" s="212">
        <v>129</v>
      </c>
      <c r="T194" s="212">
        <f>S194*P194</f>
        <v>24768</v>
      </c>
      <c r="U194" s="212">
        <f t="shared" si="65"/>
        <v>31104</v>
      </c>
    </row>
    <row r="195" spans="1:21" ht="15.75" hidden="1" x14ac:dyDescent="0.25">
      <c r="A195" s="254"/>
      <c r="B195" s="279" t="s">
        <v>315</v>
      </c>
      <c r="C195" s="207" t="s">
        <v>31</v>
      </c>
      <c r="D195" s="207">
        <v>96</v>
      </c>
      <c r="E195" s="208">
        <v>33</v>
      </c>
      <c r="F195" s="208">
        <f t="shared" si="60"/>
        <v>3168</v>
      </c>
      <c r="G195" s="208">
        <v>94</v>
      </c>
      <c r="H195" s="208">
        <f>G195*D195</f>
        <v>9024</v>
      </c>
      <c r="I195" s="208">
        <f t="shared" si="61"/>
        <v>12192</v>
      </c>
      <c r="J195" s="209"/>
      <c r="K195" s="210">
        <v>33</v>
      </c>
      <c r="L195" s="210">
        <f t="shared" si="62"/>
        <v>0</v>
      </c>
      <c r="M195" s="210">
        <v>94</v>
      </c>
      <c r="N195" s="210">
        <f>M195*J195</f>
        <v>0</v>
      </c>
      <c r="O195" s="210">
        <f t="shared" si="63"/>
        <v>0</v>
      </c>
      <c r="P195" s="226">
        <f t="shared" si="44"/>
        <v>96</v>
      </c>
      <c r="Q195" s="212">
        <v>33</v>
      </c>
      <c r="R195" s="212">
        <f t="shared" si="64"/>
        <v>3168</v>
      </c>
      <c r="S195" s="212">
        <v>94</v>
      </c>
      <c r="T195" s="212">
        <f>S195*P195</f>
        <v>9024</v>
      </c>
      <c r="U195" s="212">
        <f t="shared" si="65"/>
        <v>12192</v>
      </c>
    </row>
    <row r="196" spans="1:21" ht="15.75" hidden="1" x14ac:dyDescent="0.25">
      <c r="A196" s="254"/>
      <c r="B196" s="279" t="s">
        <v>316</v>
      </c>
      <c r="C196" s="207" t="s">
        <v>31</v>
      </c>
      <c r="D196" s="207">
        <v>4</v>
      </c>
      <c r="E196" s="208">
        <v>4716</v>
      </c>
      <c r="F196" s="208">
        <f t="shared" si="60"/>
        <v>18864</v>
      </c>
      <c r="G196" s="208">
        <v>7410</v>
      </c>
      <c r="H196" s="208">
        <f>G196*D196</f>
        <v>29640</v>
      </c>
      <c r="I196" s="208">
        <f t="shared" si="61"/>
        <v>48504</v>
      </c>
      <c r="J196" s="209"/>
      <c r="K196" s="210">
        <v>4716</v>
      </c>
      <c r="L196" s="210">
        <f t="shared" si="62"/>
        <v>0</v>
      </c>
      <c r="M196" s="210">
        <v>7410</v>
      </c>
      <c r="N196" s="210">
        <f>M196*J196</f>
        <v>0</v>
      </c>
      <c r="O196" s="210">
        <f t="shared" si="63"/>
        <v>0</v>
      </c>
      <c r="P196" s="226">
        <f t="shared" si="44"/>
        <v>4</v>
      </c>
      <c r="Q196" s="212">
        <v>4716</v>
      </c>
      <c r="R196" s="212">
        <f t="shared" si="64"/>
        <v>18864</v>
      </c>
      <c r="S196" s="212">
        <v>7410</v>
      </c>
      <c r="T196" s="212">
        <f>S196*P196</f>
        <v>29640</v>
      </c>
      <c r="U196" s="212">
        <f t="shared" si="65"/>
        <v>48504</v>
      </c>
    </row>
    <row r="197" spans="1:21" ht="15.75" hidden="1" x14ac:dyDescent="0.25">
      <c r="A197" s="254"/>
      <c r="B197" s="279" t="s">
        <v>316</v>
      </c>
      <c r="C197" s="207" t="s">
        <v>31</v>
      </c>
      <c r="D197" s="207">
        <v>10</v>
      </c>
      <c r="E197" s="208">
        <v>4716</v>
      </c>
      <c r="F197" s="208">
        <f t="shared" si="60"/>
        <v>47160</v>
      </c>
      <c r="G197" s="208"/>
      <c r="H197" s="208"/>
      <c r="I197" s="208">
        <f t="shared" si="61"/>
        <v>47160</v>
      </c>
      <c r="J197" s="209"/>
      <c r="K197" s="210">
        <v>4716</v>
      </c>
      <c r="L197" s="210">
        <f t="shared" si="62"/>
        <v>0</v>
      </c>
      <c r="M197" s="210"/>
      <c r="N197" s="210"/>
      <c r="O197" s="210">
        <f t="shared" si="63"/>
        <v>0</v>
      </c>
      <c r="P197" s="226">
        <f t="shared" si="44"/>
        <v>10</v>
      </c>
      <c r="Q197" s="212">
        <v>4716</v>
      </c>
      <c r="R197" s="212">
        <f t="shared" si="64"/>
        <v>47160</v>
      </c>
      <c r="S197" s="212"/>
      <c r="T197" s="212"/>
      <c r="U197" s="212">
        <f t="shared" si="65"/>
        <v>47160</v>
      </c>
    </row>
    <row r="198" spans="1:21" ht="25.5" hidden="1" x14ac:dyDescent="0.25">
      <c r="A198" s="254"/>
      <c r="B198" s="279" t="s">
        <v>317</v>
      </c>
      <c r="C198" s="207" t="s">
        <v>31</v>
      </c>
      <c r="D198" s="207">
        <v>4</v>
      </c>
      <c r="E198" s="208">
        <v>3275</v>
      </c>
      <c r="F198" s="208">
        <f t="shared" si="60"/>
        <v>13100</v>
      </c>
      <c r="G198" s="208"/>
      <c r="H198" s="208"/>
      <c r="I198" s="208">
        <f t="shared" si="61"/>
        <v>13100</v>
      </c>
      <c r="J198" s="209"/>
      <c r="K198" s="210">
        <v>3275</v>
      </c>
      <c r="L198" s="210">
        <f t="shared" si="62"/>
        <v>0</v>
      </c>
      <c r="M198" s="210"/>
      <c r="N198" s="210"/>
      <c r="O198" s="210">
        <f t="shared" si="63"/>
        <v>0</v>
      </c>
      <c r="P198" s="226">
        <f t="shared" si="44"/>
        <v>4</v>
      </c>
      <c r="Q198" s="212">
        <v>3275</v>
      </c>
      <c r="R198" s="212">
        <f t="shared" si="64"/>
        <v>13100</v>
      </c>
      <c r="S198" s="212"/>
      <c r="T198" s="212"/>
      <c r="U198" s="212">
        <f t="shared" si="65"/>
        <v>13100</v>
      </c>
    </row>
    <row r="199" spans="1:21" ht="15.75" hidden="1" x14ac:dyDescent="0.25">
      <c r="A199" s="254"/>
      <c r="B199" s="279" t="s">
        <v>318</v>
      </c>
      <c r="C199" s="207" t="s">
        <v>31</v>
      </c>
      <c r="D199" s="207">
        <v>1</v>
      </c>
      <c r="E199" s="208">
        <v>3930</v>
      </c>
      <c r="F199" s="208">
        <f t="shared" si="60"/>
        <v>3930</v>
      </c>
      <c r="G199" s="208"/>
      <c r="H199" s="208"/>
      <c r="I199" s="208">
        <f t="shared" si="61"/>
        <v>3930</v>
      </c>
      <c r="J199" s="209"/>
      <c r="K199" s="210">
        <v>3930</v>
      </c>
      <c r="L199" s="210">
        <f t="shared" si="62"/>
        <v>0</v>
      </c>
      <c r="M199" s="210"/>
      <c r="N199" s="210"/>
      <c r="O199" s="210">
        <f t="shared" si="63"/>
        <v>0</v>
      </c>
      <c r="P199" s="226">
        <f t="shared" si="44"/>
        <v>1</v>
      </c>
      <c r="Q199" s="212">
        <v>3930</v>
      </c>
      <c r="R199" s="212">
        <f t="shared" si="64"/>
        <v>3930</v>
      </c>
      <c r="S199" s="212"/>
      <c r="T199" s="212"/>
      <c r="U199" s="212">
        <f t="shared" si="65"/>
        <v>3930</v>
      </c>
    </row>
    <row r="200" spans="1:21" ht="15.75" hidden="1" x14ac:dyDescent="0.25">
      <c r="A200" s="254"/>
      <c r="B200" s="279" t="s">
        <v>319</v>
      </c>
      <c r="C200" s="207" t="s">
        <v>31</v>
      </c>
      <c r="D200" s="207">
        <v>5</v>
      </c>
      <c r="E200" s="208">
        <v>3930</v>
      </c>
      <c r="F200" s="208">
        <f t="shared" si="60"/>
        <v>19650</v>
      </c>
      <c r="G200" s="208">
        <v>38230</v>
      </c>
      <c r="H200" s="208">
        <f>G200*D200</f>
        <v>191150</v>
      </c>
      <c r="I200" s="208">
        <f t="shared" si="61"/>
        <v>210800</v>
      </c>
      <c r="J200" s="209"/>
      <c r="K200" s="210">
        <v>3930</v>
      </c>
      <c r="L200" s="210">
        <f t="shared" si="62"/>
        <v>0</v>
      </c>
      <c r="M200" s="210">
        <v>38230</v>
      </c>
      <c r="N200" s="210">
        <f>M200*J200</f>
        <v>0</v>
      </c>
      <c r="O200" s="210">
        <f t="shared" si="63"/>
        <v>0</v>
      </c>
      <c r="P200" s="226">
        <f t="shared" si="44"/>
        <v>5</v>
      </c>
      <c r="Q200" s="212">
        <v>3930</v>
      </c>
      <c r="R200" s="212">
        <f t="shared" si="64"/>
        <v>19650</v>
      </c>
      <c r="S200" s="212">
        <v>38230</v>
      </c>
      <c r="T200" s="212">
        <f>S200*P200</f>
        <v>191150</v>
      </c>
      <c r="U200" s="212">
        <f t="shared" si="65"/>
        <v>210800</v>
      </c>
    </row>
    <row r="201" spans="1:21" ht="15.75" hidden="1" x14ac:dyDescent="0.25">
      <c r="A201" s="254"/>
      <c r="B201" s="279" t="s">
        <v>320</v>
      </c>
      <c r="C201" s="207" t="s">
        <v>31</v>
      </c>
      <c r="D201" s="207">
        <v>2</v>
      </c>
      <c r="E201" s="208">
        <v>1965</v>
      </c>
      <c r="F201" s="208">
        <f t="shared" si="60"/>
        <v>3930</v>
      </c>
      <c r="G201" s="208"/>
      <c r="H201" s="208"/>
      <c r="I201" s="208">
        <f t="shared" si="61"/>
        <v>3930</v>
      </c>
      <c r="J201" s="209"/>
      <c r="K201" s="210">
        <v>1965</v>
      </c>
      <c r="L201" s="210">
        <f t="shared" si="62"/>
        <v>0</v>
      </c>
      <c r="M201" s="210"/>
      <c r="N201" s="210"/>
      <c r="O201" s="210">
        <f t="shared" si="63"/>
        <v>0</v>
      </c>
      <c r="P201" s="226">
        <f t="shared" si="44"/>
        <v>2</v>
      </c>
      <c r="Q201" s="212">
        <v>1965</v>
      </c>
      <c r="R201" s="212">
        <f t="shared" si="64"/>
        <v>3930</v>
      </c>
      <c r="S201" s="212"/>
      <c r="T201" s="212"/>
      <c r="U201" s="212">
        <f t="shared" si="65"/>
        <v>3930</v>
      </c>
    </row>
    <row r="202" spans="1:21" ht="15.75" hidden="1" x14ac:dyDescent="0.25">
      <c r="A202" s="254"/>
      <c r="B202" s="279" t="s">
        <v>321</v>
      </c>
      <c r="C202" s="207" t="s">
        <v>31</v>
      </c>
      <c r="D202" s="207">
        <v>11</v>
      </c>
      <c r="E202" s="208">
        <v>1965</v>
      </c>
      <c r="F202" s="208">
        <f t="shared" si="60"/>
        <v>21615</v>
      </c>
      <c r="G202" s="208">
        <v>902</v>
      </c>
      <c r="H202" s="208">
        <f>G202*D202</f>
        <v>9922</v>
      </c>
      <c r="I202" s="208">
        <f t="shared" si="61"/>
        <v>31537</v>
      </c>
      <c r="J202" s="209"/>
      <c r="K202" s="210">
        <v>1965</v>
      </c>
      <c r="L202" s="210">
        <f t="shared" si="62"/>
        <v>0</v>
      </c>
      <c r="M202" s="210">
        <v>902</v>
      </c>
      <c r="N202" s="210">
        <f>M202*J202</f>
        <v>0</v>
      </c>
      <c r="O202" s="210">
        <f t="shared" si="63"/>
        <v>0</v>
      </c>
      <c r="P202" s="226">
        <f t="shared" si="44"/>
        <v>11</v>
      </c>
      <c r="Q202" s="212">
        <v>1965</v>
      </c>
      <c r="R202" s="212">
        <f t="shared" si="64"/>
        <v>21615</v>
      </c>
      <c r="S202" s="212">
        <v>902</v>
      </c>
      <c r="T202" s="212">
        <f>S202*P202</f>
        <v>9922</v>
      </c>
      <c r="U202" s="212">
        <f t="shared" si="65"/>
        <v>31537</v>
      </c>
    </row>
    <row r="203" spans="1:21" ht="15.75" hidden="1" x14ac:dyDescent="0.25">
      <c r="A203" s="254"/>
      <c r="B203" s="279" t="s">
        <v>321</v>
      </c>
      <c r="C203" s="207" t="s">
        <v>31</v>
      </c>
      <c r="D203" s="207">
        <v>16</v>
      </c>
      <c r="E203" s="208">
        <v>1965</v>
      </c>
      <c r="F203" s="208">
        <f t="shared" si="60"/>
        <v>31440</v>
      </c>
      <c r="G203" s="208"/>
      <c r="H203" s="208"/>
      <c r="I203" s="208">
        <f t="shared" si="61"/>
        <v>31440</v>
      </c>
      <c r="J203" s="209"/>
      <c r="K203" s="210">
        <v>1965</v>
      </c>
      <c r="L203" s="210">
        <f t="shared" si="62"/>
        <v>0</v>
      </c>
      <c r="M203" s="210"/>
      <c r="N203" s="210"/>
      <c r="O203" s="210">
        <f t="shared" si="63"/>
        <v>0</v>
      </c>
      <c r="P203" s="226">
        <f t="shared" si="44"/>
        <v>16</v>
      </c>
      <c r="Q203" s="212">
        <v>1965</v>
      </c>
      <c r="R203" s="212">
        <f t="shared" si="64"/>
        <v>31440</v>
      </c>
      <c r="S203" s="212"/>
      <c r="T203" s="212"/>
      <c r="U203" s="212">
        <f t="shared" si="65"/>
        <v>31440</v>
      </c>
    </row>
    <row r="204" spans="1:21" ht="15.75" hidden="1" x14ac:dyDescent="0.25">
      <c r="A204" s="254"/>
      <c r="B204" s="279" t="s">
        <v>322</v>
      </c>
      <c r="C204" s="207" t="s">
        <v>31</v>
      </c>
      <c r="D204" s="207">
        <v>4</v>
      </c>
      <c r="E204" s="208">
        <v>3275</v>
      </c>
      <c r="F204" s="208">
        <f t="shared" si="60"/>
        <v>13100</v>
      </c>
      <c r="G204" s="208">
        <v>3539</v>
      </c>
      <c r="H204" s="208">
        <f>G204*D204</f>
        <v>14156</v>
      </c>
      <c r="I204" s="208">
        <f t="shared" si="61"/>
        <v>27256</v>
      </c>
      <c r="J204" s="209"/>
      <c r="K204" s="210">
        <v>3275</v>
      </c>
      <c r="L204" s="210">
        <f t="shared" si="62"/>
        <v>0</v>
      </c>
      <c r="M204" s="210">
        <v>3539</v>
      </c>
      <c r="N204" s="210">
        <f>M204*J204</f>
        <v>0</v>
      </c>
      <c r="O204" s="210">
        <f t="shared" si="63"/>
        <v>0</v>
      </c>
      <c r="P204" s="226">
        <f t="shared" si="44"/>
        <v>4</v>
      </c>
      <c r="Q204" s="212">
        <v>3275</v>
      </c>
      <c r="R204" s="212">
        <f t="shared" si="64"/>
        <v>13100</v>
      </c>
      <c r="S204" s="212">
        <v>3539</v>
      </c>
      <c r="T204" s="212">
        <f>S204*P204</f>
        <v>14156</v>
      </c>
      <c r="U204" s="212">
        <f t="shared" si="65"/>
        <v>27256</v>
      </c>
    </row>
    <row r="205" spans="1:21" ht="15.75" hidden="1" x14ac:dyDescent="0.25">
      <c r="A205" s="254"/>
      <c r="B205" s="279" t="s">
        <v>322</v>
      </c>
      <c r="C205" s="207" t="s">
        <v>31</v>
      </c>
      <c r="D205" s="207">
        <v>2</v>
      </c>
      <c r="E205" s="208">
        <v>3275</v>
      </c>
      <c r="F205" s="208">
        <f t="shared" si="60"/>
        <v>6550</v>
      </c>
      <c r="G205" s="208"/>
      <c r="H205" s="208"/>
      <c r="I205" s="208">
        <f t="shared" si="61"/>
        <v>6550</v>
      </c>
      <c r="J205" s="209"/>
      <c r="K205" s="210">
        <v>3275</v>
      </c>
      <c r="L205" s="210">
        <f t="shared" si="62"/>
        <v>0</v>
      </c>
      <c r="M205" s="210"/>
      <c r="N205" s="210"/>
      <c r="O205" s="210">
        <f t="shared" si="63"/>
        <v>0</v>
      </c>
      <c r="P205" s="226">
        <f t="shared" si="44"/>
        <v>2</v>
      </c>
      <c r="Q205" s="212">
        <v>3275</v>
      </c>
      <c r="R205" s="212">
        <f t="shared" si="64"/>
        <v>6550</v>
      </c>
      <c r="S205" s="212"/>
      <c r="T205" s="212"/>
      <c r="U205" s="212">
        <f t="shared" si="65"/>
        <v>6550</v>
      </c>
    </row>
    <row r="206" spans="1:21" ht="15.75" hidden="1" x14ac:dyDescent="0.25">
      <c r="A206" s="254"/>
      <c r="B206" s="279" t="s">
        <v>323</v>
      </c>
      <c r="C206" s="207" t="s">
        <v>31</v>
      </c>
      <c r="D206" s="207">
        <v>5</v>
      </c>
      <c r="E206" s="208">
        <v>393</v>
      </c>
      <c r="F206" s="208">
        <f t="shared" si="60"/>
        <v>1965</v>
      </c>
      <c r="G206" s="208">
        <v>2462</v>
      </c>
      <c r="H206" s="208">
        <f t="shared" ref="H206:H212" si="66">G206*D206</f>
        <v>12310</v>
      </c>
      <c r="I206" s="208">
        <f t="shared" si="61"/>
        <v>14275</v>
      </c>
      <c r="J206" s="209"/>
      <c r="K206" s="210">
        <v>393</v>
      </c>
      <c r="L206" s="210">
        <f t="shared" si="62"/>
        <v>0</v>
      </c>
      <c r="M206" s="210">
        <v>2462</v>
      </c>
      <c r="N206" s="210">
        <f t="shared" ref="N206:N212" si="67">M206*J206</f>
        <v>0</v>
      </c>
      <c r="O206" s="210">
        <f t="shared" si="63"/>
        <v>0</v>
      </c>
      <c r="P206" s="226">
        <f t="shared" si="44"/>
        <v>5</v>
      </c>
      <c r="Q206" s="212">
        <v>393</v>
      </c>
      <c r="R206" s="212">
        <f t="shared" si="64"/>
        <v>1965</v>
      </c>
      <c r="S206" s="212">
        <v>2462</v>
      </c>
      <c r="T206" s="212">
        <f t="shared" ref="T206:T212" si="68">S206*P206</f>
        <v>12310</v>
      </c>
      <c r="U206" s="212">
        <f t="shared" si="65"/>
        <v>14275</v>
      </c>
    </row>
    <row r="207" spans="1:21" ht="15.75" hidden="1" x14ac:dyDescent="0.25">
      <c r="A207" s="254"/>
      <c r="B207" s="279" t="s">
        <v>324</v>
      </c>
      <c r="C207" s="207" t="s">
        <v>31</v>
      </c>
      <c r="D207" s="207">
        <v>1</v>
      </c>
      <c r="E207" s="208">
        <v>393</v>
      </c>
      <c r="F207" s="208">
        <f t="shared" si="60"/>
        <v>393</v>
      </c>
      <c r="G207" s="208">
        <v>2434</v>
      </c>
      <c r="H207" s="208">
        <f t="shared" si="66"/>
        <v>2434</v>
      </c>
      <c r="I207" s="208">
        <f t="shared" si="61"/>
        <v>2827</v>
      </c>
      <c r="J207" s="209"/>
      <c r="K207" s="210">
        <v>393</v>
      </c>
      <c r="L207" s="210">
        <f t="shared" si="62"/>
        <v>0</v>
      </c>
      <c r="M207" s="210">
        <v>2434</v>
      </c>
      <c r="N207" s="210">
        <f t="shared" si="67"/>
        <v>0</v>
      </c>
      <c r="O207" s="210">
        <f t="shared" si="63"/>
        <v>0</v>
      </c>
      <c r="P207" s="226">
        <f t="shared" si="44"/>
        <v>1</v>
      </c>
      <c r="Q207" s="212">
        <v>393</v>
      </c>
      <c r="R207" s="212">
        <f t="shared" si="64"/>
        <v>393</v>
      </c>
      <c r="S207" s="212">
        <v>2434</v>
      </c>
      <c r="T207" s="212">
        <f t="shared" si="68"/>
        <v>2434</v>
      </c>
      <c r="U207" s="212">
        <f t="shared" si="65"/>
        <v>2827</v>
      </c>
    </row>
    <row r="208" spans="1:21" ht="15.75" hidden="1" x14ac:dyDescent="0.25">
      <c r="A208" s="254"/>
      <c r="B208" s="279" t="s">
        <v>325</v>
      </c>
      <c r="C208" s="207" t="s">
        <v>31</v>
      </c>
      <c r="D208" s="207">
        <v>202</v>
      </c>
      <c r="E208" s="208">
        <v>623</v>
      </c>
      <c r="F208" s="208">
        <f t="shared" si="60"/>
        <v>125846</v>
      </c>
      <c r="G208" s="208">
        <v>281</v>
      </c>
      <c r="H208" s="208">
        <f t="shared" si="66"/>
        <v>56762</v>
      </c>
      <c r="I208" s="208">
        <f t="shared" si="61"/>
        <v>182608</v>
      </c>
      <c r="J208" s="209"/>
      <c r="K208" s="210">
        <v>623</v>
      </c>
      <c r="L208" s="210">
        <f t="shared" si="62"/>
        <v>0</v>
      </c>
      <c r="M208" s="210">
        <v>281</v>
      </c>
      <c r="N208" s="210">
        <f t="shared" si="67"/>
        <v>0</v>
      </c>
      <c r="O208" s="210">
        <f t="shared" si="63"/>
        <v>0</v>
      </c>
      <c r="P208" s="226">
        <f t="shared" si="44"/>
        <v>202</v>
      </c>
      <c r="Q208" s="212">
        <v>623</v>
      </c>
      <c r="R208" s="212">
        <f t="shared" si="64"/>
        <v>125846</v>
      </c>
      <c r="S208" s="212">
        <v>281</v>
      </c>
      <c r="T208" s="212">
        <f t="shared" si="68"/>
        <v>56762</v>
      </c>
      <c r="U208" s="212">
        <f t="shared" si="65"/>
        <v>182608</v>
      </c>
    </row>
    <row r="209" spans="1:21" ht="15.75" hidden="1" x14ac:dyDescent="0.25">
      <c r="A209" s="254"/>
      <c r="B209" s="279" t="s">
        <v>326</v>
      </c>
      <c r="C209" s="207" t="s">
        <v>31</v>
      </c>
      <c r="D209" s="207">
        <v>3</v>
      </c>
      <c r="E209" s="208">
        <v>393</v>
      </c>
      <c r="F209" s="208">
        <f t="shared" si="60"/>
        <v>1179</v>
      </c>
      <c r="G209" s="208">
        <v>7014</v>
      </c>
      <c r="H209" s="208">
        <f t="shared" si="66"/>
        <v>21042</v>
      </c>
      <c r="I209" s="208">
        <f t="shared" si="61"/>
        <v>22221</v>
      </c>
      <c r="J209" s="209"/>
      <c r="K209" s="210">
        <v>393</v>
      </c>
      <c r="L209" s="210">
        <f t="shared" si="62"/>
        <v>0</v>
      </c>
      <c r="M209" s="210">
        <v>7014</v>
      </c>
      <c r="N209" s="210">
        <f t="shared" si="67"/>
        <v>0</v>
      </c>
      <c r="O209" s="210">
        <f t="shared" si="63"/>
        <v>0</v>
      </c>
      <c r="P209" s="226">
        <f t="shared" si="44"/>
        <v>3</v>
      </c>
      <c r="Q209" s="212">
        <v>393</v>
      </c>
      <c r="R209" s="212">
        <f t="shared" si="64"/>
        <v>1179</v>
      </c>
      <c r="S209" s="212">
        <v>7014</v>
      </c>
      <c r="T209" s="212">
        <f t="shared" si="68"/>
        <v>21042</v>
      </c>
      <c r="U209" s="212">
        <f t="shared" si="65"/>
        <v>22221</v>
      </c>
    </row>
    <row r="210" spans="1:21" ht="15.75" hidden="1" x14ac:dyDescent="0.25">
      <c r="A210" s="254"/>
      <c r="B210" s="279" t="s">
        <v>327</v>
      </c>
      <c r="C210" s="207" t="s">
        <v>31</v>
      </c>
      <c r="D210" s="207">
        <v>5</v>
      </c>
      <c r="E210" s="208">
        <v>262</v>
      </c>
      <c r="F210" s="208">
        <f t="shared" si="60"/>
        <v>1310</v>
      </c>
      <c r="G210" s="208">
        <v>153</v>
      </c>
      <c r="H210" s="208">
        <f t="shared" si="66"/>
        <v>765</v>
      </c>
      <c r="I210" s="208">
        <f t="shared" si="61"/>
        <v>2075</v>
      </c>
      <c r="J210" s="209"/>
      <c r="K210" s="210">
        <v>262</v>
      </c>
      <c r="L210" s="210">
        <f t="shared" si="62"/>
        <v>0</v>
      </c>
      <c r="M210" s="210">
        <v>153</v>
      </c>
      <c r="N210" s="210">
        <f t="shared" si="67"/>
        <v>0</v>
      </c>
      <c r="O210" s="210">
        <f t="shared" si="63"/>
        <v>0</v>
      </c>
      <c r="P210" s="226">
        <f t="shared" si="44"/>
        <v>5</v>
      </c>
      <c r="Q210" s="212">
        <v>262</v>
      </c>
      <c r="R210" s="212">
        <f t="shared" si="64"/>
        <v>1310</v>
      </c>
      <c r="S210" s="212">
        <v>153</v>
      </c>
      <c r="T210" s="212">
        <f t="shared" si="68"/>
        <v>765</v>
      </c>
      <c r="U210" s="212">
        <f t="shared" si="65"/>
        <v>2075</v>
      </c>
    </row>
    <row r="211" spans="1:21" ht="15.75" hidden="1" x14ac:dyDescent="0.25">
      <c r="A211" s="254"/>
      <c r="B211" s="279" t="s">
        <v>328</v>
      </c>
      <c r="C211" s="207" t="s">
        <v>31</v>
      </c>
      <c r="D211" s="207">
        <v>5</v>
      </c>
      <c r="E211" s="208">
        <v>131</v>
      </c>
      <c r="F211" s="208">
        <f t="shared" si="60"/>
        <v>655</v>
      </c>
      <c r="G211" s="208">
        <v>273</v>
      </c>
      <c r="H211" s="208">
        <f t="shared" si="66"/>
        <v>1365</v>
      </c>
      <c r="I211" s="208">
        <f t="shared" si="61"/>
        <v>2020</v>
      </c>
      <c r="J211" s="209"/>
      <c r="K211" s="210">
        <v>131</v>
      </c>
      <c r="L211" s="210">
        <f t="shared" si="62"/>
        <v>0</v>
      </c>
      <c r="M211" s="210">
        <v>273</v>
      </c>
      <c r="N211" s="210">
        <f t="shared" si="67"/>
        <v>0</v>
      </c>
      <c r="O211" s="210">
        <f t="shared" si="63"/>
        <v>0</v>
      </c>
      <c r="P211" s="226">
        <f t="shared" si="44"/>
        <v>5</v>
      </c>
      <c r="Q211" s="212">
        <v>131</v>
      </c>
      <c r="R211" s="212">
        <f t="shared" si="64"/>
        <v>655</v>
      </c>
      <c r="S211" s="212">
        <v>273</v>
      </c>
      <c r="T211" s="212">
        <f t="shared" si="68"/>
        <v>1365</v>
      </c>
      <c r="U211" s="212">
        <f t="shared" si="65"/>
        <v>2020</v>
      </c>
    </row>
    <row r="212" spans="1:21" ht="15.75" hidden="1" x14ac:dyDescent="0.25">
      <c r="A212" s="254"/>
      <c r="B212" s="279" t="s">
        <v>329</v>
      </c>
      <c r="C212" s="207" t="s">
        <v>31</v>
      </c>
      <c r="D212" s="207">
        <v>6</v>
      </c>
      <c r="E212" s="208">
        <v>393</v>
      </c>
      <c r="F212" s="208">
        <f t="shared" si="60"/>
        <v>2358</v>
      </c>
      <c r="G212" s="208">
        <v>365</v>
      </c>
      <c r="H212" s="208">
        <f t="shared" si="66"/>
        <v>2190</v>
      </c>
      <c r="I212" s="208">
        <f t="shared" si="61"/>
        <v>4548</v>
      </c>
      <c r="J212" s="209"/>
      <c r="K212" s="210">
        <v>393</v>
      </c>
      <c r="L212" s="210">
        <f t="shared" si="62"/>
        <v>0</v>
      </c>
      <c r="M212" s="210">
        <v>365</v>
      </c>
      <c r="N212" s="210">
        <f t="shared" si="67"/>
        <v>0</v>
      </c>
      <c r="O212" s="210">
        <f t="shared" si="63"/>
        <v>0</v>
      </c>
      <c r="P212" s="226">
        <f t="shared" si="44"/>
        <v>6</v>
      </c>
      <c r="Q212" s="212">
        <v>393</v>
      </c>
      <c r="R212" s="212">
        <f t="shared" si="64"/>
        <v>2358</v>
      </c>
      <c r="S212" s="212">
        <v>365</v>
      </c>
      <c r="T212" s="212">
        <f t="shared" si="68"/>
        <v>2190</v>
      </c>
      <c r="U212" s="212">
        <f t="shared" si="65"/>
        <v>4548</v>
      </c>
    </row>
    <row r="213" spans="1:21" ht="15.75" hidden="1" x14ac:dyDescent="0.25">
      <c r="A213" s="254"/>
      <c r="B213" s="279" t="s">
        <v>330</v>
      </c>
      <c r="C213" s="207" t="s">
        <v>31</v>
      </c>
      <c r="D213" s="207">
        <v>5</v>
      </c>
      <c r="E213" s="208">
        <v>1572</v>
      </c>
      <c r="F213" s="208">
        <f t="shared" si="60"/>
        <v>7860</v>
      </c>
      <c r="G213" s="208"/>
      <c r="H213" s="208"/>
      <c r="I213" s="208">
        <f t="shared" si="61"/>
        <v>7860</v>
      </c>
      <c r="J213" s="209"/>
      <c r="K213" s="210">
        <v>1572</v>
      </c>
      <c r="L213" s="210">
        <f t="shared" si="62"/>
        <v>0</v>
      </c>
      <c r="M213" s="210"/>
      <c r="N213" s="210"/>
      <c r="O213" s="210">
        <f t="shared" si="63"/>
        <v>0</v>
      </c>
      <c r="P213" s="226">
        <f t="shared" si="44"/>
        <v>5</v>
      </c>
      <c r="Q213" s="212">
        <v>1572</v>
      </c>
      <c r="R213" s="212">
        <f t="shared" si="64"/>
        <v>7860</v>
      </c>
      <c r="S213" s="212"/>
      <c r="T213" s="212"/>
      <c r="U213" s="212">
        <f t="shared" si="65"/>
        <v>7860</v>
      </c>
    </row>
    <row r="214" spans="1:21" ht="15.75" hidden="1" x14ac:dyDescent="0.25">
      <c r="A214" s="254"/>
      <c r="B214" s="279" t="s">
        <v>331</v>
      </c>
      <c r="C214" s="207" t="s">
        <v>31</v>
      </c>
      <c r="D214" s="207">
        <v>8</v>
      </c>
      <c r="E214" s="208">
        <v>66</v>
      </c>
      <c r="F214" s="208">
        <f t="shared" si="60"/>
        <v>528</v>
      </c>
      <c r="G214" s="208">
        <v>558</v>
      </c>
      <c r="H214" s="208">
        <f t="shared" ref="H214:H244" si="69">G214*D214</f>
        <v>4464</v>
      </c>
      <c r="I214" s="208">
        <f t="shared" si="61"/>
        <v>4992</v>
      </c>
      <c r="J214" s="209"/>
      <c r="K214" s="210">
        <v>66</v>
      </c>
      <c r="L214" s="210">
        <f t="shared" si="62"/>
        <v>0</v>
      </c>
      <c r="M214" s="210">
        <v>558</v>
      </c>
      <c r="N214" s="210">
        <f t="shared" ref="N214:N244" si="70">M214*J214</f>
        <v>0</v>
      </c>
      <c r="O214" s="210">
        <f t="shared" si="63"/>
        <v>0</v>
      </c>
      <c r="P214" s="226">
        <f t="shared" si="44"/>
        <v>8</v>
      </c>
      <c r="Q214" s="212">
        <v>66</v>
      </c>
      <c r="R214" s="212">
        <f t="shared" si="64"/>
        <v>528</v>
      </c>
      <c r="S214" s="212">
        <v>558</v>
      </c>
      <c r="T214" s="212">
        <f t="shared" ref="T214:T244" si="71">S214*P214</f>
        <v>4464</v>
      </c>
      <c r="U214" s="212">
        <f t="shared" si="65"/>
        <v>4992</v>
      </c>
    </row>
    <row r="215" spans="1:21" ht="25.5" hidden="1" x14ac:dyDescent="0.25">
      <c r="A215" s="254"/>
      <c r="B215" s="279" t="s">
        <v>332</v>
      </c>
      <c r="C215" s="207" t="s">
        <v>31</v>
      </c>
      <c r="D215" s="207">
        <v>57</v>
      </c>
      <c r="E215" s="208">
        <v>66</v>
      </c>
      <c r="F215" s="208">
        <f t="shared" si="60"/>
        <v>3762</v>
      </c>
      <c r="G215" s="208">
        <v>371</v>
      </c>
      <c r="H215" s="208">
        <f t="shared" si="69"/>
        <v>21147</v>
      </c>
      <c r="I215" s="208">
        <f t="shared" si="61"/>
        <v>24909</v>
      </c>
      <c r="J215" s="209"/>
      <c r="K215" s="210">
        <v>66</v>
      </c>
      <c r="L215" s="210">
        <f t="shared" si="62"/>
        <v>0</v>
      </c>
      <c r="M215" s="210">
        <v>371</v>
      </c>
      <c r="N215" s="210">
        <f t="shared" si="70"/>
        <v>0</v>
      </c>
      <c r="O215" s="210">
        <f t="shared" si="63"/>
        <v>0</v>
      </c>
      <c r="P215" s="226">
        <f t="shared" si="44"/>
        <v>57</v>
      </c>
      <c r="Q215" s="212">
        <v>66</v>
      </c>
      <c r="R215" s="212">
        <f t="shared" si="64"/>
        <v>3762</v>
      </c>
      <c r="S215" s="212">
        <v>371</v>
      </c>
      <c r="T215" s="212">
        <f t="shared" si="71"/>
        <v>21147</v>
      </c>
      <c r="U215" s="212">
        <f t="shared" si="65"/>
        <v>24909</v>
      </c>
    </row>
    <row r="216" spans="1:21" ht="25.5" hidden="1" x14ac:dyDescent="0.25">
      <c r="A216" s="254"/>
      <c r="B216" s="279" t="s">
        <v>333</v>
      </c>
      <c r="C216" s="207" t="s">
        <v>31</v>
      </c>
      <c r="D216" s="207">
        <v>163</v>
      </c>
      <c r="E216" s="208">
        <v>66</v>
      </c>
      <c r="F216" s="208">
        <f t="shared" si="60"/>
        <v>10758</v>
      </c>
      <c r="G216" s="208">
        <v>767</v>
      </c>
      <c r="H216" s="208">
        <f t="shared" si="69"/>
        <v>125021</v>
      </c>
      <c r="I216" s="208">
        <f t="shared" si="61"/>
        <v>135779</v>
      </c>
      <c r="J216" s="209"/>
      <c r="K216" s="210">
        <v>66</v>
      </c>
      <c r="L216" s="210">
        <f t="shared" si="62"/>
        <v>0</v>
      </c>
      <c r="M216" s="210">
        <v>767</v>
      </c>
      <c r="N216" s="210">
        <f t="shared" si="70"/>
        <v>0</v>
      </c>
      <c r="O216" s="210">
        <f t="shared" si="63"/>
        <v>0</v>
      </c>
      <c r="P216" s="226">
        <f t="shared" si="44"/>
        <v>163</v>
      </c>
      <c r="Q216" s="212">
        <v>66</v>
      </c>
      <c r="R216" s="212">
        <f t="shared" si="64"/>
        <v>10758</v>
      </c>
      <c r="S216" s="212">
        <v>767</v>
      </c>
      <c r="T216" s="212">
        <f t="shared" si="71"/>
        <v>125021</v>
      </c>
      <c r="U216" s="212">
        <f t="shared" si="65"/>
        <v>135779</v>
      </c>
    </row>
    <row r="217" spans="1:21" ht="15.75" hidden="1" x14ac:dyDescent="0.25">
      <c r="A217" s="254"/>
      <c r="B217" s="279" t="s">
        <v>334</v>
      </c>
      <c r="C217" s="207" t="s">
        <v>31</v>
      </c>
      <c r="D217" s="207">
        <v>2</v>
      </c>
      <c r="E217" s="208">
        <v>66</v>
      </c>
      <c r="F217" s="208">
        <f t="shared" si="60"/>
        <v>132</v>
      </c>
      <c r="G217" s="208">
        <v>558</v>
      </c>
      <c r="H217" s="208">
        <f t="shared" si="69"/>
        <v>1116</v>
      </c>
      <c r="I217" s="208">
        <f t="shared" si="61"/>
        <v>1248</v>
      </c>
      <c r="J217" s="209"/>
      <c r="K217" s="210">
        <v>66</v>
      </c>
      <c r="L217" s="210">
        <f t="shared" si="62"/>
        <v>0</v>
      </c>
      <c r="M217" s="210">
        <v>558</v>
      </c>
      <c r="N217" s="210">
        <f t="shared" si="70"/>
        <v>0</v>
      </c>
      <c r="O217" s="210">
        <f t="shared" si="63"/>
        <v>0</v>
      </c>
      <c r="P217" s="226">
        <f t="shared" si="44"/>
        <v>2</v>
      </c>
      <c r="Q217" s="212">
        <v>66</v>
      </c>
      <c r="R217" s="212">
        <f t="shared" si="64"/>
        <v>132</v>
      </c>
      <c r="S217" s="212">
        <v>558</v>
      </c>
      <c r="T217" s="212">
        <f t="shared" si="71"/>
        <v>1116</v>
      </c>
      <c r="U217" s="212">
        <f t="shared" si="65"/>
        <v>1248</v>
      </c>
    </row>
    <row r="218" spans="1:21" ht="15.75" hidden="1" x14ac:dyDescent="0.25">
      <c r="A218" s="254"/>
      <c r="B218" s="279" t="s">
        <v>335</v>
      </c>
      <c r="C218" s="207" t="s">
        <v>32</v>
      </c>
      <c r="D218" s="207">
        <v>96</v>
      </c>
      <c r="E218" s="208">
        <v>393</v>
      </c>
      <c r="F218" s="208">
        <f t="shared" si="60"/>
        <v>37728</v>
      </c>
      <c r="G218" s="208">
        <v>601</v>
      </c>
      <c r="H218" s="208">
        <f t="shared" si="69"/>
        <v>57696</v>
      </c>
      <c r="I218" s="208">
        <f t="shared" si="61"/>
        <v>95424</v>
      </c>
      <c r="J218" s="209"/>
      <c r="K218" s="210">
        <v>393</v>
      </c>
      <c r="L218" s="210">
        <f t="shared" si="62"/>
        <v>0</v>
      </c>
      <c r="M218" s="210">
        <v>601</v>
      </c>
      <c r="N218" s="210">
        <f t="shared" si="70"/>
        <v>0</v>
      </c>
      <c r="O218" s="210">
        <f t="shared" si="63"/>
        <v>0</v>
      </c>
      <c r="P218" s="226">
        <f t="shared" si="44"/>
        <v>96</v>
      </c>
      <c r="Q218" s="212">
        <v>393</v>
      </c>
      <c r="R218" s="212">
        <f t="shared" si="64"/>
        <v>37728</v>
      </c>
      <c r="S218" s="212">
        <v>601</v>
      </c>
      <c r="T218" s="212">
        <f t="shared" si="71"/>
        <v>57696</v>
      </c>
      <c r="U218" s="212">
        <f t="shared" si="65"/>
        <v>95424</v>
      </c>
    </row>
    <row r="219" spans="1:21" ht="15.75" hidden="1" x14ac:dyDescent="0.25">
      <c r="A219" s="254"/>
      <c r="B219" s="279" t="s">
        <v>336</v>
      </c>
      <c r="C219" s="207" t="s">
        <v>32</v>
      </c>
      <c r="D219" s="259">
        <v>96</v>
      </c>
      <c r="E219" s="208">
        <v>262</v>
      </c>
      <c r="F219" s="208">
        <f t="shared" ref="F219:F244" si="72">E219*D219</f>
        <v>25152</v>
      </c>
      <c r="G219" s="208">
        <v>143</v>
      </c>
      <c r="H219" s="208">
        <f t="shared" si="69"/>
        <v>13728</v>
      </c>
      <c r="I219" s="208">
        <f t="shared" ref="I219:I244" si="73">F219+H219</f>
        <v>38880</v>
      </c>
      <c r="J219" s="265"/>
      <c r="K219" s="210">
        <v>262</v>
      </c>
      <c r="L219" s="210">
        <f t="shared" ref="L219:L244" si="74">K219*J219</f>
        <v>0</v>
      </c>
      <c r="M219" s="210">
        <v>143</v>
      </c>
      <c r="N219" s="210">
        <f t="shared" si="70"/>
        <v>0</v>
      </c>
      <c r="O219" s="210">
        <f t="shared" ref="O219:O244" si="75">L219+N219</f>
        <v>0</v>
      </c>
      <c r="P219" s="226">
        <f t="shared" si="44"/>
        <v>96</v>
      </c>
      <c r="Q219" s="212">
        <v>262</v>
      </c>
      <c r="R219" s="212">
        <f t="shared" ref="R219:R244" si="76">Q219*P219</f>
        <v>25152</v>
      </c>
      <c r="S219" s="212">
        <v>143</v>
      </c>
      <c r="T219" s="212">
        <f t="shared" si="71"/>
        <v>13728</v>
      </c>
      <c r="U219" s="212">
        <f t="shared" ref="U219:U244" si="77">R219+T219</f>
        <v>38880</v>
      </c>
    </row>
    <row r="220" spans="1:21" ht="15.75" hidden="1" x14ac:dyDescent="0.25">
      <c r="A220" s="254"/>
      <c r="B220" s="279" t="s">
        <v>337</v>
      </c>
      <c r="C220" s="207" t="s">
        <v>31</v>
      </c>
      <c r="D220" s="207">
        <v>12</v>
      </c>
      <c r="E220" s="208">
        <v>66</v>
      </c>
      <c r="F220" s="208">
        <f t="shared" si="72"/>
        <v>792</v>
      </c>
      <c r="G220" s="208">
        <v>806</v>
      </c>
      <c r="H220" s="208">
        <f t="shared" si="69"/>
        <v>9672</v>
      </c>
      <c r="I220" s="208">
        <f t="shared" si="73"/>
        <v>10464</v>
      </c>
      <c r="J220" s="209"/>
      <c r="K220" s="210">
        <v>66</v>
      </c>
      <c r="L220" s="210">
        <f t="shared" si="74"/>
        <v>0</v>
      </c>
      <c r="M220" s="210">
        <v>806</v>
      </c>
      <c r="N220" s="210">
        <f t="shared" si="70"/>
        <v>0</v>
      </c>
      <c r="O220" s="210">
        <f t="shared" si="75"/>
        <v>0</v>
      </c>
      <c r="P220" s="226">
        <f t="shared" si="44"/>
        <v>12</v>
      </c>
      <c r="Q220" s="212">
        <v>66</v>
      </c>
      <c r="R220" s="212">
        <f t="shared" si="76"/>
        <v>792</v>
      </c>
      <c r="S220" s="212">
        <v>806</v>
      </c>
      <c r="T220" s="212">
        <f t="shared" si="71"/>
        <v>9672</v>
      </c>
      <c r="U220" s="212">
        <f t="shared" si="77"/>
        <v>10464</v>
      </c>
    </row>
    <row r="221" spans="1:21" ht="16.5" hidden="1" customHeight="1" x14ac:dyDescent="0.25">
      <c r="A221" s="254"/>
      <c r="B221" s="279" t="s">
        <v>338</v>
      </c>
      <c r="C221" s="207" t="s">
        <v>31</v>
      </c>
      <c r="D221" s="207">
        <v>5</v>
      </c>
      <c r="E221" s="208">
        <v>66</v>
      </c>
      <c r="F221" s="208">
        <f t="shared" si="72"/>
        <v>330</v>
      </c>
      <c r="G221" s="208">
        <v>861</v>
      </c>
      <c r="H221" s="208">
        <f t="shared" si="69"/>
        <v>4305</v>
      </c>
      <c r="I221" s="208">
        <f t="shared" si="73"/>
        <v>4635</v>
      </c>
      <c r="J221" s="209"/>
      <c r="K221" s="210">
        <v>66</v>
      </c>
      <c r="L221" s="210">
        <f t="shared" si="74"/>
        <v>0</v>
      </c>
      <c r="M221" s="210">
        <v>861</v>
      </c>
      <c r="N221" s="210">
        <f t="shared" si="70"/>
        <v>0</v>
      </c>
      <c r="O221" s="210">
        <f t="shared" si="75"/>
        <v>0</v>
      </c>
      <c r="P221" s="226">
        <f t="shared" si="44"/>
        <v>5</v>
      </c>
      <c r="Q221" s="212">
        <v>66</v>
      </c>
      <c r="R221" s="212">
        <f t="shared" si="76"/>
        <v>330</v>
      </c>
      <c r="S221" s="212">
        <v>861</v>
      </c>
      <c r="T221" s="212">
        <f t="shared" si="71"/>
        <v>4305</v>
      </c>
      <c r="U221" s="212">
        <f t="shared" si="77"/>
        <v>4635</v>
      </c>
    </row>
    <row r="222" spans="1:21" ht="15.75" hidden="1" x14ac:dyDescent="0.25">
      <c r="A222" s="254"/>
      <c r="B222" s="279" t="s">
        <v>339</v>
      </c>
      <c r="C222" s="207" t="s">
        <v>31</v>
      </c>
      <c r="D222" s="207">
        <v>120</v>
      </c>
      <c r="E222" s="208">
        <v>131</v>
      </c>
      <c r="F222" s="208">
        <f t="shared" si="72"/>
        <v>15720</v>
      </c>
      <c r="G222" s="208">
        <v>140</v>
      </c>
      <c r="H222" s="208">
        <f t="shared" si="69"/>
        <v>16800</v>
      </c>
      <c r="I222" s="208">
        <f t="shared" si="73"/>
        <v>32520</v>
      </c>
      <c r="J222" s="209"/>
      <c r="K222" s="210">
        <v>131</v>
      </c>
      <c r="L222" s="210">
        <f t="shared" si="74"/>
        <v>0</v>
      </c>
      <c r="M222" s="210">
        <v>140</v>
      </c>
      <c r="N222" s="210">
        <f t="shared" si="70"/>
        <v>0</v>
      </c>
      <c r="O222" s="210">
        <f t="shared" si="75"/>
        <v>0</v>
      </c>
      <c r="P222" s="226">
        <f t="shared" si="44"/>
        <v>120</v>
      </c>
      <c r="Q222" s="212">
        <v>131</v>
      </c>
      <c r="R222" s="212">
        <f t="shared" si="76"/>
        <v>15720</v>
      </c>
      <c r="S222" s="212">
        <v>140</v>
      </c>
      <c r="T222" s="212">
        <f t="shared" si="71"/>
        <v>16800</v>
      </c>
      <c r="U222" s="212">
        <f t="shared" si="77"/>
        <v>32520</v>
      </c>
    </row>
    <row r="223" spans="1:21" ht="15.75" hidden="1" x14ac:dyDescent="0.25">
      <c r="A223" s="254"/>
      <c r="B223" s="279" t="s">
        <v>340</v>
      </c>
      <c r="C223" s="207" t="s">
        <v>31</v>
      </c>
      <c r="D223" s="207">
        <v>20</v>
      </c>
      <c r="E223" s="208">
        <v>33</v>
      </c>
      <c r="F223" s="208">
        <f t="shared" si="72"/>
        <v>660</v>
      </c>
      <c r="G223" s="208">
        <v>60</v>
      </c>
      <c r="H223" s="208">
        <f t="shared" si="69"/>
        <v>1200</v>
      </c>
      <c r="I223" s="208">
        <f t="shared" si="73"/>
        <v>1860</v>
      </c>
      <c r="J223" s="209"/>
      <c r="K223" s="210">
        <v>33</v>
      </c>
      <c r="L223" s="210">
        <f t="shared" si="74"/>
        <v>0</v>
      </c>
      <c r="M223" s="210">
        <v>60</v>
      </c>
      <c r="N223" s="210">
        <f t="shared" si="70"/>
        <v>0</v>
      </c>
      <c r="O223" s="210">
        <f t="shared" si="75"/>
        <v>0</v>
      </c>
      <c r="P223" s="226">
        <f t="shared" ref="P223:P286" si="78">D223-J223</f>
        <v>20</v>
      </c>
      <c r="Q223" s="212">
        <v>33</v>
      </c>
      <c r="R223" s="212">
        <f t="shared" si="76"/>
        <v>660</v>
      </c>
      <c r="S223" s="212">
        <v>60</v>
      </c>
      <c r="T223" s="212">
        <f t="shared" si="71"/>
        <v>1200</v>
      </c>
      <c r="U223" s="212">
        <f t="shared" si="77"/>
        <v>1860</v>
      </c>
    </row>
    <row r="224" spans="1:21" ht="15.75" hidden="1" x14ac:dyDescent="0.25">
      <c r="A224" s="254"/>
      <c r="B224" s="279" t="s">
        <v>341</v>
      </c>
      <c r="C224" s="207" t="s">
        <v>31</v>
      </c>
      <c r="D224" s="207">
        <v>20</v>
      </c>
      <c r="E224" s="208">
        <v>33</v>
      </c>
      <c r="F224" s="208">
        <f t="shared" si="72"/>
        <v>660</v>
      </c>
      <c r="G224" s="208">
        <v>122</v>
      </c>
      <c r="H224" s="208">
        <f t="shared" si="69"/>
        <v>2440</v>
      </c>
      <c r="I224" s="208">
        <f t="shared" si="73"/>
        <v>3100</v>
      </c>
      <c r="J224" s="209"/>
      <c r="K224" s="210">
        <v>33</v>
      </c>
      <c r="L224" s="210">
        <f t="shared" si="74"/>
        <v>0</v>
      </c>
      <c r="M224" s="210">
        <v>122</v>
      </c>
      <c r="N224" s="210">
        <f t="shared" si="70"/>
        <v>0</v>
      </c>
      <c r="O224" s="210">
        <f t="shared" si="75"/>
        <v>0</v>
      </c>
      <c r="P224" s="226">
        <f t="shared" si="78"/>
        <v>20</v>
      </c>
      <c r="Q224" s="212">
        <v>33</v>
      </c>
      <c r="R224" s="212">
        <f t="shared" si="76"/>
        <v>660</v>
      </c>
      <c r="S224" s="212">
        <v>122</v>
      </c>
      <c r="T224" s="212">
        <f t="shared" si="71"/>
        <v>2440</v>
      </c>
      <c r="U224" s="212">
        <f t="shared" si="77"/>
        <v>3100</v>
      </c>
    </row>
    <row r="225" spans="1:21" ht="15.75" hidden="1" x14ac:dyDescent="0.25">
      <c r="A225" s="254"/>
      <c r="B225" s="279" t="s">
        <v>342</v>
      </c>
      <c r="C225" s="207" t="s">
        <v>31</v>
      </c>
      <c r="D225" s="207">
        <v>4</v>
      </c>
      <c r="E225" s="208">
        <v>66</v>
      </c>
      <c r="F225" s="208">
        <f t="shared" si="72"/>
        <v>264</v>
      </c>
      <c r="G225" s="208">
        <v>441</v>
      </c>
      <c r="H225" s="208">
        <f t="shared" si="69"/>
        <v>1764</v>
      </c>
      <c r="I225" s="208">
        <f t="shared" si="73"/>
        <v>2028</v>
      </c>
      <c r="J225" s="209"/>
      <c r="K225" s="210">
        <v>66</v>
      </c>
      <c r="L225" s="210">
        <f t="shared" si="74"/>
        <v>0</v>
      </c>
      <c r="M225" s="210">
        <v>441</v>
      </c>
      <c r="N225" s="210">
        <f t="shared" si="70"/>
        <v>0</v>
      </c>
      <c r="O225" s="210">
        <f t="shared" si="75"/>
        <v>0</v>
      </c>
      <c r="P225" s="226">
        <f t="shared" si="78"/>
        <v>4</v>
      </c>
      <c r="Q225" s="212">
        <v>66</v>
      </c>
      <c r="R225" s="212">
        <f t="shared" si="76"/>
        <v>264</v>
      </c>
      <c r="S225" s="212">
        <v>441</v>
      </c>
      <c r="T225" s="212">
        <f t="shared" si="71"/>
        <v>1764</v>
      </c>
      <c r="U225" s="212">
        <f t="shared" si="77"/>
        <v>2028</v>
      </c>
    </row>
    <row r="226" spans="1:21" ht="15.75" hidden="1" x14ac:dyDescent="0.25">
      <c r="A226" s="254"/>
      <c r="B226" s="279" t="s">
        <v>343</v>
      </c>
      <c r="C226" s="207" t="s">
        <v>31</v>
      </c>
      <c r="D226" s="207">
        <v>8</v>
      </c>
      <c r="E226" s="208">
        <v>33</v>
      </c>
      <c r="F226" s="208">
        <f t="shared" si="72"/>
        <v>264</v>
      </c>
      <c r="G226" s="208">
        <v>205</v>
      </c>
      <c r="H226" s="208">
        <f t="shared" si="69"/>
        <v>1640</v>
      </c>
      <c r="I226" s="208">
        <f t="shared" si="73"/>
        <v>1904</v>
      </c>
      <c r="J226" s="209"/>
      <c r="K226" s="210">
        <v>33</v>
      </c>
      <c r="L226" s="210">
        <f t="shared" si="74"/>
        <v>0</v>
      </c>
      <c r="M226" s="210">
        <v>205</v>
      </c>
      <c r="N226" s="210">
        <f t="shared" si="70"/>
        <v>0</v>
      </c>
      <c r="O226" s="210">
        <f t="shared" si="75"/>
        <v>0</v>
      </c>
      <c r="P226" s="226">
        <f t="shared" si="78"/>
        <v>8</v>
      </c>
      <c r="Q226" s="212">
        <v>33</v>
      </c>
      <c r="R226" s="212">
        <f t="shared" si="76"/>
        <v>264</v>
      </c>
      <c r="S226" s="212">
        <v>205</v>
      </c>
      <c r="T226" s="212">
        <f t="shared" si="71"/>
        <v>1640</v>
      </c>
      <c r="U226" s="212">
        <f t="shared" si="77"/>
        <v>1904</v>
      </c>
    </row>
    <row r="227" spans="1:21" ht="15.75" hidden="1" x14ac:dyDescent="0.25">
      <c r="A227" s="254"/>
      <c r="B227" s="279" t="s">
        <v>344</v>
      </c>
      <c r="C227" s="207" t="s">
        <v>31</v>
      </c>
      <c r="D227" s="207">
        <v>100</v>
      </c>
      <c r="E227" s="208">
        <v>13</v>
      </c>
      <c r="F227" s="208">
        <f t="shared" si="72"/>
        <v>1300</v>
      </c>
      <c r="G227" s="208">
        <v>18</v>
      </c>
      <c r="H227" s="208">
        <f t="shared" si="69"/>
        <v>1800</v>
      </c>
      <c r="I227" s="208">
        <f t="shared" si="73"/>
        <v>3100</v>
      </c>
      <c r="J227" s="209"/>
      <c r="K227" s="210">
        <v>13</v>
      </c>
      <c r="L227" s="210">
        <f t="shared" si="74"/>
        <v>0</v>
      </c>
      <c r="M227" s="210">
        <v>18</v>
      </c>
      <c r="N227" s="210">
        <f t="shared" si="70"/>
        <v>0</v>
      </c>
      <c r="O227" s="210">
        <f t="shared" si="75"/>
        <v>0</v>
      </c>
      <c r="P227" s="226">
        <f t="shared" si="78"/>
        <v>100</v>
      </c>
      <c r="Q227" s="212">
        <v>13</v>
      </c>
      <c r="R227" s="212">
        <f t="shared" si="76"/>
        <v>1300</v>
      </c>
      <c r="S227" s="212">
        <v>18</v>
      </c>
      <c r="T227" s="212">
        <f t="shared" si="71"/>
        <v>1800</v>
      </c>
      <c r="U227" s="212">
        <f t="shared" si="77"/>
        <v>3100</v>
      </c>
    </row>
    <row r="228" spans="1:21" ht="15.75" hidden="1" x14ac:dyDescent="0.25">
      <c r="A228" s="254"/>
      <c r="B228" s="279" t="s">
        <v>345</v>
      </c>
      <c r="C228" s="207" t="s">
        <v>32</v>
      </c>
      <c r="D228" s="207">
        <v>324</v>
      </c>
      <c r="E228" s="208">
        <v>498</v>
      </c>
      <c r="F228" s="208">
        <f t="shared" si="72"/>
        <v>161352</v>
      </c>
      <c r="G228" s="208">
        <v>1095</v>
      </c>
      <c r="H228" s="208">
        <f t="shared" si="69"/>
        <v>354780</v>
      </c>
      <c r="I228" s="208">
        <f t="shared" si="73"/>
        <v>516132</v>
      </c>
      <c r="J228" s="209"/>
      <c r="K228" s="210">
        <v>498</v>
      </c>
      <c r="L228" s="210">
        <f t="shared" si="74"/>
        <v>0</v>
      </c>
      <c r="M228" s="210">
        <v>1095</v>
      </c>
      <c r="N228" s="210">
        <f t="shared" si="70"/>
        <v>0</v>
      </c>
      <c r="O228" s="210">
        <f t="shared" si="75"/>
        <v>0</v>
      </c>
      <c r="P228" s="226">
        <f t="shared" si="78"/>
        <v>324</v>
      </c>
      <c r="Q228" s="212">
        <v>498</v>
      </c>
      <c r="R228" s="212">
        <f t="shared" si="76"/>
        <v>161352</v>
      </c>
      <c r="S228" s="212">
        <v>1095</v>
      </c>
      <c r="T228" s="212">
        <f t="shared" si="71"/>
        <v>354780</v>
      </c>
      <c r="U228" s="212">
        <f t="shared" si="77"/>
        <v>516132</v>
      </c>
    </row>
    <row r="229" spans="1:21" ht="15.75" hidden="1" x14ac:dyDescent="0.25">
      <c r="A229" s="254"/>
      <c r="B229" s="279" t="s">
        <v>249</v>
      </c>
      <c r="C229" s="207" t="s">
        <v>32</v>
      </c>
      <c r="D229" s="207">
        <v>648</v>
      </c>
      <c r="E229" s="208">
        <v>498</v>
      </c>
      <c r="F229" s="208">
        <f t="shared" si="72"/>
        <v>322704</v>
      </c>
      <c r="G229" s="208">
        <v>588</v>
      </c>
      <c r="H229" s="208">
        <f t="shared" si="69"/>
        <v>381024</v>
      </c>
      <c r="I229" s="208">
        <f t="shared" si="73"/>
        <v>703728</v>
      </c>
      <c r="J229" s="209"/>
      <c r="K229" s="210">
        <v>498</v>
      </c>
      <c r="L229" s="210">
        <f t="shared" si="74"/>
        <v>0</v>
      </c>
      <c r="M229" s="210">
        <v>588</v>
      </c>
      <c r="N229" s="210">
        <f t="shared" si="70"/>
        <v>0</v>
      </c>
      <c r="O229" s="210">
        <f t="shared" si="75"/>
        <v>0</v>
      </c>
      <c r="P229" s="226">
        <f t="shared" si="78"/>
        <v>648</v>
      </c>
      <c r="Q229" s="212">
        <v>498</v>
      </c>
      <c r="R229" s="212">
        <f t="shared" si="76"/>
        <v>322704</v>
      </c>
      <c r="S229" s="212">
        <v>588</v>
      </c>
      <c r="T229" s="212">
        <f t="shared" si="71"/>
        <v>381024</v>
      </c>
      <c r="U229" s="212">
        <f t="shared" si="77"/>
        <v>703728</v>
      </c>
    </row>
    <row r="230" spans="1:21" ht="15.75" hidden="1" x14ac:dyDescent="0.25">
      <c r="A230" s="254"/>
      <c r="B230" s="279" t="s">
        <v>346</v>
      </c>
      <c r="C230" s="207" t="s">
        <v>32</v>
      </c>
      <c r="D230" s="207">
        <v>24</v>
      </c>
      <c r="E230" s="208">
        <v>131</v>
      </c>
      <c r="F230" s="208">
        <f t="shared" si="72"/>
        <v>3144</v>
      </c>
      <c r="G230" s="208">
        <v>368</v>
      </c>
      <c r="H230" s="208">
        <f t="shared" si="69"/>
        <v>8832</v>
      </c>
      <c r="I230" s="208">
        <f t="shared" si="73"/>
        <v>11976</v>
      </c>
      <c r="J230" s="209"/>
      <c r="K230" s="210">
        <v>131</v>
      </c>
      <c r="L230" s="210">
        <f t="shared" si="74"/>
        <v>0</v>
      </c>
      <c r="M230" s="210">
        <v>368</v>
      </c>
      <c r="N230" s="210">
        <f t="shared" si="70"/>
        <v>0</v>
      </c>
      <c r="O230" s="210">
        <f t="shared" si="75"/>
        <v>0</v>
      </c>
      <c r="P230" s="226">
        <f t="shared" si="78"/>
        <v>24</v>
      </c>
      <c r="Q230" s="212">
        <v>131</v>
      </c>
      <c r="R230" s="212">
        <f t="shared" si="76"/>
        <v>3144</v>
      </c>
      <c r="S230" s="212">
        <v>368</v>
      </c>
      <c r="T230" s="212">
        <f t="shared" si="71"/>
        <v>8832</v>
      </c>
      <c r="U230" s="212">
        <f t="shared" si="77"/>
        <v>11976</v>
      </c>
    </row>
    <row r="231" spans="1:21" ht="15.75" hidden="1" x14ac:dyDescent="0.25">
      <c r="A231" s="254"/>
      <c r="B231" s="279" t="s">
        <v>347</v>
      </c>
      <c r="C231" s="207" t="s">
        <v>32</v>
      </c>
      <c r="D231" s="207">
        <v>32</v>
      </c>
      <c r="E231" s="208">
        <v>197</v>
      </c>
      <c r="F231" s="208">
        <f t="shared" si="72"/>
        <v>6304</v>
      </c>
      <c r="G231" s="208">
        <v>272</v>
      </c>
      <c r="H231" s="208">
        <f t="shared" si="69"/>
        <v>8704</v>
      </c>
      <c r="I231" s="208">
        <f t="shared" si="73"/>
        <v>15008</v>
      </c>
      <c r="J231" s="209"/>
      <c r="K231" s="210">
        <v>197</v>
      </c>
      <c r="L231" s="210">
        <f t="shared" si="74"/>
        <v>0</v>
      </c>
      <c r="M231" s="210">
        <v>272</v>
      </c>
      <c r="N231" s="210">
        <f t="shared" si="70"/>
        <v>0</v>
      </c>
      <c r="O231" s="210">
        <f t="shared" si="75"/>
        <v>0</v>
      </c>
      <c r="P231" s="226">
        <f t="shared" si="78"/>
        <v>32</v>
      </c>
      <c r="Q231" s="212">
        <v>197</v>
      </c>
      <c r="R231" s="212">
        <f t="shared" si="76"/>
        <v>6304</v>
      </c>
      <c r="S231" s="212">
        <v>272</v>
      </c>
      <c r="T231" s="212">
        <f t="shared" si="71"/>
        <v>8704</v>
      </c>
      <c r="U231" s="212">
        <f t="shared" si="77"/>
        <v>15008</v>
      </c>
    </row>
    <row r="232" spans="1:21" ht="15.75" hidden="1" x14ac:dyDescent="0.25">
      <c r="A232" s="254"/>
      <c r="B232" s="279" t="s">
        <v>348</v>
      </c>
      <c r="C232" s="207" t="s">
        <v>31</v>
      </c>
      <c r="D232" s="207">
        <v>5</v>
      </c>
      <c r="E232" s="208">
        <v>1572</v>
      </c>
      <c r="F232" s="208">
        <f t="shared" si="72"/>
        <v>7860</v>
      </c>
      <c r="G232" s="208">
        <v>3572</v>
      </c>
      <c r="H232" s="208">
        <f t="shared" si="69"/>
        <v>17860</v>
      </c>
      <c r="I232" s="208">
        <f t="shared" si="73"/>
        <v>25720</v>
      </c>
      <c r="J232" s="209"/>
      <c r="K232" s="210">
        <v>1572</v>
      </c>
      <c r="L232" s="210">
        <f t="shared" si="74"/>
        <v>0</v>
      </c>
      <c r="M232" s="210">
        <v>3572</v>
      </c>
      <c r="N232" s="210">
        <f t="shared" si="70"/>
        <v>0</v>
      </c>
      <c r="O232" s="210">
        <f t="shared" si="75"/>
        <v>0</v>
      </c>
      <c r="P232" s="226">
        <f t="shared" si="78"/>
        <v>5</v>
      </c>
      <c r="Q232" s="212">
        <v>1572</v>
      </c>
      <c r="R232" s="212">
        <f t="shared" si="76"/>
        <v>7860</v>
      </c>
      <c r="S232" s="212">
        <v>3572</v>
      </c>
      <c r="T232" s="212">
        <f t="shared" si="71"/>
        <v>17860</v>
      </c>
      <c r="U232" s="212">
        <f t="shared" si="77"/>
        <v>25720</v>
      </c>
    </row>
    <row r="233" spans="1:21" ht="15.75" hidden="1" x14ac:dyDescent="0.25">
      <c r="A233" s="254"/>
      <c r="B233" s="279" t="s">
        <v>349</v>
      </c>
      <c r="C233" s="207" t="s">
        <v>31</v>
      </c>
      <c r="D233" s="207">
        <v>3</v>
      </c>
      <c r="E233" s="208">
        <v>1572</v>
      </c>
      <c r="F233" s="208">
        <f t="shared" si="72"/>
        <v>4716</v>
      </c>
      <c r="G233" s="208">
        <v>2107</v>
      </c>
      <c r="H233" s="208">
        <f t="shared" si="69"/>
        <v>6321</v>
      </c>
      <c r="I233" s="208">
        <f t="shared" si="73"/>
        <v>11037</v>
      </c>
      <c r="J233" s="209"/>
      <c r="K233" s="210">
        <v>1572</v>
      </c>
      <c r="L233" s="210">
        <f t="shared" si="74"/>
        <v>0</v>
      </c>
      <c r="M233" s="210">
        <v>2107</v>
      </c>
      <c r="N233" s="210">
        <f t="shared" si="70"/>
        <v>0</v>
      </c>
      <c r="O233" s="210">
        <f t="shared" si="75"/>
        <v>0</v>
      </c>
      <c r="P233" s="226">
        <f t="shared" si="78"/>
        <v>3</v>
      </c>
      <c r="Q233" s="212">
        <v>1572</v>
      </c>
      <c r="R233" s="212">
        <f t="shared" si="76"/>
        <v>4716</v>
      </c>
      <c r="S233" s="212">
        <v>2107</v>
      </c>
      <c r="T233" s="212">
        <f t="shared" si="71"/>
        <v>6321</v>
      </c>
      <c r="U233" s="212">
        <f t="shared" si="77"/>
        <v>11037</v>
      </c>
    </row>
    <row r="234" spans="1:21" ht="15.75" hidden="1" x14ac:dyDescent="0.25">
      <c r="A234" s="254"/>
      <c r="B234" s="279" t="s">
        <v>350</v>
      </c>
      <c r="C234" s="207" t="s">
        <v>31</v>
      </c>
      <c r="D234" s="207">
        <v>7</v>
      </c>
      <c r="E234" s="208">
        <v>1572</v>
      </c>
      <c r="F234" s="208">
        <f t="shared" si="72"/>
        <v>11004</v>
      </c>
      <c r="G234" s="208">
        <v>4797</v>
      </c>
      <c r="H234" s="208">
        <f t="shared" si="69"/>
        <v>33579</v>
      </c>
      <c r="I234" s="208">
        <f t="shared" si="73"/>
        <v>44583</v>
      </c>
      <c r="J234" s="209"/>
      <c r="K234" s="210">
        <v>1572</v>
      </c>
      <c r="L234" s="210">
        <f t="shared" si="74"/>
        <v>0</v>
      </c>
      <c r="M234" s="210">
        <v>4797</v>
      </c>
      <c r="N234" s="210">
        <f t="shared" si="70"/>
        <v>0</v>
      </c>
      <c r="O234" s="210">
        <f t="shared" si="75"/>
        <v>0</v>
      </c>
      <c r="P234" s="226">
        <f t="shared" si="78"/>
        <v>7</v>
      </c>
      <c r="Q234" s="212">
        <v>1572</v>
      </c>
      <c r="R234" s="212">
        <f t="shared" si="76"/>
        <v>11004</v>
      </c>
      <c r="S234" s="212">
        <v>4797</v>
      </c>
      <c r="T234" s="212">
        <f t="shared" si="71"/>
        <v>33579</v>
      </c>
      <c r="U234" s="212">
        <f t="shared" si="77"/>
        <v>44583</v>
      </c>
    </row>
    <row r="235" spans="1:21" ht="15.75" hidden="1" x14ac:dyDescent="0.25">
      <c r="A235" s="254"/>
      <c r="B235" s="279" t="s">
        <v>351</v>
      </c>
      <c r="C235" s="207" t="s">
        <v>31</v>
      </c>
      <c r="D235" s="207">
        <v>120</v>
      </c>
      <c r="E235" s="208">
        <v>393</v>
      </c>
      <c r="F235" s="208">
        <f t="shared" si="72"/>
        <v>47160</v>
      </c>
      <c r="G235" s="208">
        <v>1043</v>
      </c>
      <c r="H235" s="208">
        <f t="shared" si="69"/>
        <v>125160</v>
      </c>
      <c r="I235" s="208">
        <f t="shared" si="73"/>
        <v>172320</v>
      </c>
      <c r="J235" s="209"/>
      <c r="K235" s="210">
        <v>393</v>
      </c>
      <c r="L235" s="210">
        <f t="shared" si="74"/>
        <v>0</v>
      </c>
      <c r="M235" s="210">
        <v>1043</v>
      </c>
      <c r="N235" s="210">
        <f t="shared" si="70"/>
        <v>0</v>
      </c>
      <c r="O235" s="210">
        <f t="shared" si="75"/>
        <v>0</v>
      </c>
      <c r="P235" s="226">
        <f t="shared" si="78"/>
        <v>120</v>
      </c>
      <c r="Q235" s="212">
        <v>393</v>
      </c>
      <c r="R235" s="212">
        <f t="shared" si="76"/>
        <v>47160</v>
      </c>
      <c r="S235" s="212">
        <v>1043</v>
      </c>
      <c r="T235" s="212">
        <f t="shared" si="71"/>
        <v>125160</v>
      </c>
      <c r="U235" s="212">
        <f t="shared" si="77"/>
        <v>172320</v>
      </c>
    </row>
    <row r="236" spans="1:21" ht="15.75" hidden="1" x14ac:dyDescent="0.25">
      <c r="A236" s="254"/>
      <c r="B236" s="279" t="s">
        <v>352</v>
      </c>
      <c r="C236" s="207" t="s">
        <v>31</v>
      </c>
      <c r="D236" s="207">
        <v>600</v>
      </c>
      <c r="E236" s="208">
        <v>393</v>
      </c>
      <c r="F236" s="208">
        <f t="shared" si="72"/>
        <v>235800</v>
      </c>
      <c r="G236" s="208">
        <v>161</v>
      </c>
      <c r="H236" s="208">
        <f t="shared" si="69"/>
        <v>96600</v>
      </c>
      <c r="I236" s="208">
        <f t="shared" si="73"/>
        <v>332400</v>
      </c>
      <c r="J236" s="209"/>
      <c r="K236" s="210">
        <v>393</v>
      </c>
      <c r="L236" s="210">
        <f t="shared" si="74"/>
        <v>0</v>
      </c>
      <c r="M236" s="210">
        <v>161</v>
      </c>
      <c r="N236" s="210">
        <f t="shared" si="70"/>
        <v>0</v>
      </c>
      <c r="O236" s="210">
        <f t="shared" si="75"/>
        <v>0</v>
      </c>
      <c r="P236" s="226">
        <f t="shared" si="78"/>
        <v>600</v>
      </c>
      <c r="Q236" s="212">
        <v>393</v>
      </c>
      <c r="R236" s="212">
        <f t="shared" si="76"/>
        <v>235800</v>
      </c>
      <c r="S236" s="212">
        <v>161</v>
      </c>
      <c r="T236" s="212">
        <f t="shared" si="71"/>
        <v>96600</v>
      </c>
      <c r="U236" s="212">
        <f t="shared" si="77"/>
        <v>332400</v>
      </c>
    </row>
    <row r="237" spans="1:21" ht="15.75" hidden="1" x14ac:dyDescent="0.25">
      <c r="A237" s="254"/>
      <c r="B237" s="279" t="s">
        <v>258</v>
      </c>
      <c r="C237" s="207" t="s">
        <v>31</v>
      </c>
      <c r="D237" s="207">
        <v>600</v>
      </c>
      <c r="E237" s="208">
        <v>33</v>
      </c>
      <c r="F237" s="208">
        <f t="shared" si="72"/>
        <v>19800</v>
      </c>
      <c r="G237" s="208">
        <v>108</v>
      </c>
      <c r="H237" s="208">
        <f t="shared" si="69"/>
        <v>64800</v>
      </c>
      <c r="I237" s="208">
        <f t="shared" si="73"/>
        <v>84600</v>
      </c>
      <c r="J237" s="209"/>
      <c r="K237" s="210">
        <v>33</v>
      </c>
      <c r="L237" s="210">
        <f t="shared" si="74"/>
        <v>0</v>
      </c>
      <c r="M237" s="210">
        <v>108</v>
      </c>
      <c r="N237" s="210">
        <f t="shared" si="70"/>
        <v>0</v>
      </c>
      <c r="O237" s="210">
        <f t="shared" si="75"/>
        <v>0</v>
      </c>
      <c r="P237" s="226">
        <f t="shared" si="78"/>
        <v>600</v>
      </c>
      <c r="Q237" s="212">
        <v>33</v>
      </c>
      <c r="R237" s="212">
        <f t="shared" si="76"/>
        <v>19800</v>
      </c>
      <c r="S237" s="212">
        <v>108</v>
      </c>
      <c r="T237" s="212">
        <f t="shared" si="71"/>
        <v>64800</v>
      </c>
      <c r="U237" s="212">
        <f t="shared" si="77"/>
        <v>84600</v>
      </c>
    </row>
    <row r="238" spans="1:21" ht="15.75" hidden="1" x14ac:dyDescent="0.25">
      <c r="A238" s="254"/>
      <c r="B238" s="279" t="s">
        <v>353</v>
      </c>
      <c r="C238" s="207" t="s">
        <v>31</v>
      </c>
      <c r="D238" s="207">
        <v>50</v>
      </c>
      <c r="E238" s="208">
        <v>20</v>
      </c>
      <c r="F238" s="208">
        <f t="shared" si="72"/>
        <v>1000</v>
      </c>
      <c r="G238" s="208">
        <v>9</v>
      </c>
      <c r="H238" s="208">
        <f t="shared" si="69"/>
        <v>450</v>
      </c>
      <c r="I238" s="208">
        <f t="shared" si="73"/>
        <v>1450</v>
      </c>
      <c r="J238" s="209"/>
      <c r="K238" s="210">
        <v>20</v>
      </c>
      <c r="L238" s="210">
        <f t="shared" si="74"/>
        <v>0</v>
      </c>
      <c r="M238" s="210">
        <v>9</v>
      </c>
      <c r="N238" s="210">
        <f t="shared" si="70"/>
        <v>0</v>
      </c>
      <c r="O238" s="210">
        <f t="shared" si="75"/>
        <v>0</v>
      </c>
      <c r="P238" s="226">
        <f t="shared" si="78"/>
        <v>50</v>
      </c>
      <c r="Q238" s="212">
        <v>20</v>
      </c>
      <c r="R238" s="212">
        <f t="shared" si="76"/>
        <v>1000</v>
      </c>
      <c r="S238" s="212">
        <v>9</v>
      </c>
      <c r="T238" s="212">
        <f t="shared" si="71"/>
        <v>450</v>
      </c>
      <c r="U238" s="212">
        <f t="shared" si="77"/>
        <v>1450</v>
      </c>
    </row>
    <row r="239" spans="1:21" ht="15.75" hidden="1" x14ac:dyDescent="0.25">
      <c r="A239" s="254"/>
      <c r="B239" s="279" t="s">
        <v>354</v>
      </c>
      <c r="C239" s="207" t="s">
        <v>32</v>
      </c>
      <c r="D239" s="207">
        <v>1660</v>
      </c>
      <c r="E239" s="208">
        <v>220</v>
      </c>
      <c r="F239" s="208">
        <f t="shared" si="72"/>
        <v>365200</v>
      </c>
      <c r="G239" s="208">
        <v>107</v>
      </c>
      <c r="H239" s="208">
        <f t="shared" si="69"/>
        <v>177620</v>
      </c>
      <c r="I239" s="208">
        <f t="shared" si="73"/>
        <v>542820</v>
      </c>
      <c r="J239" s="209"/>
      <c r="K239" s="210">
        <v>220</v>
      </c>
      <c r="L239" s="210">
        <f t="shared" si="74"/>
        <v>0</v>
      </c>
      <c r="M239" s="210">
        <v>107</v>
      </c>
      <c r="N239" s="210">
        <f t="shared" si="70"/>
        <v>0</v>
      </c>
      <c r="O239" s="210">
        <f t="shared" si="75"/>
        <v>0</v>
      </c>
      <c r="P239" s="226">
        <f t="shared" si="78"/>
        <v>1660</v>
      </c>
      <c r="Q239" s="212">
        <v>220</v>
      </c>
      <c r="R239" s="212">
        <f t="shared" si="76"/>
        <v>365200</v>
      </c>
      <c r="S239" s="212">
        <v>107</v>
      </c>
      <c r="T239" s="212">
        <f t="shared" si="71"/>
        <v>177620</v>
      </c>
      <c r="U239" s="212">
        <f t="shared" si="77"/>
        <v>542820</v>
      </c>
    </row>
    <row r="240" spans="1:21" ht="25.5" hidden="1" x14ac:dyDescent="0.25">
      <c r="A240" s="254"/>
      <c r="B240" s="279" t="s">
        <v>355</v>
      </c>
      <c r="C240" s="207" t="s">
        <v>32</v>
      </c>
      <c r="D240" s="207">
        <v>11952</v>
      </c>
      <c r="E240" s="208">
        <v>147</v>
      </c>
      <c r="F240" s="208">
        <f t="shared" si="72"/>
        <v>1756944</v>
      </c>
      <c r="G240" s="208">
        <v>94</v>
      </c>
      <c r="H240" s="208">
        <f t="shared" si="69"/>
        <v>1123488</v>
      </c>
      <c r="I240" s="208">
        <f t="shared" si="73"/>
        <v>2880432</v>
      </c>
      <c r="J240" s="209"/>
      <c r="K240" s="210">
        <v>147</v>
      </c>
      <c r="L240" s="210">
        <f t="shared" si="74"/>
        <v>0</v>
      </c>
      <c r="M240" s="210">
        <v>94</v>
      </c>
      <c r="N240" s="210">
        <f t="shared" si="70"/>
        <v>0</v>
      </c>
      <c r="O240" s="210">
        <f t="shared" si="75"/>
        <v>0</v>
      </c>
      <c r="P240" s="226">
        <f t="shared" si="78"/>
        <v>11952</v>
      </c>
      <c r="Q240" s="212">
        <v>147</v>
      </c>
      <c r="R240" s="212">
        <f t="shared" si="76"/>
        <v>1756944</v>
      </c>
      <c r="S240" s="212">
        <v>94</v>
      </c>
      <c r="T240" s="212">
        <f t="shared" si="71"/>
        <v>1123488</v>
      </c>
      <c r="U240" s="212">
        <f t="shared" si="77"/>
        <v>2880432</v>
      </c>
    </row>
    <row r="241" spans="1:21" ht="15.75" hidden="1" x14ac:dyDescent="0.25">
      <c r="A241" s="254"/>
      <c r="B241" s="279" t="s">
        <v>356</v>
      </c>
      <c r="C241" s="207" t="s">
        <v>32</v>
      </c>
      <c r="D241" s="207">
        <v>150</v>
      </c>
      <c r="E241" s="208">
        <v>46</v>
      </c>
      <c r="F241" s="208">
        <f t="shared" si="72"/>
        <v>6900</v>
      </c>
      <c r="G241" s="208">
        <v>126</v>
      </c>
      <c r="H241" s="208">
        <f t="shared" si="69"/>
        <v>18900</v>
      </c>
      <c r="I241" s="208">
        <f t="shared" si="73"/>
        <v>25800</v>
      </c>
      <c r="J241" s="209"/>
      <c r="K241" s="210">
        <v>46</v>
      </c>
      <c r="L241" s="210">
        <f t="shared" si="74"/>
        <v>0</v>
      </c>
      <c r="M241" s="210">
        <v>126</v>
      </c>
      <c r="N241" s="210">
        <f t="shared" si="70"/>
        <v>0</v>
      </c>
      <c r="O241" s="210">
        <f t="shared" si="75"/>
        <v>0</v>
      </c>
      <c r="P241" s="226">
        <f t="shared" si="78"/>
        <v>150</v>
      </c>
      <c r="Q241" s="212">
        <v>46</v>
      </c>
      <c r="R241" s="212">
        <f t="shared" si="76"/>
        <v>6900</v>
      </c>
      <c r="S241" s="212">
        <v>126</v>
      </c>
      <c r="T241" s="212">
        <f t="shared" si="71"/>
        <v>18900</v>
      </c>
      <c r="U241" s="212">
        <f t="shared" si="77"/>
        <v>25800</v>
      </c>
    </row>
    <row r="242" spans="1:21" ht="15.75" hidden="1" x14ac:dyDescent="0.25">
      <c r="A242" s="254"/>
      <c r="B242" s="279" t="s">
        <v>357</v>
      </c>
      <c r="C242" s="207" t="s">
        <v>31</v>
      </c>
      <c r="D242" s="207">
        <v>100</v>
      </c>
      <c r="E242" s="208">
        <v>13</v>
      </c>
      <c r="F242" s="208">
        <f t="shared" si="72"/>
        <v>1300</v>
      </c>
      <c r="G242" s="208">
        <v>32</v>
      </c>
      <c r="H242" s="208">
        <f t="shared" si="69"/>
        <v>3200</v>
      </c>
      <c r="I242" s="208">
        <f t="shared" si="73"/>
        <v>4500</v>
      </c>
      <c r="J242" s="209"/>
      <c r="K242" s="210">
        <v>13</v>
      </c>
      <c r="L242" s="210">
        <f t="shared" si="74"/>
        <v>0</v>
      </c>
      <c r="M242" s="210">
        <v>32</v>
      </c>
      <c r="N242" s="210">
        <f t="shared" si="70"/>
        <v>0</v>
      </c>
      <c r="O242" s="210">
        <f t="shared" si="75"/>
        <v>0</v>
      </c>
      <c r="P242" s="226">
        <f t="shared" si="78"/>
        <v>100</v>
      </c>
      <c r="Q242" s="212">
        <v>13</v>
      </c>
      <c r="R242" s="212">
        <f t="shared" si="76"/>
        <v>1300</v>
      </c>
      <c r="S242" s="212">
        <v>32</v>
      </c>
      <c r="T242" s="212">
        <f t="shared" si="71"/>
        <v>3200</v>
      </c>
      <c r="U242" s="212">
        <f t="shared" si="77"/>
        <v>4500</v>
      </c>
    </row>
    <row r="243" spans="1:21" ht="15.75" hidden="1" x14ac:dyDescent="0.25">
      <c r="A243" s="254"/>
      <c r="B243" s="279" t="s">
        <v>268</v>
      </c>
      <c r="C243" s="207" t="s">
        <v>224</v>
      </c>
      <c r="D243" s="207">
        <v>1</v>
      </c>
      <c r="E243" s="208">
        <v>0</v>
      </c>
      <c r="F243" s="208">
        <f t="shared" si="72"/>
        <v>0</v>
      </c>
      <c r="G243" s="208">
        <v>23400</v>
      </c>
      <c r="H243" s="208">
        <f t="shared" si="69"/>
        <v>23400</v>
      </c>
      <c r="I243" s="208">
        <f t="shared" si="73"/>
        <v>23400</v>
      </c>
      <c r="J243" s="209"/>
      <c r="K243" s="210">
        <v>0</v>
      </c>
      <c r="L243" s="210">
        <f t="shared" si="74"/>
        <v>0</v>
      </c>
      <c r="M243" s="210">
        <v>23400</v>
      </c>
      <c r="N243" s="210">
        <f t="shared" si="70"/>
        <v>0</v>
      </c>
      <c r="O243" s="210">
        <f t="shared" si="75"/>
        <v>0</v>
      </c>
      <c r="P243" s="226">
        <f t="shared" si="78"/>
        <v>1</v>
      </c>
      <c r="Q243" s="212">
        <v>0</v>
      </c>
      <c r="R243" s="212">
        <f t="shared" si="76"/>
        <v>0</v>
      </c>
      <c r="S243" s="212">
        <v>23400</v>
      </c>
      <c r="T243" s="212">
        <f t="shared" si="71"/>
        <v>23400</v>
      </c>
      <c r="U243" s="212">
        <f t="shared" si="77"/>
        <v>23400</v>
      </c>
    </row>
    <row r="244" spans="1:21" ht="15.75" hidden="1" x14ac:dyDescent="0.25">
      <c r="A244" s="254"/>
      <c r="B244" s="279" t="s">
        <v>358</v>
      </c>
      <c r="C244" s="207" t="s">
        <v>224</v>
      </c>
      <c r="D244" s="207">
        <v>1</v>
      </c>
      <c r="E244" s="208">
        <v>113184</v>
      </c>
      <c r="F244" s="208">
        <f t="shared" si="72"/>
        <v>113184</v>
      </c>
      <c r="G244" s="208">
        <v>0</v>
      </c>
      <c r="H244" s="208">
        <f t="shared" si="69"/>
        <v>0</v>
      </c>
      <c r="I244" s="208">
        <f t="shared" si="73"/>
        <v>113184</v>
      </c>
      <c r="J244" s="209"/>
      <c r="K244" s="210">
        <v>113184</v>
      </c>
      <c r="L244" s="210">
        <f t="shared" si="74"/>
        <v>0</v>
      </c>
      <c r="M244" s="210">
        <v>0</v>
      </c>
      <c r="N244" s="210">
        <f t="shared" si="70"/>
        <v>0</v>
      </c>
      <c r="O244" s="210">
        <f t="shared" si="75"/>
        <v>0</v>
      </c>
      <c r="P244" s="226">
        <f t="shared" si="78"/>
        <v>1</v>
      </c>
      <c r="Q244" s="212">
        <v>113184</v>
      </c>
      <c r="R244" s="212">
        <f t="shared" si="76"/>
        <v>113184</v>
      </c>
      <c r="S244" s="212">
        <v>0</v>
      </c>
      <c r="T244" s="212">
        <f t="shared" si="71"/>
        <v>0</v>
      </c>
      <c r="U244" s="212">
        <f t="shared" si="77"/>
        <v>113184</v>
      </c>
    </row>
    <row r="245" spans="1:21" ht="17.45" hidden="1" customHeight="1" x14ac:dyDescent="0.25">
      <c r="A245" s="206" t="s">
        <v>359</v>
      </c>
      <c r="B245" s="279" t="s">
        <v>360</v>
      </c>
      <c r="C245" s="207"/>
      <c r="D245" s="207"/>
      <c r="E245" s="208"/>
      <c r="F245" s="208">
        <f>SUM(F246:F260)</f>
        <v>649191</v>
      </c>
      <c r="G245" s="208"/>
      <c r="H245" s="208">
        <f>SUM(H246:H260)</f>
        <v>2134911</v>
      </c>
      <c r="I245" s="208">
        <f>SUM(I246:I260)</f>
        <v>2784102</v>
      </c>
      <c r="J245" s="209"/>
      <c r="K245" s="210"/>
      <c r="L245" s="210">
        <f>SUM(L246:L260)</f>
        <v>0</v>
      </c>
      <c r="M245" s="210"/>
      <c r="N245" s="210">
        <f>SUM(N246:N260)</f>
        <v>0</v>
      </c>
      <c r="O245" s="210">
        <f>SUM(O246:O260)</f>
        <v>0</v>
      </c>
      <c r="P245" s="226">
        <f t="shared" si="78"/>
        <v>0</v>
      </c>
      <c r="Q245" s="212"/>
      <c r="R245" s="212">
        <f>SUM(R246:R260)</f>
        <v>649191</v>
      </c>
      <c r="S245" s="212"/>
      <c r="T245" s="212">
        <f>SUM(T246:T260)</f>
        <v>2134911</v>
      </c>
      <c r="U245" s="212">
        <f>SUM(U246:U260)</f>
        <v>2784102</v>
      </c>
    </row>
    <row r="246" spans="1:21" ht="15.75" hidden="1" x14ac:dyDescent="0.25">
      <c r="A246" s="206"/>
      <c r="B246" s="279" t="s">
        <v>361</v>
      </c>
      <c r="C246" s="291" t="s">
        <v>31</v>
      </c>
      <c r="D246" s="259">
        <v>10</v>
      </c>
      <c r="E246" s="208">
        <v>6668</v>
      </c>
      <c r="F246" s="208">
        <f t="shared" ref="F246:F258" si="79">E246*D246</f>
        <v>66680</v>
      </c>
      <c r="G246" s="208">
        <v>39380</v>
      </c>
      <c r="H246" s="208">
        <f t="shared" ref="H246:H258" si="80">G246*D246</f>
        <v>393800</v>
      </c>
      <c r="I246" s="208">
        <f t="shared" ref="I246:I258" si="81">H246+F246</f>
        <v>460480</v>
      </c>
      <c r="J246" s="265"/>
      <c r="K246" s="210">
        <v>6668</v>
      </c>
      <c r="L246" s="210">
        <f t="shared" ref="L246:L258" si="82">K246*J246</f>
        <v>0</v>
      </c>
      <c r="M246" s="210">
        <v>39380</v>
      </c>
      <c r="N246" s="210">
        <f t="shared" ref="N246:N258" si="83">M246*J246</f>
        <v>0</v>
      </c>
      <c r="O246" s="210">
        <f t="shared" ref="O246:O258" si="84">N246+L246</f>
        <v>0</v>
      </c>
      <c r="P246" s="226">
        <f t="shared" si="78"/>
        <v>10</v>
      </c>
      <c r="Q246" s="212">
        <v>6668</v>
      </c>
      <c r="R246" s="212">
        <f t="shared" ref="R246:R258" si="85">Q246*P246</f>
        <v>66680</v>
      </c>
      <c r="S246" s="212">
        <v>39380</v>
      </c>
      <c r="T246" s="212">
        <f t="shared" ref="T246:T258" si="86">S246*P246</f>
        <v>393800</v>
      </c>
      <c r="U246" s="212">
        <f t="shared" ref="U246:U258" si="87">T246+R246</f>
        <v>460480</v>
      </c>
    </row>
    <row r="247" spans="1:21" ht="15.75" hidden="1" x14ac:dyDescent="0.25">
      <c r="A247" s="206"/>
      <c r="B247" s="279" t="s">
        <v>362</v>
      </c>
      <c r="C247" s="291" t="s">
        <v>31</v>
      </c>
      <c r="D247" s="259">
        <v>24</v>
      </c>
      <c r="E247" s="208">
        <v>5668</v>
      </c>
      <c r="F247" s="208">
        <f t="shared" si="79"/>
        <v>136032</v>
      </c>
      <c r="G247" s="208">
        <v>23220</v>
      </c>
      <c r="H247" s="208">
        <f t="shared" si="80"/>
        <v>557280</v>
      </c>
      <c r="I247" s="208">
        <f t="shared" si="81"/>
        <v>693312</v>
      </c>
      <c r="J247" s="265"/>
      <c r="K247" s="210">
        <v>5668</v>
      </c>
      <c r="L247" s="210">
        <f t="shared" si="82"/>
        <v>0</v>
      </c>
      <c r="M247" s="210">
        <v>23220</v>
      </c>
      <c r="N247" s="210">
        <f t="shared" si="83"/>
        <v>0</v>
      </c>
      <c r="O247" s="210">
        <f t="shared" si="84"/>
        <v>0</v>
      </c>
      <c r="P247" s="226">
        <f t="shared" si="78"/>
        <v>24</v>
      </c>
      <c r="Q247" s="212">
        <v>5668</v>
      </c>
      <c r="R247" s="212">
        <f t="shared" si="85"/>
        <v>136032</v>
      </c>
      <c r="S247" s="212">
        <v>23220</v>
      </c>
      <c r="T247" s="212">
        <f t="shared" si="86"/>
        <v>557280</v>
      </c>
      <c r="U247" s="212">
        <f t="shared" si="87"/>
        <v>693312</v>
      </c>
    </row>
    <row r="248" spans="1:21" ht="15.75" hidden="1" x14ac:dyDescent="0.25">
      <c r="A248" s="206"/>
      <c r="B248" s="279" t="s">
        <v>363</v>
      </c>
      <c r="C248" s="291" t="s">
        <v>31</v>
      </c>
      <c r="D248" s="259">
        <v>1</v>
      </c>
      <c r="E248" s="208">
        <v>1965</v>
      </c>
      <c r="F248" s="208">
        <f t="shared" si="79"/>
        <v>1965</v>
      </c>
      <c r="G248" s="208">
        <v>7007</v>
      </c>
      <c r="H248" s="208">
        <f t="shared" si="80"/>
        <v>7007</v>
      </c>
      <c r="I248" s="208">
        <f t="shared" si="81"/>
        <v>8972</v>
      </c>
      <c r="J248" s="265"/>
      <c r="K248" s="210">
        <v>1965</v>
      </c>
      <c r="L248" s="210">
        <f t="shared" si="82"/>
        <v>0</v>
      </c>
      <c r="M248" s="210">
        <v>7007</v>
      </c>
      <c r="N248" s="210">
        <f t="shared" si="83"/>
        <v>0</v>
      </c>
      <c r="O248" s="210">
        <f t="shared" si="84"/>
        <v>0</v>
      </c>
      <c r="P248" s="226">
        <f t="shared" si="78"/>
        <v>1</v>
      </c>
      <c r="Q248" s="212">
        <v>1965</v>
      </c>
      <c r="R248" s="212">
        <f t="shared" si="85"/>
        <v>1965</v>
      </c>
      <c r="S248" s="212">
        <v>7007</v>
      </c>
      <c r="T248" s="212">
        <f t="shared" si="86"/>
        <v>7007</v>
      </c>
      <c r="U248" s="212">
        <f t="shared" si="87"/>
        <v>8972</v>
      </c>
    </row>
    <row r="249" spans="1:21" ht="15.75" hidden="1" x14ac:dyDescent="0.25">
      <c r="A249" s="206"/>
      <c r="B249" s="279" t="s">
        <v>364</v>
      </c>
      <c r="C249" s="291" t="s">
        <v>31</v>
      </c>
      <c r="D249" s="259">
        <v>34</v>
      </c>
      <c r="E249" s="208">
        <v>655</v>
      </c>
      <c r="F249" s="208">
        <f t="shared" si="79"/>
        <v>22270</v>
      </c>
      <c r="G249" s="208">
        <v>2366</v>
      </c>
      <c r="H249" s="208">
        <f t="shared" si="80"/>
        <v>80444</v>
      </c>
      <c r="I249" s="208">
        <f t="shared" si="81"/>
        <v>102714</v>
      </c>
      <c r="J249" s="265"/>
      <c r="K249" s="210">
        <v>655</v>
      </c>
      <c r="L249" s="210">
        <f t="shared" si="82"/>
        <v>0</v>
      </c>
      <c r="M249" s="210">
        <v>2366</v>
      </c>
      <c r="N249" s="210">
        <f t="shared" si="83"/>
        <v>0</v>
      </c>
      <c r="O249" s="210">
        <f t="shared" si="84"/>
        <v>0</v>
      </c>
      <c r="P249" s="226">
        <f t="shared" si="78"/>
        <v>34</v>
      </c>
      <c r="Q249" s="212">
        <v>655</v>
      </c>
      <c r="R249" s="212">
        <f t="shared" si="85"/>
        <v>22270</v>
      </c>
      <c r="S249" s="212">
        <v>2366</v>
      </c>
      <c r="T249" s="212">
        <f t="shared" si="86"/>
        <v>80444</v>
      </c>
      <c r="U249" s="212">
        <f t="shared" si="87"/>
        <v>102714</v>
      </c>
    </row>
    <row r="250" spans="1:21" ht="15.75" hidden="1" x14ac:dyDescent="0.25">
      <c r="A250" s="206"/>
      <c r="B250" s="279" t="s">
        <v>365</v>
      </c>
      <c r="C250" s="291" t="s">
        <v>31</v>
      </c>
      <c r="D250" s="259">
        <v>3</v>
      </c>
      <c r="E250" s="208">
        <v>3144</v>
      </c>
      <c r="F250" s="208">
        <f t="shared" si="79"/>
        <v>9432</v>
      </c>
      <c r="G250" s="208">
        <v>122036</v>
      </c>
      <c r="H250" s="208">
        <f t="shared" si="80"/>
        <v>366108</v>
      </c>
      <c r="I250" s="208">
        <f t="shared" si="81"/>
        <v>375540</v>
      </c>
      <c r="J250" s="265"/>
      <c r="K250" s="210">
        <v>3144</v>
      </c>
      <c r="L250" s="210">
        <f t="shared" si="82"/>
        <v>0</v>
      </c>
      <c r="M250" s="210">
        <v>122036</v>
      </c>
      <c r="N250" s="210">
        <f t="shared" si="83"/>
        <v>0</v>
      </c>
      <c r="O250" s="210">
        <f t="shared" si="84"/>
        <v>0</v>
      </c>
      <c r="P250" s="226">
        <f t="shared" si="78"/>
        <v>3</v>
      </c>
      <c r="Q250" s="212">
        <v>3144</v>
      </c>
      <c r="R250" s="212">
        <f t="shared" si="85"/>
        <v>9432</v>
      </c>
      <c r="S250" s="212">
        <v>122036</v>
      </c>
      <c r="T250" s="212">
        <f t="shared" si="86"/>
        <v>366108</v>
      </c>
      <c r="U250" s="212">
        <f t="shared" si="87"/>
        <v>375540</v>
      </c>
    </row>
    <row r="251" spans="1:21" ht="25.5" hidden="1" x14ac:dyDescent="0.25">
      <c r="A251" s="206"/>
      <c r="B251" s="279" t="s">
        <v>366</v>
      </c>
      <c r="C251" s="291" t="s">
        <v>31</v>
      </c>
      <c r="D251" s="259">
        <v>34</v>
      </c>
      <c r="E251" s="208">
        <v>262</v>
      </c>
      <c r="F251" s="208">
        <f t="shared" si="79"/>
        <v>8908</v>
      </c>
      <c r="G251" s="208">
        <v>13780</v>
      </c>
      <c r="H251" s="208">
        <f t="shared" si="80"/>
        <v>468520</v>
      </c>
      <c r="I251" s="208">
        <f t="shared" si="81"/>
        <v>477428</v>
      </c>
      <c r="J251" s="265"/>
      <c r="K251" s="210">
        <v>262</v>
      </c>
      <c r="L251" s="210">
        <f t="shared" si="82"/>
        <v>0</v>
      </c>
      <c r="M251" s="210">
        <v>13780</v>
      </c>
      <c r="N251" s="210">
        <f t="shared" si="83"/>
        <v>0</v>
      </c>
      <c r="O251" s="210">
        <f t="shared" si="84"/>
        <v>0</v>
      </c>
      <c r="P251" s="226">
        <f t="shared" si="78"/>
        <v>34</v>
      </c>
      <c r="Q251" s="212">
        <v>262</v>
      </c>
      <c r="R251" s="212">
        <f t="shared" si="85"/>
        <v>8908</v>
      </c>
      <c r="S251" s="212">
        <v>13780</v>
      </c>
      <c r="T251" s="212">
        <f t="shared" si="86"/>
        <v>468520</v>
      </c>
      <c r="U251" s="212">
        <f t="shared" si="87"/>
        <v>477428</v>
      </c>
    </row>
    <row r="252" spans="1:21" ht="15.75" hidden="1" x14ac:dyDescent="0.25">
      <c r="A252" s="206"/>
      <c r="B252" s="279" t="s">
        <v>367</v>
      </c>
      <c r="C252" s="291" t="s">
        <v>31</v>
      </c>
      <c r="D252" s="259">
        <v>2</v>
      </c>
      <c r="E252" s="208">
        <v>1310</v>
      </c>
      <c r="F252" s="208">
        <f t="shared" si="79"/>
        <v>2620</v>
      </c>
      <c r="G252" s="208">
        <v>4836</v>
      </c>
      <c r="H252" s="208">
        <f t="shared" si="80"/>
        <v>9672</v>
      </c>
      <c r="I252" s="208">
        <f t="shared" si="81"/>
        <v>12292</v>
      </c>
      <c r="J252" s="265"/>
      <c r="K252" s="210">
        <v>1310</v>
      </c>
      <c r="L252" s="210">
        <f t="shared" si="82"/>
        <v>0</v>
      </c>
      <c r="M252" s="210">
        <v>4836</v>
      </c>
      <c r="N252" s="210">
        <f t="shared" si="83"/>
        <v>0</v>
      </c>
      <c r="O252" s="210">
        <f t="shared" si="84"/>
        <v>0</v>
      </c>
      <c r="P252" s="226">
        <f t="shared" si="78"/>
        <v>2</v>
      </c>
      <c r="Q252" s="212">
        <v>1310</v>
      </c>
      <c r="R252" s="212">
        <f t="shared" si="85"/>
        <v>2620</v>
      </c>
      <c r="S252" s="212">
        <v>4836</v>
      </c>
      <c r="T252" s="212">
        <f t="shared" si="86"/>
        <v>9672</v>
      </c>
      <c r="U252" s="212">
        <f t="shared" si="87"/>
        <v>12292</v>
      </c>
    </row>
    <row r="253" spans="1:21" ht="15.75" hidden="1" x14ac:dyDescent="0.25">
      <c r="A253" s="206"/>
      <c r="B253" s="279" t="s">
        <v>368</v>
      </c>
      <c r="C253" s="291" t="s">
        <v>31</v>
      </c>
      <c r="D253" s="259">
        <v>2</v>
      </c>
      <c r="E253" s="208">
        <v>66</v>
      </c>
      <c r="F253" s="208">
        <f t="shared" si="79"/>
        <v>132</v>
      </c>
      <c r="G253" s="208">
        <v>471</v>
      </c>
      <c r="H253" s="208">
        <f t="shared" si="80"/>
        <v>942</v>
      </c>
      <c r="I253" s="208">
        <f t="shared" si="81"/>
        <v>1074</v>
      </c>
      <c r="J253" s="265"/>
      <c r="K253" s="210">
        <v>66</v>
      </c>
      <c r="L253" s="210">
        <f t="shared" si="82"/>
        <v>0</v>
      </c>
      <c r="M253" s="210">
        <v>471</v>
      </c>
      <c r="N253" s="210">
        <f t="shared" si="83"/>
        <v>0</v>
      </c>
      <c r="O253" s="210">
        <f t="shared" si="84"/>
        <v>0</v>
      </c>
      <c r="P253" s="226">
        <f t="shared" si="78"/>
        <v>2</v>
      </c>
      <c r="Q253" s="212">
        <v>66</v>
      </c>
      <c r="R253" s="212">
        <f t="shared" si="85"/>
        <v>132</v>
      </c>
      <c r="S253" s="212">
        <v>471</v>
      </c>
      <c r="T253" s="212">
        <f t="shared" si="86"/>
        <v>942</v>
      </c>
      <c r="U253" s="212">
        <f t="shared" si="87"/>
        <v>1074</v>
      </c>
    </row>
    <row r="254" spans="1:21" ht="25.5" hidden="1" x14ac:dyDescent="0.25">
      <c r="A254" s="206"/>
      <c r="B254" s="279" t="s">
        <v>369</v>
      </c>
      <c r="C254" s="291" t="s">
        <v>31</v>
      </c>
      <c r="D254" s="259">
        <v>34</v>
      </c>
      <c r="E254" s="208">
        <v>131</v>
      </c>
      <c r="F254" s="208">
        <f t="shared" si="79"/>
        <v>4454</v>
      </c>
      <c r="G254" s="208">
        <v>122</v>
      </c>
      <c r="H254" s="208">
        <f t="shared" si="80"/>
        <v>4148</v>
      </c>
      <c r="I254" s="208">
        <f t="shared" si="81"/>
        <v>8602</v>
      </c>
      <c r="J254" s="265"/>
      <c r="K254" s="210">
        <v>131</v>
      </c>
      <c r="L254" s="210">
        <f t="shared" si="82"/>
        <v>0</v>
      </c>
      <c r="M254" s="210">
        <v>122</v>
      </c>
      <c r="N254" s="210">
        <f t="shared" si="83"/>
        <v>0</v>
      </c>
      <c r="O254" s="210">
        <f t="shared" si="84"/>
        <v>0</v>
      </c>
      <c r="P254" s="226">
        <f t="shared" si="78"/>
        <v>34</v>
      </c>
      <c r="Q254" s="212">
        <v>131</v>
      </c>
      <c r="R254" s="212">
        <f t="shared" si="85"/>
        <v>4454</v>
      </c>
      <c r="S254" s="212">
        <v>122</v>
      </c>
      <c r="T254" s="212">
        <f t="shared" si="86"/>
        <v>4148</v>
      </c>
      <c r="U254" s="212">
        <f t="shared" si="87"/>
        <v>8602</v>
      </c>
    </row>
    <row r="255" spans="1:21" ht="15.75" hidden="1" x14ac:dyDescent="0.25">
      <c r="A255" s="206"/>
      <c r="B255" s="279" t="s">
        <v>370</v>
      </c>
      <c r="C255" s="291" t="s">
        <v>31</v>
      </c>
      <c r="D255" s="259">
        <v>500</v>
      </c>
      <c r="E255" s="208">
        <v>33</v>
      </c>
      <c r="F255" s="208">
        <f t="shared" si="79"/>
        <v>16500</v>
      </c>
      <c r="G255" s="208">
        <v>42</v>
      </c>
      <c r="H255" s="208">
        <f t="shared" si="80"/>
        <v>21000</v>
      </c>
      <c r="I255" s="208">
        <f t="shared" si="81"/>
        <v>37500</v>
      </c>
      <c r="J255" s="265"/>
      <c r="K255" s="210">
        <v>33</v>
      </c>
      <c r="L255" s="210">
        <f t="shared" si="82"/>
        <v>0</v>
      </c>
      <c r="M255" s="210">
        <v>42</v>
      </c>
      <c r="N255" s="210">
        <f t="shared" si="83"/>
        <v>0</v>
      </c>
      <c r="O255" s="210">
        <f t="shared" si="84"/>
        <v>0</v>
      </c>
      <c r="P255" s="226">
        <f t="shared" si="78"/>
        <v>500</v>
      </c>
      <c r="Q255" s="212">
        <v>33</v>
      </c>
      <c r="R255" s="212">
        <f t="shared" si="85"/>
        <v>16500</v>
      </c>
      <c r="S255" s="212">
        <v>42</v>
      </c>
      <c r="T255" s="212">
        <f t="shared" si="86"/>
        <v>21000</v>
      </c>
      <c r="U255" s="212">
        <f t="shared" si="87"/>
        <v>37500</v>
      </c>
    </row>
    <row r="256" spans="1:21" ht="25.5" hidden="1" x14ac:dyDescent="0.25">
      <c r="A256" s="206"/>
      <c r="B256" s="279" t="s">
        <v>371</v>
      </c>
      <c r="C256" s="291" t="s">
        <v>32</v>
      </c>
      <c r="D256" s="259">
        <v>2035</v>
      </c>
      <c r="E256" s="208">
        <v>162</v>
      </c>
      <c r="F256" s="208">
        <f t="shared" si="79"/>
        <v>329670</v>
      </c>
      <c r="G256" s="208">
        <v>94</v>
      </c>
      <c r="H256" s="208">
        <f t="shared" si="80"/>
        <v>191290</v>
      </c>
      <c r="I256" s="208">
        <f t="shared" si="81"/>
        <v>520960</v>
      </c>
      <c r="J256" s="265"/>
      <c r="K256" s="210">
        <v>162</v>
      </c>
      <c r="L256" s="210">
        <f t="shared" si="82"/>
        <v>0</v>
      </c>
      <c r="M256" s="210">
        <v>94</v>
      </c>
      <c r="N256" s="210">
        <f t="shared" si="83"/>
        <v>0</v>
      </c>
      <c r="O256" s="210">
        <f t="shared" si="84"/>
        <v>0</v>
      </c>
      <c r="P256" s="226">
        <f t="shared" si="78"/>
        <v>2035</v>
      </c>
      <c r="Q256" s="212">
        <v>162</v>
      </c>
      <c r="R256" s="212">
        <f t="shared" si="85"/>
        <v>329670</v>
      </c>
      <c r="S256" s="212">
        <v>94</v>
      </c>
      <c r="T256" s="212">
        <f t="shared" si="86"/>
        <v>191290</v>
      </c>
      <c r="U256" s="212">
        <f t="shared" si="87"/>
        <v>520960</v>
      </c>
    </row>
    <row r="257" spans="1:21" ht="15.75" hidden="1" x14ac:dyDescent="0.25">
      <c r="A257" s="206"/>
      <c r="B257" s="279" t="s">
        <v>356</v>
      </c>
      <c r="C257" s="291" t="s">
        <v>32</v>
      </c>
      <c r="D257" s="259">
        <v>250</v>
      </c>
      <c r="E257" s="208">
        <v>46</v>
      </c>
      <c r="F257" s="208">
        <f t="shared" si="79"/>
        <v>11500</v>
      </c>
      <c r="G257" s="208">
        <v>126</v>
      </c>
      <c r="H257" s="208">
        <f t="shared" si="80"/>
        <v>31500</v>
      </c>
      <c r="I257" s="208">
        <f t="shared" si="81"/>
        <v>43000</v>
      </c>
      <c r="J257" s="265"/>
      <c r="K257" s="210">
        <v>46</v>
      </c>
      <c r="L257" s="210">
        <f t="shared" si="82"/>
        <v>0</v>
      </c>
      <c r="M257" s="210">
        <v>126</v>
      </c>
      <c r="N257" s="210">
        <f t="shared" si="83"/>
        <v>0</v>
      </c>
      <c r="O257" s="210">
        <f t="shared" si="84"/>
        <v>0</v>
      </c>
      <c r="P257" s="226">
        <f t="shared" si="78"/>
        <v>250</v>
      </c>
      <c r="Q257" s="212">
        <v>46</v>
      </c>
      <c r="R257" s="212">
        <f t="shared" si="85"/>
        <v>11500</v>
      </c>
      <c r="S257" s="212">
        <v>126</v>
      </c>
      <c r="T257" s="212">
        <f t="shared" si="86"/>
        <v>31500</v>
      </c>
      <c r="U257" s="212">
        <f t="shared" si="87"/>
        <v>43000</v>
      </c>
    </row>
    <row r="258" spans="1:21" ht="15.75" hidden="1" x14ac:dyDescent="0.25">
      <c r="A258" s="206"/>
      <c r="B258" s="279" t="s">
        <v>357</v>
      </c>
      <c r="C258" s="291" t="s">
        <v>31</v>
      </c>
      <c r="D258" s="259">
        <v>100</v>
      </c>
      <c r="E258" s="208">
        <v>13</v>
      </c>
      <c r="F258" s="208">
        <f t="shared" si="79"/>
        <v>1300</v>
      </c>
      <c r="G258" s="208">
        <v>32</v>
      </c>
      <c r="H258" s="208">
        <f t="shared" si="80"/>
        <v>3200</v>
      </c>
      <c r="I258" s="208">
        <f t="shared" si="81"/>
        <v>4500</v>
      </c>
      <c r="J258" s="265"/>
      <c r="K258" s="210">
        <v>13</v>
      </c>
      <c r="L258" s="210">
        <f t="shared" si="82"/>
        <v>0</v>
      </c>
      <c r="M258" s="210">
        <v>32</v>
      </c>
      <c r="N258" s="210">
        <f t="shared" si="83"/>
        <v>0</v>
      </c>
      <c r="O258" s="210">
        <f t="shared" si="84"/>
        <v>0</v>
      </c>
      <c r="P258" s="226">
        <f t="shared" si="78"/>
        <v>100</v>
      </c>
      <c r="Q258" s="212">
        <v>13</v>
      </c>
      <c r="R258" s="212">
        <f t="shared" si="85"/>
        <v>1300</v>
      </c>
      <c r="S258" s="212">
        <v>32</v>
      </c>
      <c r="T258" s="212">
        <f t="shared" si="86"/>
        <v>3200</v>
      </c>
      <c r="U258" s="212">
        <f t="shared" si="87"/>
        <v>4500</v>
      </c>
    </row>
    <row r="259" spans="1:21" ht="15.75" hidden="1" x14ac:dyDescent="0.25">
      <c r="A259" s="206"/>
      <c r="B259" s="279" t="s">
        <v>268</v>
      </c>
      <c r="C259" s="291" t="s">
        <v>224</v>
      </c>
      <c r="D259" s="259">
        <v>1</v>
      </c>
      <c r="E259" s="208">
        <v>0</v>
      </c>
      <c r="F259" s="208"/>
      <c r="G259" s="208">
        <v>0</v>
      </c>
      <c r="H259" s="208"/>
      <c r="I259" s="208"/>
      <c r="J259" s="265"/>
      <c r="K259" s="210">
        <v>0</v>
      </c>
      <c r="L259" s="210"/>
      <c r="M259" s="210">
        <v>0</v>
      </c>
      <c r="N259" s="210"/>
      <c r="O259" s="210"/>
      <c r="P259" s="226">
        <f t="shared" si="78"/>
        <v>1</v>
      </c>
      <c r="Q259" s="212">
        <v>0</v>
      </c>
      <c r="R259" s="212"/>
      <c r="S259" s="212">
        <v>0</v>
      </c>
      <c r="T259" s="212"/>
      <c r="U259" s="212"/>
    </row>
    <row r="260" spans="1:21" ht="15.75" hidden="1" x14ac:dyDescent="0.25">
      <c r="A260" s="206"/>
      <c r="B260" s="279" t="s">
        <v>358</v>
      </c>
      <c r="C260" s="291" t="s">
        <v>224</v>
      </c>
      <c r="D260" s="259">
        <v>1</v>
      </c>
      <c r="E260" s="208">
        <v>37728</v>
      </c>
      <c r="F260" s="208">
        <f>E260*D260</f>
        <v>37728</v>
      </c>
      <c r="G260" s="208"/>
      <c r="H260" s="208"/>
      <c r="I260" s="208">
        <f>H260+F260</f>
        <v>37728</v>
      </c>
      <c r="J260" s="265"/>
      <c r="K260" s="210">
        <v>37728</v>
      </c>
      <c r="L260" s="210">
        <f>K260*J260</f>
        <v>0</v>
      </c>
      <c r="M260" s="210"/>
      <c r="N260" s="210"/>
      <c r="O260" s="210">
        <f>N260+L260</f>
        <v>0</v>
      </c>
      <c r="P260" s="226">
        <f t="shared" si="78"/>
        <v>1</v>
      </c>
      <c r="Q260" s="212">
        <v>37728</v>
      </c>
      <c r="R260" s="212">
        <f>Q260*P260</f>
        <v>37728</v>
      </c>
      <c r="S260" s="212"/>
      <c r="T260" s="212"/>
      <c r="U260" s="212">
        <f>T260+R260</f>
        <v>37728</v>
      </c>
    </row>
    <row r="261" spans="1:21" ht="17.45" hidden="1" customHeight="1" x14ac:dyDescent="0.25">
      <c r="A261" s="206" t="s">
        <v>372</v>
      </c>
      <c r="B261" s="279" t="s">
        <v>373</v>
      </c>
      <c r="C261" s="207"/>
      <c r="D261" s="207"/>
      <c r="E261" s="208"/>
      <c r="F261" s="208">
        <f>SUM(F262:F263)</f>
        <v>1030957</v>
      </c>
      <c r="G261" s="208"/>
      <c r="H261" s="208">
        <f>SUM(H262:H263)</f>
        <v>1480617</v>
      </c>
      <c r="I261" s="208">
        <f>SUM(I262:I263)</f>
        <v>2511574</v>
      </c>
      <c r="J261" s="209"/>
      <c r="K261" s="210"/>
      <c r="L261" s="210">
        <f>SUM(L262:L263)</f>
        <v>0</v>
      </c>
      <c r="M261" s="210"/>
      <c r="N261" s="210">
        <f>SUM(N262:N263)</f>
        <v>0</v>
      </c>
      <c r="O261" s="210">
        <f>SUM(O262:O263)</f>
        <v>0</v>
      </c>
      <c r="P261" s="226">
        <f t="shared" si="78"/>
        <v>0</v>
      </c>
      <c r="Q261" s="212"/>
      <c r="R261" s="212">
        <f>SUM(R262:R263)</f>
        <v>1030957</v>
      </c>
      <c r="S261" s="212"/>
      <c r="T261" s="212">
        <f>SUM(T262:T263)</f>
        <v>1480617</v>
      </c>
      <c r="U261" s="212">
        <f>SUM(U262:U263)</f>
        <v>2511574</v>
      </c>
    </row>
    <row r="262" spans="1:21" ht="17.45" hidden="1" customHeight="1" x14ac:dyDescent="0.25">
      <c r="A262" s="240"/>
      <c r="B262" s="228" t="s">
        <v>274</v>
      </c>
      <c r="C262" s="240" t="s">
        <v>224</v>
      </c>
      <c r="D262" s="282">
        <v>1</v>
      </c>
      <c r="E262" s="234">
        <v>117977</v>
      </c>
      <c r="F262" s="234">
        <f>E262*D262</f>
        <v>117977</v>
      </c>
      <c r="G262" s="234">
        <v>197097</v>
      </c>
      <c r="H262" s="234">
        <f>G262*D262</f>
        <v>197097</v>
      </c>
      <c r="I262" s="234">
        <f>F262+H262</f>
        <v>315074</v>
      </c>
      <c r="J262" s="283"/>
      <c r="K262" s="237">
        <v>117977</v>
      </c>
      <c r="L262" s="237">
        <f>K262*J262</f>
        <v>0</v>
      </c>
      <c r="M262" s="237">
        <v>197097</v>
      </c>
      <c r="N262" s="237">
        <f>M262*J262</f>
        <v>0</v>
      </c>
      <c r="O262" s="237">
        <f>L262+N262</f>
        <v>0</v>
      </c>
      <c r="P262" s="226">
        <f t="shared" si="78"/>
        <v>1</v>
      </c>
      <c r="Q262" s="241">
        <v>117977</v>
      </c>
      <c r="R262" s="241">
        <f>Q262*P262</f>
        <v>117977</v>
      </c>
      <c r="S262" s="241">
        <v>197097</v>
      </c>
      <c r="T262" s="241">
        <f>S262*P262</f>
        <v>197097</v>
      </c>
      <c r="U262" s="239">
        <f>R262+T262</f>
        <v>315074</v>
      </c>
    </row>
    <row r="263" spans="1:21" ht="17.45" hidden="1" customHeight="1" x14ac:dyDescent="0.25">
      <c r="A263" s="240"/>
      <c r="B263" s="228" t="s">
        <v>285</v>
      </c>
      <c r="C263" s="240" t="s">
        <v>213</v>
      </c>
      <c r="D263" s="282">
        <v>3820</v>
      </c>
      <c r="E263" s="234">
        <v>239</v>
      </c>
      <c r="F263" s="234">
        <f>E263*D263</f>
        <v>912980</v>
      </c>
      <c r="G263" s="234">
        <v>336</v>
      </c>
      <c r="H263" s="234">
        <f>G263*D263</f>
        <v>1283520</v>
      </c>
      <c r="I263" s="234">
        <f>F263+H263</f>
        <v>2196500</v>
      </c>
      <c r="J263" s="283"/>
      <c r="K263" s="237">
        <v>239</v>
      </c>
      <c r="L263" s="237">
        <f>K263*J263</f>
        <v>0</v>
      </c>
      <c r="M263" s="237">
        <v>336</v>
      </c>
      <c r="N263" s="237">
        <f>M263*J263</f>
        <v>0</v>
      </c>
      <c r="O263" s="237">
        <f>L263+N263</f>
        <v>0</v>
      </c>
      <c r="P263" s="226">
        <f t="shared" si="78"/>
        <v>3820</v>
      </c>
      <c r="Q263" s="241">
        <v>239</v>
      </c>
      <c r="R263" s="241">
        <f>Q263*P263</f>
        <v>912980</v>
      </c>
      <c r="S263" s="241">
        <v>336</v>
      </c>
      <c r="T263" s="241">
        <f>S263*P263</f>
        <v>1283520</v>
      </c>
      <c r="U263" s="239">
        <f>R263+T263</f>
        <v>2196500</v>
      </c>
    </row>
    <row r="264" spans="1:21" ht="24" hidden="1" customHeight="1" x14ac:dyDescent="0.25">
      <c r="A264" s="206" t="s">
        <v>374</v>
      </c>
      <c r="B264" s="279" t="s">
        <v>375</v>
      </c>
      <c r="C264" s="207"/>
      <c r="D264" s="207"/>
      <c r="E264" s="208"/>
      <c r="F264" s="208">
        <f>SUM(F265:F271)</f>
        <v>583804</v>
      </c>
      <c r="G264" s="208"/>
      <c r="H264" s="208">
        <f>SUM(H265:H271)</f>
        <v>7615220</v>
      </c>
      <c r="I264" s="208">
        <f>SUM(I265:I271)</f>
        <v>8199024</v>
      </c>
      <c r="J264" s="209"/>
      <c r="K264" s="210"/>
      <c r="L264" s="210">
        <f>SUM(L265:L271)</f>
        <v>0</v>
      </c>
      <c r="M264" s="210"/>
      <c r="N264" s="210">
        <f>SUM(N265:N271)</f>
        <v>0</v>
      </c>
      <c r="O264" s="210">
        <f>SUM(O265:O271)</f>
        <v>0</v>
      </c>
      <c r="P264" s="226">
        <f t="shared" si="78"/>
        <v>0</v>
      </c>
      <c r="Q264" s="212"/>
      <c r="R264" s="212">
        <f>SUM(R265:R271)</f>
        <v>583804</v>
      </c>
      <c r="S264" s="212"/>
      <c r="T264" s="212">
        <f>SUM(T265:T271)</f>
        <v>7615220</v>
      </c>
      <c r="U264" s="212">
        <f>SUM(U265:U271)</f>
        <v>8199024</v>
      </c>
    </row>
    <row r="265" spans="1:21" ht="25.5" hidden="1" customHeight="1" x14ac:dyDescent="0.25">
      <c r="A265" s="206"/>
      <c r="B265" s="279" t="s">
        <v>376</v>
      </c>
      <c r="C265" s="259" t="s">
        <v>31</v>
      </c>
      <c r="D265" s="259">
        <v>1</v>
      </c>
      <c r="E265" s="208">
        <v>7074</v>
      </c>
      <c r="F265" s="208">
        <f t="shared" ref="F265:F271" si="88">E265*D265</f>
        <v>7074</v>
      </c>
      <c r="G265" s="208">
        <v>114040</v>
      </c>
      <c r="H265" s="208">
        <f t="shared" ref="H265:H270" si="89">G265*D265</f>
        <v>114040</v>
      </c>
      <c r="I265" s="208">
        <f t="shared" ref="I265:I271" si="90">H265+F265</f>
        <v>121114</v>
      </c>
      <c r="J265" s="265"/>
      <c r="K265" s="210">
        <v>7074</v>
      </c>
      <c r="L265" s="210">
        <f t="shared" ref="L265:L271" si="91">K265*J265</f>
        <v>0</v>
      </c>
      <c r="M265" s="210">
        <v>114040</v>
      </c>
      <c r="N265" s="210">
        <f t="shared" ref="N265:N270" si="92">M265*J265</f>
        <v>0</v>
      </c>
      <c r="O265" s="210">
        <f t="shared" ref="O265:O271" si="93">N265+L265</f>
        <v>0</v>
      </c>
      <c r="P265" s="226">
        <f t="shared" si="78"/>
        <v>1</v>
      </c>
      <c r="Q265" s="212">
        <v>7074</v>
      </c>
      <c r="R265" s="212">
        <f t="shared" ref="R265:R271" si="94">Q265*P265</f>
        <v>7074</v>
      </c>
      <c r="S265" s="212">
        <v>114040</v>
      </c>
      <c r="T265" s="212">
        <f t="shared" ref="T265:T270" si="95">S265*P265</f>
        <v>114040</v>
      </c>
      <c r="U265" s="212">
        <f t="shared" ref="U265:U271" si="96">T265+R265</f>
        <v>121114</v>
      </c>
    </row>
    <row r="266" spans="1:21" ht="27" hidden="1" customHeight="1" x14ac:dyDescent="0.25">
      <c r="A266" s="206"/>
      <c r="B266" s="279" t="s">
        <v>377</v>
      </c>
      <c r="C266" s="259" t="s">
        <v>378</v>
      </c>
      <c r="D266" s="259">
        <v>170</v>
      </c>
      <c r="E266" s="208">
        <v>232</v>
      </c>
      <c r="F266" s="208">
        <f t="shared" si="88"/>
        <v>39440</v>
      </c>
      <c r="G266" s="208">
        <v>754</v>
      </c>
      <c r="H266" s="208">
        <f t="shared" si="89"/>
        <v>128180</v>
      </c>
      <c r="I266" s="208">
        <f t="shared" si="90"/>
        <v>167620</v>
      </c>
      <c r="J266" s="265"/>
      <c r="K266" s="210">
        <v>232</v>
      </c>
      <c r="L266" s="210">
        <f t="shared" si="91"/>
        <v>0</v>
      </c>
      <c r="M266" s="210">
        <v>754</v>
      </c>
      <c r="N266" s="210">
        <f t="shared" si="92"/>
        <v>0</v>
      </c>
      <c r="O266" s="210">
        <f t="shared" si="93"/>
        <v>0</v>
      </c>
      <c r="P266" s="226">
        <f t="shared" si="78"/>
        <v>170</v>
      </c>
      <c r="Q266" s="212">
        <v>232</v>
      </c>
      <c r="R266" s="212">
        <f t="shared" si="94"/>
        <v>39440</v>
      </c>
      <c r="S266" s="212">
        <v>754</v>
      </c>
      <c r="T266" s="212">
        <f t="shared" si="95"/>
        <v>128180</v>
      </c>
      <c r="U266" s="212">
        <f t="shared" si="96"/>
        <v>167620</v>
      </c>
    </row>
    <row r="267" spans="1:21" ht="30" hidden="1" customHeight="1" x14ac:dyDescent="0.25">
      <c r="A267" s="206"/>
      <c r="B267" s="279" t="s">
        <v>379</v>
      </c>
      <c r="C267" s="259" t="s">
        <v>378</v>
      </c>
      <c r="D267" s="259">
        <v>400</v>
      </c>
      <c r="E267" s="208">
        <v>182</v>
      </c>
      <c r="F267" s="208">
        <f t="shared" si="88"/>
        <v>72800</v>
      </c>
      <c r="G267" s="208">
        <v>209</v>
      </c>
      <c r="H267" s="208">
        <f t="shared" si="89"/>
        <v>83600</v>
      </c>
      <c r="I267" s="208">
        <f t="shared" si="90"/>
        <v>156400</v>
      </c>
      <c r="J267" s="265"/>
      <c r="K267" s="210">
        <v>182</v>
      </c>
      <c r="L267" s="210">
        <f t="shared" si="91"/>
        <v>0</v>
      </c>
      <c r="M267" s="210">
        <v>209</v>
      </c>
      <c r="N267" s="210">
        <f t="shared" si="92"/>
        <v>0</v>
      </c>
      <c r="O267" s="210">
        <f t="shared" si="93"/>
        <v>0</v>
      </c>
      <c r="P267" s="226">
        <f t="shared" si="78"/>
        <v>400</v>
      </c>
      <c r="Q267" s="212">
        <v>182</v>
      </c>
      <c r="R267" s="212">
        <f t="shared" si="94"/>
        <v>72800</v>
      </c>
      <c r="S267" s="212">
        <v>209</v>
      </c>
      <c r="T267" s="212">
        <f t="shared" si="95"/>
        <v>83600</v>
      </c>
      <c r="U267" s="212">
        <f t="shared" si="96"/>
        <v>156400</v>
      </c>
    </row>
    <row r="268" spans="1:21" ht="28.5" hidden="1" customHeight="1" x14ac:dyDescent="0.25">
      <c r="A268" s="206"/>
      <c r="B268" s="279" t="s">
        <v>380</v>
      </c>
      <c r="C268" s="259" t="s">
        <v>31</v>
      </c>
      <c r="D268" s="259">
        <v>186</v>
      </c>
      <c r="E268" s="208">
        <v>1865</v>
      </c>
      <c r="F268" s="208">
        <f t="shared" si="88"/>
        <v>346890</v>
      </c>
      <c r="G268" s="208">
        <v>37760</v>
      </c>
      <c r="H268" s="208">
        <f t="shared" si="89"/>
        <v>7023360</v>
      </c>
      <c r="I268" s="208">
        <f t="shared" si="90"/>
        <v>7370250</v>
      </c>
      <c r="J268" s="265"/>
      <c r="K268" s="210">
        <v>1865</v>
      </c>
      <c r="L268" s="210">
        <f t="shared" si="91"/>
        <v>0</v>
      </c>
      <c r="M268" s="210">
        <v>37760</v>
      </c>
      <c r="N268" s="210">
        <f t="shared" si="92"/>
        <v>0</v>
      </c>
      <c r="O268" s="210">
        <f t="shared" si="93"/>
        <v>0</v>
      </c>
      <c r="P268" s="226">
        <f t="shared" si="78"/>
        <v>186</v>
      </c>
      <c r="Q268" s="212">
        <v>1865</v>
      </c>
      <c r="R268" s="212">
        <f t="shared" si="94"/>
        <v>346890</v>
      </c>
      <c r="S268" s="212">
        <v>37760</v>
      </c>
      <c r="T268" s="212">
        <f t="shared" si="95"/>
        <v>7023360</v>
      </c>
      <c r="U268" s="212">
        <f t="shared" si="96"/>
        <v>7370250</v>
      </c>
    </row>
    <row r="269" spans="1:21" ht="17.45" hidden="1" customHeight="1" x14ac:dyDescent="0.25">
      <c r="A269" s="206"/>
      <c r="B269" s="279" t="s">
        <v>381</v>
      </c>
      <c r="C269" s="259" t="s">
        <v>31</v>
      </c>
      <c r="D269" s="259">
        <v>12</v>
      </c>
      <c r="E269" s="208">
        <v>2620</v>
      </c>
      <c r="F269" s="208">
        <f t="shared" si="88"/>
        <v>31440</v>
      </c>
      <c r="G269" s="208">
        <v>16375</v>
      </c>
      <c r="H269" s="208">
        <f t="shared" si="89"/>
        <v>196500</v>
      </c>
      <c r="I269" s="208">
        <f t="shared" si="90"/>
        <v>227940</v>
      </c>
      <c r="J269" s="265"/>
      <c r="K269" s="210">
        <v>2620</v>
      </c>
      <c r="L269" s="210">
        <f t="shared" si="91"/>
        <v>0</v>
      </c>
      <c r="M269" s="210">
        <v>16375</v>
      </c>
      <c r="N269" s="210">
        <f t="shared" si="92"/>
        <v>0</v>
      </c>
      <c r="O269" s="210">
        <f t="shared" si="93"/>
        <v>0</v>
      </c>
      <c r="P269" s="226">
        <f t="shared" si="78"/>
        <v>12</v>
      </c>
      <c r="Q269" s="212">
        <v>2620</v>
      </c>
      <c r="R269" s="212">
        <f t="shared" si="94"/>
        <v>31440</v>
      </c>
      <c r="S269" s="212">
        <v>16375</v>
      </c>
      <c r="T269" s="212">
        <f t="shared" si="95"/>
        <v>196500</v>
      </c>
      <c r="U269" s="212">
        <f t="shared" si="96"/>
        <v>227940</v>
      </c>
    </row>
    <row r="270" spans="1:21" ht="30.75" hidden="1" customHeight="1" x14ac:dyDescent="0.25">
      <c r="A270" s="206"/>
      <c r="B270" s="279" t="s">
        <v>382</v>
      </c>
      <c r="C270" s="259" t="s">
        <v>224</v>
      </c>
      <c r="D270" s="259">
        <v>570</v>
      </c>
      <c r="E270" s="208">
        <v>96</v>
      </c>
      <c r="F270" s="208">
        <f t="shared" si="88"/>
        <v>54720</v>
      </c>
      <c r="G270" s="208">
        <v>122</v>
      </c>
      <c r="H270" s="208">
        <f t="shared" si="89"/>
        <v>69540</v>
      </c>
      <c r="I270" s="208">
        <f t="shared" si="90"/>
        <v>124260</v>
      </c>
      <c r="J270" s="265"/>
      <c r="K270" s="210">
        <v>96</v>
      </c>
      <c r="L270" s="210">
        <f t="shared" si="91"/>
        <v>0</v>
      </c>
      <c r="M270" s="210">
        <v>122</v>
      </c>
      <c r="N270" s="210">
        <f t="shared" si="92"/>
        <v>0</v>
      </c>
      <c r="O270" s="210">
        <f t="shared" si="93"/>
        <v>0</v>
      </c>
      <c r="P270" s="226">
        <f t="shared" si="78"/>
        <v>570</v>
      </c>
      <c r="Q270" s="212">
        <v>96</v>
      </c>
      <c r="R270" s="212">
        <f t="shared" si="94"/>
        <v>54720</v>
      </c>
      <c r="S270" s="212">
        <v>122</v>
      </c>
      <c r="T270" s="212">
        <f t="shared" si="95"/>
        <v>69540</v>
      </c>
      <c r="U270" s="212">
        <f t="shared" si="96"/>
        <v>124260</v>
      </c>
    </row>
    <row r="271" spans="1:21" ht="23.25" hidden="1" customHeight="1" x14ac:dyDescent="0.25">
      <c r="A271" s="206"/>
      <c r="B271" s="279" t="s">
        <v>358</v>
      </c>
      <c r="C271" s="259" t="s">
        <v>224</v>
      </c>
      <c r="D271" s="259">
        <v>1</v>
      </c>
      <c r="E271" s="208">
        <v>31440</v>
      </c>
      <c r="F271" s="208">
        <f t="shared" si="88"/>
        <v>31440</v>
      </c>
      <c r="G271" s="208"/>
      <c r="H271" s="208"/>
      <c r="I271" s="208">
        <f t="shared" si="90"/>
        <v>31440</v>
      </c>
      <c r="J271" s="265"/>
      <c r="K271" s="210">
        <v>31440</v>
      </c>
      <c r="L271" s="210">
        <f t="shared" si="91"/>
        <v>0</v>
      </c>
      <c r="M271" s="210"/>
      <c r="N271" s="210"/>
      <c r="O271" s="210">
        <f t="shared" si="93"/>
        <v>0</v>
      </c>
      <c r="P271" s="226">
        <f t="shared" si="78"/>
        <v>1</v>
      </c>
      <c r="Q271" s="212">
        <v>31440</v>
      </c>
      <c r="R271" s="212">
        <f t="shared" si="94"/>
        <v>31440</v>
      </c>
      <c r="S271" s="212"/>
      <c r="T271" s="212"/>
      <c r="U271" s="212">
        <f t="shared" si="96"/>
        <v>31440</v>
      </c>
    </row>
    <row r="272" spans="1:21" ht="23.25" customHeight="1" x14ac:dyDescent="0.25">
      <c r="A272" s="392" t="s">
        <v>383</v>
      </c>
      <c r="B272" s="324" t="s">
        <v>384</v>
      </c>
      <c r="C272" s="325"/>
      <c r="D272" s="316"/>
      <c r="E272" s="310"/>
      <c r="F272" s="310">
        <f>F273+F274+F275+F276+F277+F278</f>
        <v>2082245.81</v>
      </c>
      <c r="G272" s="310"/>
      <c r="H272" s="310">
        <f>H273+H274+H275+H276+H277+H278</f>
        <v>2824778.6100000003</v>
      </c>
      <c r="I272" s="310">
        <f>I273+I274+I275+I276+I277+I278</f>
        <v>4907024.42</v>
      </c>
      <c r="J272" s="325"/>
      <c r="K272" s="332"/>
      <c r="L272" s="332">
        <f>L273+L274+L275+L276+L277+L278</f>
        <v>1698071.9400000009</v>
      </c>
      <c r="M272" s="332"/>
      <c r="N272" s="332">
        <f>N273+N274+N275+N276+N277+N278</f>
        <v>2366902.71</v>
      </c>
      <c r="O272" s="332">
        <f>O273+O274+O275+O276+O277+O278</f>
        <v>4064974.6500000008</v>
      </c>
      <c r="P272" s="226">
        <f t="shared" si="78"/>
        <v>0</v>
      </c>
      <c r="Q272" s="212"/>
      <c r="R272" s="212">
        <f>R273+R274+R275+R276+R277+R278</f>
        <v>384174.54000000004</v>
      </c>
      <c r="S272" s="212"/>
      <c r="T272" s="212">
        <f>T273+T274+T275+T276+T277+T278</f>
        <v>457876.8</v>
      </c>
      <c r="U272" s="212">
        <f>U273+U274+U275+U276+U277+U278</f>
        <v>842051.34</v>
      </c>
    </row>
    <row r="273" spans="1:21" ht="30" customHeight="1" x14ac:dyDescent="0.25">
      <c r="A273" s="395"/>
      <c r="B273" s="327" t="s">
        <v>385</v>
      </c>
      <c r="C273" s="344" t="s">
        <v>33</v>
      </c>
      <c r="D273" s="282">
        <v>2.2000000000000002</v>
      </c>
      <c r="E273" s="234">
        <v>117100</v>
      </c>
      <c r="F273" s="234">
        <f t="shared" ref="F273:F278" si="97">E273*D273</f>
        <v>257620.00000000003</v>
      </c>
      <c r="G273" s="234">
        <v>208116</v>
      </c>
      <c r="H273" s="234">
        <f t="shared" ref="H273:H278" si="98">G273*D273</f>
        <v>457855.2</v>
      </c>
      <c r="I273" s="234">
        <f t="shared" ref="I273:I278" si="99">H273+F273</f>
        <v>715475.20000000007</v>
      </c>
      <c r="J273" s="345">
        <v>2.2000000000000002</v>
      </c>
      <c r="K273" s="343">
        <v>117100.304545455</v>
      </c>
      <c r="L273" s="343">
        <f t="shared" ref="L273:L278" si="100">K273*J273</f>
        <v>257620.67000000103</v>
      </c>
      <c r="M273" s="343">
        <v>208116.409090909</v>
      </c>
      <c r="N273" s="343">
        <f t="shared" ref="N273:N278" si="101">M273*J273</f>
        <v>457856.09999999986</v>
      </c>
      <c r="O273" s="343">
        <f t="shared" ref="O273:O278" si="102">N273+L273</f>
        <v>715476.77000000095</v>
      </c>
      <c r="P273" s="226">
        <f t="shared" si="78"/>
        <v>0</v>
      </c>
      <c r="Q273" s="241">
        <v>117100</v>
      </c>
      <c r="R273" s="241">
        <f t="shared" ref="R273:R278" si="103">Q273*P273</f>
        <v>0</v>
      </c>
      <c r="S273" s="241">
        <v>208116</v>
      </c>
      <c r="T273" s="241">
        <f t="shared" ref="T273:T278" si="104">S273*P273</f>
        <v>0</v>
      </c>
      <c r="U273" s="239">
        <f t="shared" ref="U273:U278" si="105">T273+R273</f>
        <v>0</v>
      </c>
    </row>
    <row r="274" spans="1:21" ht="30.75" customHeight="1" x14ac:dyDescent="0.25">
      <c r="A274" s="395"/>
      <c r="B274" s="327" t="s">
        <v>386</v>
      </c>
      <c r="C274" s="344" t="s">
        <v>153</v>
      </c>
      <c r="D274" s="282">
        <v>175.57</v>
      </c>
      <c r="E274" s="234">
        <v>2711</v>
      </c>
      <c r="F274" s="234">
        <f t="shared" si="97"/>
        <v>475970.26999999996</v>
      </c>
      <c r="G274" s="234">
        <v>7373</v>
      </c>
      <c r="H274" s="234">
        <f t="shared" si="98"/>
        <v>1294477.6099999999</v>
      </c>
      <c r="I274" s="234">
        <f t="shared" si="99"/>
        <v>1770447.88</v>
      </c>
      <c r="J274" s="345">
        <v>175.57</v>
      </c>
      <c r="K274" s="343">
        <v>2711</v>
      </c>
      <c r="L274" s="343">
        <f t="shared" si="100"/>
        <v>475970.26999999996</v>
      </c>
      <c r="M274" s="343">
        <v>7373</v>
      </c>
      <c r="N274" s="343">
        <f t="shared" si="101"/>
        <v>1294477.6099999999</v>
      </c>
      <c r="O274" s="343">
        <f t="shared" si="102"/>
        <v>1770447.88</v>
      </c>
      <c r="P274" s="226">
        <f t="shared" si="78"/>
        <v>0</v>
      </c>
      <c r="Q274" s="241">
        <v>2711</v>
      </c>
      <c r="R274" s="241">
        <f t="shared" si="103"/>
        <v>0</v>
      </c>
      <c r="S274" s="241">
        <v>7373</v>
      </c>
      <c r="T274" s="241">
        <f t="shared" si="104"/>
        <v>0</v>
      </c>
      <c r="U274" s="239">
        <f t="shared" si="105"/>
        <v>0</v>
      </c>
    </row>
    <row r="275" spans="1:21" ht="17.45" hidden="1" customHeight="1" x14ac:dyDescent="0.25">
      <c r="A275" s="240"/>
      <c r="B275" s="228" t="s">
        <v>387</v>
      </c>
      <c r="C275" s="240" t="s">
        <v>31</v>
      </c>
      <c r="D275" s="282">
        <v>1</v>
      </c>
      <c r="E275" s="234">
        <v>160030</v>
      </c>
      <c r="F275" s="234">
        <f t="shared" si="97"/>
        <v>160030</v>
      </c>
      <c r="G275" s="234">
        <v>163827</v>
      </c>
      <c r="H275" s="234">
        <f t="shared" si="98"/>
        <v>163827</v>
      </c>
      <c r="I275" s="234">
        <f t="shared" si="99"/>
        <v>323857</v>
      </c>
      <c r="J275" s="283"/>
      <c r="K275" s="237">
        <v>160030</v>
      </c>
      <c r="L275" s="237">
        <f t="shared" si="100"/>
        <v>0</v>
      </c>
      <c r="M275" s="237">
        <v>163827</v>
      </c>
      <c r="N275" s="237">
        <f t="shared" si="101"/>
        <v>0</v>
      </c>
      <c r="O275" s="237">
        <f t="shared" si="102"/>
        <v>0</v>
      </c>
      <c r="P275" s="226">
        <f t="shared" si="78"/>
        <v>1</v>
      </c>
      <c r="Q275" s="241">
        <v>160030</v>
      </c>
      <c r="R275" s="241">
        <f t="shared" si="103"/>
        <v>160030</v>
      </c>
      <c r="S275" s="241">
        <v>163827</v>
      </c>
      <c r="T275" s="241">
        <f t="shared" si="104"/>
        <v>163827</v>
      </c>
      <c r="U275" s="239">
        <f t="shared" si="105"/>
        <v>323857</v>
      </c>
    </row>
    <row r="276" spans="1:21" ht="17.45" hidden="1" customHeight="1" x14ac:dyDescent="0.25">
      <c r="A276" s="240"/>
      <c r="B276" s="228" t="s">
        <v>388</v>
      </c>
      <c r="C276" s="240" t="s">
        <v>153</v>
      </c>
      <c r="D276" s="282">
        <v>28.8</v>
      </c>
      <c r="E276" s="234">
        <v>5550</v>
      </c>
      <c r="F276" s="234">
        <f t="shared" si="97"/>
        <v>159840</v>
      </c>
      <c r="G276" s="234">
        <v>5517</v>
      </c>
      <c r="H276" s="234">
        <f t="shared" si="98"/>
        <v>158889.60000000001</v>
      </c>
      <c r="I276" s="234">
        <f t="shared" si="99"/>
        <v>318729.59999999998</v>
      </c>
      <c r="J276" s="283"/>
      <c r="K276" s="237">
        <v>5550</v>
      </c>
      <c r="L276" s="237">
        <f t="shared" si="100"/>
        <v>0</v>
      </c>
      <c r="M276" s="237">
        <v>5517</v>
      </c>
      <c r="N276" s="237">
        <f t="shared" si="101"/>
        <v>0</v>
      </c>
      <c r="O276" s="237">
        <f t="shared" si="102"/>
        <v>0</v>
      </c>
      <c r="P276" s="226">
        <f t="shared" si="78"/>
        <v>28.8</v>
      </c>
      <c r="Q276" s="241">
        <v>5550</v>
      </c>
      <c r="R276" s="241">
        <f t="shared" si="103"/>
        <v>159840</v>
      </c>
      <c r="S276" s="241">
        <v>5517</v>
      </c>
      <c r="T276" s="241">
        <f t="shared" si="104"/>
        <v>158889.60000000001</v>
      </c>
      <c r="U276" s="239">
        <f t="shared" si="105"/>
        <v>318729.59999999998</v>
      </c>
    </row>
    <row r="277" spans="1:21" ht="27.75" customHeight="1" x14ac:dyDescent="0.25">
      <c r="A277" s="395"/>
      <c r="B277" s="327" t="s">
        <v>389</v>
      </c>
      <c r="C277" s="344" t="s">
        <v>31</v>
      </c>
      <c r="D277" s="282">
        <v>1</v>
      </c>
      <c r="E277" s="234">
        <v>964481</v>
      </c>
      <c r="F277" s="234">
        <f t="shared" si="97"/>
        <v>964481</v>
      </c>
      <c r="G277" s="234">
        <v>614569</v>
      </c>
      <c r="H277" s="234">
        <f t="shared" si="98"/>
        <v>614569</v>
      </c>
      <c r="I277" s="234">
        <f t="shared" si="99"/>
        <v>1579050</v>
      </c>
      <c r="J277" s="345">
        <v>1</v>
      </c>
      <c r="K277" s="343">
        <v>964481</v>
      </c>
      <c r="L277" s="343">
        <f t="shared" si="100"/>
        <v>964481</v>
      </c>
      <c r="M277" s="343">
        <v>614569</v>
      </c>
      <c r="N277" s="343">
        <f t="shared" si="101"/>
        <v>614569</v>
      </c>
      <c r="O277" s="343">
        <f t="shared" si="102"/>
        <v>1579050</v>
      </c>
      <c r="P277" s="226">
        <f t="shared" si="78"/>
        <v>0</v>
      </c>
      <c r="Q277" s="241">
        <v>964481</v>
      </c>
      <c r="R277" s="241">
        <f t="shared" si="103"/>
        <v>0</v>
      </c>
      <c r="S277" s="241">
        <v>614569</v>
      </c>
      <c r="T277" s="241">
        <f t="shared" si="104"/>
        <v>0</v>
      </c>
      <c r="U277" s="239">
        <f t="shared" si="105"/>
        <v>0</v>
      </c>
    </row>
    <row r="278" spans="1:21" ht="17.45" hidden="1" customHeight="1" x14ac:dyDescent="0.25">
      <c r="A278" s="240"/>
      <c r="B278" s="228" t="s">
        <v>390</v>
      </c>
      <c r="C278" s="240" t="s">
        <v>33</v>
      </c>
      <c r="D278" s="282">
        <v>0.34</v>
      </c>
      <c r="E278" s="234">
        <v>189131</v>
      </c>
      <c r="F278" s="234">
        <f t="shared" si="97"/>
        <v>64304.540000000008</v>
      </c>
      <c r="G278" s="234">
        <v>397530</v>
      </c>
      <c r="H278" s="234">
        <f t="shared" si="98"/>
        <v>135160.20000000001</v>
      </c>
      <c r="I278" s="234">
        <f t="shared" si="99"/>
        <v>199464.74000000002</v>
      </c>
      <c r="J278" s="283"/>
      <c r="K278" s="237">
        <v>189131</v>
      </c>
      <c r="L278" s="237">
        <f t="shared" si="100"/>
        <v>0</v>
      </c>
      <c r="M278" s="237">
        <v>397530</v>
      </c>
      <c r="N278" s="237">
        <f t="shared" si="101"/>
        <v>0</v>
      </c>
      <c r="O278" s="237">
        <f t="shared" si="102"/>
        <v>0</v>
      </c>
      <c r="P278" s="226">
        <f t="shared" si="78"/>
        <v>0.34</v>
      </c>
      <c r="Q278" s="241">
        <v>189131</v>
      </c>
      <c r="R278" s="241">
        <f t="shared" si="103"/>
        <v>64304.540000000008</v>
      </c>
      <c r="S278" s="241">
        <v>397530</v>
      </c>
      <c r="T278" s="241">
        <f t="shared" si="104"/>
        <v>135160.20000000001</v>
      </c>
      <c r="U278" s="239">
        <f t="shared" si="105"/>
        <v>199464.74000000002</v>
      </c>
    </row>
    <row r="279" spans="1:21" ht="17.45" hidden="1" customHeight="1" x14ac:dyDescent="0.25">
      <c r="A279" s="206" t="s">
        <v>391</v>
      </c>
      <c r="B279" s="279" t="s">
        <v>392</v>
      </c>
      <c r="C279" s="207"/>
      <c r="D279" s="207"/>
      <c r="E279" s="208"/>
      <c r="F279" s="208">
        <f>SUM(F280:F291)</f>
        <v>1005759</v>
      </c>
      <c r="G279" s="208"/>
      <c r="H279" s="208">
        <f>SUM(H280:H291)</f>
        <v>1845037</v>
      </c>
      <c r="I279" s="208">
        <f>SUM(I280:I291)</f>
        <v>2850796</v>
      </c>
      <c r="J279" s="209"/>
      <c r="K279" s="210"/>
      <c r="L279" s="210">
        <f>SUM(L280:L291)</f>
        <v>0</v>
      </c>
      <c r="M279" s="210"/>
      <c r="N279" s="210">
        <f>SUM(N280:N291)</f>
        <v>0</v>
      </c>
      <c r="O279" s="210">
        <f>SUM(O280:O291)</f>
        <v>0</v>
      </c>
      <c r="P279" s="226">
        <f t="shared" si="78"/>
        <v>0</v>
      </c>
      <c r="Q279" s="212"/>
      <c r="R279" s="212">
        <f>SUM(R280:R291)</f>
        <v>1005759</v>
      </c>
      <c r="S279" s="212"/>
      <c r="T279" s="212">
        <f>SUM(T280:T291)</f>
        <v>1845037</v>
      </c>
      <c r="U279" s="212">
        <f>SUM(U280:U291)</f>
        <v>2850796</v>
      </c>
    </row>
    <row r="280" spans="1:21" ht="15.75" hidden="1" x14ac:dyDescent="0.25">
      <c r="A280" s="206"/>
      <c r="B280" s="279" t="s">
        <v>393</v>
      </c>
      <c r="C280" s="259" t="s">
        <v>31</v>
      </c>
      <c r="D280" s="259">
        <v>1</v>
      </c>
      <c r="E280" s="208">
        <v>6550</v>
      </c>
      <c r="F280" s="208">
        <f t="shared" ref="F280:F291" si="106">E280*D280</f>
        <v>6550</v>
      </c>
      <c r="G280" s="208">
        <v>55450</v>
      </c>
      <c r="H280" s="208">
        <f t="shared" ref="H280:H290" si="107">G280*D280</f>
        <v>55450</v>
      </c>
      <c r="I280" s="208">
        <f t="shared" ref="I280:I291" si="108">H280+F280</f>
        <v>62000</v>
      </c>
      <c r="J280" s="265"/>
      <c r="K280" s="210">
        <v>6550</v>
      </c>
      <c r="L280" s="210">
        <f t="shared" ref="L280:L291" si="109">K280*J280</f>
        <v>0</v>
      </c>
      <c r="M280" s="210">
        <v>55450</v>
      </c>
      <c r="N280" s="210">
        <f t="shared" ref="N280:N290" si="110">M280*J280</f>
        <v>0</v>
      </c>
      <c r="O280" s="210">
        <f t="shared" ref="O280:O291" si="111">N280+L280</f>
        <v>0</v>
      </c>
      <c r="P280" s="226">
        <f t="shared" si="78"/>
        <v>1</v>
      </c>
      <c r="Q280" s="212">
        <v>6550</v>
      </c>
      <c r="R280" s="212">
        <f t="shared" ref="R280:R291" si="112">Q280*P280</f>
        <v>6550</v>
      </c>
      <c r="S280" s="212">
        <v>55450</v>
      </c>
      <c r="T280" s="212">
        <f t="shared" ref="T280:T290" si="113">S280*P280</f>
        <v>55450</v>
      </c>
      <c r="U280" s="212">
        <f t="shared" ref="U280:U291" si="114">T280+R280</f>
        <v>62000</v>
      </c>
    </row>
    <row r="281" spans="1:21" ht="15.75" hidden="1" x14ac:dyDescent="0.25">
      <c r="A281" s="206"/>
      <c r="B281" s="279" t="s">
        <v>394</v>
      </c>
      <c r="C281" s="259" t="s">
        <v>31</v>
      </c>
      <c r="D281" s="259">
        <v>1</v>
      </c>
      <c r="E281" s="208">
        <v>6550</v>
      </c>
      <c r="F281" s="208">
        <f t="shared" si="106"/>
        <v>6550</v>
      </c>
      <c r="G281" s="208">
        <v>36189</v>
      </c>
      <c r="H281" s="208">
        <f t="shared" si="107"/>
        <v>36189</v>
      </c>
      <c r="I281" s="208">
        <f t="shared" si="108"/>
        <v>42739</v>
      </c>
      <c r="J281" s="265"/>
      <c r="K281" s="210">
        <v>6550</v>
      </c>
      <c r="L281" s="210">
        <f t="shared" si="109"/>
        <v>0</v>
      </c>
      <c r="M281" s="210">
        <v>36189</v>
      </c>
      <c r="N281" s="210">
        <f t="shared" si="110"/>
        <v>0</v>
      </c>
      <c r="O281" s="210">
        <f t="shared" si="111"/>
        <v>0</v>
      </c>
      <c r="P281" s="226">
        <f t="shared" si="78"/>
        <v>1</v>
      </c>
      <c r="Q281" s="212">
        <v>6550</v>
      </c>
      <c r="R281" s="212">
        <f t="shared" si="112"/>
        <v>6550</v>
      </c>
      <c r="S281" s="212">
        <v>36189</v>
      </c>
      <c r="T281" s="212">
        <f t="shared" si="113"/>
        <v>36189</v>
      </c>
      <c r="U281" s="212">
        <f t="shared" si="114"/>
        <v>42739</v>
      </c>
    </row>
    <row r="282" spans="1:21" ht="15.75" hidden="1" x14ac:dyDescent="0.25">
      <c r="A282" s="206"/>
      <c r="B282" s="279" t="s">
        <v>377</v>
      </c>
      <c r="C282" s="259" t="s">
        <v>378</v>
      </c>
      <c r="D282" s="259">
        <v>30</v>
      </c>
      <c r="E282" s="208">
        <v>232</v>
      </c>
      <c r="F282" s="208">
        <f t="shared" si="106"/>
        <v>6960</v>
      </c>
      <c r="G282" s="208">
        <v>611</v>
      </c>
      <c r="H282" s="208">
        <f t="shared" si="107"/>
        <v>18330</v>
      </c>
      <c r="I282" s="208">
        <f t="shared" si="108"/>
        <v>25290</v>
      </c>
      <c r="J282" s="265"/>
      <c r="K282" s="210">
        <v>232</v>
      </c>
      <c r="L282" s="210">
        <f t="shared" si="109"/>
        <v>0</v>
      </c>
      <c r="M282" s="210">
        <v>611</v>
      </c>
      <c r="N282" s="210">
        <f t="shared" si="110"/>
        <v>0</v>
      </c>
      <c r="O282" s="210">
        <f t="shared" si="111"/>
        <v>0</v>
      </c>
      <c r="P282" s="226">
        <f t="shared" si="78"/>
        <v>30</v>
      </c>
      <c r="Q282" s="212">
        <v>232</v>
      </c>
      <c r="R282" s="212">
        <f t="shared" si="112"/>
        <v>6960</v>
      </c>
      <c r="S282" s="212">
        <v>611</v>
      </c>
      <c r="T282" s="212">
        <f t="shared" si="113"/>
        <v>18330</v>
      </c>
      <c r="U282" s="212">
        <f t="shared" si="114"/>
        <v>25290</v>
      </c>
    </row>
    <row r="283" spans="1:21" ht="15.75" hidden="1" x14ac:dyDescent="0.25">
      <c r="A283" s="206"/>
      <c r="B283" s="279" t="s">
        <v>379</v>
      </c>
      <c r="C283" s="259" t="s">
        <v>378</v>
      </c>
      <c r="D283" s="259">
        <v>800</v>
      </c>
      <c r="E283" s="208">
        <v>182</v>
      </c>
      <c r="F283" s="208">
        <f t="shared" si="106"/>
        <v>145600</v>
      </c>
      <c r="G283" s="208">
        <v>185</v>
      </c>
      <c r="H283" s="208">
        <f t="shared" si="107"/>
        <v>148000</v>
      </c>
      <c r="I283" s="208">
        <f t="shared" si="108"/>
        <v>293600</v>
      </c>
      <c r="J283" s="265"/>
      <c r="K283" s="210">
        <v>182</v>
      </c>
      <c r="L283" s="210">
        <f t="shared" si="109"/>
        <v>0</v>
      </c>
      <c r="M283" s="210">
        <v>185</v>
      </c>
      <c r="N283" s="210">
        <f t="shared" si="110"/>
        <v>0</v>
      </c>
      <c r="O283" s="210">
        <f t="shared" si="111"/>
        <v>0</v>
      </c>
      <c r="P283" s="226">
        <f t="shared" si="78"/>
        <v>800</v>
      </c>
      <c r="Q283" s="212">
        <v>182</v>
      </c>
      <c r="R283" s="212">
        <f t="shared" si="112"/>
        <v>145600</v>
      </c>
      <c r="S283" s="212">
        <v>185</v>
      </c>
      <c r="T283" s="212">
        <f t="shared" si="113"/>
        <v>148000</v>
      </c>
      <c r="U283" s="212">
        <f t="shared" si="114"/>
        <v>293600</v>
      </c>
    </row>
    <row r="284" spans="1:21" ht="15.75" hidden="1" x14ac:dyDescent="0.25">
      <c r="A284" s="206"/>
      <c r="B284" s="279" t="s">
        <v>395</v>
      </c>
      <c r="C284" s="259" t="s">
        <v>378</v>
      </c>
      <c r="D284" s="259">
        <v>260</v>
      </c>
      <c r="E284" s="208">
        <v>182</v>
      </c>
      <c r="F284" s="208">
        <f t="shared" si="106"/>
        <v>47320</v>
      </c>
      <c r="G284" s="208">
        <v>239</v>
      </c>
      <c r="H284" s="208">
        <f t="shared" si="107"/>
        <v>62140</v>
      </c>
      <c r="I284" s="208">
        <f t="shared" si="108"/>
        <v>109460</v>
      </c>
      <c r="J284" s="265"/>
      <c r="K284" s="210">
        <v>182</v>
      </c>
      <c r="L284" s="210">
        <f t="shared" si="109"/>
        <v>0</v>
      </c>
      <c r="M284" s="210">
        <v>239</v>
      </c>
      <c r="N284" s="210">
        <f t="shared" si="110"/>
        <v>0</v>
      </c>
      <c r="O284" s="210">
        <f t="shared" si="111"/>
        <v>0</v>
      </c>
      <c r="P284" s="226">
        <f t="shared" si="78"/>
        <v>260</v>
      </c>
      <c r="Q284" s="212">
        <v>182</v>
      </c>
      <c r="R284" s="212">
        <f t="shared" si="112"/>
        <v>47320</v>
      </c>
      <c r="S284" s="212">
        <v>239</v>
      </c>
      <c r="T284" s="212">
        <f t="shared" si="113"/>
        <v>62140</v>
      </c>
      <c r="U284" s="212">
        <f t="shared" si="114"/>
        <v>109460</v>
      </c>
    </row>
    <row r="285" spans="1:21" ht="25.5" hidden="1" x14ac:dyDescent="0.25">
      <c r="A285" s="206"/>
      <c r="B285" s="279" t="s">
        <v>396</v>
      </c>
      <c r="C285" s="259" t="s">
        <v>31</v>
      </c>
      <c r="D285" s="259">
        <v>78</v>
      </c>
      <c r="E285" s="208">
        <v>1865</v>
      </c>
      <c r="F285" s="208">
        <f t="shared" si="106"/>
        <v>145470</v>
      </c>
      <c r="G285" s="208">
        <v>6208</v>
      </c>
      <c r="H285" s="208">
        <f t="shared" si="107"/>
        <v>484224</v>
      </c>
      <c r="I285" s="208">
        <f t="shared" si="108"/>
        <v>629694</v>
      </c>
      <c r="J285" s="265"/>
      <c r="K285" s="210">
        <v>1865</v>
      </c>
      <c r="L285" s="210">
        <f t="shared" si="109"/>
        <v>0</v>
      </c>
      <c r="M285" s="210">
        <v>6208</v>
      </c>
      <c r="N285" s="210">
        <f t="shared" si="110"/>
        <v>0</v>
      </c>
      <c r="O285" s="210">
        <f t="shared" si="111"/>
        <v>0</v>
      </c>
      <c r="P285" s="226">
        <f t="shared" si="78"/>
        <v>78</v>
      </c>
      <c r="Q285" s="212">
        <v>1865</v>
      </c>
      <c r="R285" s="212">
        <f t="shared" si="112"/>
        <v>145470</v>
      </c>
      <c r="S285" s="212">
        <v>6208</v>
      </c>
      <c r="T285" s="212">
        <f t="shared" si="113"/>
        <v>484224</v>
      </c>
      <c r="U285" s="212">
        <f t="shared" si="114"/>
        <v>629694</v>
      </c>
    </row>
    <row r="286" spans="1:21" ht="15.75" hidden="1" x14ac:dyDescent="0.25">
      <c r="A286" s="206"/>
      <c r="B286" s="279" t="s">
        <v>397</v>
      </c>
      <c r="C286" s="259" t="s">
        <v>31</v>
      </c>
      <c r="D286" s="259">
        <v>15</v>
      </c>
      <c r="E286" s="208">
        <v>1865</v>
      </c>
      <c r="F286" s="208">
        <f t="shared" si="106"/>
        <v>27975</v>
      </c>
      <c r="G286" s="208">
        <v>18061</v>
      </c>
      <c r="H286" s="208">
        <f t="shared" si="107"/>
        <v>270915</v>
      </c>
      <c r="I286" s="208">
        <f t="shared" si="108"/>
        <v>298890</v>
      </c>
      <c r="J286" s="265"/>
      <c r="K286" s="210">
        <v>1865</v>
      </c>
      <c r="L286" s="210">
        <f t="shared" si="109"/>
        <v>0</v>
      </c>
      <c r="M286" s="210">
        <v>18061</v>
      </c>
      <c r="N286" s="210">
        <f t="shared" si="110"/>
        <v>0</v>
      </c>
      <c r="O286" s="210">
        <f t="shared" si="111"/>
        <v>0</v>
      </c>
      <c r="P286" s="226">
        <f t="shared" si="78"/>
        <v>15</v>
      </c>
      <c r="Q286" s="212">
        <v>1865</v>
      </c>
      <c r="R286" s="212">
        <f t="shared" si="112"/>
        <v>27975</v>
      </c>
      <c r="S286" s="212">
        <v>18061</v>
      </c>
      <c r="T286" s="212">
        <f t="shared" si="113"/>
        <v>270915</v>
      </c>
      <c r="U286" s="212">
        <f t="shared" si="114"/>
        <v>298890</v>
      </c>
    </row>
    <row r="287" spans="1:21" ht="25.5" hidden="1" x14ac:dyDescent="0.25">
      <c r="A287" s="206"/>
      <c r="B287" s="279" t="s">
        <v>398</v>
      </c>
      <c r="C287" s="259" t="s">
        <v>31</v>
      </c>
      <c r="D287" s="259">
        <v>41</v>
      </c>
      <c r="E287" s="208">
        <v>1865</v>
      </c>
      <c r="F287" s="208">
        <f t="shared" si="106"/>
        <v>76465</v>
      </c>
      <c r="G287" s="208">
        <v>8099</v>
      </c>
      <c r="H287" s="208">
        <f t="shared" si="107"/>
        <v>332059</v>
      </c>
      <c r="I287" s="208">
        <f t="shared" si="108"/>
        <v>408524</v>
      </c>
      <c r="J287" s="265"/>
      <c r="K287" s="210">
        <v>1865</v>
      </c>
      <c r="L287" s="210">
        <f t="shared" si="109"/>
        <v>0</v>
      </c>
      <c r="M287" s="210">
        <v>8099</v>
      </c>
      <c r="N287" s="210">
        <f t="shared" si="110"/>
        <v>0</v>
      </c>
      <c r="O287" s="210">
        <f t="shared" si="111"/>
        <v>0</v>
      </c>
      <c r="P287" s="226">
        <f t="shared" ref="P287:P350" si="115">D287-J287</f>
        <v>41</v>
      </c>
      <c r="Q287" s="212">
        <v>1865</v>
      </c>
      <c r="R287" s="212">
        <f t="shared" si="112"/>
        <v>76465</v>
      </c>
      <c r="S287" s="212">
        <v>8099</v>
      </c>
      <c r="T287" s="212">
        <f t="shared" si="113"/>
        <v>332059</v>
      </c>
      <c r="U287" s="212">
        <f t="shared" si="114"/>
        <v>408524</v>
      </c>
    </row>
    <row r="288" spans="1:21" ht="25.5" hidden="1" x14ac:dyDescent="0.25">
      <c r="A288" s="206"/>
      <c r="B288" s="279" t="s">
        <v>399</v>
      </c>
      <c r="C288" s="259" t="s">
        <v>31</v>
      </c>
      <c r="D288" s="259">
        <v>3</v>
      </c>
      <c r="E288" s="208">
        <v>1865</v>
      </c>
      <c r="F288" s="208">
        <f t="shared" si="106"/>
        <v>5595</v>
      </c>
      <c r="G288" s="208">
        <v>1425</v>
      </c>
      <c r="H288" s="208">
        <f t="shared" si="107"/>
        <v>4275</v>
      </c>
      <c r="I288" s="208">
        <f t="shared" si="108"/>
        <v>9870</v>
      </c>
      <c r="J288" s="265"/>
      <c r="K288" s="210">
        <v>1865</v>
      </c>
      <c r="L288" s="210">
        <f t="shared" si="109"/>
        <v>0</v>
      </c>
      <c r="M288" s="210">
        <v>1425</v>
      </c>
      <c r="N288" s="210">
        <f t="shared" si="110"/>
        <v>0</v>
      </c>
      <c r="O288" s="210">
        <f t="shared" si="111"/>
        <v>0</v>
      </c>
      <c r="P288" s="226">
        <f t="shared" si="115"/>
        <v>3</v>
      </c>
      <c r="Q288" s="212">
        <v>1865</v>
      </c>
      <c r="R288" s="212">
        <f t="shared" si="112"/>
        <v>5595</v>
      </c>
      <c r="S288" s="212">
        <v>1425</v>
      </c>
      <c r="T288" s="212">
        <f t="shared" si="113"/>
        <v>4275</v>
      </c>
      <c r="U288" s="212">
        <f t="shared" si="114"/>
        <v>9870</v>
      </c>
    </row>
    <row r="289" spans="1:21" ht="15.75" hidden="1" x14ac:dyDescent="0.25">
      <c r="A289" s="206"/>
      <c r="B289" s="279" t="s">
        <v>400</v>
      </c>
      <c r="C289" s="259" t="s">
        <v>378</v>
      </c>
      <c r="D289" s="259">
        <v>351</v>
      </c>
      <c r="E289" s="208">
        <v>838</v>
      </c>
      <c r="F289" s="208">
        <f t="shared" si="106"/>
        <v>294138</v>
      </c>
      <c r="G289" s="208">
        <v>699</v>
      </c>
      <c r="H289" s="208">
        <f t="shared" si="107"/>
        <v>245349</v>
      </c>
      <c r="I289" s="208">
        <f t="shared" si="108"/>
        <v>539487</v>
      </c>
      <c r="J289" s="265"/>
      <c r="K289" s="210">
        <v>838</v>
      </c>
      <c r="L289" s="210">
        <f t="shared" si="109"/>
        <v>0</v>
      </c>
      <c r="M289" s="210">
        <v>699</v>
      </c>
      <c r="N289" s="210">
        <f t="shared" si="110"/>
        <v>0</v>
      </c>
      <c r="O289" s="210">
        <f t="shared" si="111"/>
        <v>0</v>
      </c>
      <c r="P289" s="226">
        <f t="shared" si="115"/>
        <v>351</v>
      </c>
      <c r="Q289" s="212">
        <v>838</v>
      </c>
      <c r="R289" s="212">
        <f t="shared" si="112"/>
        <v>294138</v>
      </c>
      <c r="S289" s="212">
        <v>699</v>
      </c>
      <c r="T289" s="212">
        <f t="shared" si="113"/>
        <v>245349</v>
      </c>
      <c r="U289" s="212">
        <f t="shared" si="114"/>
        <v>539487</v>
      </c>
    </row>
    <row r="290" spans="1:21" ht="15.75" hidden="1" x14ac:dyDescent="0.25">
      <c r="A290" s="206"/>
      <c r="B290" s="279" t="s">
        <v>401</v>
      </c>
      <c r="C290" s="259" t="s">
        <v>224</v>
      </c>
      <c r="D290" s="259">
        <v>1</v>
      </c>
      <c r="E290" s="208">
        <v>192832</v>
      </c>
      <c r="F290" s="208">
        <f t="shared" si="106"/>
        <v>192832</v>
      </c>
      <c r="G290" s="208">
        <v>188106</v>
      </c>
      <c r="H290" s="208">
        <f t="shared" si="107"/>
        <v>188106</v>
      </c>
      <c r="I290" s="208">
        <f t="shared" si="108"/>
        <v>380938</v>
      </c>
      <c r="J290" s="265"/>
      <c r="K290" s="210">
        <v>192832</v>
      </c>
      <c r="L290" s="210">
        <f t="shared" si="109"/>
        <v>0</v>
      </c>
      <c r="M290" s="210">
        <v>188106</v>
      </c>
      <c r="N290" s="210">
        <f t="shared" si="110"/>
        <v>0</v>
      </c>
      <c r="O290" s="210">
        <f t="shared" si="111"/>
        <v>0</v>
      </c>
      <c r="P290" s="226">
        <f t="shared" si="115"/>
        <v>1</v>
      </c>
      <c r="Q290" s="212">
        <v>192832</v>
      </c>
      <c r="R290" s="212">
        <f t="shared" si="112"/>
        <v>192832</v>
      </c>
      <c r="S290" s="212">
        <v>188106</v>
      </c>
      <c r="T290" s="212">
        <f t="shared" si="113"/>
        <v>188106</v>
      </c>
      <c r="U290" s="212">
        <f t="shared" si="114"/>
        <v>380938</v>
      </c>
    </row>
    <row r="291" spans="1:21" ht="15.75" hidden="1" x14ac:dyDescent="0.25">
      <c r="A291" s="206"/>
      <c r="B291" s="279" t="s">
        <v>358</v>
      </c>
      <c r="C291" s="259" t="s">
        <v>224</v>
      </c>
      <c r="D291" s="259">
        <v>1</v>
      </c>
      <c r="E291" s="208">
        <v>50304</v>
      </c>
      <c r="F291" s="208">
        <f t="shared" si="106"/>
        <v>50304</v>
      </c>
      <c r="G291" s="208"/>
      <c r="H291" s="208"/>
      <c r="I291" s="208">
        <f t="shared" si="108"/>
        <v>50304</v>
      </c>
      <c r="J291" s="265"/>
      <c r="K291" s="210">
        <v>50304</v>
      </c>
      <c r="L291" s="210">
        <f t="shared" si="109"/>
        <v>0</v>
      </c>
      <c r="M291" s="210"/>
      <c r="N291" s="210"/>
      <c r="O291" s="210">
        <f t="shared" si="111"/>
        <v>0</v>
      </c>
      <c r="P291" s="226">
        <f t="shared" si="115"/>
        <v>1</v>
      </c>
      <c r="Q291" s="212">
        <v>50304</v>
      </c>
      <c r="R291" s="212">
        <f t="shared" si="112"/>
        <v>50304</v>
      </c>
      <c r="S291" s="212"/>
      <c r="T291" s="212"/>
      <c r="U291" s="212">
        <f t="shared" si="114"/>
        <v>50304</v>
      </c>
    </row>
    <row r="292" spans="1:21" ht="17.45" customHeight="1" x14ac:dyDescent="0.25">
      <c r="A292" s="392" t="s">
        <v>402</v>
      </c>
      <c r="B292" s="324" t="s">
        <v>403</v>
      </c>
      <c r="C292" s="325"/>
      <c r="D292" s="316"/>
      <c r="E292" s="310"/>
      <c r="F292" s="310">
        <f>F296+F302+F308+F311+F319+F327+F332+F344+F351+F355+F358+F293</f>
        <v>78294960.840000004</v>
      </c>
      <c r="G292" s="310"/>
      <c r="H292" s="310">
        <f>H296+H302+H308+H311+H319+H327+H332+H344+H351+H355+H358+H293</f>
        <v>52693556.799999997</v>
      </c>
      <c r="I292" s="310">
        <f>I296+I302+I308+I311+I319+I327+I332+I344+I351+I355+I358+I293</f>
        <v>130988517.64</v>
      </c>
      <c r="J292" s="325"/>
      <c r="K292" s="332"/>
      <c r="L292" s="332">
        <f>L296+L302+L308+L311+L319+L327+L332+L344+L351+L355+L358+L293</f>
        <v>37239255.093246996</v>
      </c>
      <c r="M292" s="332"/>
      <c r="N292" s="332">
        <f>N296+N302+N308+N311+N319+N327+N332+N344+N351+N355+N358+N293</f>
        <v>7047494.9265899993</v>
      </c>
      <c r="O292" s="332">
        <f>O296+O302+O308+O311+O319+O327+O332+O344+O351+O355+O358+O293</f>
        <v>44286750.019836992</v>
      </c>
      <c r="P292" s="226">
        <f t="shared" si="115"/>
        <v>0</v>
      </c>
      <c r="Q292" s="212"/>
      <c r="R292" s="212">
        <f>R296+R302+R308+R311+R319+R327+R332+R344+R351+R355+R358+R293</f>
        <v>41052077.57</v>
      </c>
      <c r="S292" s="212"/>
      <c r="T292" s="212">
        <f>T296+T302+T308+T311+T319+T327+T332+T344+T351+T355+T358+T293</f>
        <v>45643237.32</v>
      </c>
      <c r="U292" s="212">
        <f>U296+U302+U308+U311+U319+U327+U332+U344+U351+U355+U358+U293</f>
        <v>86695314.890000001</v>
      </c>
    </row>
    <row r="293" spans="1:21" ht="17.45" hidden="1" customHeight="1" x14ac:dyDescent="0.25">
      <c r="A293" s="240"/>
      <c r="B293" s="228" t="s">
        <v>404</v>
      </c>
      <c r="C293" s="240"/>
      <c r="D293" s="282"/>
      <c r="E293" s="234"/>
      <c r="F293" s="234">
        <f>SUM(F294:F295)</f>
        <v>653914</v>
      </c>
      <c r="G293" s="234"/>
      <c r="H293" s="234">
        <f>SUM(H294:H295)</f>
        <v>4997425</v>
      </c>
      <c r="I293" s="234">
        <f>SUM(I294:I295)</f>
        <v>5651339</v>
      </c>
      <c r="J293" s="283"/>
      <c r="K293" s="237"/>
      <c r="L293" s="237">
        <f>SUM(L294:L295)</f>
        <v>0</v>
      </c>
      <c r="M293" s="237"/>
      <c r="N293" s="237">
        <f>SUM(N294:N295)</f>
        <v>0</v>
      </c>
      <c r="O293" s="237">
        <f>SUM(O294:O295)</f>
        <v>0</v>
      </c>
      <c r="P293" s="226">
        <f t="shared" si="115"/>
        <v>0</v>
      </c>
      <c r="Q293" s="241"/>
      <c r="R293" s="241">
        <f>SUM(R294:R295)</f>
        <v>653914</v>
      </c>
      <c r="S293" s="241"/>
      <c r="T293" s="241">
        <f>SUM(T294:T295)</f>
        <v>4997425</v>
      </c>
      <c r="U293" s="239">
        <f>SUM(U294:U295)</f>
        <v>5651339</v>
      </c>
    </row>
    <row r="294" spans="1:21" ht="17.45" hidden="1" customHeight="1" x14ac:dyDescent="0.25">
      <c r="A294" s="222"/>
      <c r="B294" s="292" t="s">
        <v>405</v>
      </c>
      <c r="C294" s="222" t="s">
        <v>31</v>
      </c>
      <c r="D294" s="222">
        <v>1</v>
      </c>
      <c r="E294" s="208">
        <v>239562</v>
      </c>
      <c r="F294" s="208">
        <f>E294*D294</f>
        <v>239562</v>
      </c>
      <c r="G294" s="208">
        <v>1951577</v>
      </c>
      <c r="H294" s="208">
        <f>G294*D294</f>
        <v>1951577</v>
      </c>
      <c r="I294" s="208">
        <f>H294+F294</f>
        <v>2191139</v>
      </c>
      <c r="J294" s="224"/>
      <c r="K294" s="210">
        <v>239562</v>
      </c>
      <c r="L294" s="210">
        <f>K294*J294</f>
        <v>0</v>
      </c>
      <c r="M294" s="210">
        <v>1951577</v>
      </c>
      <c r="N294" s="210">
        <f>M294*J294</f>
        <v>0</v>
      </c>
      <c r="O294" s="210">
        <f>N294+L294</f>
        <v>0</v>
      </c>
      <c r="P294" s="226">
        <f t="shared" si="115"/>
        <v>1</v>
      </c>
      <c r="Q294" s="212">
        <v>239562</v>
      </c>
      <c r="R294" s="212">
        <f>Q294*P294</f>
        <v>239562</v>
      </c>
      <c r="S294" s="212">
        <v>1951577</v>
      </c>
      <c r="T294" s="212">
        <f>S294*P294</f>
        <v>1951577</v>
      </c>
      <c r="U294" s="212">
        <f>T294+R294</f>
        <v>2191139</v>
      </c>
    </row>
    <row r="295" spans="1:21" ht="17.45" hidden="1" customHeight="1" x14ac:dyDescent="0.25">
      <c r="A295" s="222"/>
      <c r="B295" s="292" t="s">
        <v>406</v>
      </c>
      <c r="C295" s="222" t="s">
        <v>31</v>
      </c>
      <c r="D295" s="222">
        <v>1</v>
      </c>
      <c r="E295" s="208">
        <v>414352</v>
      </c>
      <c r="F295" s="208">
        <f>E295*D295</f>
        <v>414352</v>
      </c>
      <c r="G295" s="208">
        <v>3045848</v>
      </c>
      <c r="H295" s="208">
        <f>G295*D295</f>
        <v>3045848</v>
      </c>
      <c r="I295" s="208">
        <f>H295+F295</f>
        <v>3460200</v>
      </c>
      <c r="J295" s="224"/>
      <c r="K295" s="210">
        <v>414352</v>
      </c>
      <c r="L295" s="210">
        <f>K295*J295</f>
        <v>0</v>
      </c>
      <c r="M295" s="210">
        <v>3045848</v>
      </c>
      <c r="N295" s="210">
        <f>M295*J295</f>
        <v>0</v>
      </c>
      <c r="O295" s="210">
        <f>N295+L295</f>
        <v>0</v>
      </c>
      <c r="P295" s="226">
        <f t="shared" si="115"/>
        <v>1</v>
      </c>
      <c r="Q295" s="212">
        <v>414352</v>
      </c>
      <c r="R295" s="212">
        <f>Q295*P295</f>
        <v>414352</v>
      </c>
      <c r="S295" s="212">
        <v>3045848</v>
      </c>
      <c r="T295" s="212">
        <f>S295*P295</f>
        <v>3045848</v>
      </c>
      <c r="U295" s="212">
        <f>T295+R295</f>
        <v>3460200</v>
      </c>
    </row>
    <row r="296" spans="1:21" ht="17.45" customHeight="1" x14ac:dyDescent="0.25">
      <c r="A296" s="395"/>
      <c r="B296" s="327" t="s">
        <v>407</v>
      </c>
      <c r="C296" s="344"/>
      <c r="D296" s="315"/>
      <c r="E296" s="314"/>
      <c r="F296" s="314">
        <f>SUM(F297:F301)</f>
        <v>940253</v>
      </c>
      <c r="G296" s="314"/>
      <c r="H296" s="314">
        <f>SUM(H297:H301)</f>
        <v>4679139</v>
      </c>
      <c r="I296" s="314">
        <f>SUM(I297:I301)</f>
        <v>5619392</v>
      </c>
      <c r="J296" s="345"/>
      <c r="K296" s="343"/>
      <c r="L296" s="343">
        <f>SUM(L297:L301)</f>
        <v>267240</v>
      </c>
      <c r="M296" s="343"/>
      <c r="N296" s="343">
        <f>SUM(N297:N301)</f>
        <v>1627633.8</v>
      </c>
      <c r="O296" s="343">
        <f>SUM(O297:O301)</f>
        <v>1894873.8</v>
      </c>
      <c r="P296" s="226">
        <f t="shared" si="115"/>
        <v>0</v>
      </c>
      <c r="Q296" s="241"/>
      <c r="R296" s="241">
        <f>SUM(R297:R301)</f>
        <v>673013</v>
      </c>
      <c r="S296" s="241"/>
      <c r="T296" s="241">
        <f>SUM(T297:T301)</f>
        <v>3051507</v>
      </c>
      <c r="U296" s="239">
        <f>SUM(U297:U301)</f>
        <v>3724520</v>
      </c>
    </row>
    <row r="297" spans="1:21" ht="25.5" hidden="1" x14ac:dyDescent="0.25">
      <c r="A297" s="213"/>
      <c r="B297" s="284" t="s">
        <v>408</v>
      </c>
      <c r="C297" s="222" t="s">
        <v>31</v>
      </c>
      <c r="D297" s="222">
        <v>3</v>
      </c>
      <c r="E297" s="208">
        <v>34934</v>
      </c>
      <c r="F297" s="208">
        <f>E297*D297</f>
        <v>104802</v>
      </c>
      <c r="G297" s="208">
        <v>78870</v>
      </c>
      <c r="H297" s="208">
        <f>G297*D297</f>
        <v>236610</v>
      </c>
      <c r="I297" s="208">
        <f>H297+F297</f>
        <v>341412</v>
      </c>
      <c r="J297" s="224"/>
      <c r="K297" s="210">
        <v>34934</v>
      </c>
      <c r="L297" s="210">
        <f>K297*J297</f>
        <v>0</v>
      </c>
      <c r="M297" s="210">
        <v>78870</v>
      </c>
      <c r="N297" s="210">
        <f>M297*J297</f>
        <v>0</v>
      </c>
      <c r="O297" s="210">
        <f>N297+L297</f>
        <v>0</v>
      </c>
      <c r="P297" s="226">
        <f t="shared" si="115"/>
        <v>3</v>
      </c>
      <c r="Q297" s="212">
        <v>34934</v>
      </c>
      <c r="R297" s="212">
        <f>Q297*P297</f>
        <v>104802</v>
      </c>
      <c r="S297" s="212">
        <v>78870</v>
      </c>
      <c r="T297" s="212">
        <f>S297*P297</f>
        <v>236610</v>
      </c>
      <c r="U297" s="212">
        <f>T297+R297</f>
        <v>341412</v>
      </c>
    </row>
    <row r="298" spans="1:21" ht="15.75" hidden="1" x14ac:dyDescent="0.25">
      <c r="A298" s="213"/>
      <c r="B298" s="284" t="s">
        <v>409</v>
      </c>
      <c r="C298" s="222" t="s">
        <v>31</v>
      </c>
      <c r="D298" s="222">
        <v>1</v>
      </c>
      <c r="E298" s="208">
        <v>29801</v>
      </c>
      <c r="F298" s="208">
        <f>E298*D298</f>
        <v>29801</v>
      </c>
      <c r="G298" s="208">
        <v>63096</v>
      </c>
      <c r="H298" s="208">
        <f>G298*D298</f>
        <v>63096</v>
      </c>
      <c r="I298" s="208">
        <f>H298+F298</f>
        <v>92897</v>
      </c>
      <c r="J298" s="224"/>
      <c r="K298" s="210">
        <v>29801</v>
      </c>
      <c r="L298" s="210">
        <f>K298*J298</f>
        <v>0</v>
      </c>
      <c r="M298" s="210">
        <v>63096</v>
      </c>
      <c r="N298" s="210">
        <f>M298*J298</f>
        <v>0</v>
      </c>
      <c r="O298" s="210">
        <f>N298+L298</f>
        <v>0</v>
      </c>
      <c r="P298" s="226">
        <f t="shared" si="115"/>
        <v>1</v>
      </c>
      <c r="Q298" s="212">
        <v>29801</v>
      </c>
      <c r="R298" s="212">
        <f>Q298*P298</f>
        <v>29801</v>
      </c>
      <c r="S298" s="212">
        <v>63096</v>
      </c>
      <c r="T298" s="212">
        <f>S298*P298</f>
        <v>63096</v>
      </c>
      <c r="U298" s="212">
        <f>T298+R298</f>
        <v>92897</v>
      </c>
    </row>
    <row r="299" spans="1:21" ht="15.75" hidden="1" x14ac:dyDescent="0.25">
      <c r="A299" s="213"/>
      <c r="B299" s="284" t="s">
        <v>410</v>
      </c>
      <c r="C299" s="222" t="s">
        <v>31</v>
      </c>
      <c r="D299" s="222">
        <v>1</v>
      </c>
      <c r="E299" s="208">
        <v>337980</v>
      </c>
      <c r="F299" s="208">
        <f>E299*D299</f>
        <v>337980</v>
      </c>
      <c r="G299" s="208">
        <v>1736493</v>
      </c>
      <c r="H299" s="208">
        <f>G299*D299</f>
        <v>1736493</v>
      </c>
      <c r="I299" s="208">
        <f>H299+F299</f>
        <v>2074473</v>
      </c>
      <c r="J299" s="224"/>
      <c r="K299" s="210">
        <v>337980</v>
      </c>
      <c r="L299" s="210">
        <f>K299*J299</f>
        <v>0</v>
      </c>
      <c r="M299" s="210">
        <v>1736493</v>
      </c>
      <c r="N299" s="210">
        <f>M299*J299</f>
        <v>0</v>
      </c>
      <c r="O299" s="210">
        <f>N299+L299</f>
        <v>0</v>
      </c>
      <c r="P299" s="226">
        <f t="shared" si="115"/>
        <v>1</v>
      </c>
      <c r="Q299" s="212">
        <v>337980</v>
      </c>
      <c r="R299" s="212">
        <f>Q299*P299</f>
        <v>337980</v>
      </c>
      <c r="S299" s="212">
        <v>1736493</v>
      </c>
      <c r="T299" s="212">
        <f>S299*P299</f>
        <v>1736493</v>
      </c>
      <c r="U299" s="212">
        <f>T299+R299</f>
        <v>2074473</v>
      </c>
    </row>
    <row r="300" spans="1:21" ht="15.75" hidden="1" x14ac:dyDescent="0.25">
      <c r="A300" s="213"/>
      <c r="B300" s="284" t="s">
        <v>411</v>
      </c>
      <c r="C300" s="222" t="s">
        <v>31</v>
      </c>
      <c r="D300" s="222">
        <v>2</v>
      </c>
      <c r="E300" s="208">
        <v>66810</v>
      </c>
      <c r="F300" s="208">
        <f>E300*D300</f>
        <v>133620</v>
      </c>
      <c r="G300" s="208">
        <v>304200</v>
      </c>
      <c r="H300" s="208">
        <f>G300*D300</f>
        <v>608400</v>
      </c>
      <c r="I300" s="208">
        <f>H300+F300</f>
        <v>742020</v>
      </c>
      <c r="J300" s="224"/>
      <c r="K300" s="210">
        <v>66810</v>
      </c>
      <c r="L300" s="210">
        <f>K300*J300</f>
        <v>0</v>
      </c>
      <c r="M300" s="210">
        <v>304200</v>
      </c>
      <c r="N300" s="210">
        <f>M300*J300</f>
        <v>0</v>
      </c>
      <c r="O300" s="210">
        <f>N300+L300</f>
        <v>0</v>
      </c>
      <c r="P300" s="226">
        <f t="shared" si="115"/>
        <v>2</v>
      </c>
      <c r="Q300" s="212">
        <v>66810</v>
      </c>
      <c r="R300" s="212">
        <f>Q300*P300</f>
        <v>133620</v>
      </c>
      <c r="S300" s="212">
        <v>304200</v>
      </c>
      <c r="T300" s="212">
        <f>S300*P300</f>
        <v>608400</v>
      </c>
      <c r="U300" s="212">
        <f>T300+R300</f>
        <v>742020</v>
      </c>
    </row>
    <row r="301" spans="1:21" ht="15.75" x14ac:dyDescent="0.25">
      <c r="A301" s="386"/>
      <c r="B301" s="346" t="s">
        <v>412</v>
      </c>
      <c r="C301" s="335" t="s">
        <v>31</v>
      </c>
      <c r="D301" s="222">
        <v>5</v>
      </c>
      <c r="E301" s="208">
        <v>66810</v>
      </c>
      <c r="F301" s="208">
        <f>E301*D301</f>
        <v>334050</v>
      </c>
      <c r="G301" s="208">
        <v>406908</v>
      </c>
      <c r="H301" s="208">
        <f>G301*D301</f>
        <v>2034540</v>
      </c>
      <c r="I301" s="208">
        <f>H301+F301</f>
        <v>2368590</v>
      </c>
      <c r="J301" s="335">
        <v>4</v>
      </c>
      <c r="K301" s="332">
        <v>66810</v>
      </c>
      <c r="L301" s="332">
        <f>K301*J301</f>
        <v>267240</v>
      </c>
      <c r="M301" s="332">
        <v>406908.45</v>
      </c>
      <c r="N301" s="332">
        <f>M301*J301</f>
        <v>1627633.8</v>
      </c>
      <c r="O301" s="332">
        <f>N301+L301</f>
        <v>1894873.8</v>
      </c>
      <c r="P301" s="226">
        <f t="shared" si="115"/>
        <v>1</v>
      </c>
      <c r="Q301" s="212">
        <v>66810</v>
      </c>
      <c r="R301" s="212">
        <f>Q301*P301</f>
        <v>66810</v>
      </c>
      <c r="S301" s="212">
        <v>406908</v>
      </c>
      <c r="T301" s="212">
        <f>S301*P301</f>
        <v>406908</v>
      </c>
      <c r="U301" s="212">
        <f>T301+R301</f>
        <v>473718</v>
      </c>
    </row>
    <row r="302" spans="1:21" ht="17.45" hidden="1" customHeight="1" x14ac:dyDescent="0.25">
      <c r="A302" s="240"/>
      <c r="B302" s="228" t="s">
        <v>413</v>
      </c>
      <c r="C302" s="240"/>
      <c r="D302" s="282"/>
      <c r="E302" s="234"/>
      <c r="F302" s="234">
        <f>SUM(F303:F307)</f>
        <v>491643</v>
      </c>
      <c r="G302" s="234"/>
      <c r="H302" s="234">
        <f>SUM(H303:H307)</f>
        <v>693238</v>
      </c>
      <c r="I302" s="234">
        <f>SUM(I303:I307)</f>
        <v>1184881</v>
      </c>
      <c r="J302" s="283"/>
      <c r="K302" s="237"/>
      <c r="L302" s="237">
        <f>SUM(L303:L307)</f>
        <v>0</v>
      </c>
      <c r="M302" s="237"/>
      <c r="N302" s="237">
        <f>SUM(N303:N307)</f>
        <v>0</v>
      </c>
      <c r="O302" s="237">
        <f>SUM(O303:O307)</f>
        <v>0</v>
      </c>
      <c r="P302" s="226">
        <f t="shared" si="115"/>
        <v>0</v>
      </c>
      <c r="Q302" s="241"/>
      <c r="R302" s="241">
        <f>SUM(R303:R307)</f>
        <v>491643</v>
      </c>
      <c r="S302" s="241"/>
      <c r="T302" s="241">
        <f>SUM(T303:T307)</f>
        <v>693238</v>
      </c>
      <c r="U302" s="239">
        <f>SUM(U303:U307)</f>
        <v>1184881</v>
      </c>
    </row>
    <row r="303" spans="1:21" ht="15.75" hidden="1" x14ac:dyDescent="0.25">
      <c r="A303" s="213"/>
      <c r="B303" s="284" t="s">
        <v>414</v>
      </c>
      <c r="C303" s="222" t="s">
        <v>31</v>
      </c>
      <c r="D303" s="222">
        <v>7</v>
      </c>
      <c r="E303" s="208">
        <v>8646</v>
      </c>
      <c r="F303" s="208">
        <f>E303*D303</f>
        <v>60522</v>
      </c>
      <c r="G303" s="208">
        <v>22464</v>
      </c>
      <c r="H303" s="208">
        <f>G303*D303</f>
        <v>157248</v>
      </c>
      <c r="I303" s="208">
        <f>H303+F303</f>
        <v>217770</v>
      </c>
      <c r="J303" s="224"/>
      <c r="K303" s="210">
        <v>8646</v>
      </c>
      <c r="L303" s="210">
        <f>K303*J303</f>
        <v>0</v>
      </c>
      <c r="M303" s="210">
        <v>22464</v>
      </c>
      <c r="N303" s="210">
        <f>M303*J303</f>
        <v>0</v>
      </c>
      <c r="O303" s="210">
        <f>N303+L303</f>
        <v>0</v>
      </c>
      <c r="P303" s="226">
        <f t="shared" si="115"/>
        <v>7</v>
      </c>
      <c r="Q303" s="212">
        <v>8646</v>
      </c>
      <c r="R303" s="212">
        <f>Q303*P303</f>
        <v>60522</v>
      </c>
      <c r="S303" s="212">
        <v>22464</v>
      </c>
      <c r="T303" s="212">
        <f>S303*P303</f>
        <v>157248</v>
      </c>
      <c r="U303" s="212">
        <f>T303+R303</f>
        <v>217770</v>
      </c>
    </row>
    <row r="304" spans="1:21" ht="15.75" hidden="1" x14ac:dyDescent="0.25">
      <c r="A304" s="213"/>
      <c r="B304" s="284" t="s">
        <v>415</v>
      </c>
      <c r="C304" s="222" t="s">
        <v>33</v>
      </c>
      <c r="D304" s="222">
        <v>0.5</v>
      </c>
      <c r="E304" s="208">
        <v>39300</v>
      </c>
      <c r="F304" s="208">
        <f>E304*D304</f>
        <v>19650</v>
      </c>
      <c r="G304" s="208">
        <v>87100</v>
      </c>
      <c r="H304" s="208">
        <f>G304*D304</f>
        <v>43550</v>
      </c>
      <c r="I304" s="208">
        <f>H304+F304</f>
        <v>63200</v>
      </c>
      <c r="J304" s="224"/>
      <c r="K304" s="210">
        <v>39300</v>
      </c>
      <c r="L304" s="210">
        <f>K304*J304</f>
        <v>0</v>
      </c>
      <c r="M304" s="210">
        <v>87100</v>
      </c>
      <c r="N304" s="210">
        <f>M304*J304</f>
        <v>0</v>
      </c>
      <c r="O304" s="210">
        <f>N304+L304</f>
        <v>0</v>
      </c>
      <c r="P304" s="226">
        <f t="shared" si="115"/>
        <v>0.5</v>
      </c>
      <c r="Q304" s="212">
        <v>39300</v>
      </c>
      <c r="R304" s="212">
        <f>Q304*P304</f>
        <v>19650</v>
      </c>
      <c r="S304" s="212">
        <v>87100</v>
      </c>
      <c r="T304" s="212">
        <f>S304*P304</f>
        <v>43550</v>
      </c>
      <c r="U304" s="212">
        <f>T304+R304</f>
        <v>63200</v>
      </c>
    </row>
    <row r="305" spans="1:21" ht="15.75" hidden="1" x14ac:dyDescent="0.25">
      <c r="A305" s="213"/>
      <c r="B305" s="284" t="s">
        <v>416</v>
      </c>
      <c r="C305" s="222" t="s">
        <v>33</v>
      </c>
      <c r="D305" s="222">
        <v>0.2</v>
      </c>
      <c r="E305" s="208">
        <v>39300</v>
      </c>
      <c r="F305" s="208">
        <f>E305*D305</f>
        <v>7860</v>
      </c>
      <c r="G305" s="208">
        <v>87100</v>
      </c>
      <c r="H305" s="208">
        <f>G305*D305</f>
        <v>17420</v>
      </c>
      <c r="I305" s="208">
        <f>H305+F305</f>
        <v>25280</v>
      </c>
      <c r="J305" s="224"/>
      <c r="K305" s="210">
        <v>39300</v>
      </c>
      <c r="L305" s="210">
        <f>K305*J305</f>
        <v>0</v>
      </c>
      <c r="M305" s="210">
        <v>87100</v>
      </c>
      <c r="N305" s="210">
        <f>M305*J305</f>
        <v>0</v>
      </c>
      <c r="O305" s="210">
        <f>N305+L305</f>
        <v>0</v>
      </c>
      <c r="P305" s="226">
        <f t="shared" si="115"/>
        <v>0.2</v>
      </c>
      <c r="Q305" s="212">
        <v>39300</v>
      </c>
      <c r="R305" s="212">
        <f>Q305*P305</f>
        <v>7860</v>
      </c>
      <c r="S305" s="212">
        <v>87100</v>
      </c>
      <c r="T305" s="212">
        <f>S305*P305</f>
        <v>17420</v>
      </c>
      <c r="U305" s="212">
        <f>T305+R305</f>
        <v>25280</v>
      </c>
    </row>
    <row r="306" spans="1:21" ht="25.5" hidden="1" x14ac:dyDescent="0.25">
      <c r="A306" s="213"/>
      <c r="B306" s="284" t="s">
        <v>417</v>
      </c>
      <c r="C306" s="222" t="s">
        <v>171</v>
      </c>
      <c r="D306" s="222">
        <v>22</v>
      </c>
      <c r="E306" s="208">
        <v>10218</v>
      </c>
      <c r="F306" s="208">
        <f>E306*D306</f>
        <v>224796</v>
      </c>
      <c r="G306" s="208">
        <v>5460</v>
      </c>
      <c r="H306" s="208">
        <f>G306*D306</f>
        <v>120120</v>
      </c>
      <c r="I306" s="208">
        <f>H306+F306</f>
        <v>344916</v>
      </c>
      <c r="J306" s="224"/>
      <c r="K306" s="210">
        <v>10218</v>
      </c>
      <c r="L306" s="210">
        <f>K306*J306</f>
        <v>0</v>
      </c>
      <c r="M306" s="210">
        <v>5460</v>
      </c>
      <c r="N306" s="210">
        <f>M306*J306</f>
        <v>0</v>
      </c>
      <c r="O306" s="210">
        <f>N306+L306</f>
        <v>0</v>
      </c>
      <c r="P306" s="226">
        <f t="shared" si="115"/>
        <v>22</v>
      </c>
      <c r="Q306" s="212">
        <v>10218</v>
      </c>
      <c r="R306" s="212">
        <f>Q306*P306</f>
        <v>224796</v>
      </c>
      <c r="S306" s="212">
        <v>5460</v>
      </c>
      <c r="T306" s="212">
        <f>S306*P306</f>
        <v>120120</v>
      </c>
      <c r="U306" s="212">
        <f>T306+R306</f>
        <v>344916</v>
      </c>
    </row>
    <row r="307" spans="1:21" ht="15.75" hidden="1" x14ac:dyDescent="0.25">
      <c r="A307" s="213"/>
      <c r="B307" s="284" t="s">
        <v>418</v>
      </c>
      <c r="C307" s="222" t="s">
        <v>153</v>
      </c>
      <c r="D307" s="222">
        <v>91</v>
      </c>
      <c r="E307" s="208">
        <v>1965</v>
      </c>
      <c r="F307" s="208">
        <f>E307*D307</f>
        <v>178815</v>
      </c>
      <c r="G307" s="208">
        <v>3900</v>
      </c>
      <c r="H307" s="208">
        <f>G307*D307</f>
        <v>354900</v>
      </c>
      <c r="I307" s="208">
        <f>H307+F307</f>
        <v>533715</v>
      </c>
      <c r="J307" s="224"/>
      <c r="K307" s="210">
        <v>1965</v>
      </c>
      <c r="L307" s="210">
        <f>K307*J307</f>
        <v>0</v>
      </c>
      <c r="M307" s="210">
        <v>3900</v>
      </c>
      <c r="N307" s="210">
        <f>M307*J307</f>
        <v>0</v>
      </c>
      <c r="O307" s="210">
        <f>N307+L307</f>
        <v>0</v>
      </c>
      <c r="P307" s="226">
        <f t="shared" si="115"/>
        <v>91</v>
      </c>
      <c r="Q307" s="212">
        <v>1965</v>
      </c>
      <c r="R307" s="212">
        <f>Q307*P307</f>
        <v>178815</v>
      </c>
      <c r="S307" s="212">
        <v>3900</v>
      </c>
      <c r="T307" s="212">
        <f>S307*P307</f>
        <v>354900</v>
      </c>
      <c r="U307" s="212">
        <f>T307+R307</f>
        <v>533715</v>
      </c>
    </row>
    <row r="308" spans="1:21" ht="17.45" hidden="1" customHeight="1" x14ac:dyDescent="0.25">
      <c r="A308" s="240"/>
      <c r="B308" s="228" t="s">
        <v>419</v>
      </c>
      <c r="C308" s="240"/>
      <c r="D308" s="282"/>
      <c r="E308" s="234"/>
      <c r="F308" s="234">
        <f>SUM(F309:F310)</f>
        <v>3910222.4</v>
      </c>
      <c r="G308" s="234"/>
      <c r="H308" s="234">
        <f>SUM(H309:H310)</f>
        <v>4803859.4000000004</v>
      </c>
      <c r="I308" s="234">
        <f>SUM(I309:I310)</f>
        <v>8714081.8000000007</v>
      </c>
      <c r="J308" s="283"/>
      <c r="K308" s="237"/>
      <c r="L308" s="237">
        <f>SUM(L309:L310)</f>
        <v>0</v>
      </c>
      <c r="M308" s="237"/>
      <c r="N308" s="237">
        <f>SUM(N309:N310)</f>
        <v>0</v>
      </c>
      <c r="O308" s="237">
        <f>SUM(O309:O310)</f>
        <v>0</v>
      </c>
      <c r="P308" s="226">
        <f t="shared" si="115"/>
        <v>0</v>
      </c>
      <c r="Q308" s="241"/>
      <c r="R308" s="241">
        <f>SUM(R309:R310)</f>
        <v>3910222.4</v>
      </c>
      <c r="S308" s="241"/>
      <c r="T308" s="241">
        <f>SUM(T309:T310)</f>
        <v>4803859.4000000004</v>
      </c>
      <c r="U308" s="239">
        <f>SUM(U309:U310)</f>
        <v>8714081.8000000007</v>
      </c>
    </row>
    <row r="309" spans="1:21" ht="25.5" hidden="1" x14ac:dyDescent="0.25">
      <c r="A309" s="213"/>
      <c r="B309" s="284" t="s">
        <v>420</v>
      </c>
      <c r="C309" s="222" t="s">
        <v>171</v>
      </c>
      <c r="D309" s="222">
        <v>320.3</v>
      </c>
      <c r="E309" s="208">
        <v>12208</v>
      </c>
      <c r="F309" s="208">
        <f>E309*D309</f>
        <v>3910222.4</v>
      </c>
      <c r="G309" s="208">
        <v>14998</v>
      </c>
      <c r="H309" s="208">
        <f>G309*D309</f>
        <v>4803859.4000000004</v>
      </c>
      <c r="I309" s="208">
        <f>H309+F309</f>
        <v>8714081.8000000007</v>
      </c>
      <c r="J309" s="224"/>
      <c r="K309" s="210">
        <v>12208</v>
      </c>
      <c r="L309" s="210">
        <f>K309*J309</f>
        <v>0</v>
      </c>
      <c r="M309" s="210">
        <v>14998</v>
      </c>
      <c r="N309" s="210">
        <f>M309*J309</f>
        <v>0</v>
      </c>
      <c r="O309" s="210">
        <f>N309+L309</f>
        <v>0</v>
      </c>
      <c r="P309" s="226">
        <f t="shared" si="115"/>
        <v>320.3</v>
      </c>
      <c r="Q309" s="212">
        <v>12208</v>
      </c>
      <c r="R309" s="212">
        <f>Q309*P309</f>
        <v>3910222.4</v>
      </c>
      <c r="S309" s="212">
        <v>14998</v>
      </c>
      <c r="T309" s="212">
        <f>S309*P309</f>
        <v>4803859.4000000004</v>
      </c>
      <c r="U309" s="212">
        <f>T309+R309</f>
        <v>8714081.8000000007</v>
      </c>
    </row>
    <row r="310" spans="1:21" ht="17.45" hidden="1" customHeight="1" x14ac:dyDescent="0.25">
      <c r="A310" s="213"/>
      <c r="B310" s="284" t="s">
        <v>421</v>
      </c>
      <c r="C310" s="222" t="s">
        <v>33</v>
      </c>
      <c r="D310" s="222">
        <v>5.8</v>
      </c>
      <c r="E310" s="208"/>
      <c r="F310" s="208"/>
      <c r="G310" s="208"/>
      <c r="H310" s="208"/>
      <c r="I310" s="208"/>
      <c r="J310" s="224"/>
      <c r="K310" s="210"/>
      <c r="L310" s="210"/>
      <c r="M310" s="210"/>
      <c r="N310" s="210"/>
      <c r="O310" s="210"/>
      <c r="P310" s="226">
        <f t="shared" si="115"/>
        <v>5.8</v>
      </c>
      <c r="Q310" s="212"/>
      <c r="R310" s="212"/>
      <c r="S310" s="212"/>
      <c r="T310" s="212"/>
      <c r="U310" s="212"/>
    </row>
    <row r="311" spans="1:21" ht="17.45" hidden="1" customHeight="1" x14ac:dyDescent="0.25">
      <c r="A311" s="240"/>
      <c r="B311" s="228" t="s">
        <v>422</v>
      </c>
      <c r="C311" s="240" t="s">
        <v>153</v>
      </c>
      <c r="D311" s="282">
        <f>3545</f>
        <v>3545</v>
      </c>
      <c r="E311" s="234"/>
      <c r="F311" s="234">
        <f>SUM(F312:F318)</f>
        <v>12012117</v>
      </c>
      <c r="G311" s="234"/>
      <c r="H311" s="234">
        <f>SUM(H312:H318)</f>
        <v>10058002</v>
      </c>
      <c r="I311" s="234">
        <f>SUM(I312:I318)</f>
        <v>22070119</v>
      </c>
      <c r="J311" s="283"/>
      <c r="K311" s="237"/>
      <c r="L311" s="237">
        <f>SUM(L312:L318)</f>
        <v>0</v>
      </c>
      <c r="M311" s="237"/>
      <c r="N311" s="237">
        <f>SUM(N312:N318)</f>
        <v>0</v>
      </c>
      <c r="O311" s="237">
        <f>SUM(O312:O318)</f>
        <v>0</v>
      </c>
      <c r="P311" s="226">
        <f t="shared" si="115"/>
        <v>3545</v>
      </c>
      <c r="Q311" s="241"/>
      <c r="R311" s="241">
        <f>SUM(R312:R318)</f>
        <v>12012117</v>
      </c>
      <c r="S311" s="241"/>
      <c r="T311" s="241">
        <f>SUM(T312:T318)</f>
        <v>10058002</v>
      </c>
      <c r="U311" s="239">
        <f>SUM(U312:U318)</f>
        <v>22070119</v>
      </c>
    </row>
    <row r="312" spans="1:21" ht="15.75" hidden="1" x14ac:dyDescent="0.25">
      <c r="A312" s="213"/>
      <c r="B312" s="284" t="s">
        <v>423</v>
      </c>
      <c r="C312" s="222" t="s">
        <v>153</v>
      </c>
      <c r="D312" s="222">
        <v>3545</v>
      </c>
      <c r="E312" s="208">
        <v>393</v>
      </c>
      <c r="F312" s="208">
        <f>E312*D312</f>
        <v>1393185</v>
      </c>
      <c r="G312" s="208">
        <v>78</v>
      </c>
      <c r="H312" s="208">
        <f>G312*D312</f>
        <v>276510</v>
      </c>
      <c r="I312" s="208">
        <f>H312+F312</f>
        <v>1669695</v>
      </c>
      <c r="J312" s="224"/>
      <c r="K312" s="210">
        <v>393</v>
      </c>
      <c r="L312" s="210">
        <f>K312*J312</f>
        <v>0</v>
      </c>
      <c r="M312" s="210">
        <v>78</v>
      </c>
      <c r="N312" s="210">
        <f>M312*J312</f>
        <v>0</v>
      </c>
      <c r="O312" s="210">
        <f>N312+L312</f>
        <v>0</v>
      </c>
      <c r="P312" s="226">
        <f t="shared" si="115"/>
        <v>3545</v>
      </c>
      <c r="Q312" s="212">
        <v>393</v>
      </c>
      <c r="R312" s="212">
        <f>Q312*P312</f>
        <v>1393185</v>
      </c>
      <c r="S312" s="212">
        <v>78</v>
      </c>
      <c r="T312" s="212">
        <f>S312*P312</f>
        <v>276510</v>
      </c>
      <c r="U312" s="212">
        <f>T312+R312</f>
        <v>1669695</v>
      </c>
    </row>
    <row r="313" spans="1:21" ht="15.75" hidden="1" x14ac:dyDescent="0.25">
      <c r="A313" s="213"/>
      <c r="B313" s="284" t="s">
        <v>424</v>
      </c>
      <c r="C313" s="222" t="s">
        <v>153</v>
      </c>
      <c r="D313" s="222">
        <v>3545</v>
      </c>
      <c r="E313" s="208">
        <v>236</v>
      </c>
      <c r="F313" s="208">
        <f>E313*D313</f>
        <v>836620</v>
      </c>
      <c r="G313" s="208">
        <v>202</v>
      </c>
      <c r="H313" s="208">
        <f>G313*D313</f>
        <v>716090</v>
      </c>
      <c r="I313" s="208">
        <f>H313+F313</f>
        <v>1552710</v>
      </c>
      <c r="J313" s="224"/>
      <c r="K313" s="210">
        <v>236</v>
      </c>
      <c r="L313" s="210">
        <f>K313*J313</f>
        <v>0</v>
      </c>
      <c r="M313" s="210">
        <v>202</v>
      </c>
      <c r="N313" s="210">
        <f>M313*J313</f>
        <v>0</v>
      </c>
      <c r="O313" s="210">
        <f>N313+L313</f>
        <v>0</v>
      </c>
      <c r="P313" s="226">
        <f t="shared" si="115"/>
        <v>3545</v>
      </c>
      <c r="Q313" s="212">
        <v>236</v>
      </c>
      <c r="R313" s="212">
        <f>Q313*P313</f>
        <v>836620</v>
      </c>
      <c r="S313" s="212">
        <v>202</v>
      </c>
      <c r="T313" s="212">
        <f>S313*P313</f>
        <v>716090</v>
      </c>
      <c r="U313" s="212">
        <f>T313+R313</f>
        <v>1552710</v>
      </c>
    </row>
    <row r="314" spans="1:21" ht="15.75" hidden="1" x14ac:dyDescent="0.25">
      <c r="A314" s="213"/>
      <c r="B314" s="284" t="s">
        <v>425</v>
      </c>
      <c r="C314" s="222" t="s">
        <v>153</v>
      </c>
      <c r="D314" s="222">
        <v>3545</v>
      </c>
      <c r="E314" s="208">
        <v>1022</v>
      </c>
      <c r="F314" s="208">
        <f>E314*D314</f>
        <v>3622990</v>
      </c>
      <c r="G314" s="208">
        <v>624</v>
      </c>
      <c r="H314" s="208">
        <f>G314*D314</f>
        <v>2212080</v>
      </c>
      <c r="I314" s="208">
        <f>H314+F314</f>
        <v>5835070</v>
      </c>
      <c r="J314" s="224"/>
      <c r="K314" s="210">
        <v>1022</v>
      </c>
      <c r="L314" s="210">
        <f>K314*J314</f>
        <v>0</v>
      </c>
      <c r="M314" s="210">
        <v>624</v>
      </c>
      <c r="N314" s="210">
        <f>M314*J314</f>
        <v>0</v>
      </c>
      <c r="O314" s="210">
        <f>N314+L314</f>
        <v>0</v>
      </c>
      <c r="P314" s="226">
        <f t="shared" si="115"/>
        <v>3545</v>
      </c>
      <c r="Q314" s="212">
        <v>1022</v>
      </c>
      <c r="R314" s="212">
        <f>Q314*P314</f>
        <v>3622990</v>
      </c>
      <c r="S314" s="212">
        <v>624</v>
      </c>
      <c r="T314" s="212">
        <f>S314*P314</f>
        <v>2212080</v>
      </c>
      <c r="U314" s="212">
        <f>T314+R314</f>
        <v>5835070</v>
      </c>
    </row>
    <row r="315" spans="1:21" ht="15.75" hidden="1" x14ac:dyDescent="0.25">
      <c r="A315" s="213"/>
      <c r="B315" s="284" t="s">
        <v>426</v>
      </c>
      <c r="C315" s="222" t="s">
        <v>171</v>
      </c>
      <c r="D315" s="222">
        <v>284</v>
      </c>
      <c r="E315" s="208">
        <v>12208</v>
      </c>
      <c r="F315" s="208">
        <f>E315*D315</f>
        <v>3467072</v>
      </c>
      <c r="G315" s="208">
        <v>14998</v>
      </c>
      <c r="H315" s="208">
        <f>G315*D315</f>
        <v>4259432</v>
      </c>
      <c r="I315" s="208">
        <f>H315+F315</f>
        <v>7726504</v>
      </c>
      <c r="J315" s="224"/>
      <c r="K315" s="210">
        <v>12208</v>
      </c>
      <c r="L315" s="210">
        <f>K315*J315</f>
        <v>0</v>
      </c>
      <c r="M315" s="210">
        <v>14998</v>
      </c>
      <c r="N315" s="210">
        <f>M315*J315</f>
        <v>0</v>
      </c>
      <c r="O315" s="210">
        <f>N315+L315</f>
        <v>0</v>
      </c>
      <c r="P315" s="226">
        <f t="shared" si="115"/>
        <v>284</v>
      </c>
      <c r="Q315" s="212">
        <v>12208</v>
      </c>
      <c r="R315" s="212">
        <f>Q315*P315</f>
        <v>3467072</v>
      </c>
      <c r="S315" s="212">
        <v>14998</v>
      </c>
      <c r="T315" s="212">
        <f>S315*P315</f>
        <v>4259432</v>
      </c>
      <c r="U315" s="212">
        <f>T315+R315</f>
        <v>7726504</v>
      </c>
    </row>
    <row r="316" spans="1:21" ht="15.75" hidden="1" x14ac:dyDescent="0.25">
      <c r="A316" s="213"/>
      <c r="B316" s="284" t="s">
        <v>421</v>
      </c>
      <c r="C316" s="222" t="s">
        <v>33</v>
      </c>
      <c r="D316" s="222">
        <v>14.8</v>
      </c>
      <c r="E316" s="208"/>
      <c r="F316" s="208"/>
      <c r="G316" s="208"/>
      <c r="H316" s="208"/>
      <c r="I316" s="208"/>
      <c r="J316" s="224"/>
      <c r="K316" s="210"/>
      <c r="L316" s="210"/>
      <c r="M316" s="210"/>
      <c r="N316" s="210"/>
      <c r="O316" s="210"/>
      <c r="P316" s="226">
        <f t="shared" si="115"/>
        <v>14.8</v>
      </c>
      <c r="Q316" s="212"/>
      <c r="R316" s="212"/>
      <c r="S316" s="212"/>
      <c r="T316" s="212"/>
      <c r="U316" s="212"/>
    </row>
    <row r="317" spans="1:21" ht="15.75" hidden="1" x14ac:dyDescent="0.25">
      <c r="A317" s="213"/>
      <c r="B317" s="284" t="s">
        <v>427</v>
      </c>
      <c r="C317" s="222" t="s">
        <v>153</v>
      </c>
      <c r="D317" s="222">
        <v>3545</v>
      </c>
      <c r="E317" s="208">
        <v>550</v>
      </c>
      <c r="F317" s="208">
        <f>E317*D317</f>
        <v>1949750</v>
      </c>
      <c r="G317" s="208">
        <v>702</v>
      </c>
      <c r="H317" s="208">
        <f>G317*D317</f>
        <v>2488590</v>
      </c>
      <c r="I317" s="208">
        <f>H317+F317</f>
        <v>4438340</v>
      </c>
      <c r="J317" s="224"/>
      <c r="K317" s="210">
        <v>550</v>
      </c>
      <c r="L317" s="210">
        <f>K317*J317</f>
        <v>0</v>
      </c>
      <c r="M317" s="210">
        <v>702</v>
      </c>
      <c r="N317" s="210">
        <f>M317*J317</f>
        <v>0</v>
      </c>
      <c r="O317" s="210">
        <f>N317+L317</f>
        <v>0</v>
      </c>
      <c r="P317" s="226">
        <f t="shared" si="115"/>
        <v>3545</v>
      </c>
      <c r="Q317" s="212">
        <v>550</v>
      </c>
      <c r="R317" s="212">
        <f>Q317*P317</f>
        <v>1949750</v>
      </c>
      <c r="S317" s="212">
        <v>702</v>
      </c>
      <c r="T317" s="212">
        <f>S317*P317</f>
        <v>2488590</v>
      </c>
      <c r="U317" s="212">
        <f>T317+R317</f>
        <v>4438340</v>
      </c>
    </row>
    <row r="318" spans="1:21" ht="15.75" hidden="1" x14ac:dyDescent="0.25">
      <c r="A318" s="213"/>
      <c r="B318" s="284" t="s">
        <v>428</v>
      </c>
      <c r="C318" s="222" t="s">
        <v>213</v>
      </c>
      <c r="D318" s="222">
        <v>1350</v>
      </c>
      <c r="E318" s="208">
        <v>550</v>
      </c>
      <c r="F318" s="208">
        <f>E318*D318</f>
        <v>742500</v>
      </c>
      <c r="G318" s="208">
        <v>78</v>
      </c>
      <c r="H318" s="208">
        <f>G318*D318</f>
        <v>105300</v>
      </c>
      <c r="I318" s="208">
        <f>H318+F318</f>
        <v>847800</v>
      </c>
      <c r="J318" s="224"/>
      <c r="K318" s="210">
        <v>550</v>
      </c>
      <c r="L318" s="210">
        <f>K318*J318</f>
        <v>0</v>
      </c>
      <c r="M318" s="210">
        <v>78</v>
      </c>
      <c r="N318" s="210">
        <f>M318*J318</f>
        <v>0</v>
      </c>
      <c r="O318" s="210">
        <f>N318+L318</f>
        <v>0</v>
      </c>
      <c r="P318" s="226">
        <f t="shared" si="115"/>
        <v>1350</v>
      </c>
      <c r="Q318" s="212">
        <v>550</v>
      </c>
      <c r="R318" s="212">
        <f>Q318*P318</f>
        <v>742500</v>
      </c>
      <c r="S318" s="212">
        <v>78</v>
      </c>
      <c r="T318" s="212">
        <f>S318*P318</f>
        <v>105300</v>
      </c>
      <c r="U318" s="212">
        <f>T318+R318</f>
        <v>847800</v>
      </c>
    </row>
    <row r="319" spans="1:21" ht="17.45" hidden="1" customHeight="1" x14ac:dyDescent="0.25">
      <c r="A319" s="240"/>
      <c r="B319" s="228" t="s">
        <v>429</v>
      </c>
      <c r="C319" s="240" t="s">
        <v>153</v>
      </c>
      <c r="D319" s="282">
        <v>4580</v>
      </c>
      <c r="E319" s="234"/>
      <c r="F319" s="234">
        <f>SUM(F320:F326)</f>
        <v>15314416</v>
      </c>
      <c r="G319" s="234"/>
      <c r="H319" s="234">
        <f>SUM(H320:H326)</f>
        <v>13847406</v>
      </c>
      <c r="I319" s="234">
        <f>SUM(I320:I326)</f>
        <v>29161822</v>
      </c>
      <c r="J319" s="283"/>
      <c r="K319" s="237"/>
      <c r="L319" s="237">
        <f>SUM(L320:L326)</f>
        <v>0</v>
      </c>
      <c r="M319" s="237"/>
      <c r="N319" s="237">
        <f>SUM(N320:N326)</f>
        <v>0</v>
      </c>
      <c r="O319" s="237">
        <f>SUM(O320:O326)</f>
        <v>0</v>
      </c>
      <c r="P319" s="226">
        <f t="shared" si="115"/>
        <v>4580</v>
      </c>
      <c r="Q319" s="241"/>
      <c r="R319" s="241">
        <f>SUM(R320:R326)</f>
        <v>15314416</v>
      </c>
      <c r="S319" s="241"/>
      <c r="T319" s="241">
        <f>SUM(T320:T326)</f>
        <v>13847406</v>
      </c>
      <c r="U319" s="239">
        <f>SUM(U320:U326)</f>
        <v>29161822</v>
      </c>
    </row>
    <row r="320" spans="1:21" ht="15.75" hidden="1" x14ac:dyDescent="0.25">
      <c r="A320" s="213"/>
      <c r="B320" s="284" t="s">
        <v>423</v>
      </c>
      <c r="C320" s="222" t="s">
        <v>153</v>
      </c>
      <c r="D320" s="222">
        <v>4580</v>
      </c>
      <c r="E320" s="208">
        <v>393</v>
      </c>
      <c r="F320" s="208">
        <f>E320*D320</f>
        <v>1799940</v>
      </c>
      <c r="G320" s="208">
        <v>78</v>
      </c>
      <c r="H320" s="208">
        <f>G320*D320</f>
        <v>357240</v>
      </c>
      <c r="I320" s="208">
        <f>H320+F320</f>
        <v>2157180</v>
      </c>
      <c r="J320" s="224"/>
      <c r="K320" s="210">
        <v>393</v>
      </c>
      <c r="L320" s="210">
        <f>K320*J320</f>
        <v>0</v>
      </c>
      <c r="M320" s="210">
        <v>78</v>
      </c>
      <c r="N320" s="210">
        <f>M320*J320</f>
        <v>0</v>
      </c>
      <c r="O320" s="210">
        <f>N320+L320</f>
        <v>0</v>
      </c>
      <c r="P320" s="226">
        <f t="shared" si="115"/>
        <v>4580</v>
      </c>
      <c r="Q320" s="212">
        <v>393</v>
      </c>
      <c r="R320" s="212">
        <f>Q320*P320</f>
        <v>1799940</v>
      </c>
      <c r="S320" s="212">
        <v>78</v>
      </c>
      <c r="T320" s="212">
        <f>S320*P320</f>
        <v>357240</v>
      </c>
      <c r="U320" s="212">
        <f>T320+R320</f>
        <v>2157180</v>
      </c>
    </row>
    <row r="321" spans="1:21" ht="15.75" hidden="1" x14ac:dyDescent="0.25">
      <c r="A321" s="213"/>
      <c r="B321" s="284" t="s">
        <v>424</v>
      </c>
      <c r="C321" s="222" t="s">
        <v>153</v>
      </c>
      <c r="D321" s="222">
        <v>4580</v>
      </c>
      <c r="E321" s="208">
        <v>236</v>
      </c>
      <c r="F321" s="208">
        <f>E321*D321</f>
        <v>1080880</v>
      </c>
      <c r="G321" s="208">
        <v>202</v>
      </c>
      <c r="H321" s="208">
        <f>G321*D321</f>
        <v>925160</v>
      </c>
      <c r="I321" s="208">
        <f>H321+F321</f>
        <v>2006040</v>
      </c>
      <c r="J321" s="224"/>
      <c r="K321" s="210">
        <v>236</v>
      </c>
      <c r="L321" s="210">
        <f>K321*J321</f>
        <v>0</v>
      </c>
      <c r="M321" s="210">
        <v>202</v>
      </c>
      <c r="N321" s="210">
        <f>M321*J321</f>
        <v>0</v>
      </c>
      <c r="O321" s="210">
        <f>N321+L321</f>
        <v>0</v>
      </c>
      <c r="P321" s="226">
        <f t="shared" si="115"/>
        <v>4580</v>
      </c>
      <c r="Q321" s="212">
        <v>236</v>
      </c>
      <c r="R321" s="212">
        <f>Q321*P321</f>
        <v>1080880</v>
      </c>
      <c r="S321" s="212">
        <v>202</v>
      </c>
      <c r="T321" s="212">
        <f>S321*P321</f>
        <v>925160</v>
      </c>
      <c r="U321" s="212">
        <f>T321+R321</f>
        <v>2006040</v>
      </c>
    </row>
    <row r="322" spans="1:21" ht="15.75" hidden="1" x14ac:dyDescent="0.25">
      <c r="A322" s="213"/>
      <c r="B322" s="284" t="s">
        <v>425</v>
      </c>
      <c r="C322" s="222" t="s">
        <v>171</v>
      </c>
      <c r="D322" s="222">
        <v>4580</v>
      </c>
      <c r="E322" s="208">
        <v>1022</v>
      </c>
      <c r="F322" s="208">
        <f>E322*D322</f>
        <v>4680760</v>
      </c>
      <c r="G322" s="208">
        <v>624</v>
      </c>
      <c r="H322" s="208">
        <f>G322*D322</f>
        <v>2857920</v>
      </c>
      <c r="I322" s="208">
        <f>H322+F322</f>
        <v>7538680</v>
      </c>
      <c r="J322" s="224"/>
      <c r="K322" s="210">
        <v>1022</v>
      </c>
      <c r="L322" s="210">
        <f>K322*J322</f>
        <v>0</v>
      </c>
      <c r="M322" s="210">
        <v>624</v>
      </c>
      <c r="N322" s="210">
        <f>M322*J322</f>
        <v>0</v>
      </c>
      <c r="O322" s="210">
        <f>N322+L322</f>
        <v>0</v>
      </c>
      <c r="P322" s="226">
        <f t="shared" si="115"/>
        <v>4580</v>
      </c>
      <c r="Q322" s="212">
        <v>1022</v>
      </c>
      <c r="R322" s="212">
        <f>Q322*P322</f>
        <v>4680760</v>
      </c>
      <c r="S322" s="212">
        <v>624</v>
      </c>
      <c r="T322" s="212">
        <f>S322*P322</f>
        <v>2857920</v>
      </c>
      <c r="U322" s="212">
        <f>T322+R322</f>
        <v>7538680</v>
      </c>
    </row>
    <row r="323" spans="1:21" s="255" customFormat="1" ht="25.5" hidden="1" x14ac:dyDescent="0.25">
      <c r="A323" s="213"/>
      <c r="B323" s="284" t="s">
        <v>430</v>
      </c>
      <c r="C323" s="222" t="s">
        <v>171</v>
      </c>
      <c r="D323" s="222">
        <v>367</v>
      </c>
      <c r="E323" s="208">
        <v>12208</v>
      </c>
      <c r="F323" s="208">
        <f>E323*D323</f>
        <v>4480336</v>
      </c>
      <c r="G323" s="208">
        <v>17398</v>
      </c>
      <c r="H323" s="208">
        <f>G323*D323</f>
        <v>6385066</v>
      </c>
      <c r="I323" s="208">
        <f>H323+F323</f>
        <v>10865402</v>
      </c>
      <c r="J323" s="224"/>
      <c r="K323" s="210">
        <v>12208</v>
      </c>
      <c r="L323" s="210">
        <f>K323*J323</f>
        <v>0</v>
      </c>
      <c r="M323" s="210">
        <v>17398</v>
      </c>
      <c r="N323" s="210">
        <f>M323*J323</f>
        <v>0</v>
      </c>
      <c r="O323" s="210">
        <f>N323+L323</f>
        <v>0</v>
      </c>
      <c r="P323" s="226">
        <f t="shared" si="115"/>
        <v>367</v>
      </c>
      <c r="Q323" s="212">
        <v>12208</v>
      </c>
      <c r="R323" s="212">
        <f>Q323*P323</f>
        <v>4480336</v>
      </c>
      <c r="S323" s="212">
        <v>17398</v>
      </c>
      <c r="T323" s="212">
        <f>S323*P323</f>
        <v>6385066</v>
      </c>
      <c r="U323" s="212">
        <f>T323+R323</f>
        <v>10865402</v>
      </c>
    </row>
    <row r="324" spans="1:21" ht="15.75" hidden="1" x14ac:dyDescent="0.25">
      <c r="A324" s="213"/>
      <c r="B324" s="284" t="s">
        <v>421</v>
      </c>
      <c r="C324" s="222" t="s">
        <v>33</v>
      </c>
      <c r="D324" s="222">
        <v>19.2</v>
      </c>
      <c r="E324" s="208"/>
      <c r="F324" s="208"/>
      <c r="G324" s="208"/>
      <c r="H324" s="208"/>
      <c r="I324" s="208"/>
      <c r="J324" s="224"/>
      <c r="K324" s="210"/>
      <c r="L324" s="210"/>
      <c r="M324" s="210"/>
      <c r="N324" s="210"/>
      <c r="O324" s="210"/>
      <c r="P324" s="226">
        <f t="shared" si="115"/>
        <v>19.2</v>
      </c>
      <c r="Q324" s="212"/>
      <c r="R324" s="212"/>
      <c r="S324" s="212"/>
      <c r="T324" s="212"/>
      <c r="U324" s="212"/>
    </row>
    <row r="325" spans="1:21" ht="15.75" hidden="1" x14ac:dyDescent="0.25">
      <c r="A325" s="213"/>
      <c r="B325" s="284" t="s">
        <v>427</v>
      </c>
      <c r="C325" s="222" t="s">
        <v>153</v>
      </c>
      <c r="D325" s="222">
        <v>4580</v>
      </c>
      <c r="E325" s="208">
        <v>550</v>
      </c>
      <c r="F325" s="208">
        <f>E325*D325</f>
        <v>2519000</v>
      </c>
      <c r="G325" s="208">
        <v>702</v>
      </c>
      <c r="H325" s="208">
        <f>G325*D325</f>
        <v>3215160</v>
      </c>
      <c r="I325" s="208">
        <f>H325+F325</f>
        <v>5734160</v>
      </c>
      <c r="J325" s="224"/>
      <c r="K325" s="210">
        <v>550</v>
      </c>
      <c r="L325" s="210">
        <f>K325*J325</f>
        <v>0</v>
      </c>
      <c r="M325" s="210">
        <v>702</v>
      </c>
      <c r="N325" s="210">
        <f>M325*J325</f>
        <v>0</v>
      </c>
      <c r="O325" s="210">
        <f>N325+L325</f>
        <v>0</v>
      </c>
      <c r="P325" s="226">
        <f t="shared" si="115"/>
        <v>4580</v>
      </c>
      <c r="Q325" s="212">
        <v>550</v>
      </c>
      <c r="R325" s="212">
        <f>Q325*P325</f>
        <v>2519000</v>
      </c>
      <c r="S325" s="212">
        <v>702</v>
      </c>
      <c r="T325" s="212">
        <f>S325*P325</f>
        <v>3215160</v>
      </c>
      <c r="U325" s="212">
        <f>T325+R325</f>
        <v>5734160</v>
      </c>
    </row>
    <row r="326" spans="1:21" ht="15.75" hidden="1" x14ac:dyDescent="0.25">
      <c r="A326" s="213"/>
      <c r="B326" s="284" t="s">
        <v>428</v>
      </c>
      <c r="C326" s="222" t="s">
        <v>213</v>
      </c>
      <c r="D326" s="222">
        <v>1370</v>
      </c>
      <c r="E326" s="208">
        <v>550</v>
      </c>
      <c r="F326" s="208">
        <f>E326*D326</f>
        <v>753500</v>
      </c>
      <c r="G326" s="208">
        <v>78</v>
      </c>
      <c r="H326" s="208">
        <f>G326*D326</f>
        <v>106860</v>
      </c>
      <c r="I326" s="208">
        <f>H326+F326</f>
        <v>860360</v>
      </c>
      <c r="J326" s="224"/>
      <c r="K326" s="210">
        <v>550</v>
      </c>
      <c r="L326" s="210">
        <f>K326*J326</f>
        <v>0</v>
      </c>
      <c r="M326" s="210">
        <v>78</v>
      </c>
      <c r="N326" s="210">
        <f>M326*J326</f>
        <v>0</v>
      </c>
      <c r="O326" s="210">
        <f>N326+L326</f>
        <v>0</v>
      </c>
      <c r="P326" s="226">
        <f t="shared" si="115"/>
        <v>1370</v>
      </c>
      <c r="Q326" s="212">
        <v>550</v>
      </c>
      <c r="R326" s="212">
        <f>Q326*P326</f>
        <v>753500</v>
      </c>
      <c r="S326" s="212">
        <v>78</v>
      </c>
      <c r="T326" s="212">
        <f>S326*P326</f>
        <v>106860</v>
      </c>
      <c r="U326" s="212">
        <f>T326+R326</f>
        <v>860360</v>
      </c>
    </row>
    <row r="327" spans="1:21" ht="17.45" hidden="1" customHeight="1" x14ac:dyDescent="0.25">
      <c r="A327" s="240"/>
      <c r="B327" s="228" t="s">
        <v>431</v>
      </c>
      <c r="C327" s="240"/>
      <c r="D327" s="282"/>
      <c r="E327" s="234"/>
      <c r="F327" s="234">
        <f>SUM(F328:F331)</f>
        <v>2452472</v>
      </c>
      <c r="G327" s="234"/>
      <c r="H327" s="234">
        <f>SUM(H328:H331)</f>
        <v>1341522</v>
      </c>
      <c r="I327" s="234">
        <f>SUM(I328:I331)</f>
        <v>3793994</v>
      </c>
      <c r="J327" s="283"/>
      <c r="K327" s="237"/>
      <c r="L327" s="237">
        <f>SUM(L328:L331)</f>
        <v>0</v>
      </c>
      <c r="M327" s="237"/>
      <c r="N327" s="237">
        <f>SUM(N328:N331)</f>
        <v>0</v>
      </c>
      <c r="O327" s="237">
        <f>SUM(O328:O331)</f>
        <v>0</v>
      </c>
      <c r="P327" s="226">
        <f t="shared" si="115"/>
        <v>0</v>
      </c>
      <c r="Q327" s="241"/>
      <c r="R327" s="241">
        <f>SUM(R328:R331)</f>
        <v>2452472</v>
      </c>
      <c r="S327" s="241"/>
      <c r="T327" s="241">
        <f>SUM(T328:T331)</f>
        <v>1341522</v>
      </c>
      <c r="U327" s="239">
        <f>SUM(U328:U331)</f>
        <v>3793994</v>
      </c>
    </row>
    <row r="328" spans="1:21" ht="15.75" hidden="1" x14ac:dyDescent="0.25">
      <c r="A328" s="213"/>
      <c r="B328" s="284" t="s">
        <v>432</v>
      </c>
      <c r="C328" s="243" t="s">
        <v>153</v>
      </c>
      <c r="D328" s="222">
        <v>100</v>
      </c>
      <c r="E328" s="208">
        <v>2672</v>
      </c>
      <c r="F328" s="208">
        <f>E328*D328</f>
        <v>267200</v>
      </c>
      <c r="G328" s="208">
        <v>1326</v>
      </c>
      <c r="H328" s="208">
        <f>G328*D328</f>
        <v>132600</v>
      </c>
      <c r="I328" s="208">
        <f>H328+F328</f>
        <v>399800</v>
      </c>
      <c r="J328" s="224"/>
      <c r="K328" s="210">
        <v>2672</v>
      </c>
      <c r="L328" s="210">
        <f>K328*J328</f>
        <v>0</v>
      </c>
      <c r="M328" s="210">
        <v>1326</v>
      </c>
      <c r="N328" s="210">
        <f>M328*J328</f>
        <v>0</v>
      </c>
      <c r="O328" s="210">
        <f>N328+L328</f>
        <v>0</v>
      </c>
      <c r="P328" s="226">
        <f t="shared" si="115"/>
        <v>100</v>
      </c>
      <c r="Q328" s="212">
        <v>2672</v>
      </c>
      <c r="R328" s="212">
        <f>Q328*P328</f>
        <v>267200</v>
      </c>
      <c r="S328" s="212">
        <v>1326</v>
      </c>
      <c r="T328" s="212">
        <f>S328*P328</f>
        <v>132600</v>
      </c>
      <c r="U328" s="212">
        <f>T328+R328</f>
        <v>399800</v>
      </c>
    </row>
    <row r="329" spans="1:21" ht="15.75" hidden="1" x14ac:dyDescent="0.25">
      <c r="A329" s="213"/>
      <c r="B329" s="284" t="s">
        <v>433</v>
      </c>
      <c r="C329" s="243" t="s">
        <v>31</v>
      </c>
      <c r="D329" s="222">
        <v>120</v>
      </c>
      <c r="E329" s="208">
        <v>11790</v>
      </c>
      <c r="F329" s="208">
        <f>E329*D329</f>
        <v>1414800</v>
      </c>
      <c r="G329" s="208">
        <v>4680</v>
      </c>
      <c r="H329" s="208">
        <f>G329*D329</f>
        <v>561600</v>
      </c>
      <c r="I329" s="208">
        <f>H329+F329</f>
        <v>1976400</v>
      </c>
      <c r="J329" s="224"/>
      <c r="K329" s="210">
        <v>11790</v>
      </c>
      <c r="L329" s="210">
        <f>K329*J329</f>
        <v>0</v>
      </c>
      <c r="M329" s="210">
        <v>4680</v>
      </c>
      <c r="N329" s="210">
        <f>M329*J329</f>
        <v>0</v>
      </c>
      <c r="O329" s="210">
        <f>N329+L329</f>
        <v>0</v>
      </c>
      <c r="P329" s="226">
        <f t="shared" si="115"/>
        <v>120</v>
      </c>
      <c r="Q329" s="212">
        <v>11790</v>
      </c>
      <c r="R329" s="212">
        <f>Q329*P329</f>
        <v>1414800</v>
      </c>
      <c r="S329" s="212">
        <v>4680</v>
      </c>
      <c r="T329" s="212">
        <f>S329*P329</f>
        <v>561600</v>
      </c>
      <c r="U329" s="212">
        <f>T329+R329</f>
        <v>1976400</v>
      </c>
    </row>
    <row r="330" spans="1:21" ht="15.75" hidden="1" x14ac:dyDescent="0.25">
      <c r="A330" s="213"/>
      <c r="B330" s="284" t="s">
        <v>434</v>
      </c>
      <c r="C330" s="243" t="s">
        <v>171</v>
      </c>
      <c r="D330" s="222">
        <v>26</v>
      </c>
      <c r="E330" s="208">
        <v>13132</v>
      </c>
      <c r="F330" s="208">
        <f>E330*D330</f>
        <v>341432</v>
      </c>
      <c r="G330" s="208">
        <v>21921</v>
      </c>
      <c r="H330" s="208">
        <f>G330*D330</f>
        <v>569946</v>
      </c>
      <c r="I330" s="208">
        <f>H330+F330</f>
        <v>911378</v>
      </c>
      <c r="J330" s="224"/>
      <c r="K330" s="210">
        <v>13132</v>
      </c>
      <c r="L330" s="210">
        <f>K330*J330</f>
        <v>0</v>
      </c>
      <c r="M330" s="210">
        <v>21921</v>
      </c>
      <c r="N330" s="210">
        <f>M330*J330</f>
        <v>0</v>
      </c>
      <c r="O330" s="210">
        <f>N330+L330</f>
        <v>0</v>
      </c>
      <c r="P330" s="226">
        <f t="shared" si="115"/>
        <v>26</v>
      </c>
      <c r="Q330" s="212">
        <v>13132</v>
      </c>
      <c r="R330" s="212">
        <f>Q330*P330</f>
        <v>341432</v>
      </c>
      <c r="S330" s="212">
        <v>21921</v>
      </c>
      <c r="T330" s="212">
        <f>S330*P330</f>
        <v>569946</v>
      </c>
      <c r="U330" s="212">
        <f>T330+R330</f>
        <v>911378</v>
      </c>
    </row>
    <row r="331" spans="1:21" ht="15.75" hidden="1" x14ac:dyDescent="0.25">
      <c r="A331" s="213"/>
      <c r="B331" s="284" t="s">
        <v>435</v>
      </c>
      <c r="C331" s="243" t="s">
        <v>134</v>
      </c>
      <c r="D331" s="222">
        <v>496</v>
      </c>
      <c r="E331" s="208">
        <v>865</v>
      </c>
      <c r="F331" s="208">
        <f>E331*D331</f>
        <v>429040</v>
      </c>
      <c r="G331" s="208">
        <v>156</v>
      </c>
      <c r="H331" s="208">
        <f>G331*D331</f>
        <v>77376</v>
      </c>
      <c r="I331" s="208">
        <f>H331+F331</f>
        <v>506416</v>
      </c>
      <c r="J331" s="224"/>
      <c r="K331" s="210">
        <v>865</v>
      </c>
      <c r="L331" s="210">
        <f>K331*J331</f>
        <v>0</v>
      </c>
      <c r="M331" s="210">
        <v>156</v>
      </c>
      <c r="N331" s="210">
        <f>M331*J331</f>
        <v>0</v>
      </c>
      <c r="O331" s="210">
        <f>N331+L331</f>
        <v>0</v>
      </c>
      <c r="P331" s="226">
        <f t="shared" si="115"/>
        <v>496</v>
      </c>
      <c r="Q331" s="212">
        <v>865</v>
      </c>
      <c r="R331" s="212">
        <f>Q331*P331</f>
        <v>429040</v>
      </c>
      <c r="S331" s="212">
        <v>156</v>
      </c>
      <c r="T331" s="212">
        <f>S331*P331</f>
        <v>77376</v>
      </c>
      <c r="U331" s="212">
        <f>T331+R331</f>
        <v>506416</v>
      </c>
    </row>
    <row r="332" spans="1:21" ht="17.45" customHeight="1" x14ac:dyDescent="0.25">
      <c r="A332" s="395"/>
      <c r="B332" s="327" t="s">
        <v>436</v>
      </c>
      <c r="C332" s="344"/>
      <c r="D332" s="315"/>
      <c r="E332" s="314"/>
      <c r="F332" s="314">
        <f>SUM(F333:F343)</f>
        <v>4453585.1400000006</v>
      </c>
      <c r="G332" s="314"/>
      <c r="H332" s="314">
        <f>SUM(H333:H343)</f>
        <v>8043579.3999999994</v>
      </c>
      <c r="I332" s="314">
        <f>SUM(I333:I343)</f>
        <v>12497164.540000001</v>
      </c>
      <c r="J332" s="345"/>
      <c r="K332" s="343"/>
      <c r="L332" s="343">
        <f>SUM(L333:L343)</f>
        <v>1851030</v>
      </c>
      <c r="M332" s="343"/>
      <c r="N332" s="343">
        <f>SUM(N333:N343)</f>
        <v>1934400</v>
      </c>
      <c r="O332" s="343">
        <f>SUM(O333:O343)</f>
        <v>3785430</v>
      </c>
      <c r="P332" s="226">
        <f t="shared" si="115"/>
        <v>0</v>
      </c>
      <c r="Q332" s="241"/>
      <c r="R332" s="241">
        <f>SUM(R333:R343)</f>
        <v>2602475.1399999997</v>
      </c>
      <c r="S332" s="241"/>
      <c r="T332" s="241">
        <f>SUM(T333:T343)</f>
        <v>6109179.4000000004</v>
      </c>
      <c r="U332" s="239">
        <f>SUM(U333:U343)</f>
        <v>8711654.540000001</v>
      </c>
    </row>
    <row r="333" spans="1:21" ht="17.45" hidden="1" customHeight="1" x14ac:dyDescent="0.25">
      <c r="A333" s="213"/>
      <c r="B333" s="284"/>
      <c r="C333" s="243"/>
      <c r="D333" s="222"/>
      <c r="E333" s="208"/>
      <c r="F333" s="208"/>
      <c r="G333" s="208"/>
      <c r="H333" s="208"/>
      <c r="I333" s="208"/>
      <c r="J333" s="224"/>
      <c r="K333" s="210"/>
      <c r="L333" s="210"/>
      <c r="M333" s="210"/>
      <c r="N333" s="210"/>
      <c r="O333" s="210"/>
      <c r="P333" s="226">
        <f t="shared" si="115"/>
        <v>0</v>
      </c>
      <c r="Q333" s="212"/>
      <c r="R333" s="212"/>
      <c r="S333" s="212"/>
      <c r="T333" s="212"/>
      <c r="U333" s="212"/>
    </row>
    <row r="334" spans="1:21" ht="15.75" x14ac:dyDescent="0.25">
      <c r="A334" s="386"/>
      <c r="B334" s="346" t="s">
        <v>432</v>
      </c>
      <c r="C334" s="347" t="s">
        <v>153</v>
      </c>
      <c r="D334" s="222">
        <v>330</v>
      </c>
      <c r="E334" s="208">
        <v>5502</v>
      </c>
      <c r="F334" s="208">
        <f t="shared" ref="F334:F343" si="116">E334*D334</f>
        <v>1815660</v>
      </c>
      <c r="G334" s="208">
        <v>1326</v>
      </c>
      <c r="H334" s="208">
        <f t="shared" ref="H334:H343" si="117">G334*D334</f>
        <v>437580</v>
      </c>
      <c r="I334" s="208">
        <f t="shared" ref="I334:I343" si="118">H334+F334</f>
        <v>2253240</v>
      </c>
      <c r="J334" s="335">
        <v>300</v>
      </c>
      <c r="K334" s="332">
        <v>5502</v>
      </c>
      <c r="L334" s="332">
        <f t="shared" ref="L334:L343" si="119">K334*J334</f>
        <v>1650600</v>
      </c>
      <c r="M334" s="332">
        <v>1326</v>
      </c>
      <c r="N334" s="332">
        <f t="shared" ref="N334:N343" si="120">M334*J334</f>
        <v>397800</v>
      </c>
      <c r="O334" s="332">
        <f t="shared" ref="O334:O343" si="121">N334+L334</f>
        <v>2048400</v>
      </c>
      <c r="P334" s="226">
        <f t="shared" si="115"/>
        <v>30</v>
      </c>
      <c r="Q334" s="212">
        <v>5502</v>
      </c>
      <c r="R334" s="212">
        <f t="shared" ref="R334:R343" si="122">Q334*P334</f>
        <v>165060</v>
      </c>
      <c r="S334" s="212">
        <v>1326</v>
      </c>
      <c r="T334" s="212">
        <f t="shared" ref="T334:T343" si="123">S334*P334</f>
        <v>39780</v>
      </c>
      <c r="U334" s="212">
        <f t="shared" ref="U334:U343" si="124">T334+R334</f>
        <v>204840</v>
      </c>
    </row>
    <row r="335" spans="1:21" ht="15.75" hidden="1" x14ac:dyDescent="0.25">
      <c r="A335" s="213"/>
      <c r="B335" s="284" t="s">
        <v>437</v>
      </c>
      <c r="C335" s="243" t="s">
        <v>171</v>
      </c>
      <c r="D335" s="222">
        <v>32.6</v>
      </c>
      <c r="E335" s="208">
        <v>8646</v>
      </c>
      <c r="F335" s="208">
        <f t="shared" si="116"/>
        <v>281859.60000000003</v>
      </c>
      <c r="G335" s="208">
        <v>23400</v>
      </c>
      <c r="H335" s="208">
        <f t="shared" si="117"/>
        <v>762840</v>
      </c>
      <c r="I335" s="208">
        <f t="shared" si="118"/>
        <v>1044699.6000000001</v>
      </c>
      <c r="J335" s="224"/>
      <c r="K335" s="210">
        <v>8646</v>
      </c>
      <c r="L335" s="210">
        <f t="shared" si="119"/>
        <v>0</v>
      </c>
      <c r="M335" s="210">
        <v>23400</v>
      </c>
      <c r="N335" s="210">
        <f t="shared" si="120"/>
        <v>0</v>
      </c>
      <c r="O335" s="210">
        <f t="shared" si="121"/>
        <v>0</v>
      </c>
      <c r="P335" s="226">
        <f t="shared" si="115"/>
        <v>32.6</v>
      </c>
      <c r="Q335" s="212">
        <v>8646</v>
      </c>
      <c r="R335" s="212">
        <f t="shared" si="122"/>
        <v>281859.60000000003</v>
      </c>
      <c r="S335" s="212">
        <v>23400</v>
      </c>
      <c r="T335" s="212">
        <f t="shared" si="123"/>
        <v>762840</v>
      </c>
      <c r="U335" s="212">
        <f t="shared" si="124"/>
        <v>1044699.6000000001</v>
      </c>
    </row>
    <row r="336" spans="1:21" ht="15.75" hidden="1" x14ac:dyDescent="0.25">
      <c r="A336" s="213"/>
      <c r="B336" s="284" t="s">
        <v>438</v>
      </c>
      <c r="C336" s="243" t="s">
        <v>171</v>
      </c>
      <c r="D336" s="222">
        <v>69.8</v>
      </c>
      <c r="E336" s="208">
        <v>8646</v>
      </c>
      <c r="F336" s="208">
        <f t="shared" si="116"/>
        <v>603490.79999999993</v>
      </c>
      <c r="G336" s="208">
        <v>22464</v>
      </c>
      <c r="H336" s="208">
        <f t="shared" si="117"/>
        <v>1567987.2</v>
      </c>
      <c r="I336" s="208">
        <f t="shared" si="118"/>
        <v>2171478</v>
      </c>
      <c r="J336" s="224"/>
      <c r="K336" s="210">
        <v>8646</v>
      </c>
      <c r="L336" s="210">
        <f t="shared" si="119"/>
        <v>0</v>
      </c>
      <c r="M336" s="210">
        <v>22464</v>
      </c>
      <c r="N336" s="210">
        <f t="shared" si="120"/>
        <v>0</v>
      </c>
      <c r="O336" s="210">
        <f t="shared" si="121"/>
        <v>0</v>
      </c>
      <c r="P336" s="226">
        <f t="shared" si="115"/>
        <v>69.8</v>
      </c>
      <c r="Q336" s="212">
        <v>8646</v>
      </c>
      <c r="R336" s="212">
        <f t="shared" si="122"/>
        <v>603490.79999999993</v>
      </c>
      <c r="S336" s="212">
        <v>22464</v>
      </c>
      <c r="T336" s="212">
        <f t="shared" si="123"/>
        <v>1567987.2</v>
      </c>
      <c r="U336" s="212">
        <f t="shared" si="124"/>
        <v>2171478</v>
      </c>
    </row>
    <row r="337" spans="1:21" ht="15.75" hidden="1" x14ac:dyDescent="0.25">
      <c r="A337" s="213"/>
      <c r="B337" s="284" t="s">
        <v>415</v>
      </c>
      <c r="C337" s="243" t="s">
        <v>33</v>
      </c>
      <c r="D337" s="222">
        <v>3.9</v>
      </c>
      <c r="E337" s="208">
        <v>39300</v>
      </c>
      <c r="F337" s="208">
        <f t="shared" si="116"/>
        <v>153270</v>
      </c>
      <c r="G337" s="208">
        <v>87100</v>
      </c>
      <c r="H337" s="208">
        <f t="shared" si="117"/>
        <v>339690</v>
      </c>
      <c r="I337" s="208">
        <f t="shared" si="118"/>
        <v>492960</v>
      </c>
      <c r="J337" s="224"/>
      <c r="K337" s="210">
        <v>39300</v>
      </c>
      <c r="L337" s="210">
        <f t="shared" si="119"/>
        <v>0</v>
      </c>
      <c r="M337" s="210">
        <v>87100</v>
      </c>
      <c r="N337" s="210">
        <f t="shared" si="120"/>
        <v>0</v>
      </c>
      <c r="O337" s="210">
        <f t="shared" si="121"/>
        <v>0</v>
      </c>
      <c r="P337" s="226">
        <f t="shared" si="115"/>
        <v>3.9</v>
      </c>
      <c r="Q337" s="212">
        <v>39300</v>
      </c>
      <c r="R337" s="212">
        <f t="shared" si="122"/>
        <v>153270</v>
      </c>
      <c r="S337" s="212">
        <v>87100</v>
      </c>
      <c r="T337" s="212">
        <f t="shared" si="123"/>
        <v>339690</v>
      </c>
      <c r="U337" s="212">
        <f t="shared" si="124"/>
        <v>492960</v>
      </c>
    </row>
    <row r="338" spans="1:21" ht="15.75" hidden="1" x14ac:dyDescent="0.25">
      <c r="A338" s="213"/>
      <c r="B338" s="284" t="s">
        <v>424</v>
      </c>
      <c r="C338" s="243" t="s">
        <v>153</v>
      </c>
      <c r="D338" s="222">
        <v>418</v>
      </c>
      <c r="E338" s="208">
        <v>236</v>
      </c>
      <c r="F338" s="208">
        <f t="shared" si="116"/>
        <v>98648</v>
      </c>
      <c r="G338" s="208">
        <v>202</v>
      </c>
      <c r="H338" s="208">
        <f t="shared" si="117"/>
        <v>84436</v>
      </c>
      <c r="I338" s="208">
        <f t="shared" si="118"/>
        <v>183084</v>
      </c>
      <c r="J338" s="224"/>
      <c r="K338" s="210">
        <v>236</v>
      </c>
      <c r="L338" s="210">
        <f t="shared" si="119"/>
        <v>0</v>
      </c>
      <c r="M338" s="210">
        <v>202</v>
      </c>
      <c r="N338" s="210">
        <f t="shared" si="120"/>
        <v>0</v>
      </c>
      <c r="O338" s="210">
        <f t="shared" si="121"/>
        <v>0</v>
      </c>
      <c r="P338" s="226">
        <f t="shared" si="115"/>
        <v>418</v>
      </c>
      <c r="Q338" s="212">
        <v>236</v>
      </c>
      <c r="R338" s="212">
        <f t="shared" si="122"/>
        <v>98648</v>
      </c>
      <c r="S338" s="212">
        <v>202</v>
      </c>
      <c r="T338" s="212">
        <f t="shared" si="123"/>
        <v>84436</v>
      </c>
      <c r="U338" s="212">
        <f t="shared" si="124"/>
        <v>183084</v>
      </c>
    </row>
    <row r="339" spans="1:21" ht="15.75" hidden="1" x14ac:dyDescent="0.25">
      <c r="A339" s="213"/>
      <c r="B339" s="284" t="s">
        <v>425</v>
      </c>
      <c r="C339" s="243" t="s">
        <v>153</v>
      </c>
      <c r="D339" s="222">
        <v>418</v>
      </c>
      <c r="E339" s="208">
        <v>1022</v>
      </c>
      <c r="F339" s="208">
        <f t="shared" si="116"/>
        <v>427196</v>
      </c>
      <c r="G339" s="208">
        <v>624</v>
      </c>
      <c r="H339" s="208">
        <f t="shared" si="117"/>
        <v>260832</v>
      </c>
      <c r="I339" s="208">
        <f t="shared" si="118"/>
        <v>688028</v>
      </c>
      <c r="J339" s="224"/>
      <c r="K339" s="210">
        <v>1022</v>
      </c>
      <c r="L339" s="210">
        <f t="shared" si="119"/>
        <v>0</v>
      </c>
      <c r="M339" s="210">
        <v>624</v>
      </c>
      <c r="N339" s="210">
        <f t="shared" si="120"/>
        <v>0</v>
      </c>
      <c r="O339" s="210">
        <f t="shared" si="121"/>
        <v>0</v>
      </c>
      <c r="P339" s="226">
        <f t="shared" si="115"/>
        <v>418</v>
      </c>
      <c r="Q339" s="212">
        <v>1022</v>
      </c>
      <c r="R339" s="212">
        <f t="shared" si="122"/>
        <v>427196</v>
      </c>
      <c r="S339" s="212">
        <v>624</v>
      </c>
      <c r="T339" s="212">
        <f t="shared" si="123"/>
        <v>260832</v>
      </c>
      <c r="U339" s="212">
        <f t="shared" si="124"/>
        <v>688028</v>
      </c>
    </row>
    <row r="340" spans="1:21" ht="15.75" x14ac:dyDescent="0.25">
      <c r="A340" s="386"/>
      <c r="B340" s="346" t="s">
        <v>439</v>
      </c>
      <c r="C340" s="347" t="s">
        <v>31</v>
      </c>
      <c r="D340" s="222">
        <v>464</v>
      </c>
      <c r="E340" s="208">
        <v>865</v>
      </c>
      <c r="F340" s="208">
        <f t="shared" si="116"/>
        <v>401360</v>
      </c>
      <c r="G340" s="208">
        <v>2340</v>
      </c>
      <c r="H340" s="208">
        <f t="shared" si="117"/>
        <v>1085760</v>
      </c>
      <c r="I340" s="208">
        <f t="shared" si="118"/>
        <v>1487120</v>
      </c>
      <c r="J340" s="335">
        <v>200</v>
      </c>
      <c r="K340" s="332">
        <v>864.6</v>
      </c>
      <c r="L340" s="332">
        <f t="shared" si="119"/>
        <v>172920</v>
      </c>
      <c r="M340" s="332">
        <v>2340</v>
      </c>
      <c r="N340" s="332">
        <f t="shared" si="120"/>
        <v>468000</v>
      </c>
      <c r="O340" s="332">
        <f t="shared" si="121"/>
        <v>640920</v>
      </c>
      <c r="P340" s="226">
        <f t="shared" si="115"/>
        <v>264</v>
      </c>
      <c r="Q340" s="212">
        <v>865</v>
      </c>
      <c r="R340" s="212">
        <f t="shared" si="122"/>
        <v>228360</v>
      </c>
      <c r="S340" s="212">
        <v>2340</v>
      </c>
      <c r="T340" s="212">
        <f t="shared" si="123"/>
        <v>617760</v>
      </c>
      <c r="U340" s="212">
        <f t="shared" si="124"/>
        <v>846120</v>
      </c>
    </row>
    <row r="341" spans="1:21" ht="15.75" x14ac:dyDescent="0.25">
      <c r="A341" s="386"/>
      <c r="B341" s="346" t="s">
        <v>440</v>
      </c>
      <c r="C341" s="347" t="s">
        <v>33</v>
      </c>
      <c r="D341" s="222">
        <v>11.07</v>
      </c>
      <c r="E341" s="208">
        <v>5502</v>
      </c>
      <c r="F341" s="208">
        <f t="shared" si="116"/>
        <v>60907.14</v>
      </c>
      <c r="G341" s="208">
        <v>213720</v>
      </c>
      <c r="H341" s="208">
        <f t="shared" si="117"/>
        <v>2365880.4</v>
      </c>
      <c r="I341" s="208">
        <f t="shared" si="118"/>
        <v>2426787.54</v>
      </c>
      <c r="J341" s="335">
        <v>5</v>
      </c>
      <c r="K341" s="332">
        <v>5502</v>
      </c>
      <c r="L341" s="332">
        <f t="shared" si="119"/>
        <v>27510</v>
      </c>
      <c r="M341" s="332">
        <v>213720</v>
      </c>
      <c r="N341" s="332">
        <f t="shared" si="120"/>
        <v>1068600</v>
      </c>
      <c r="O341" s="332">
        <f t="shared" si="121"/>
        <v>1096110</v>
      </c>
      <c r="P341" s="226">
        <f t="shared" si="115"/>
        <v>6.07</v>
      </c>
      <c r="Q341" s="212">
        <v>5502</v>
      </c>
      <c r="R341" s="212">
        <f t="shared" si="122"/>
        <v>33397.14</v>
      </c>
      <c r="S341" s="212">
        <v>213720</v>
      </c>
      <c r="T341" s="212">
        <f t="shared" si="123"/>
        <v>1297280.4000000001</v>
      </c>
      <c r="U341" s="212">
        <f t="shared" si="124"/>
        <v>1330677.54</v>
      </c>
    </row>
    <row r="342" spans="1:21" ht="15.75" hidden="1" x14ac:dyDescent="0.25">
      <c r="A342" s="213"/>
      <c r="B342" s="284" t="s">
        <v>441</v>
      </c>
      <c r="C342" s="243" t="s">
        <v>33</v>
      </c>
      <c r="D342" s="222">
        <v>4.2</v>
      </c>
      <c r="E342" s="208">
        <v>2358</v>
      </c>
      <c r="F342" s="208">
        <f t="shared" si="116"/>
        <v>9903.6</v>
      </c>
      <c r="G342" s="208">
        <v>269100</v>
      </c>
      <c r="H342" s="208">
        <f t="shared" si="117"/>
        <v>1130220</v>
      </c>
      <c r="I342" s="208">
        <f t="shared" si="118"/>
        <v>1140123.6000000001</v>
      </c>
      <c r="J342" s="224"/>
      <c r="K342" s="210">
        <v>2358</v>
      </c>
      <c r="L342" s="210">
        <f t="shared" si="119"/>
        <v>0</v>
      </c>
      <c r="M342" s="210">
        <v>269100</v>
      </c>
      <c r="N342" s="210">
        <f t="shared" si="120"/>
        <v>0</v>
      </c>
      <c r="O342" s="210">
        <f t="shared" si="121"/>
        <v>0</v>
      </c>
      <c r="P342" s="226">
        <f t="shared" si="115"/>
        <v>4.2</v>
      </c>
      <c r="Q342" s="212">
        <v>2358</v>
      </c>
      <c r="R342" s="212">
        <f t="shared" si="122"/>
        <v>9903.6</v>
      </c>
      <c r="S342" s="212">
        <v>269100</v>
      </c>
      <c r="T342" s="212">
        <f t="shared" si="123"/>
        <v>1130220</v>
      </c>
      <c r="U342" s="212">
        <f t="shared" si="124"/>
        <v>1140123.6000000001</v>
      </c>
    </row>
    <row r="343" spans="1:21" ht="25.5" hidden="1" x14ac:dyDescent="0.25">
      <c r="A343" s="213"/>
      <c r="B343" s="284" t="s">
        <v>442</v>
      </c>
      <c r="C343" s="243" t="s">
        <v>33</v>
      </c>
      <c r="D343" s="222">
        <v>15.3</v>
      </c>
      <c r="E343" s="208">
        <v>39300</v>
      </c>
      <c r="F343" s="208">
        <f t="shared" si="116"/>
        <v>601290</v>
      </c>
      <c r="G343" s="208">
        <v>546</v>
      </c>
      <c r="H343" s="208">
        <f t="shared" si="117"/>
        <v>8353.8000000000011</v>
      </c>
      <c r="I343" s="208">
        <f t="shared" si="118"/>
        <v>609643.80000000005</v>
      </c>
      <c r="J343" s="224"/>
      <c r="K343" s="210">
        <v>39300</v>
      </c>
      <c r="L343" s="210">
        <f t="shared" si="119"/>
        <v>0</v>
      </c>
      <c r="M343" s="210">
        <v>546</v>
      </c>
      <c r="N343" s="210">
        <f t="shared" si="120"/>
        <v>0</v>
      </c>
      <c r="O343" s="210">
        <f t="shared" si="121"/>
        <v>0</v>
      </c>
      <c r="P343" s="226">
        <f t="shared" si="115"/>
        <v>15.3</v>
      </c>
      <c r="Q343" s="212">
        <v>39300</v>
      </c>
      <c r="R343" s="212">
        <f t="shared" si="122"/>
        <v>601290</v>
      </c>
      <c r="S343" s="212">
        <v>546</v>
      </c>
      <c r="T343" s="212">
        <f t="shared" si="123"/>
        <v>8353.8000000000011</v>
      </c>
      <c r="U343" s="212">
        <f t="shared" si="124"/>
        <v>609643.80000000005</v>
      </c>
    </row>
    <row r="344" spans="1:21" ht="17.45" hidden="1" customHeight="1" x14ac:dyDescent="0.25">
      <c r="A344" s="240"/>
      <c r="B344" s="228" t="s">
        <v>443</v>
      </c>
      <c r="C344" s="240"/>
      <c r="D344" s="282"/>
      <c r="E344" s="234"/>
      <c r="F344" s="234">
        <f>SUM(F345:F350)</f>
        <v>251254.3</v>
      </c>
      <c r="G344" s="234"/>
      <c r="H344" s="234">
        <f>SUM(H345:H350)</f>
        <v>149682</v>
      </c>
      <c r="I344" s="234">
        <f>SUM(I345:I350)</f>
        <v>400936.3</v>
      </c>
      <c r="J344" s="283"/>
      <c r="K344" s="237"/>
      <c r="L344" s="237">
        <f>SUM(L345:L350)</f>
        <v>0</v>
      </c>
      <c r="M344" s="237"/>
      <c r="N344" s="237">
        <f>SUM(N345:N350)</f>
        <v>0</v>
      </c>
      <c r="O344" s="237">
        <f>SUM(O345:O350)</f>
        <v>0</v>
      </c>
      <c r="P344" s="226">
        <f t="shared" si="115"/>
        <v>0</v>
      </c>
      <c r="Q344" s="241"/>
      <c r="R344" s="241">
        <f>SUM(R345:R350)</f>
        <v>251254.3</v>
      </c>
      <c r="S344" s="241"/>
      <c r="T344" s="241">
        <f>SUM(T345:T350)</f>
        <v>149682</v>
      </c>
      <c r="U344" s="239">
        <f>SUM(U345:U350)</f>
        <v>400936.3</v>
      </c>
    </row>
    <row r="345" spans="1:21" ht="17.45" hidden="1" customHeight="1" x14ac:dyDescent="0.25">
      <c r="A345" s="213"/>
      <c r="B345" s="284" t="s">
        <v>443</v>
      </c>
      <c r="C345" s="243" t="s">
        <v>31</v>
      </c>
      <c r="D345" s="222">
        <v>7</v>
      </c>
      <c r="E345" s="208">
        <v>19650</v>
      </c>
      <c r="F345" s="208">
        <f t="shared" ref="F345:F350" si="125">E345*D345</f>
        <v>137550</v>
      </c>
      <c r="G345" s="208">
        <v>8580</v>
      </c>
      <c r="H345" s="208">
        <f t="shared" ref="H345:H350" si="126">G345*D345</f>
        <v>60060</v>
      </c>
      <c r="I345" s="208">
        <f t="shared" ref="I345:I350" si="127">H345+F345</f>
        <v>197610</v>
      </c>
      <c r="J345" s="224"/>
      <c r="K345" s="210">
        <v>19650</v>
      </c>
      <c r="L345" s="210">
        <f t="shared" ref="L345:L350" si="128">K345*J345</f>
        <v>0</v>
      </c>
      <c r="M345" s="210">
        <v>8580</v>
      </c>
      <c r="N345" s="210">
        <f t="shared" ref="N345:N350" si="129">M345*J345</f>
        <v>0</v>
      </c>
      <c r="O345" s="210">
        <f t="shared" ref="O345:O350" si="130">N345+L345</f>
        <v>0</v>
      </c>
      <c r="P345" s="226">
        <f t="shared" si="115"/>
        <v>7</v>
      </c>
      <c r="Q345" s="212">
        <v>19650</v>
      </c>
      <c r="R345" s="212">
        <f t="shared" ref="R345:R350" si="131">Q345*P345</f>
        <v>137550</v>
      </c>
      <c r="S345" s="212">
        <v>8580</v>
      </c>
      <c r="T345" s="212">
        <f t="shared" ref="T345:T350" si="132">S345*P345</f>
        <v>60060</v>
      </c>
      <c r="U345" s="212">
        <f t="shared" ref="U345:U350" si="133">T345+R345</f>
        <v>197610</v>
      </c>
    </row>
    <row r="346" spans="1:21" ht="17.45" hidden="1" customHeight="1" x14ac:dyDescent="0.25">
      <c r="A346" s="213"/>
      <c r="B346" s="284" t="s">
        <v>444</v>
      </c>
      <c r="C346" s="243" t="s">
        <v>153</v>
      </c>
      <c r="D346" s="222">
        <v>21</v>
      </c>
      <c r="E346" s="208">
        <v>1022</v>
      </c>
      <c r="F346" s="208">
        <f t="shared" si="125"/>
        <v>21462</v>
      </c>
      <c r="G346" s="208">
        <v>1248</v>
      </c>
      <c r="H346" s="208">
        <f t="shared" si="126"/>
        <v>26208</v>
      </c>
      <c r="I346" s="208">
        <f t="shared" si="127"/>
        <v>47670</v>
      </c>
      <c r="J346" s="224"/>
      <c r="K346" s="210">
        <v>1022</v>
      </c>
      <c r="L346" s="210">
        <f t="shared" si="128"/>
        <v>0</v>
      </c>
      <c r="M346" s="210">
        <v>1248</v>
      </c>
      <c r="N346" s="210">
        <f t="shared" si="129"/>
        <v>0</v>
      </c>
      <c r="O346" s="210">
        <f t="shared" si="130"/>
        <v>0</v>
      </c>
      <c r="P346" s="226">
        <f t="shared" si="115"/>
        <v>21</v>
      </c>
      <c r="Q346" s="212">
        <v>1022</v>
      </c>
      <c r="R346" s="212">
        <f t="shared" si="131"/>
        <v>21462</v>
      </c>
      <c r="S346" s="212">
        <v>1248</v>
      </c>
      <c r="T346" s="212">
        <f t="shared" si="132"/>
        <v>26208</v>
      </c>
      <c r="U346" s="212">
        <f t="shared" si="133"/>
        <v>47670</v>
      </c>
    </row>
    <row r="347" spans="1:21" ht="17.45" hidden="1" customHeight="1" x14ac:dyDescent="0.25">
      <c r="A347" s="213"/>
      <c r="B347" s="284" t="s">
        <v>445</v>
      </c>
      <c r="C347" s="243" t="s">
        <v>171</v>
      </c>
      <c r="D347" s="222">
        <v>0.05</v>
      </c>
      <c r="E347" s="208">
        <v>8646</v>
      </c>
      <c r="F347" s="208">
        <f t="shared" si="125"/>
        <v>432.3</v>
      </c>
      <c r="G347" s="208">
        <v>23400</v>
      </c>
      <c r="H347" s="208">
        <f t="shared" si="126"/>
        <v>1170</v>
      </c>
      <c r="I347" s="208">
        <f t="shared" si="127"/>
        <v>1602.3</v>
      </c>
      <c r="J347" s="224"/>
      <c r="K347" s="210">
        <v>8646</v>
      </c>
      <c r="L347" s="210">
        <f t="shared" si="128"/>
        <v>0</v>
      </c>
      <c r="M347" s="210">
        <v>23400</v>
      </c>
      <c r="N347" s="210">
        <f t="shared" si="129"/>
        <v>0</v>
      </c>
      <c r="O347" s="210">
        <f t="shared" si="130"/>
        <v>0</v>
      </c>
      <c r="P347" s="226">
        <f t="shared" si="115"/>
        <v>0.05</v>
      </c>
      <c r="Q347" s="212">
        <v>8646</v>
      </c>
      <c r="R347" s="212">
        <f t="shared" si="131"/>
        <v>432.3</v>
      </c>
      <c r="S347" s="212">
        <v>23400</v>
      </c>
      <c r="T347" s="212">
        <f t="shared" si="132"/>
        <v>1170</v>
      </c>
      <c r="U347" s="212">
        <f t="shared" si="133"/>
        <v>1602.3</v>
      </c>
    </row>
    <row r="348" spans="1:21" ht="17.45" hidden="1" customHeight="1" x14ac:dyDescent="0.25">
      <c r="A348" s="213"/>
      <c r="B348" s="284" t="s">
        <v>446</v>
      </c>
      <c r="C348" s="243" t="s">
        <v>31</v>
      </c>
      <c r="D348" s="222">
        <v>14</v>
      </c>
      <c r="E348" s="208">
        <v>3616</v>
      </c>
      <c r="F348" s="208">
        <f t="shared" si="125"/>
        <v>50624</v>
      </c>
      <c r="G348" s="208">
        <v>1560</v>
      </c>
      <c r="H348" s="208">
        <f t="shared" si="126"/>
        <v>21840</v>
      </c>
      <c r="I348" s="208">
        <f t="shared" si="127"/>
        <v>72464</v>
      </c>
      <c r="J348" s="224"/>
      <c r="K348" s="210">
        <v>3616</v>
      </c>
      <c r="L348" s="210">
        <f t="shared" si="128"/>
        <v>0</v>
      </c>
      <c r="M348" s="210">
        <v>1560</v>
      </c>
      <c r="N348" s="210">
        <f t="shared" si="129"/>
        <v>0</v>
      </c>
      <c r="O348" s="210">
        <f t="shared" si="130"/>
        <v>0</v>
      </c>
      <c r="P348" s="226">
        <f t="shared" si="115"/>
        <v>14</v>
      </c>
      <c r="Q348" s="212">
        <v>3616</v>
      </c>
      <c r="R348" s="212">
        <f t="shared" si="131"/>
        <v>50624</v>
      </c>
      <c r="S348" s="212">
        <v>1560</v>
      </c>
      <c r="T348" s="212">
        <f t="shared" si="132"/>
        <v>21840</v>
      </c>
      <c r="U348" s="212">
        <f t="shared" si="133"/>
        <v>72464</v>
      </c>
    </row>
    <row r="349" spans="1:21" ht="17.45" hidden="1" customHeight="1" x14ac:dyDescent="0.25">
      <c r="A349" s="213"/>
      <c r="B349" s="284" t="s">
        <v>447</v>
      </c>
      <c r="C349" s="243" t="s">
        <v>31</v>
      </c>
      <c r="D349" s="222">
        <v>7</v>
      </c>
      <c r="E349" s="208">
        <v>5502</v>
      </c>
      <c r="F349" s="208">
        <f t="shared" si="125"/>
        <v>38514</v>
      </c>
      <c r="G349" s="208">
        <v>5460</v>
      </c>
      <c r="H349" s="208">
        <f t="shared" si="126"/>
        <v>38220</v>
      </c>
      <c r="I349" s="208">
        <f t="shared" si="127"/>
        <v>76734</v>
      </c>
      <c r="J349" s="224"/>
      <c r="K349" s="210">
        <v>5502</v>
      </c>
      <c r="L349" s="210">
        <f t="shared" si="128"/>
        <v>0</v>
      </c>
      <c r="M349" s="210">
        <v>5460</v>
      </c>
      <c r="N349" s="210">
        <f t="shared" si="129"/>
        <v>0</v>
      </c>
      <c r="O349" s="210">
        <f t="shared" si="130"/>
        <v>0</v>
      </c>
      <c r="P349" s="226">
        <f t="shared" si="115"/>
        <v>7</v>
      </c>
      <c r="Q349" s="212">
        <v>5502</v>
      </c>
      <c r="R349" s="212">
        <f t="shared" si="131"/>
        <v>38514</v>
      </c>
      <c r="S349" s="212">
        <v>5460</v>
      </c>
      <c r="T349" s="212">
        <f t="shared" si="132"/>
        <v>38220</v>
      </c>
      <c r="U349" s="212">
        <f t="shared" si="133"/>
        <v>76734</v>
      </c>
    </row>
    <row r="350" spans="1:21" ht="17.45" hidden="1" customHeight="1" x14ac:dyDescent="0.25">
      <c r="A350" s="213"/>
      <c r="B350" s="284" t="s">
        <v>448</v>
      </c>
      <c r="C350" s="243" t="s">
        <v>31</v>
      </c>
      <c r="D350" s="222">
        <v>2</v>
      </c>
      <c r="E350" s="208">
        <v>1336</v>
      </c>
      <c r="F350" s="208">
        <f t="shared" si="125"/>
        <v>2672</v>
      </c>
      <c r="G350" s="208">
        <v>1092</v>
      </c>
      <c r="H350" s="208">
        <f t="shared" si="126"/>
        <v>2184</v>
      </c>
      <c r="I350" s="208">
        <f t="shared" si="127"/>
        <v>4856</v>
      </c>
      <c r="J350" s="224"/>
      <c r="K350" s="210">
        <v>1336</v>
      </c>
      <c r="L350" s="210">
        <f t="shared" si="128"/>
        <v>0</v>
      </c>
      <c r="M350" s="210">
        <v>1092</v>
      </c>
      <c r="N350" s="210">
        <f t="shared" si="129"/>
        <v>0</v>
      </c>
      <c r="O350" s="210">
        <f t="shared" si="130"/>
        <v>0</v>
      </c>
      <c r="P350" s="226">
        <f t="shared" si="115"/>
        <v>2</v>
      </c>
      <c r="Q350" s="212">
        <v>1336</v>
      </c>
      <c r="R350" s="212">
        <f t="shared" si="131"/>
        <v>2672</v>
      </c>
      <c r="S350" s="212">
        <v>1092</v>
      </c>
      <c r="T350" s="212">
        <f t="shared" si="132"/>
        <v>2184</v>
      </c>
      <c r="U350" s="212">
        <f t="shared" si="133"/>
        <v>4856</v>
      </c>
    </row>
    <row r="351" spans="1:21" ht="17.45" hidden="1" customHeight="1" x14ac:dyDescent="0.25">
      <c r="A351" s="240"/>
      <c r="B351" s="228" t="s">
        <v>449</v>
      </c>
      <c r="C351" s="240"/>
      <c r="D351" s="282"/>
      <c r="E351" s="234"/>
      <c r="F351" s="234">
        <f>SUM(F352:F354)</f>
        <v>543880</v>
      </c>
      <c r="G351" s="234"/>
      <c r="H351" s="234">
        <f>SUM(H352:H354)</f>
        <v>336920</v>
      </c>
      <c r="I351" s="234">
        <f>SUM(I352:I354)</f>
        <v>880800</v>
      </c>
      <c r="J351" s="283"/>
      <c r="K351" s="237"/>
      <c r="L351" s="237">
        <f>SUM(L352:L354)</f>
        <v>0</v>
      </c>
      <c r="M351" s="237"/>
      <c r="N351" s="237">
        <f>SUM(N352:N354)</f>
        <v>0</v>
      </c>
      <c r="O351" s="237">
        <f>SUM(O352:O354)</f>
        <v>0</v>
      </c>
      <c r="P351" s="226">
        <f t="shared" ref="P351:P414" si="134">D351-J351</f>
        <v>0</v>
      </c>
      <c r="Q351" s="241"/>
      <c r="R351" s="241">
        <f>SUM(R352:R354)</f>
        <v>543880</v>
      </c>
      <c r="S351" s="241"/>
      <c r="T351" s="241">
        <f>SUM(T352:T354)</f>
        <v>336920</v>
      </c>
      <c r="U351" s="239">
        <f>SUM(U352:U354)</f>
        <v>880800</v>
      </c>
    </row>
    <row r="352" spans="1:21" ht="17.45" hidden="1" customHeight="1" x14ac:dyDescent="0.25">
      <c r="A352" s="213"/>
      <c r="B352" s="284" t="s">
        <v>449</v>
      </c>
      <c r="C352" s="243" t="s">
        <v>213</v>
      </c>
      <c r="D352" s="222">
        <v>20</v>
      </c>
      <c r="E352" s="208">
        <v>19650</v>
      </c>
      <c r="F352" s="208">
        <f>E352*D352</f>
        <v>393000</v>
      </c>
      <c r="G352" s="208">
        <v>8580</v>
      </c>
      <c r="H352" s="208">
        <f>G352*D352</f>
        <v>171600</v>
      </c>
      <c r="I352" s="208">
        <f>H352+F352</f>
        <v>564600</v>
      </c>
      <c r="J352" s="224"/>
      <c r="K352" s="210">
        <v>19650</v>
      </c>
      <c r="L352" s="210">
        <f>K352*J352</f>
        <v>0</v>
      </c>
      <c r="M352" s="210">
        <v>8580</v>
      </c>
      <c r="N352" s="210">
        <f>M352*J352</f>
        <v>0</v>
      </c>
      <c r="O352" s="210">
        <f>N352+L352</f>
        <v>0</v>
      </c>
      <c r="P352" s="226">
        <f t="shared" si="134"/>
        <v>20</v>
      </c>
      <c r="Q352" s="212">
        <v>19650</v>
      </c>
      <c r="R352" s="212">
        <f>Q352*P352</f>
        <v>393000</v>
      </c>
      <c r="S352" s="212">
        <v>8580</v>
      </c>
      <c r="T352" s="212">
        <f>S352*P352</f>
        <v>171600</v>
      </c>
      <c r="U352" s="212">
        <f>T352+R352</f>
        <v>564600</v>
      </c>
    </row>
    <row r="353" spans="1:21" ht="17.45" hidden="1" customHeight="1" x14ac:dyDescent="0.25">
      <c r="A353" s="213"/>
      <c r="B353" s="284" t="s">
        <v>444</v>
      </c>
      <c r="C353" s="243" t="s">
        <v>153</v>
      </c>
      <c r="D353" s="222">
        <v>40</v>
      </c>
      <c r="E353" s="208">
        <v>1022</v>
      </c>
      <c r="F353" s="208">
        <f>E353*D353</f>
        <v>40880</v>
      </c>
      <c r="G353" s="208">
        <v>1248</v>
      </c>
      <c r="H353" s="208">
        <f>G353*D353</f>
        <v>49920</v>
      </c>
      <c r="I353" s="208">
        <f>H353+F353</f>
        <v>90800</v>
      </c>
      <c r="J353" s="224"/>
      <c r="K353" s="210">
        <v>1022</v>
      </c>
      <c r="L353" s="210">
        <f>K353*J353</f>
        <v>0</v>
      </c>
      <c r="M353" s="210">
        <v>1248</v>
      </c>
      <c r="N353" s="210">
        <f>M353*J353</f>
        <v>0</v>
      </c>
      <c r="O353" s="210">
        <f>N353+L353</f>
        <v>0</v>
      </c>
      <c r="P353" s="226">
        <f t="shared" si="134"/>
        <v>40</v>
      </c>
      <c r="Q353" s="212">
        <v>1022</v>
      </c>
      <c r="R353" s="212">
        <f>Q353*P353</f>
        <v>40880</v>
      </c>
      <c r="S353" s="212">
        <v>1248</v>
      </c>
      <c r="T353" s="212">
        <f>S353*P353</f>
        <v>49920</v>
      </c>
      <c r="U353" s="212">
        <f>T353+R353</f>
        <v>90800</v>
      </c>
    </row>
    <row r="354" spans="1:21" ht="17.45" hidden="1" customHeight="1" x14ac:dyDescent="0.25">
      <c r="A354" s="213"/>
      <c r="B354" s="284" t="s">
        <v>450</v>
      </c>
      <c r="C354" s="243" t="s">
        <v>213</v>
      </c>
      <c r="D354" s="222">
        <v>200</v>
      </c>
      <c r="E354" s="208">
        <v>550</v>
      </c>
      <c r="F354" s="208">
        <f>E354*D354</f>
        <v>110000</v>
      </c>
      <c r="G354" s="208">
        <v>577</v>
      </c>
      <c r="H354" s="208">
        <f>G354*D354</f>
        <v>115400</v>
      </c>
      <c r="I354" s="208">
        <f>H354+F354</f>
        <v>225400</v>
      </c>
      <c r="J354" s="224"/>
      <c r="K354" s="210">
        <v>550</v>
      </c>
      <c r="L354" s="210">
        <f>K354*J354</f>
        <v>0</v>
      </c>
      <c r="M354" s="210">
        <v>577</v>
      </c>
      <c r="N354" s="210">
        <f>M354*J354</f>
        <v>0</v>
      </c>
      <c r="O354" s="210">
        <f>N354+L354</f>
        <v>0</v>
      </c>
      <c r="P354" s="226">
        <f t="shared" si="134"/>
        <v>200</v>
      </c>
      <c r="Q354" s="212">
        <v>550</v>
      </c>
      <c r="R354" s="212">
        <f>Q354*P354</f>
        <v>110000</v>
      </c>
      <c r="S354" s="212">
        <v>577</v>
      </c>
      <c r="T354" s="212">
        <f>S354*P354</f>
        <v>115400</v>
      </c>
      <c r="U354" s="212">
        <f>T354+R354</f>
        <v>225400</v>
      </c>
    </row>
    <row r="355" spans="1:21" ht="17.45" hidden="1" customHeight="1" x14ac:dyDescent="0.25">
      <c r="A355" s="240"/>
      <c r="B355" s="228" t="s">
        <v>451</v>
      </c>
      <c r="C355" s="240"/>
      <c r="D355" s="282"/>
      <c r="E355" s="234"/>
      <c r="F355" s="234">
        <f>SUM(F356:F357)</f>
        <v>30184</v>
      </c>
      <c r="G355" s="234"/>
      <c r="H355" s="234">
        <f>SUM(H356:H357)</f>
        <v>44304</v>
      </c>
      <c r="I355" s="234">
        <f>SUM(I356:I357)</f>
        <v>74488</v>
      </c>
      <c r="J355" s="283"/>
      <c r="K355" s="237"/>
      <c r="L355" s="237">
        <f>SUM(L356:L357)</f>
        <v>0</v>
      </c>
      <c r="M355" s="237"/>
      <c r="N355" s="237">
        <f>SUM(N356:N357)</f>
        <v>0</v>
      </c>
      <c r="O355" s="237">
        <f>SUM(O356:O357)</f>
        <v>0</v>
      </c>
      <c r="P355" s="226">
        <f t="shared" si="134"/>
        <v>0</v>
      </c>
      <c r="Q355" s="241"/>
      <c r="R355" s="241">
        <f>SUM(R356:R357)</f>
        <v>30184</v>
      </c>
      <c r="S355" s="241"/>
      <c r="T355" s="241">
        <f>SUM(T356:T357)</f>
        <v>44304</v>
      </c>
      <c r="U355" s="239">
        <f>SUM(U356:U357)</f>
        <v>74488</v>
      </c>
    </row>
    <row r="356" spans="1:21" ht="17.45" hidden="1" customHeight="1" x14ac:dyDescent="0.25">
      <c r="A356" s="213"/>
      <c r="B356" s="284" t="s">
        <v>451</v>
      </c>
      <c r="C356" s="243" t="s">
        <v>153</v>
      </c>
      <c r="D356" s="222">
        <v>4</v>
      </c>
      <c r="E356" s="208">
        <v>5502</v>
      </c>
      <c r="F356" s="208">
        <f>E356*D356</f>
        <v>22008</v>
      </c>
      <c r="G356" s="208">
        <v>8580</v>
      </c>
      <c r="H356" s="208">
        <f>G356*D356</f>
        <v>34320</v>
      </c>
      <c r="I356" s="208">
        <f>H356+F356</f>
        <v>56328</v>
      </c>
      <c r="J356" s="224"/>
      <c r="K356" s="210">
        <v>5502</v>
      </c>
      <c r="L356" s="210">
        <f>K356*J356</f>
        <v>0</v>
      </c>
      <c r="M356" s="210">
        <v>8580</v>
      </c>
      <c r="N356" s="210">
        <f>M356*J356</f>
        <v>0</v>
      </c>
      <c r="O356" s="210">
        <f>N356+L356</f>
        <v>0</v>
      </c>
      <c r="P356" s="226">
        <f t="shared" si="134"/>
        <v>4</v>
      </c>
      <c r="Q356" s="212">
        <v>5502</v>
      </c>
      <c r="R356" s="212">
        <f>Q356*P356</f>
        <v>22008</v>
      </c>
      <c r="S356" s="212">
        <v>8580</v>
      </c>
      <c r="T356" s="212">
        <f>S356*P356</f>
        <v>34320</v>
      </c>
      <c r="U356" s="212">
        <f>T356+R356</f>
        <v>56328</v>
      </c>
    </row>
    <row r="357" spans="1:21" ht="17.45" hidden="1" customHeight="1" x14ac:dyDescent="0.25">
      <c r="A357" s="213"/>
      <c r="B357" s="284" t="s">
        <v>444</v>
      </c>
      <c r="C357" s="243" t="s">
        <v>153</v>
      </c>
      <c r="D357" s="222">
        <v>8</v>
      </c>
      <c r="E357" s="208">
        <v>1022</v>
      </c>
      <c r="F357" s="208">
        <f>E357*D357</f>
        <v>8176</v>
      </c>
      <c r="G357" s="208">
        <v>1248</v>
      </c>
      <c r="H357" s="208">
        <f>G357*D357</f>
        <v>9984</v>
      </c>
      <c r="I357" s="208">
        <f>H357+F357</f>
        <v>18160</v>
      </c>
      <c r="J357" s="224"/>
      <c r="K357" s="210">
        <v>1022</v>
      </c>
      <c r="L357" s="210">
        <f>K357*J357</f>
        <v>0</v>
      </c>
      <c r="M357" s="210">
        <v>1248</v>
      </c>
      <c r="N357" s="210">
        <f>M357*J357</f>
        <v>0</v>
      </c>
      <c r="O357" s="210">
        <f>N357+L357</f>
        <v>0</v>
      </c>
      <c r="P357" s="226">
        <f t="shared" si="134"/>
        <v>8</v>
      </c>
      <c r="Q357" s="212">
        <v>1022</v>
      </c>
      <c r="R357" s="212">
        <f>Q357*P357</f>
        <v>8176</v>
      </c>
      <c r="S357" s="212">
        <v>1248</v>
      </c>
      <c r="T357" s="212">
        <f>S357*P357</f>
        <v>9984</v>
      </c>
      <c r="U357" s="212">
        <f>T357+R357</f>
        <v>18160</v>
      </c>
    </row>
    <row r="358" spans="1:21" ht="15.75" x14ac:dyDescent="0.25">
      <c r="A358" s="395"/>
      <c r="B358" s="327" t="s">
        <v>452</v>
      </c>
      <c r="C358" s="344"/>
      <c r="D358" s="282">
        <v>11140</v>
      </c>
      <c r="E358" s="234"/>
      <c r="F358" s="234">
        <f>SUM(F359:F363)</f>
        <v>37241020</v>
      </c>
      <c r="G358" s="234"/>
      <c r="H358" s="234">
        <f>SUM(H359:H363)</f>
        <v>3698480</v>
      </c>
      <c r="I358" s="234">
        <f>SUM(I359:I363)</f>
        <v>40939500</v>
      </c>
      <c r="J358" s="345">
        <v>10506.89</v>
      </c>
      <c r="K358" s="343"/>
      <c r="L358" s="343">
        <f>SUM(L359:L363)</f>
        <v>35120985.093246996</v>
      </c>
      <c r="M358" s="343"/>
      <c r="N358" s="343">
        <f>SUM(N359:N363)</f>
        <v>3485461.1265899995</v>
      </c>
      <c r="O358" s="343">
        <f>SUM(O359:O363)</f>
        <v>38606446.219836995</v>
      </c>
      <c r="P358" s="226">
        <f t="shared" si="134"/>
        <v>633.11000000000058</v>
      </c>
      <c r="Q358" s="241"/>
      <c r="R358" s="241">
        <f>SUM(R359:R363)</f>
        <v>2116486.7300000018</v>
      </c>
      <c r="S358" s="241"/>
      <c r="T358" s="241">
        <f>SUM(T359:T363)</f>
        <v>210192.52000000019</v>
      </c>
      <c r="U358" s="239">
        <f>SUM(U359:U363)</f>
        <v>2326679.2500000019</v>
      </c>
    </row>
    <row r="359" spans="1:21" ht="17.45" customHeight="1" x14ac:dyDescent="0.25">
      <c r="A359" s="386"/>
      <c r="B359" s="346" t="s">
        <v>453</v>
      </c>
      <c r="C359" s="347" t="s">
        <v>153</v>
      </c>
      <c r="D359" s="222">
        <v>11140</v>
      </c>
      <c r="E359" s="208">
        <v>750</v>
      </c>
      <c r="F359" s="208">
        <f>E359*D359</f>
        <v>8355000</v>
      </c>
      <c r="G359" s="208"/>
      <c r="H359" s="208"/>
      <c r="I359" s="208">
        <f>H359+F359</f>
        <v>8355000</v>
      </c>
      <c r="J359" s="348">
        <v>10506.89</v>
      </c>
      <c r="K359" s="332">
        <v>750</v>
      </c>
      <c r="L359" s="332">
        <f>K359*J359</f>
        <v>7880167.5</v>
      </c>
      <c r="M359" s="332"/>
      <c r="N359" s="332"/>
      <c r="O359" s="332">
        <f>N359+L359</f>
        <v>7880167.5</v>
      </c>
      <c r="P359" s="226">
        <f t="shared" si="134"/>
        <v>633.11000000000058</v>
      </c>
      <c r="Q359" s="212">
        <v>750</v>
      </c>
      <c r="R359" s="212">
        <f>Q359*P359</f>
        <v>474832.50000000047</v>
      </c>
      <c r="S359" s="212"/>
      <c r="T359" s="212"/>
      <c r="U359" s="212">
        <f>T359+R359</f>
        <v>474832.50000000047</v>
      </c>
    </row>
    <row r="360" spans="1:21" ht="17.45" customHeight="1" x14ac:dyDescent="0.25">
      <c r="A360" s="386"/>
      <c r="B360" s="346" t="s">
        <v>454</v>
      </c>
      <c r="C360" s="347" t="s">
        <v>153</v>
      </c>
      <c r="D360" s="222">
        <v>11140</v>
      </c>
      <c r="E360" s="208">
        <v>89</v>
      </c>
      <c r="F360" s="208">
        <f>E360*D360</f>
        <v>991460</v>
      </c>
      <c r="G360" s="208">
        <v>46</v>
      </c>
      <c r="H360" s="208">
        <f>G360*D360</f>
        <v>512440</v>
      </c>
      <c r="I360" s="208">
        <f>H360+F360</f>
        <v>1503900</v>
      </c>
      <c r="J360" s="348">
        <v>10506.89</v>
      </c>
      <c r="K360" s="332">
        <v>89</v>
      </c>
      <c r="L360" s="332">
        <f>K360*J360</f>
        <v>935113.21</v>
      </c>
      <c r="M360" s="332">
        <v>46</v>
      </c>
      <c r="N360" s="332">
        <f>M360*J360</f>
        <v>483316.93999999994</v>
      </c>
      <c r="O360" s="332">
        <f>N360+L360</f>
        <v>1418430.15</v>
      </c>
      <c r="P360" s="226">
        <f t="shared" si="134"/>
        <v>633.11000000000058</v>
      </c>
      <c r="Q360" s="212">
        <v>89</v>
      </c>
      <c r="R360" s="212">
        <f>Q360*P360</f>
        <v>56346.790000000052</v>
      </c>
      <c r="S360" s="212">
        <v>46</v>
      </c>
      <c r="T360" s="212">
        <f>S360*P360</f>
        <v>29123.060000000027</v>
      </c>
      <c r="U360" s="212">
        <f>T360+R360</f>
        <v>85469.850000000079</v>
      </c>
    </row>
    <row r="361" spans="1:21" ht="17.45" customHeight="1" x14ac:dyDescent="0.25">
      <c r="A361" s="386"/>
      <c r="B361" s="346" t="s">
        <v>455</v>
      </c>
      <c r="C361" s="347" t="s">
        <v>153</v>
      </c>
      <c r="D361" s="243">
        <v>11140</v>
      </c>
      <c r="E361" s="208">
        <v>1675</v>
      </c>
      <c r="F361" s="208">
        <f>E361*D361</f>
        <v>18659500</v>
      </c>
      <c r="G361" s="208"/>
      <c r="H361" s="208"/>
      <c r="I361" s="208">
        <f>H361+F361</f>
        <v>18659500</v>
      </c>
      <c r="J361" s="348">
        <v>10506.89</v>
      </c>
      <c r="K361" s="332">
        <v>1675.05</v>
      </c>
      <c r="L361" s="332">
        <f>K361*J361</f>
        <v>17599566.094499998</v>
      </c>
      <c r="M361" s="332"/>
      <c r="N361" s="332"/>
      <c r="O361" s="332">
        <f>N361+L361</f>
        <v>17599566.094499998</v>
      </c>
      <c r="P361" s="226">
        <f t="shared" si="134"/>
        <v>633.11000000000058</v>
      </c>
      <c r="Q361" s="212">
        <v>1675</v>
      </c>
      <c r="R361" s="212">
        <f>Q361*P361</f>
        <v>1060459.2500000009</v>
      </c>
      <c r="S361" s="212"/>
      <c r="T361" s="212"/>
      <c r="U361" s="212">
        <f>T361+R361</f>
        <v>1060459.2500000009</v>
      </c>
    </row>
    <row r="362" spans="1:21" ht="17.45" customHeight="1" x14ac:dyDescent="0.25">
      <c r="A362" s="386"/>
      <c r="B362" s="346" t="s">
        <v>456</v>
      </c>
      <c r="C362" s="347" t="s">
        <v>153</v>
      </c>
      <c r="D362" s="222">
        <v>11140</v>
      </c>
      <c r="E362" s="208">
        <v>103</v>
      </c>
      <c r="F362" s="208">
        <f>E362*D362</f>
        <v>1147420</v>
      </c>
      <c r="G362" s="208">
        <v>56</v>
      </c>
      <c r="H362" s="208">
        <f>G362*D362</f>
        <v>623840</v>
      </c>
      <c r="I362" s="208">
        <f>H362+F362</f>
        <v>1771260</v>
      </c>
      <c r="J362" s="348">
        <v>10506.89</v>
      </c>
      <c r="K362" s="332">
        <v>102.6123</v>
      </c>
      <c r="L362" s="332">
        <f>K362*J362</f>
        <v>1078136.1487469999</v>
      </c>
      <c r="M362" s="332">
        <v>55.731000000000002</v>
      </c>
      <c r="N362" s="332">
        <f>M362*J362</f>
        <v>585559.48658999999</v>
      </c>
      <c r="O362" s="332">
        <f>N362+L362</f>
        <v>1663695.6353369998</v>
      </c>
      <c r="P362" s="226">
        <f t="shared" si="134"/>
        <v>633.11000000000058</v>
      </c>
      <c r="Q362" s="212">
        <v>103</v>
      </c>
      <c r="R362" s="212">
        <f>Q362*P362</f>
        <v>65210.33000000006</v>
      </c>
      <c r="S362" s="212">
        <v>56</v>
      </c>
      <c r="T362" s="212">
        <f>S362*P362</f>
        <v>35454.160000000033</v>
      </c>
      <c r="U362" s="212">
        <f>T362+R362</f>
        <v>100664.49000000009</v>
      </c>
    </row>
    <row r="363" spans="1:21" ht="17.45" customHeight="1" x14ac:dyDescent="0.25">
      <c r="A363" s="386"/>
      <c r="B363" s="346" t="s">
        <v>457</v>
      </c>
      <c r="C363" s="347" t="s">
        <v>153</v>
      </c>
      <c r="D363" s="222">
        <v>11140</v>
      </c>
      <c r="E363" s="208">
        <v>726</v>
      </c>
      <c r="F363" s="208">
        <f>E363*D363</f>
        <v>8087640</v>
      </c>
      <c r="G363" s="208">
        <v>230</v>
      </c>
      <c r="H363" s="208">
        <f>G363*D363</f>
        <v>2562200</v>
      </c>
      <c r="I363" s="208">
        <f>H363+F363</f>
        <v>10649840</v>
      </c>
      <c r="J363" s="348">
        <v>10506.89</v>
      </c>
      <c r="K363" s="332">
        <v>726</v>
      </c>
      <c r="L363" s="332">
        <f>K363*J363</f>
        <v>7628002.1399999997</v>
      </c>
      <c r="M363" s="332">
        <v>230</v>
      </c>
      <c r="N363" s="332">
        <f>M363*J363</f>
        <v>2416584.6999999997</v>
      </c>
      <c r="O363" s="332">
        <f>N363+L363</f>
        <v>10044586.84</v>
      </c>
      <c r="P363" s="226">
        <f t="shared" si="134"/>
        <v>633.11000000000058</v>
      </c>
      <c r="Q363" s="212">
        <v>726</v>
      </c>
      <c r="R363" s="212">
        <f>Q363*P363</f>
        <v>459637.86000000045</v>
      </c>
      <c r="S363" s="212">
        <v>230</v>
      </c>
      <c r="T363" s="212">
        <f>S363*P363</f>
        <v>145615.30000000013</v>
      </c>
      <c r="U363" s="212">
        <f>T363+R363</f>
        <v>605253.16000000061</v>
      </c>
    </row>
    <row r="364" spans="1:21" ht="17.45" hidden="1" customHeight="1" x14ac:dyDescent="0.25">
      <c r="A364" s="206" t="s">
        <v>458</v>
      </c>
      <c r="B364" s="279" t="s">
        <v>459</v>
      </c>
      <c r="C364" s="207"/>
      <c r="D364" s="207"/>
      <c r="E364" s="208"/>
      <c r="F364" s="208">
        <f>SUM(F365:F380)</f>
        <v>235336</v>
      </c>
      <c r="G364" s="208"/>
      <c r="H364" s="208">
        <f>SUM(H365:H380)</f>
        <v>343969</v>
      </c>
      <c r="I364" s="208">
        <f>SUM(I365:I380)</f>
        <v>579305</v>
      </c>
      <c r="J364" s="209"/>
      <c r="K364" s="210"/>
      <c r="L364" s="210">
        <f>SUM(L365:L380)</f>
        <v>0</v>
      </c>
      <c r="M364" s="210"/>
      <c r="N364" s="210">
        <f>SUM(N365:N380)</f>
        <v>0</v>
      </c>
      <c r="O364" s="210">
        <f>SUM(O365:O380)</f>
        <v>0</v>
      </c>
      <c r="P364" s="226">
        <f t="shared" si="134"/>
        <v>0</v>
      </c>
      <c r="Q364" s="212"/>
      <c r="R364" s="212">
        <f>SUM(R365:R380)</f>
        <v>235336</v>
      </c>
      <c r="S364" s="212"/>
      <c r="T364" s="212">
        <f>SUM(T365:T380)</f>
        <v>343969</v>
      </c>
      <c r="U364" s="212">
        <f>SUM(U365:U380)</f>
        <v>579305</v>
      </c>
    </row>
    <row r="365" spans="1:21" ht="17.45" hidden="1" customHeight="1" x14ac:dyDescent="0.25">
      <c r="A365" s="206"/>
      <c r="B365" s="279" t="s">
        <v>393</v>
      </c>
      <c r="C365" s="259" t="s">
        <v>31</v>
      </c>
      <c r="D365" s="259">
        <v>1</v>
      </c>
      <c r="E365" s="208">
        <v>6550</v>
      </c>
      <c r="F365" s="208">
        <f t="shared" ref="F365:F378" si="135">E365*D365</f>
        <v>6550</v>
      </c>
      <c r="G365" s="208">
        <v>55450</v>
      </c>
      <c r="H365" s="208">
        <f t="shared" ref="H365:H379" si="136">G365*D365</f>
        <v>55450</v>
      </c>
      <c r="I365" s="208">
        <f t="shared" ref="I365:I380" si="137">H365+F365</f>
        <v>62000</v>
      </c>
      <c r="J365" s="265"/>
      <c r="K365" s="210">
        <v>6550</v>
      </c>
      <c r="L365" s="210">
        <f t="shared" ref="L365:L378" si="138">K365*J365</f>
        <v>0</v>
      </c>
      <c r="M365" s="210">
        <v>55450</v>
      </c>
      <c r="N365" s="210">
        <f t="shared" ref="N365:N379" si="139">M365*J365</f>
        <v>0</v>
      </c>
      <c r="O365" s="210">
        <f t="shared" ref="O365:O380" si="140">N365+L365</f>
        <v>0</v>
      </c>
      <c r="P365" s="226">
        <f t="shared" si="134"/>
        <v>1</v>
      </c>
      <c r="Q365" s="212">
        <v>6550</v>
      </c>
      <c r="R365" s="212">
        <f t="shared" ref="R365:R378" si="141">Q365*P365</f>
        <v>6550</v>
      </c>
      <c r="S365" s="212">
        <v>55450</v>
      </c>
      <c r="T365" s="212">
        <f t="shared" ref="T365:T379" si="142">S365*P365</f>
        <v>55450</v>
      </c>
      <c r="U365" s="212">
        <f t="shared" ref="U365:U380" si="143">T365+R365</f>
        <v>62000</v>
      </c>
    </row>
    <row r="366" spans="1:21" ht="17.45" hidden="1" customHeight="1" x14ac:dyDescent="0.25">
      <c r="A366" s="206"/>
      <c r="B366" s="279" t="s">
        <v>460</v>
      </c>
      <c r="C366" s="259" t="s">
        <v>32</v>
      </c>
      <c r="D366" s="259">
        <v>30</v>
      </c>
      <c r="E366" s="208">
        <v>186</v>
      </c>
      <c r="F366" s="208">
        <f t="shared" si="135"/>
        <v>5580</v>
      </c>
      <c r="G366" s="208">
        <v>1810</v>
      </c>
      <c r="H366" s="208">
        <f t="shared" si="136"/>
        <v>54300</v>
      </c>
      <c r="I366" s="208">
        <f t="shared" si="137"/>
        <v>59880</v>
      </c>
      <c r="J366" s="265"/>
      <c r="K366" s="210">
        <v>186</v>
      </c>
      <c r="L366" s="210">
        <f t="shared" si="138"/>
        <v>0</v>
      </c>
      <c r="M366" s="210">
        <v>1810</v>
      </c>
      <c r="N366" s="210">
        <f t="shared" si="139"/>
        <v>0</v>
      </c>
      <c r="O366" s="210">
        <f t="shared" si="140"/>
        <v>0</v>
      </c>
      <c r="P366" s="226">
        <f t="shared" si="134"/>
        <v>30</v>
      </c>
      <c r="Q366" s="212">
        <v>186</v>
      </c>
      <c r="R366" s="212">
        <f t="shared" si="141"/>
        <v>5580</v>
      </c>
      <c r="S366" s="212">
        <v>1810</v>
      </c>
      <c r="T366" s="212">
        <f t="shared" si="142"/>
        <v>54300</v>
      </c>
      <c r="U366" s="212">
        <f t="shared" si="143"/>
        <v>59880</v>
      </c>
    </row>
    <row r="367" spans="1:21" ht="17.45" hidden="1" customHeight="1" x14ac:dyDescent="0.25">
      <c r="A367" s="206"/>
      <c r="B367" s="279" t="s">
        <v>460</v>
      </c>
      <c r="C367" s="259" t="s">
        <v>32</v>
      </c>
      <c r="D367" s="259">
        <v>30</v>
      </c>
      <c r="E367" s="208">
        <v>162</v>
      </c>
      <c r="F367" s="208">
        <f t="shared" si="135"/>
        <v>4860</v>
      </c>
      <c r="G367" s="208">
        <v>322</v>
      </c>
      <c r="H367" s="208">
        <f t="shared" si="136"/>
        <v>9660</v>
      </c>
      <c r="I367" s="208">
        <f t="shared" si="137"/>
        <v>14520</v>
      </c>
      <c r="J367" s="265"/>
      <c r="K367" s="210">
        <v>162</v>
      </c>
      <c r="L367" s="210">
        <f t="shared" si="138"/>
        <v>0</v>
      </c>
      <c r="M367" s="210">
        <v>322</v>
      </c>
      <c r="N367" s="210">
        <f t="shared" si="139"/>
        <v>0</v>
      </c>
      <c r="O367" s="210">
        <f t="shared" si="140"/>
        <v>0</v>
      </c>
      <c r="P367" s="226">
        <f t="shared" si="134"/>
        <v>30</v>
      </c>
      <c r="Q367" s="212">
        <v>162</v>
      </c>
      <c r="R367" s="212">
        <f t="shared" si="141"/>
        <v>4860</v>
      </c>
      <c r="S367" s="212">
        <v>322</v>
      </c>
      <c r="T367" s="212">
        <f t="shared" si="142"/>
        <v>9660</v>
      </c>
      <c r="U367" s="212">
        <f t="shared" si="143"/>
        <v>14520</v>
      </c>
    </row>
    <row r="368" spans="1:21" ht="17.45" hidden="1" customHeight="1" x14ac:dyDescent="0.25">
      <c r="A368" s="206"/>
      <c r="B368" s="279" t="s">
        <v>461</v>
      </c>
      <c r="C368" s="259" t="s">
        <v>32</v>
      </c>
      <c r="D368" s="259">
        <v>60</v>
      </c>
      <c r="E368" s="208">
        <v>162</v>
      </c>
      <c r="F368" s="208">
        <f t="shared" si="135"/>
        <v>9720</v>
      </c>
      <c r="G368" s="208">
        <v>434</v>
      </c>
      <c r="H368" s="208">
        <f t="shared" si="136"/>
        <v>26040</v>
      </c>
      <c r="I368" s="208">
        <f t="shared" si="137"/>
        <v>35760</v>
      </c>
      <c r="J368" s="265"/>
      <c r="K368" s="210">
        <v>162</v>
      </c>
      <c r="L368" s="210">
        <f t="shared" si="138"/>
        <v>0</v>
      </c>
      <c r="M368" s="210">
        <v>434</v>
      </c>
      <c r="N368" s="210">
        <f t="shared" si="139"/>
        <v>0</v>
      </c>
      <c r="O368" s="210">
        <f t="shared" si="140"/>
        <v>0</v>
      </c>
      <c r="P368" s="226">
        <f t="shared" si="134"/>
        <v>60</v>
      </c>
      <c r="Q368" s="212">
        <v>162</v>
      </c>
      <c r="R368" s="212">
        <f t="shared" si="141"/>
        <v>9720</v>
      </c>
      <c r="S368" s="212">
        <v>434</v>
      </c>
      <c r="T368" s="212">
        <f t="shared" si="142"/>
        <v>26040</v>
      </c>
      <c r="U368" s="212">
        <f t="shared" si="143"/>
        <v>35760</v>
      </c>
    </row>
    <row r="369" spans="1:21" ht="17.45" hidden="1" customHeight="1" x14ac:dyDescent="0.25">
      <c r="A369" s="206"/>
      <c r="B369" s="279" t="s">
        <v>461</v>
      </c>
      <c r="C369" s="259" t="s">
        <v>32</v>
      </c>
      <c r="D369" s="259">
        <v>70</v>
      </c>
      <c r="E369" s="208">
        <v>162</v>
      </c>
      <c r="F369" s="208">
        <f t="shared" si="135"/>
        <v>11340</v>
      </c>
      <c r="G369" s="208">
        <v>185</v>
      </c>
      <c r="H369" s="208">
        <f t="shared" si="136"/>
        <v>12950</v>
      </c>
      <c r="I369" s="208">
        <f t="shared" si="137"/>
        <v>24290</v>
      </c>
      <c r="J369" s="265"/>
      <c r="K369" s="210">
        <v>162</v>
      </c>
      <c r="L369" s="210">
        <f t="shared" si="138"/>
        <v>0</v>
      </c>
      <c r="M369" s="210">
        <v>185</v>
      </c>
      <c r="N369" s="210">
        <f t="shared" si="139"/>
        <v>0</v>
      </c>
      <c r="O369" s="210">
        <f t="shared" si="140"/>
        <v>0</v>
      </c>
      <c r="P369" s="226">
        <f t="shared" si="134"/>
        <v>70</v>
      </c>
      <c r="Q369" s="212">
        <v>162</v>
      </c>
      <c r="R369" s="212">
        <f t="shared" si="141"/>
        <v>11340</v>
      </c>
      <c r="S369" s="212">
        <v>185</v>
      </c>
      <c r="T369" s="212">
        <f t="shared" si="142"/>
        <v>12950</v>
      </c>
      <c r="U369" s="212">
        <f t="shared" si="143"/>
        <v>24290</v>
      </c>
    </row>
    <row r="370" spans="1:21" ht="17.45" hidden="1" customHeight="1" x14ac:dyDescent="0.25">
      <c r="A370" s="206"/>
      <c r="B370" s="279" t="s">
        <v>462</v>
      </c>
      <c r="C370" s="259" t="s">
        <v>32</v>
      </c>
      <c r="D370" s="259">
        <v>100</v>
      </c>
      <c r="E370" s="208">
        <v>162</v>
      </c>
      <c r="F370" s="208">
        <f t="shared" si="135"/>
        <v>16200</v>
      </c>
      <c r="G370" s="208">
        <v>167</v>
      </c>
      <c r="H370" s="208">
        <f t="shared" si="136"/>
        <v>16700</v>
      </c>
      <c r="I370" s="208">
        <f t="shared" si="137"/>
        <v>32900</v>
      </c>
      <c r="J370" s="265"/>
      <c r="K370" s="210">
        <v>162</v>
      </c>
      <c r="L370" s="210">
        <f t="shared" si="138"/>
        <v>0</v>
      </c>
      <c r="M370" s="210">
        <v>167</v>
      </c>
      <c r="N370" s="210">
        <f t="shared" si="139"/>
        <v>0</v>
      </c>
      <c r="O370" s="210">
        <f t="shared" si="140"/>
        <v>0</v>
      </c>
      <c r="P370" s="226">
        <f t="shared" si="134"/>
        <v>100</v>
      </c>
      <c r="Q370" s="212">
        <v>162</v>
      </c>
      <c r="R370" s="212">
        <f t="shared" si="141"/>
        <v>16200</v>
      </c>
      <c r="S370" s="212">
        <v>167</v>
      </c>
      <c r="T370" s="212">
        <f t="shared" si="142"/>
        <v>16700</v>
      </c>
      <c r="U370" s="212">
        <f t="shared" si="143"/>
        <v>32900</v>
      </c>
    </row>
    <row r="371" spans="1:21" ht="17.45" hidden="1" customHeight="1" x14ac:dyDescent="0.25">
      <c r="A371" s="206"/>
      <c r="B371" s="279" t="s">
        <v>400</v>
      </c>
      <c r="C371" s="207" t="s">
        <v>378</v>
      </c>
      <c r="D371" s="207">
        <v>120</v>
      </c>
      <c r="E371" s="208">
        <v>838</v>
      </c>
      <c r="F371" s="208">
        <f t="shared" si="135"/>
        <v>100560</v>
      </c>
      <c r="G371" s="208">
        <v>699</v>
      </c>
      <c r="H371" s="208">
        <f t="shared" si="136"/>
        <v>83880</v>
      </c>
      <c r="I371" s="208">
        <f t="shared" si="137"/>
        <v>184440</v>
      </c>
      <c r="J371" s="209"/>
      <c r="K371" s="210">
        <v>838</v>
      </c>
      <c r="L371" s="210">
        <f t="shared" si="138"/>
        <v>0</v>
      </c>
      <c r="M371" s="210">
        <v>699</v>
      </c>
      <c r="N371" s="210">
        <f t="shared" si="139"/>
        <v>0</v>
      </c>
      <c r="O371" s="210">
        <f t="shared" si="140"/>
        <v>0</v>
      </c>
      <c r="P371" s="226">
        <f t="shared" si="134"/>
        <v>120</v>
      </c>
      <c r="Q371" s="212">
        <v>838</v>
      </c>
      <c r="R371" s="212">
        <f t="shared" si="141"/>
        <v>100560</v>
      </c>
      <c r="S371" s="212">
        <v>699</v>
      </c>
      <c r="T371" s="212">
        <f t="shared" si="142"/>
        <v>83880</v>
      </c>
      <c r="U371" s="212">
        <f t="shared" si="143"/>
        <v>184440</v>
      </c>
    </row>
    <row r="372" spans="1:21" ht="27" hidden="1" customHeight="1" x14ac:dyDescent="0.25">
      <c r="A372" s="206"/>
      <c r="B372" s="279" t="s">
        <v>463</v>
      </c>
      <c r="C372" s="259" t="s">
        <v>378</v>
      </c>
      <c r="D372" s="259">
        <v>130</v>
      </c>
      <c r="E372" s="208">
        <v>46</v>
      </c>
      <c r="F372" s="208">
        <f t="shared" si="135"/>
        <v>5980</v>
      </c>
      <c r="G372" s="208">
        <v>59</v>
      </c>
      <c r="H372" s="208">
        <f t="shared" si="136"/>
        <v>7670</v>
      </c>
      <c r="I372" s="208">
        <f t="shared" si="137"/>
        <v>13650</v>
      </c>
      <c r="J372" s="265"/>
      <c r="K372" s="210">
        <v>46</v>
      </c>
      <c r="L372" s="210">
        <f t="shared" si="138"/>
        <v>0</v>
      </c>
      <c r="M372" s="210">
        <v>59</v>
      </c>
      <c r="N372" s="210">
        <f t="shared" si="139"/>
        <v>0</v>
      </c>
      <c r="O372" s="210">
        <f t="shared" si="140"/>
        <v>0</v>
      </c>
      <c r="P372" s="226">
        <f t="shared" si="134"/>
        <v>130</v>
      </c>
      <c r="Q372" s="212">
        <v>46</v>
      </c>
      <c r="R372" s="212">
        <f t="shared" si="141"/>
        <v>5980</v>
      </c>
      <c r="S372" s="212">
        <v>59</v>
      </c>
      <c r="T372" s="212">
        <f t="shared" si="142"/>
        <v>7670</v>
      </c>
      <c r="U372" s="212">
        <f t="shared" si="143"/>
        <v>13650</v>
      </c>
    </row>
    <row r="373" spans="1:21" ht="17.45" hidden="1" customHeight="1" x14ac:dyDescent="0.25">
      <c r="A373" s="206"/>
      <c r="B373" s="279" t="s">
        <v>464</v>
      </c>
      <c r="C373" s="259" t="s">
        <v>31</v>
      </c>
      <c r="D373" s="259">
        <v>40</v>
      </c>
      <c r="E373" s="208">
        <v>262</v>
      </c>
      <c r="F373" s="208">
        <f t="shared" si="135"/>
        <v>10480</v>
      </c>
      <c r="G373" s="208">
        <v>681</v>
      </c>
      <c r="H373" s="208">
        <f t="shared" si="136"/>
        <v>27240</v>
      </c>
      <c r="I373" s="208">
        <f t="shared" si="137"/>
        <v>37720</v>
      </c>
      <c r="J373" s="265"/>
      <c r="K373" s="210">
        <v>262</v>
      </c>
      <c r="L373" s="210">
        <f t="shared" si="138"/>
        <v>0</v>
      </c>
      <c r="M373" s="210">
        <v>681</v>
      </c>
      <c r="N373" s="210">
        <f t="shared" si="139"/>
        <v>0</v>
      </c>
      <c r="O373" s="210">
        <f t="shared" si="140"/>
        <v>0</v>
      </c>
      <c r="P373" s="226">
        <f t="shared" si="134"/>
        <v>40</v>
      </c>
      <c r="Q373" s="212">
        <v>262</v>
      </c>
      <c r="R373" s="212">
        <f t="shared" si="141"/>
        <v>10480</v>
      </c>
      <c r="S373" s="212">
        <v>681</v>
      </c>
      <c r="T373" s="212">
        <f t="shared" si="142"/>
        <v>27240</v>
      </c>
      <c r="U373" s="212">
        <f t="shared" si="143"/>
        <v>37720</v>
      </c>
    </row>
    <row r="374" spans="1:21" ht="17.45" hidden="1" customHeight="1" x14ac:dyDescent="0.25">
      <c r="A374" s="206"/>
      <c r="B374" s="279" t="s">
        <v>465</v>
      </c>
      <c r="C374" s="259" t="s">
        <v>32</v>
      </c>
      <c r="D374" s="259">
        <v>20</v>
      </c>
      <c r="E374" s="208">
        <v>66</v>
      </c>
      <c r="F374" s="208">
        <f t="shared" si="135"/>
        <v>1320</v>
      </c>
      <c r="G374" s="208">
        <v>167</v>
      </c>
      <c r="H374" s="208">
        <f t="shared" si="136"/>
        <v>3340</v>
      </c>
      <c r="I374" s="208">
        <f t="shared" si="137"/>
        <v>4660</v>
      </c>
      <c r="J374" s="265"/>
      <c r="K374" s="210">
        <v>66</v>
      </c>
      <c r="L374" s="210">
        <f t="shared" si="138"/>
        <v>0</v>
      </c>
      <c r="M374" s="210">
        <v>167</v>
      </c>
      <c r="N374" s="210">
        <f t="shared" si="139"/>
        <v>0</v>
      </c>
      <c r="O374" s="210">
        <f t="shared" si="140"/>
        <v>0</v>
      </c>
      <c r="P374" s="226">
        <f t="shared" si="134"/>
        <v>20</v>
      </c>
      <c r="Q374" s="212">
        <v>66</v>
      </c>
      <c r="R374" s="212">
        <f t="shared" si="141"/>
        <v>1320</v>
      </c>
      <c r="S374" s="212">
        <v>167</v>
      </c>
      <c r="T374" s="212">
        <f t="shared" si="142"/>
        <v>3340</v>
      </c>
      <c r="U374" s="212">
        <f t="shared" si="143"/>
        <v>4660</v>
      </c>
    </row>
    <row r="375" spans="1:21" ht="17.45" hidden="1" customHeight="1" x14ac:dyDescent="0.25">
      <c r="A375" s="206"/>
      <c r="B375" s="279" t="s">
        <v>466</v>
      </c>
      <c r="C375" s="259" t="s">
        <v>31</v>
      </c>
      <c r="D375" s="259">
        <v>150</v>
      </c>
      <c r="E375" s="208">
        <v>33</v>
      </c>
      <c r="F375" s="208">
        <f t="shared" si="135"/>
        <v>4950</v>
      </c>
      <c r="G375" s="208">
        <v>37</v>
      </c>
      <c r="H375" s="208">
        <f t="shared" si="136"/>
        <v>5550</v>
      </c>
      <c r="I375" s="208">
        <f t="shared" si="137"/>
        <v>10500</v>
      </c>
      <c r="J375" s="265"/>
      <c r="K375" s="210">
        <v>33</v>
      </c>
      <c r="L375" s="210">
        <f t="shared" si="138"/>
        <v>0</v>
      </c>
      <c r="M375" s="210">
        <v>37</v>
      </c>
      <c r="N375" s="210">
        <f t="shared" si="139"/>
        <v>0</v>
      </c>
      <c r="O375" s="210">
        <f t="shared" si="140"/>
        <v>0</v>
      </c>
      <c r="P375" s="226">
        <f t="shared" si="134"/>
        <v>150</v>
      </c>
      <c r="Q375" s="212">
        <v>33</v>
      </c>
      <c r="R375" s="212">
        <f t="shared" si="141"/>
        <v>4950</v>
      </c>
      <c r="S375" s="212">
        <v>37</v>
      </c>
      <c r="T375" s="212">
        <f t="shared" si="142"/>
        <v>5550</v>
      </c>
      <c r="U375" s="212">
        <f t="shared" si="143"/>
        <v>10500</v>
      </c>
    </row>
    <row r="376" spans="1:21" ht="17.45" hidden="1" customHeight="1" x14ac:dyDescent="0.25">
      <c r="A376" s="206"/>
      <c r="B376" s="279" t="s">
        <v>467</v>
      </c>
      <c r="C376" s="259" t="s">
        <v>31</v>
      </c>
      <c r="D376" s="259">
        <v>1</v>
      </c>
      <c r="E376" s="208">
        <v>2620</v>
      </c>
      <c r="F376" s="208">
        <f t="shared" si="135"/>
        <v>2620</v>
      </c>
      <c r="G376" s="208">
        <v>9412</v>
      </c>
      <c r="H376" s="208">
        <f t="shared" si="136"/>
        <v>9412</v>
      </c>
      <c r="I376" s="208">
        <f t="shared" si="137"/>
        <v>12032</v>
      </c>
      <c r="J376" s="265"/>
      <c r="K376" s="210">
        <v>2620</v>
      </c>
      <c r="L376" s="210">
        <f t="shared" si="138"/>
        <v>0</v>
      </c>
      <c r="M376" s="210">
        <v>9412</v>
      </c>
      <c r="N376" s="210">
        <f t="shared" si="139"/>
        <v>0</v>
      </c>
      <c r="O376" s="210">
        <f t="shared" si="140"/>
        <v>0</v>
      </c>
      <c r="P376" s="226">
        <f t="shared" si="134"/>
        <v>1</v>
      </c>
      <c r="Q376" s="212">
        <v>2620</v>
      </c>
      <c r="R376" s="212">
        <f t="shared" si="141"/>
        <v>2620</v>
      </c>
      <c r="S376" s="212">
        <v>9412</v>
      </c>
      <c r="T376" s="212">
        <f t="shared" si="142"/>
        <v>9412</v>
      </c>
      <c r="U376" s="212">
        <f t="shared" si="143"/>
        <v>12032</v>
      </c>
    </row>
    <row r="377" spans="1:21" ht="17.45" hidden="1" customHeight="1" x14ac:dyDescent="0.25">
      <c r="A377" s="206"/>
      <c r="B377" s="279" t="s">
        <v>468</v>
      </c>
      <c r="C377" s="259" t="s">
        <v>31</v>
      </c>
      <c r="D377" s="259">
        <v>3</v>
      </c>
      <c r="E377" s="208">
        <v>262</v>
      </c>
      <c r="F377" s="208">
        <f t="shared" si="135"/>
        <v>786</v>
      </c>
      <c r="G377" s="208">
        <v>109</v>
      </c>
      <c r="H377" s="208">
        <f t="shared" si="136"/>
        <v>327</v>
      </c>
      <c r="I377" s="208">
        <f t="shared" si="137"/>
        <v>1113</v>
      </c>
      <c r="J377" s="265"/>
      <c r="K377" s="210">
        <v>262</v>
      </c>
      <c r="L377" s="210">
        <f t="shared" si="138"/>
        <v>0</v>
      </c>
      <c r="M377" s="210">
        <v>109</v>
      </c>
      <c r="N377" s="210">
        <f t="shared" si="139"/>
        <v>0</v>
      </c>
      <c r="O377" s="210">
        <f t="shared" si="140"/>
        <v>0</v>
      </c>
      <c r="P377" s="226">
        <f t="shared" si="134"/>
        <v>3</v>
      </c>
      <c r="Q377" s="212">
        <v>262</v>
      </c>
      <c r="R377" s="212">
        <f t="shared" si="141"/>
        <v>786</v>
      </c>
      <c r="S377" s="212">
        <v>109</v>
      </c>
      <c r="T377" s="212">
        <f t="shared" si="142"/>
        <v>327</v>
      </c>
      <c r="U377" s="212">
        <f t="shared" si="143"/>
        <v>1113</v>
      </c>
    </row>
    <row r="378" spans="1:21" ht="17.45" hidden="1" customHeight="1" x14ac:dyDescent="0.25">
      <c r="A378" s="206"/>
      <c r="B378" s="279" t="s">
        <v>469</v>
      </c>
      <c r="C378" s="259" t="s">
        <v>32</v>
      </c>
      <c r="D378" s="259">
        <v>50</v>
      </c>
      <c r="E378" s="208">
        <v>459</v>
      </c>
      <c r="F378" s="208">
        <f t="shared" si="135"/>
        <v>22950</v>
      </c>
      <c r="G378" s="208">
        <v>369</v>
      </c>
      <c r="H378" s="208">
        <f t="shared" si="136"/>
        <v>18450</v>
      </c>
      <c r="I378" s="208">
        <f t="shared" si="137"/>
        <v>41400</v>
      </c>
      <c r="J378" s="265"/>
      <c r="K378" s="210">
        <v>459</v>
      </c>
      <c r="L378" s="210">
        <f t="shared" si="138"/>
        <v>0</v>
      </c>
      <c r="M378" s="210">
        <v>369</v>
      </c>
      <c r="N378" s="210">
        <f t="shared" si="139"/>
        <v>0</v>
      </c>
      <c r="O378" s="210">
        <f t="shared" si="140"/>
        <v>0</v>
      </c>
      <c r="P378" s="226">
        <f t="shared" si="134"/>
        <v>50</v>
      </c>
      <c r="Q378" s="212">
        <v>459</v>
      </c>
      <c r="R378" s="212">
        <f t="shared" si="141"/>
        <v>22950</v>
      </c>
      <c r="S378" s="212">
        <v>369</v>
      </c>
      <c r="T378" s="212">
        <f t="shared" si="142"/>
        <v>18450</v>
      </c>
      <c r="U378" s="212">
        <f t="shared" si="143"/>
        <v>41400</v>
      </c>
    </row>
    <row r="379" spans="1:21" ht="17.25" hidden="1" customHeight="1" x14ac:dyDescent="0.25">
      <c r="A379" s="206"/>
      <c r="B379" s="279" t="s">
        <v>268</v>
      </c>
      <c r="C379" s="259" t="s">
        <v>224</v>
      </c>
      <c r="D379" s="259">
        <v>1</v>
      </c>
      <c r="E379" s="208"/>
      <c r="F379" s="208"/>
      <c r="G379" s="208">
        <v>13000</v>
      </c>
      <c r="H379" s="208">
        <f t="shared" si="136"/>
        <v>13000</v>
      </c>
      <c r="I379" s="208">
        <f t="shared" si="137"/>
        <v>13000</v>
      </c>
      <c r="J379" s="265"/>
      <c r="K379" s="210"/>
      <c r="L379" s="210"/>
      <c r="M379" s="210">
        <v>13000</v>
      </c>
      <c r="N379" s="210">
        <f t="shared" si="139"/>
        <v>0</v>
      </c>
      <c r="O379" s="210">
        <f t="shared" si="140"/>
        <v>0</v>
      </c>
      <c r="P379" s="226">
        <f t="shared" si="134"/>
        <v>1</v>
      </c>
      <c r="Q379" s="212"/>
      <c r="R379" s="212"/>
      <c r="S379" s="212">
        <v>13000</v>
      </c>
      <c r="T379" s="212">
        <f t="shared" si="142"/>
        <v>13000</v>
      </c>
      <c r="U379" s="212">
        <f t="shared" si="143"/>
        <v>13000</v>
      </c>
    </row>
    <row r="380" spans="1:21" ht="17.45" hidden="1" customHeight="1" x14ac:dyDescent="0.25">
      <c r="A380" s="206"/>
      <c r="B380" s="279" t="s">
        <v>358</v>
      </c>
      <c r="C380" s="259" t="s">
        <v>224</v>
      </c>
      <c r="D380" s="259">
        <v>1</v>
      </c>
      <c r="E380" s="208">
        <v>31440</v>
      </c>
      <c r="F380" s="208">
        <f>E380*D380</f>
        <v>31440</v>
      </c>
      <c r="G380" s="208"/>
      <c r="H380" s="208"/>
      <c r="I380" s="208">
        <f t="shared" si="137"/>
        <v>31440</v>
      </c>
      <c r="J380" s="265"/>
      <c r="K380" s="210">
        <v>31440</v>
      </c>
      <c r="L380" s="210">
        <f>K380*J380</f>
        <v>0</v>
      </c>
      <c r="M380" s="210"/>
      <c r="N380" s="210"/>
      <c r="O380" s="210">
        <f t="shared" si="140"/>
        <v>0</v>
      </c>
      <c r="P380" s="226">
        <f t="shared" si="134"/>
        <v>1</v>
      </c>
      <c r="Q380" s="212">
        <v>31440</v>
      </c>
      <c r="R380" s="212">
        <f>Q380*P380</f>
        <v>31440</v>
      </c>
      <c r="S380" s="212"/>
      <c r="T380" s="212"/>
      <c r="U380" s="212">
        <f t="shared" si="143"/>
        <v>31440</v>
      </c>
    </row>
    <row r="381" spans="1:21" ht="17.45" customHeight="1" x14ac:dyDescent="0.25">
      <c r="A381" s="392" t="s">
        <v>470</v>
      </c>
      <c r="B381" s="324" t="s">
        <v>471</v>
      </c>
      <c r="C381" s="325"/>
      <c r="D381" s="316"/>
      <c r="E381" s="310"/>
      <c r="F381" s="310">
        <f>SUM(F382:F415)</f>
        <v>4238803.76</v>
      </c>
      <c r="G381" s="310"/>
      <c r="H381" s="310">
        <f>SUM(H382:H415)</f>
        <v>18446421</v>
      </c>
      <c r="I381" s="310">
        <f>SUM(I382:I415)</f>
        <v>22685224.760000002</v>
      </c>
      <c r="J381" s="325"/>
      <c r="K381" s="332"/>
      <c r="L381" s="332">
        <f>SUM(L382:L415)</f>
        <v>326580</v>
      </c>
      <c r="M381" s="332"/>
      <c r="N381" s="332">
        <f>SUM(N382:N415)</f>
        <v>3127556</v>
      </c>
      <c r="O381" s="332">
        <f>SUM(O382:O415)</f>
        <v>3454136</v>
      </c>
      <c r="P381" s="226">
        <f t="shared" si="134"/>
        <v>0</v>
      </c>
      <c r="Q381" s="212"/>
      <c r="R381" s="212">
        <f>SUM(R382:R415)</f>
        <v>3912223.76</v>
      </c>
      <c r="S381" s="212"/>
      <c r="T381" s="212">
        <f>SUM(T382:T415)</f>
        <v>15318865</v>
      </c>
      <c r="U381" s="212">
        <f>SUM(U382:U415)</f>
        <v>19231088.760000002</v>
      </c>
    </row>
    <row r="382" spans="1:21" ht="15.75" hidden="1" x14ac:dyDescent="0.25">
      <c r="A382" s="256"/>
      <c r="B382" s="279" t="s">
        <v>472</v>
      </c>
      <c r="C382" s="207" t="s">
        <v>31</v>
      </c>
      <c r="D382" s="207">
        <v>2</v>
      </c>
      <c r="E382" s="208">
        <v>332000</v>
      </c>
      <c r="F382" s="208">
        <f>E382*D382</f>
        <v>664000</v>
      </c>
      <c r="G382" s="208">
        <v>5812000</v>
      </c>
      <c r="H382" s="208">
        <f>G382*D382</f>
        <v>11624000</v>
      </c>
      <c r="I382" s="208">
        <f>H382+F382</f>
        <v>12288000</v>
      </c>
      <c r="J382" s="209"/>
      <c r="K382" s="210">
        <v>332000</v>
      </c>
      <c r="L382" s="210">
        <f>K382*J382</f>
        <v>0</v>
      </c>
      <c r="M382" s="210">
        <v>5812000</v>
      </c>
      <c r="N382" s="210">
        <f>M382*J382</f>
        <v>0</v>
      </c>
      <c r="O382" s="210">
        <f>N382+L382</f>
        <v>0</v>
      </c>
      <c r="P382" s="226">
        <f t="shared" si="134"/>
        <v>2</v>
      </c>
      <c r="Q382" s="212">
        <v>332000</v>
      </c>
      <c r="R382" s="212">
        <f>Q382*P382</f>
        <v>664000</v>
      </c>
      <c r="S382" s="212">
        <v>5812000</v>
      </c>
      <c r="T382" s="212">
        <f>S382*P382</f>
        <v>11624000</v>
      </c>
      <c r="U382" s="212">
        <f>T382+R382</f>
        <v>12288000</v>
      </c>
    </row>
    <row r="383" spans="1:21" ht="15.75" hidden="1" x14ac:dyDescent="0.25">
      <c r="A383" s="256"/>
      <c r="B383" s="293" t="s">
        <v>473</v>
      </c>
      <c r="C383" s="207"/>
      <c r="D383" s="207"/>
      <c r="E383" s="208"/>
      <c r="F383" s="208"/>
      <c r="G383" s="208"/>
      <c r="H383" s="208"/>
      <c r="I383" s="208"/>
      <c r="J383" s="209"/>
      <c r="K383" s="210"/>
      <c r="L383" s="210"/>
      <c r="M383" s="210"/>
      <c r="N383" s="210"/>
      <c r="O383" s="210"/>
      <c r="P383" s="226">
        <f t="shared" si="134"/>
        <v>0</v>
      </c>
      <c r="Q383" s="212"/>
      <c r="R383" s="212"/>
      <c r="S383" s="212"/>
      <c r="T383" s="212"/>
      <c r="U383" s="212"/>
    </row>
    <row r="384" spans="1:21" ht="15.75" hidden="1" x14ac:dyDescent="0.25">
      <c r="A384" s="256"/>
      <c r="B384" s="293" t="s">
        <v>474</v>
      </c>
      <c r="C384" s="207"/>
      <c r="D384" s="207"/>
      <c r="E384" s="208"/>
      <c r="F384" s="208"/>
      <c r="G384" s="208"/>
      <c r="H384" s="208"/>
      <c r="I384" s="208"/>
      <c r="J384" s="209"/>
      <c r="K384" s="210"/>
      <c r="L384" s="210"/>
      <c r="M384" s="210"/>
      <c r="N384" s="210"/>
      <c r="O384" s="210"/>
      <c r="P384" s="226">
        <f t="shared" si="134"/>
        <v>0</v>
      </c>
      <c r="Q384" s="212"/>
      <c r="R384" s="212"/>
      <c r="S384" s="212"/>
      <c r="T384" s="212"/>
      <c r="U384" s="212"/>
    </row>
    <row r="385" spans="1:21" ht="15.75" hidden="1" x14ac:dyDescent="0.25">
      <c r="A385" s="256"/>
      <c r="B385" s="293" t="s">
        <v>475</v>
      </c>
      <c r="C385" s="207"/>
      <c r="D385" s="207"/>
      <c r="E385" s="208"/>
      <c r="F385" s="208"/>
      <c r="G385" s="208"/>
      <c r="H385" s="208"/>
      <c r="I385" s="208"/>
      <c r="J385" s="209"/>
      <c r="K385" s="210"/>
      <c r="L385" s="210"/>
      <c r="M385" s="210"/>
      <c r="N385" s="210"/>
      <c r="O385" s="210"/>
      <c r="P385" s="226">
        <f t="shared" si="134"/>
        <v>0</v>
      </c>
      <c r="Q385" s="212"/>
      <c r="R385" s="212"/>
      <c r="S385" s="212"/>
      <c r="T385" s="212"/>
      <c r="U385" s="212"/>
    </row>
    <row r="386" spans="1:21" ht="15.75" x14ac:dyDescent="0.25">
      <c r="A386" s="396"/>
      <c r="B386" s="324" t="s">
        <v>476</v>
      </c>
      <c r="C386" s="325" t="s">
        <v>31</v>
      </c>
      <c r="D386" s="207">
        <v>2</v>
      </c>
      <c r="E386" s="208"/>
      <c r="F386" s="208"/>
      <c r="G386" s="208">
        <v>73710</v>
      </c>
      <c r="H386" s="208">
        <f>G386*D386</f>
        <v>147420</v>
      </c>
      <c r="I386" s="208">
        <f t="shared" ref="I386:I415" si="144">H386+F386</f>
        <v>147420</v>
      </c>
      <c r="J386" s="325">
        <v>2</v>
      </c>
      <c r="K386" s="332"/>
      <c r="L386" s="332"/>
      <c r="M386" s="332">
        <v>73710</v>
      </c>
      <c r="N386" s="332">
        <f>M386*J386</f>
        <v>147420</v>
      </c>
      <c r="O386" s="332">
        <f t="shared" ref="O386:O415" si="145">N386+L386</f>
        <v>147420</v>
      </c>
      <c r="P386" s="226">
        <f t="shared" si="134"/>
        <v>0</v>
      </c>
      <c r="Q386" s="212"/>
      <c r="R386" s="212"/>
      <c r="S386" s="212">
        <v>73710</v>
      </c>
      <c r="T386" s="212">
        <f>S386*P386</f>
        <v>0</v>
      </c>
      <c r="U386" s="212">
        <f t="shared" ref="U386:U415" si="146">T386+R386</f>
        <v>0</v>
      </c>
    </row>
    <row r="387" spans="1:21" ht="25.5" x14ac:dyDescent="0.25">
      <c r="A387" s="396"/>
      <c r="B387" s="324" t="s">
        <v>477</v>
      </c>
      <c r="C387" s="325" t="s">
        <v>31</v>
      </c>
      <c r="D387" s="207">
        <v>2</v>
      </c>
      <c r="E387" s="208">
        <v>60324</v>
      </c>
      <c r="F387" s="208">
        <f t="shared" ref="F387:F415" si="147">E387*D387</f>
        <v>120648</v>
      </c>
      <c r="G387" s="208">
        <v>1490068</v>
      </c>
      <c r="H387" s="208">
        <f>G387*D387</f>
        <v>2980136</v>
      </c>
      <c r="I387" s="208">
        <f t="shared" si="144"/>
        <v>3100784</v>
      </c>
      <c r="J387" s="325">
        <v>2</v>
      </c>
      <c r="K387" s="332">
        <v>60324</v>
      </c>
      <c r="L387" s="332">
        <f t="shared" ref="L387:L415" si="148">K387*J387</f>
        <v>120648</v>
      </c>
      <c r="M387" s="332">
        <v>1490068</v>
      </c>
      <c r="N387" s="332">
        <f>M387*J387</f>
        <v>2980136</v>
      </c>
      <c r="O387" s="332">
        <f t="shared" si="145"/>
        <v>3100784</v>
      </c>
      <c r="P387" s="226">
        <f t="shared" si="134"/>
        <v>0</v>
      </c>
      <c r="Q387" s="212">
        <v>60324</v>
      </c>
      <c r="R387" s="212">
        <f t="shared" ref="R387:R415" si="149">Q387*P387</f>
        <v>0</v>
      </c>
      <c r="S387" s="212">
        <v>1490068</v>
      </c>
      <c r="T387" s="212">
        <f>S387*P387</f>
        <v>0</v>
      </c>
      <c r="U387" s="212">
        <f t="shared" si="146"/>
        <v>0</v>
      </c>
    </row>
    <row r="388" spans="1:21" ht="25.5" x14ac:dyDescent="0.25">
      <c r="A388" s="396"/>
      <c r="B388" s="324" t="s">
        <v>478</v>
      </c>
      <c r="C388" s="325" t="s">
        <v>479</v>
      </c>
      <c r="D388" s="207">
        <v>2</v>
      </c>
      <c r="E388" s="208">
        <v>46374</v>
      </c>
      <c r="F388" s="208">
        <f t="shared" si="147"/>
        <v>92748</v>
      </c>
      <c r="G388" s="208"/>
      <c r="H388" s="208"/>
      <c r="I388" s="208">
        <f t="shared" si="144"/>
        <v>92748</v>
      </c>
      <c r="J388" s="325">
        <v>2</v>
      </c>
      <c r="K388" s="332">
        <v>46374</v>
      </c>
      <c r="L388" s="332">
        <f t="shared" si="148"/>
        <v>92748</v>
      </c>
      <c r="M388" s="332"/>
      <c r="N388" s="332"/>
      <c r="O388" s="332">
        <f t="shared" si="145"/>
        <v>92748</v>
      </c>
      <c r="P388" s="226">
        <f t="shared" si="134"/>
        <v>0</v>
      </c>
      <c r="Q388" s="212">
        <v>46374</v>
      </c>
      <c r="R388" s="212">
        <f t="shared" si="149"/>
        <v>0</v>
      </c>
      <c r="S388" s="212"/>
      <c r="T388" s="212"/>
      <c r="U388" s="212">
        <f t="shared" si="146"/>
        <v>0</v>
      </c>
    </row>
    <row r="389" spans="1:21" ht="15.75" x14ac:dyDescent="0.25">
      <c r="A389" s="396"/>
      <c r="B389" s="324" t="s">
        <v>480</v>
      </c>
      <c r="C389" s="325" t="s">
        <v>31</v>
      </c>
      <c r="D389" s="207">
        <v>2</v>
      </c>
      <c r="E389" s="208">
        <v>56592</v>
      </c>
      <c r="F389" s="208">
        <f t="shared" si="147"/>
        <v>113184</v>
      </c>
      <c r="G389" s="208"/>
      <c r="H389" s="208"/>
      <c r="I389" s="208">
        <f t="shared" si="144"/>
        <v>113184</v>
      </c>
      <c r="J389" s="325">
        <v>2</v>
      </c>
      <c r="K389" s="332">
        <v>56592</v>
      </c>
      <c r="L389" s="332">
        <f t="shared" si="148"/>
        <v>113184</v>
      </c>
      <c r="M389" s="332"/>
      <c r="N389" s="332"/>
      <c r="O389" s="332">
        <f t="shared" si="145"/>
        <v>113184</v>
      </c>
      <c r="P389" s="226">
        <f t="shared" si="134"/>
        <v>0</v>
      </c>
      <c r="Q389" s="212">
        <v>56592</v>
      </c>
      <c r="R389" s="212">
        <f t="shared" si="149"/>
        <v>0</v>
      </c>
      <c r="S389" s="212"/>
      <c r="T389" s="212"/>
      <c r="U389" s="212">
        <f t="shared" si="146"/>
        <v>0</v>
      </c>
    </row>
    <row r="390" spans="1:21" ht="25.5" hidden="1" x14ac:dyDescent="0.25">
      <c r="A390" s="256"/>
      <c r="B390" s="279" t="s">
        <v>481</v>
      </c>
      <c r="C390" s="207" t="s">
        <v>482</v>
      </c>
      <c r="D390" s="207">
        <v>86</v>
      </c>
      <c r="E390" s="208">
        <v>2373</v>
      </c>
      <c r="F390" s="208">
        <f t="shared" si="147"/>
        <v>204078</v>
      </c>
      <c r="G390" s="208">
        <v>4672</v>
      </c>
      <c r="H390" s="208">
        <f t="shared" ref="H390:H403" si="150">G390*D390</f>
        <v>401792</v>
      </c>
      <c r="I390" s="208">
        <f t="shared" si="144"/>
        <v>605870</v>
      </c>
      <c r="J390" s="209"/>
      <c r="K390" s="210">
        <v>2373</v>
      </c>
      <c r="L390" s="210">
        <f t="shared" si="148"/>
        <v>0</v>
      </c>
      <c r="M390" s="210">
        <v>4672</v>
      </c>
      <c r="N390" s="210">
        <f t="shared" ref="N390:N403" si="151">M390*J390</f>
        <v>0</v>
      </c>
      <c r="O390" s="210">
        <f t="shared" si="145"/>
        <v>0</v>
      </c>
      <c r="P390" s="226">
        <f t="shared" si="134"/>
        <v>86</v>
      </c>
      <c r="Q390" s="212">
        <v>2373</v>
      </c>
      <c r="R390" s="212">
        <f t="shared" si="149"/>
        <v>204078</v>
      </c>
      <c r="S390" s="212">
        <v>4672</v>
      </c>
      <c r="T390" s="212">
        <f t="shared" ref="T390:T403" si="152">S390*P390</f>
        <v>401792</v>
      </c>
      <c r="U390" s="212">
        <f t="shared" si="146"/>
        <v>605870</v>
      </c>
    </row>
    <row r="391" spans="1:21" ht="25.5" hidden="1" x14ac:dyDescent="0.25">
      <c r="A391" s="256"/>
      <c r="B391" s="279" t="s">
        <v>483</v>
      </c>
      <c r="C391" s="207" t="s">
        <v>213</v>
      </c>
      <c r="D391" s="207">
        <v>132</v>
      </c>
      <c r="E391" s="208">
        <v>1771</v>
      </c>
      <c r="F391" s="208">
        <f t="shared" si="147"/>
        <v>233772</v>
      </c>
      <c r="G391" s="208">
        <v>4632</v>
      </c>
      <c r="H391" s="208">
        <f t="shared" si="150"/>
        <v>611424</v>
      </c>
      <c r="I391" s="208">
        <f t="shared" si="144"/>
        <v>845196</v>
      </c>
      <c r="J391" s="209"/>
      <c r="K391" s="210">
        <v>1771</v>
      </c>
      <c r="L391" s="210">
        <f t="shared" si="148"/>
        <v>0</v>
      </c>
      <c r="M391" s="210">
        <v>4632</v>
      </c>
      <c r="N391" s="210">
        <f t="shared" si="151"/>
        <v>0</v>
      </c>
      <c r="O391" s="210">
        <f t="shared" si="145"/>
        <v>0</v>
      </c>
      <c r="P391" s="226">
        <f t="shared" si="134"/>
        <v>132</v>
      </c>
      <c r="Q391" s="212">
        <v>1771</v>
      </c>
      <c r="R391" s="212">
        <f t="shared" si="149"/>
        <v>233772</v>
      </c>
      <c r="S391" s="212">
        <v>4632</v>
      </c>
      <c r="T391" s="212">
        <f t="shared" si="152"/>
        <v>611424</v>
      </c>
      <c r="U391" s="212">
        <f t="shared" si="146"/>
        <v>845196</v>
      </c>
    </row>
    <row r="392" spans="1:21" ht="15.75" hidden="1" x14ac:dyDescent="0.25">
      <c r="A392" s="256"/>
      <c r="B392" s="279" t="s">
        <v>484</v>
      </c>
      <c r="C392" s="207" t="s">
        <v>31</v>
      </c>
      <c r="D392" s="207">
        <v>141</v>
      </c>
      <c r="E392" s="208">
        <v>5895</v>
      </c>
      <c r="F392" s="208">
        <f t="shared" si="147"/>
        <v>831195</v>
      </c>
      <c r="G392" s="208">
        <v>1550</v>
      </c>
      <c r="H392" s="208">
        <f t="shared" si="150"/>
        <v>218550</v>
      </c>
      <c r="I392" s="208">
        <f t="shared" si="144"/>
        <v>1049745</v>
      </c>
      <c r="J392" s="209"/>
      <c r="K392" s="210">
        <v>5895</v>
      </c>
      <c r="L392" s="210">
        <f t="shared" si="148"/>
        <v>0</v>
      </c>
      <c r="M392" s="210">
        <v>1550</v>
      </c>
      <c r="N392" s="210">
        <f t="shared" si="151"/>
        <v>0</v>
      </c>
      <c r="O392" s="210">
        <f t="shared" si="145"/>
        <v>0</v>
      </c>
      <c r="P392" s="226">
        <f t="shared" si="134"/>
        <v>141</v>
      </c>
      <c r="Q392" s="212">
        <v>5895</v>
      </c>
      <c r="R392" s="212">
        <f t="shared" si="149"/>
        <v>831195</v>
      </c>
      <c r="S392" s="212">
        <v>1550</v>
      </c>
      <c r="T392" s="212">
        <f t="shared" si="152"/>
        <v>218550</v>
      </c>
      <c r="U392" s="212">
        <f t="shared" si="146"/>
        <v>1049745</v>
      </c>
    </row>
    <row r="393" spans="1:21" ht="25.5" hidden="1" x14ac:dyDescent="0.25">
      <c r="A393" s="256"/>
      <c r="B393" s="279" t="s">
        <v>485</v>
      </c>
      <c r="C393" s="207" t="s">
        <v>486</v>
      </c>
      <c r="D393" s="207">
        <v>14</v>
      </c>
      <c r="E393" s="208">
        <v>9790</v>
      </c>
      <c r="F393" s="208">
        <f t="shared" si="147"/>
        <v>137060</v>
      </c>
      <c r="G393" s="208">
        <v>35760</v>
      </c>
      <c r="H393" s="208">
        <f t="shared" si="150"/>
        <v>500640</v>
      </c>
      <c r="I393" s="208">
        <f t="shared" si="144"/>
        <v>637700</v>
      </c>
      <c r="J393" s="209"/>
      <c r="K393" s="210">
        <v>9790</v>
      </c>
      <c r="L393" s="210">
        <f t="shared" si="148"/>
        <v>0</v>
      </c>
      <c r="M393" s="210">
        <v>35760</v>
      </c>
      <c r="N393" s="210">
        <f t="shared" si="151"/>
        <v>0</v>
      </c>
      <c r="O393" s="210">
        <f t="shared" si="145"/>
        <v>0</v>
      </c>
      <c r="P393" s="226">
        <f t="shared" si="134"/>
        <v>14</v>
      </c>
      <c r="Q393" s="212">
        <v>9790</v>
      </c>
      <c r="R393" s="212">
        <f t="shared" si="149"/>
        <v>137060</v>
      </c>
      <c r="S393" s="212">
        <v>35760</v>
      </c>
      <c r="T393" s="212">
        <f t="shared" si="152"/>
        <v>500640</v>
      </c>
      <c r="U393" s="212">
        <f t="shared" si="146"/>
        <v>637700</v>
      </c>
    </row>
    <row r="394" spans="1:21" ht="15.75" hidden="1" x14ac:dyDescent="0.25">
      <c r="A394" s="256"/>
      <c r="B394" s="279" t="s">
        <v>487</v>
      </c>
      <c r="C394" s="207" t="s">
        <v>31</v>
      </c>
      <c r="D394" s="207">
        <v>94</v>
      </c>
      <c r="E394" s="208">
        <v>4166</v>
      </c>
      <c r="F394" s="208">
        <f t="shared" si="147"/>
        <v>391604</v>
      </c>
      <c r="G394" s="208">
        <v>202</v>
      </c>
      <c r="H394" s="208">
        <f t="shared" si="150"/>
        <v>18988</v>
      </c>
      <c r="I394" s="208">
        <f t="shared" si="144"/>
        <v>410592</v>
      </c>
      <c r="J394" s="209"/>
      <c r="K394" s="210">
        <v>4166</v>
      </c>
      <c r="L394" s="210">
        <f t="shared" si="148"/>
        <v>0</v>
      </c>
      <c r="M394" s="210">
        <v>202</v>
      </c>
      <c r="N394" s="210">
        <f t="shared" si="151"/>
        <v>0</v>
      </c>
      <c r="O394" s="210">
        <f t="shared" si="145"/>
        <v>0</v>
      </c>
      <c r="P394" s="226">
        <f t="shared" si="134"/>
        <v>94</v>
      </c>
      <c r="Q394" s="212">
        <v>4166</v>
      </c>
      <c r="R394" s="212">
        <f t="shared" si="149"/>
        <v>391604</v>
      </c>
      <c r="S394" s="212">
        <v>202</v>
      </c>
      <c r="T394" s="212">
        <f t="shared" si="152"/>
        <v>18988</v>
      </c>
      <c r="U394" s="212">
        <f t="shared" si="146"/>
        <v>410592</v>
      </c>
    </row>
    <row r="395" spans="1:21" ht="15.75" hidden="1" x14ac:dyDescent="0.25">
      <c r="A395" s="256"/>
      <c r="B395" s="279" t="s">
        <v>488</v>
      </c>
      <c r="C395" s="207" t="s">
        <v>31</v>
      </c>
      <c r="D395" s="207">
        <v>47</v>
      </c>
      <c r="E395" s="208">
        <v>9866</v>
      </c>
      <c r="F395" s="208">
        <f t="shared" si="147"/>
        <v>463702</v>
      </c>
      <c r="G395" s="208">
        <v>28674</v>
      </c>
      <c r="H395" s="208">
        <f t="shared" si="150"/>
        <v>1347678</v>
      </c>
      <c r="I395" s="208">
        <f t="shared" si="144"/>
        <v>1811380</v>
      </c>
      <c r="J395" s="209"/>
      <c r="K395" s="210">
        <v>9866</v>
      </c>
      <c r="L395" s="210">
        <f t="shared" si="148"/>
        <v>0</v>
      </c>
      <c r="M395" s="210">
        <v>28674</v>
      </c>
      <c r="N395" s="210">
        <f t="shared" si="151"/>
        <v>0</v>
      </c>
      <c r="O395" s="210">
        <f t="shared" si="145"/>
        <v>0</v>
      </c>
      <c r="P395" s="226">
        <f t="shared" si="134"/>
        <v>47</v>
      </c>
      <c r="Q395" s="212">
        <v>9866</v>
      </c>
      <c r="R395" s="212">
        <f t="shared" si="149"/>
        <v>463702</v>
      </c>
      <c r="S395" s="212">
        <v>28674</v>
      </c>
      <c r="T395" s="212">
        <f t="shared" si="152"/>
        <v>1347678</v>
      </c>
      <c r="U395" s="212">
        <f t="shared" si="146"/>
        <v>1811380</v>
      </c>
    </row>
    <row r="396" spans="1:21" ht="15.75" hidden="1" x14ac:dyDescent="0.25">
      <c r="A396" s="256"/>
      <c r="B396" s="279" t="s">
        <v>489</v>
      </c>
      <c r="C396" s="207" t="s">
        <v>31</v>
      </c>
      <c r="D396" s="207">
        <v>94</v>
      </c>
      <c r="E396" s="208">
        <v>393</v>
      </c>
      <c r="F396" s="208">
        <f t="shared" si="147"/>
        <v>36942</v>
      </c>
      <c r="G396" s="208">
        <v>390</v>
      </c>
      <c r="H396" s="208">
        <f t="shared" si="150"/>
        <v>36660</v>
      </c>
      <c r="I396" s="208">
        <f t="shared" si="144"/>
        <v>73602</v>
      </c>
      <c r="J396" s="209"/>
      <c r="K396" s="210">
        <v>393</v>
      </c>
      <c r="L396" s="210">
        <f t="shared" si="148"/>
        <v>0</v>
      </c>
      <c r="M396" s="210">
        <v>390</v>
      </c>
      <c r="N396" s="210">
        <f t="shared" si="151"/>
        <v>0</v>
      </c>
      <c r="O396" s="210">
        <f t="shared" si="145"/>
        <v>0</v>
      </c>
      <c r="P396" s="226">
        <f t="shared" si="134"/>
        <v>94</v>
      </c>
      <c r="Q396" s="212">
        <v>393</v>
      </c>
      <c r="R396" s="212">
        <f t="shared" si="149"/>
        <v>36942</v>
      </c>
      <c r="S396" s="212">
        <v>390</v>
      </c>
      <c r="T396" s="212">
        <f t="shared" si="152"/>
        <v>36660</v>
      </c>
      <c r="U396" s="212">
        <f t="shared" si="146"/>
        <v>73602</v>
      </c>
    </row>
    <row r="397" spans="1:21" ht="15.75" hidden="1" x14ac:dyDescent="0.25">
      <c r="A397" s="256"/>
      <c r="B397" s="279" t="s">
        <v>490</v>
      </c>
      <c r="C397" s="207" t="s">
        <v>486</v>
      </c>
      <c r="D397" s="207">
        <v>40</v>
      </c>
      <c r="E397" s="208">
        <v>472</v>
      </c>
      <c r="F397" s="208">
        <f t="shared" si="147"/>
        <v>18880</v>
      </c>
      <c r="G397" s="208">
        <v>585</v>
      </c>
      <c r="H397" s="208">
        <f t="shared" si="150"/>
        <v>23400</v>
      </c>
      <c r="I397" s="208">
        <f t="shared" si="144"/>
        <v>42280</v>
      </c>
      <c r="J397" s="209"/>
      <c r="K397" s="210">
        <v>472</v>
      </c>
      <c r="L397" s="210">
        <f t="shared" si="148"/>
        <v>0</v>
      </c>
      <c r="M397" s="210">
        <v>585</v>
      </c>
      <c r="N397" s="210">
        <f t="shared" si="151"/>
        <v>0</v>
      </c>
      <c r="O397" s="210">
        <f t="shared" si="145"/>
        <v>0</v>
      </c>
      <c r="P397" s="226">
        <f t="shared" si="134"/>
        <v>40</v>
      </c>
      <c r="Q397" s="212">
        <v>472</v>
      </c>
      <c r="R397" s="212">
        <f t="shared" si="149"/>
        <v>18880</v>
      </c>
      <c r="S397" s="212">
        <v>585</v>
      </c>
      <c r="T397" s="212">
        <f t="shared" si="152"/>
        <v>23400</v>
      </c>
      <c r="U397" s="212">
        <f t="shared" si="146"/>
        <v>42280</v>
      </c>
    </row>
    <row r="398" spans="1:21" ht="25.5" hidden="1" x14ac:dyDescent="0.25">
      <c r="A398" s="256"/>
      <c r="B398" s="279" t="s">
        <v>491</v>
      </c>
      <c r="C398" s="207" t="s">
        <v>486</v>
      </c>
      <c r="D398" s="207">
        <v>94</v>
      </c>
      <c r="E398" s="208">
        <v>456</v>
      </c>
      <c r="F398" s="208">
        <f t="shared" si="147"/>
        <v>42864</v>
      </c>
      <c r="G398" s="208">
        <v>468</v>
      </c>
      <c r="H398" s="208">
        <f t="shared" si="150"/>
        <v>43992</v>
      </c>
      <c r="I398" s="208">
        <f t="shared" si="144"/>
        <v>86856</v>
      </c>
      <c r="J398" s="209"/>
      <c r="K398" s="210">
        <v>456</v>
      </c>
      <c r="L398" s="210">
        <f t="shared" si="148"/>
        <v>0</v>
      </c>
      <c r="M398" s="210">
        <v>468</v>
      </c>
      <c r="N398" s="210">
        <f t="shared" si="151"/>
        <v>0</v>
      </c>
      <c r="O398" s="210">
        <f t="shared" si="145"/>
        <v>0</v>
      </c>
      <c r="P398" s="226">
        <f t="shared" si="134"/>
        <v>94</v>
      </c>
      <c r="Q398" s="212">
        <v>456</v>
      </c>
      <c r="R398" s="212">
        <f t="shared" si="149"/>
        <v>42864</v>
      </c>
      <c r="S398" s="212">
        <v>468</v>
      </c>
      <c r="T398" s="212">
        <f t="shared" si="152"/>
        <v>43992</v>
      </c>
      <c r="U398" s="212">
        <f t="shared" si="146"/>
        <v>86856</v>
      </c>
    </row>
    <row r="399" spans="1:21" ht="25.5" hidden="1" x14ac:dyDescent="0.25">
      <c r="A399" s="256"/>
      <c r="B399" s="279" t="s">
        <v>492</v>
      </c>
      <c r="C399" s="207" t="s">
        <v>31</v>
      </c>
      <c r="D399" s="207">
        <v>7</v>
      </c>
      <c r="E399" s="208">
        <v>605</v>
      </c>
      <c r="F399" s="208">
        <f t="shared" si="147"/>
        <v>4235</v>
      </c>
      <c r="G399" s="208">
        <v>605</v>
      </c>
      <c r="H399" s="208">
        <f t="shared" si="150"/>
        <v>4235</v>
      </c>
      <c r="I399" s="208">
        <f t="shared" si="144"/>
        <v>8470</v>
      </c>
      <c r="J399" s="209"/>
      <c r="K399" s="210">
        <v>605</v>
      </c>
      <c r="L399" s="210">
        <f t="shared" si="148"/>
        <v>0</v>
      </c>
      <c r="M399" s="210">
        <v>605</v>
      </c>
      <c r="N399" s="210">
        <f t="shared" si="151"/>
        <v>0</v>
      </c>
      <c r="O399" s="210">
        <f t="shared" si="145"/>
        <v>0</v>
      </c>
      <c r="P399" s="226">
        <f t="shared" si="134"/>
        <v>7</v>
      </c>
      <c r="Q399" s="212">
        <v>605</v>
      </c>
      <c r="R399" s="212">
        <f t="shared" si="149"/>
        <v>4235</v>
      </c>
      <c r="S399" s="212">
        <v>605</v>
      </c>
      <c r="T399" s="212">
        <f t="shared" si="152"/>
        <v>4235</v>
      </c>
      <c r="U399" s="212">
        <f t="shared" si="146"/>
        <v>8470</v>
      </c>
    </row>
    <row r="400" spans="1:21" ht="25.5" hidden="1" x14ac:dyDescent="0.25">
      <c r="A400" s="256"/>
      <c r="B400" s="279" t="s">
        <v>493</v>
      </c>
      <c r="C400" s="207" t="s">
        <v>31</v>
      </c>
      <c r="D400" s="207">
        <v>32</v>
      </c>
      <c r="E400" s="208">
        <v>582</v>
      </c>
      <c r="F400" s="208">
        <f t="shared" si="147"/>
        <v>18624</v>
      </c>
      <c r="G400" s="208">
        <v>1794</v>
      </c>
      <c r="H400" s="208">
        <f t="shared" si="150"/>
        <v>57408</v>
      </c>
      <c r="I400" s="208">
        <f t="shared" si="144"/>
        <v>76032</v>
      </c>
      <c r="J400" s="209"/>
      <c r="K400" s="210">
        <v>582</v>
      </c>
      <c r="L400" s="210">
        <f t="shared" si="148"/>
        <v>0</v>
      </c>
      <c r="M400" s="210">
        <v>1794</v>
      </c>
      <c r="N400" s="210">
        <f t="shared" si="151"/>
        <v>0</v>
      </c>
      <c r="O400" s="210">
        <f t="shared" si="145"/>
        <v>0</v>
      </c>
      <c r="P400" s="226">
        <f t="shared" si="134"/>
        <v>32</v>
      </c>
      <c r="Q400" s="212">
        <v>582</v>
      </c>
      <c r="R400" s="212">
        <f t="shared" si="149"/>
        <v>18624</v>
      </c>
      <c r="S400" s="212">
        <v>1794</v>
      </c>
      <c r="T400" s="212">
        <f t="shared" si="152"/>
        <v>57408</v>
      </c>
      <c r="U400" s="212">
        <f t="shared" si="146"/>
        <v>76032</v>
      </c>
    </row>
    <row r="401" spans="1:21" ht="25.5" hidden="1" x14ac:dyDescent="0.25">
      <c r="A401" s="256"/>
      <c r="B401" s="279" t="s">
        <v>494</v>
      </c>
      <c r="C401" s="207" t="s">
        <v>31</v>
      </c>
      <c r="D401" s="207">
        <v>188</v>
      </c>
      <c r="E401" s="208">
        <v>594</v>
      </c>
      <c r="F401" s="208">
        <f t="shared" si="147"/>
        <v>111672</v>
      </c>
      <c r="G401" s="208">
        <v>1264</v>
      </c>
      <c r="H401" s="208">
        <f t="shared" si="150"/>
        <v>237632</v>
      </c>
      <c r="I401" s="208">
        <f t="shared" si="144"/>
        <v>349304</v>
      </c>
      <c r="J401" s="209"/>
      <c r="K401" s="210">
        <v>594</v>
      </c>
      <c r="L401" s="210">
        <f t="shared" si="148"/>
        <v>0</v>
      </c>
      <c r="M401" s="210">
        <v>1264</v>
      </c>
      <c r="N401" s="210">
        <f t="shared" si="151"/>
        <v>0</v>
      </c>
      <c r="O401" s="210">
        <f t="shared" si="145"/>
        <v>0</v>
      </c>
      <c r="P401" s="226">
        <f t="shared" si="134"/>
        <v>188</v>
      </c>
      <c r="Q401" s="212">
        <v>594</v>
      </c>
      <c r="R401" s="212">
        <f t="shared" si="149"/>
        <v>111672</v>
      </c>
      <c r="S401" s="212">
        <v>1264</v>
      </c>
      <c r="T401" s="212">
        <f t="shared" si="152"/>
        <v>237632</v>
      </c>
      <c r="U401" s="212">
        <f t="shared" si="146"/>
        <v>349304</v>
      </c>
    </row>
    <row r="402" spans="1:21" ht="25.5" hidden="1" x14ac:dyDescent="0.25">
      <c r="A402" s="256"/>
      <c r="B402" s="279" t="s">
        <v>495</v>
      </c>
      <c r="C402" s="207" t="s">
        <v>31</v>
      </c>
      <c r="D402" s="207">
        <v>4</v>
      </c>
      <c r="E402" s="208">
        <v>880</v>
      </c>
      <c r="F402" s="208">
        <f t="shared" si="147"/>
        <v>3520</v>
      </c>
      <c r="G402" s="208">
        <v>1872</v>
      </c>
      <c r="H402" s="208">
        <f t="shared" si="150"/>
        <v>7488</v>
      </c>
      <c r="I402" s="208">
        <f t="shared" si="144"/>
        <v>11008</v>
      </c>
      <c r="J402" s="209"/>
      <c r="K402" s="210">
        <v>880</v>
      </c>
      <c r="L402" s="210">
        <f t="shared" si="148"/>
        <v>0</v>
      </c>
      <c r="M402" s="210">
        <v>1872</v>
      </c>
      <c r="N402" s="210">
        <f t="shared" si="151"/>
        <v>0</v>
      </c>
      <c r="O402" s="210">
        <f t="shared" si="145"/>
        <v>0</v>
      </c>
      <c r="P402" s="226">
        <f t="shared" si="134"/>
        <v>4</v>
      </c>
      <c r="Q402" s="212">
        <v>880</v>
      </c>
      <c r="R402" s="212">
        <f t="shared" si="149"/>
        <v>3520</v>
      </c>
      <c r="S402" s="212">
        <v>1872</v>
      </c>
      <c r="T402" s="212">
        <f t="shared" si="152"/>
        <v>7488</v>
      </c>
      <c r="U402" s="212">
        <f t="shared" si="146"/>
        <v>11008</v>
      </c>
    </row>
    <row r="403" spans="1:21" ht="15.75" hidden="1" x14ac:dyDescent="0.25">
      <c r="A403" s="256"/>
      <c r="B403" s="279" t="s">
        <v>496</v>
      </c>
      <c r="C403" s="207" t="s">
        <v>31</v>
      </c>
      <c r="D403" s="207">
        <v>2</v>
      </c>
      <c r="E403" s="208">
        <v>3144</v>
      </c>
      <c r="F403" s="208">
        <f t="shared" si="147"/>
        <v>6288</v>
      </c>
      <c r="G403" s="208">
        <v>20833</v>
      </c>
      <c r="H403" s="208">
        <f t="shared" si="150"/>
        <v>41666</v>
      </c>
      <c r="I403" s="208">
        <f t="shared" si="144"/>
        <v>47954</v>
      </c>
      <c r="J403" s="209"/>
      <c r="K403" s="210">
        <v>3144</v>
      </c>
      <c r="L403" s="210">
        <f t="shared" si="148"/>
        <v>0</v>
      </c>
      <c r="M403" s="210">
        <v>20833</v>
      </c>
      <c r="N403" s="210">
        <f t="shared" si="151"/>
        <v>0</v>
      </c>
      <c r="O403" s="210">
        <f t="shared" si="145"/>
        <v>0</v>
      </c>
      <c r="P403" s="226">
        <f t="shared" si="134"/>
        <v>2</v>
      </c>
      <c r="Q403" s="212">
        <v>3144</v>
      </c>
      <c r="R403" s="212">
        <f t="shared" si="149"/>
        <v>6288</v>
      </c>
      <c r="S403" s="212">
        <v>20833</v>
      </c>
      <c r="T403" s="212">
        <f t="shared" si="152"/>
        <v>41666</v>
      </c>
      <c r="U403" s="212">
        <f t="shared" si="146"/>
        <v>47954</v>
      </c>
    </row>
    <row r="404" spans="1:21" ht="25.5" hidden="1" x14ac:dyDescent="0.25">
      <c r="A404" s="256"/>
      <c r="B404" s="279" t="s">
        <v>497</v>
      </c>
      <c r="C404" s="207" t="s">
        <v>33</v>
      </c>
      <c r="D404" s="207">
        <v>0.33</v>
      </c>
      <c r="E404" s="208">
        <v>308112</v>
      </c>
      <c r="F404" s="208">
        <f t="shared" si="147"/>
        <v>101676.96</v>
      </c>
      <c r="G404" s="208"/>
      <c r="H404" s="208"/>
      <c r="I404" s="208">
        <f t="shared" si="144"/>
        <v>101676.96</v>
      </c>
      <c r="J404" s="209"/>
      <c r="K404" s="210">
        <v>308112</v>
      </c>
      <c r="L404" s="210">
        <f t="shared" si="148"/>
        <v>0</v>
      </c>
      <c r="M404" s="210"/>
      <c r="N404" s="210"/>
      <c r="O404" s="210">
        <f t="shared" si="145"/>
        <v>0</v>
      </c>
      <c r="P404" s="226">
        <f t="shared" si="134"/>
        <v>0.33</v>
      </c>
      <c r="Q404" s="212">
        <v>308112</v>
      </c>
      <c r="R404" s="212">
        <f t="shared" si="149"/>
        <v>101676.96</v>
      </c>
      <c r="S404" s="212"/>
      <c r="T404" s="212"/>
      <c r="U404" s="212">
        <f t="shared" si="146"/>
        <v>101676.96</v>
      </c>
    </row>
    <row r="405" spans="1:21" ht="15.75" hidden="1" x14ac:dyDescent="0.25">
      <c r="A405" s="256"/>
      <c r="B405" s="279" t="s">
        <v>498</v>
      </c>
      <c r="C405" s="207" t="s">
        <v>213</v>
      </c>
      <c r="D405" s="207">
        <v>0.6</v>
      </c>
      <c r="E405" s="208">
        <v>7860</v>
      </c>
      <c r="F405" s="208">
        <f t="shared" si="147"/>
        <v>4716</v>
      </c>
      <c r="G405" s="208"/>
      <c r="H405" s="208"/>
      <c r="I405" s="208">
        <f t="shared" si="144"/>
        <v>4716</v>
      </c>
      <c r="J405" s="209"/>
      <c r="K405" s="210">
        <v>7860</v>
      </c>
      <c r="L405" s="210">
        <f t="shared" si="148"/>
        <v>0</v>
      </c>
      <c r="M405" s="210"/>
      <c r="N405" s="210"/>
      <c r="O405" s="210">
        <f t="shared" si="145"/>
        <v>0</v>
      </c>
      <c r="P405" s="226">
        <f t="shared" si="134"/>
        <v>0.6</v>
      </c>
      <c r="Q405" s="212">
        <v>7860</v>
      </c>
      <c r="R405" s="212">
        <f t="shared" si="149"/>
        <v>4716</v>
      </c>
      <c r="S405" s="212"/>
      <c r="T405" s="212"/>
      <c r="U405" s="212">
        <f t="shared" si="146"/>
        <v>4716</v>
      </c>
    </row>
    <row r="406" spans="1:21" ht="15.75" hidden="1" x14ac:dyDescent="0.25">
      <c r="A406" s="256"/>
      <c r="B406" s="279" t="s">
        <v>499</v>
      </c>
      <c r="C406" s="207" t="s">
        <v>31</v>
      </c>
      <c r="D406" s="207">
        <v>2</v>
      </c>
      <c r="E406" s="208">
        <v>19650</v>
      </c>
      <c r="F406" s="208">
        <f t="shared" si="147"/>
        <v>39300</v>
      </c>
      <c r="G406" s="208">
        <v>21242</v>
      </c>
      <c r="H406" s="208">
        <f>G406*D406</f>
        <v>42484</v>
      </c>
      <c r="I406" s="208">
        <f t="shared" si="144"/>
        <v>81784</v>
      </c>
      <c r="J406" s="209"/>
      <c r="K406" s="210">
        <v>19650</v>
      </c>
      <c r="L406" s="210">
        <f t="shared" si="148"/>
        <v>0</v>
      </c>
      <c r="M406" s="210">
        <v>21242</v>
      </c>
      <c r="N406" s="210">
        <f>M406*J406</f>
        <v>0</v>
      </c>
      <c r="O406" s="210">
        <f t="shared" si="145"/>
        <v>0</v>
      </c>
      <c r="P406" s="226">
        <f t="shared" si="134"/>
        <v>2</v>
      </c>
      <c r="Q406" s="212">
        <v>19650</v>
      </c>
      <c r="R406" s="212">
        <f t="shared" si="149"/>
        <v>39300</v>
      </c>
      <c r="S406" s="212">
        <v>21242</v>
      </c>
      <c r="T406" s="212">
        <f>S406*P406</f>
        <v>42484</v>
      </c>
      <c r="U406" s="212">
        <f t="shared" si="146"/>
        <v>81784</v>
      </c>
    </row>
    <row r="407" spans="1:21" ht="15.75" hidden="1" x14ac:dyDescent="0.25">
      <c r="A407" s="256"/>
      <c r="B407" s="279" t="s">
        <v>500</v>
      </c>
      <c r="C407" s="207" t="s">
        <v>486</v>
      </c>
      <c r="D407" s="207">
        <v>2</v>
      </c>
      <c r="E407" s="208">
        <v>56592</v>
      </c>
      <c r="F407" s="208">
        <f t="shared" si="147"/>
        <v>113184</v>
      </c>
      <c r="G407" s="208">
        <v>50414</v>
      </c>
      <c r="H407" s="208">
        <f>G407*D407</f>
        <v>100828</v>
      </c>
      <c r="I407" s="208">
        <f t="shared" si="144"/>
        <v>214012</v>
      </c>
      <c r="J407" s="209"/>
      <c r="K407" s="210">
        <v>56592</v>
      </c>
      <c r="L407" s="210">
        <f t="shared" si="148"/>
        <v>0</v>
      </c>
      <c r="M407" s="210">
        <v>50414</v>
      </c>
      <c r="N407" s="210">
        <f>M407*J407</f>
        <v>0</v>
      </c>
      <c r="O407" s="210">
        <f t="shared" si="145"/>
        <v>0</v>
      </c>
      <c r="P407" s="226">
        <f t="shared" si="134"/>
        <v>2</v>
      </c>
      <c r="Q407" s="212">
        <v>56592</v>
      </c>
      <c r="R407" s="212">
        <f t="shared" si="149"/>
        <v>113184</v>
      </c>
      <c r="S407" s="212">
        <v>50414</v>
      </c>
      <c r="T407" s="212">
        <f>S407*P407</f>
        <v>100828</v>
      </c>
      <c r="U407" s="212">
        <f t="shared" si="146"/>
        <v>214012</v>
      </c>
    </row>
    <row r="408" spans="1:21" ht="15.75" hidden="1" x14ac:dyDescent="0.25">
      <c r="A408" s="256"/>
      <c r="B408" s="279" t="s">
        <v>501</v>
      </c>
      <c r="C408" s="207" t="s">
        <v>224</v>
      </c>
      <c r="D408" s="207">
        <v>1</v>
      </c>
      <c r="E408" s="208">
        <v>149340</v>
      </c>
      <c r="F408" s="208">
        <f t="shared" si="147"/>
        <v>149340</v>
      </c>
      <c r="G408" s="208"/>
      <c r="H408" s="208"/>
      <c r="I408" s="208">
        <f t="shared" si="144"/>
        <v>149340</v>
      </c>
      <c r="J408" s="209"/>
      <c r="K408" s="210">
        <v>149340</v>
      </c>
      <c r="L408" s="210">
        <f t="shared" si="148"/>
        <v>0</v>
      </c>
      <c r="M408" s="210"/>
      <c r="N408" s="210"/>
      <c r="O408" s="210">
        <f t="shared" si="145"/>
        <v>0</v>
      </c>
      <c r="P408" s="226">
        <f t="shared" si="134"/>
        <v>1</v>
      </c>
      <c r="Q408" s="212">
        <v>149340</v>
      </c>
      <c r="R408" s="212">
        <f t="shared" si="149"/>
        <v>149340</v>
      </c>
      <c r="S408" s="212"/>
      <c r="T408" s="212"/>
      <c r="U408" s="212">
        <f t="shared" si="146"/>
        <v>149340</v>
      </c>
    </row>
    <row r="409" spans="1:21" ht="15.75" hidden="1" x14ac:dyDescent="0.25">
      <c r="A409" s="256"/>
      <c r="B409" s="279" t="s">
        <v>502</v>
      </c>
      <c r="C409" s="243" t="s">
        <v>153</v>
      </c>
      <c r="D409" s="207">
        <v>6.5</v>
      </c>
      <c r="E409" s="208">
        <v>2358</v>
      </c>
      <c r="F409" s="208">
        <f t="shared" si="147"/>
        <v>15327</v>
      </c>
      <c r="G409" s="208"/>
      <c r="H409" s="208"/>
      <c r="I409" s="208">
        <f t="shared" si="144"/>
        <v>15327</v>
      </c>
      <c r="J409" s="209"/>
      <c r="K409" s="210">
        <v>2358</v>
      </c>
      <c r="L409" s="210">
        <f t="shared" si="148"/>
        <v>0</v>
      </c>
      <c r="M409" s="210"/>
      <c r="N409" s="210"/>
      <c r="O409" s="210">
        <f t="shared" si="145"/>
        <v>0</v>
      </c>
      <c r="P409" s="226">
        <f t="shared" si="134"/>
        <v>6.5</v>
      </c>
      <c r="Q409" s="212">
        <v>2358</v>
      </c>
      <c r="R409" s="212">
        <f t="shared" si="149"/>
        <v>15327</v>
      </c>
      <c r="S409" s="212"/>
      <c r="T409" s="212"/>
      <c r="U409" s="212">
        <f t="shared" si="146"/>
        <v>15327</v>
      </c>
    </row>
    <row r="410" spans="1:21" ht="15.75" hidden="1" x14ac:dyDescent="0.25">
      <c r="A410" s="256"/>
      <c r="B410" s="279" t="s">
        <v>503</v>
      </c>
      <c r="C410" s="207" t="s">
        <v>33</v>
      </c>
      <c r="D410" s="207">
        <v>0.06</v>
      </c>
      <c r="E410" s="208">
        <v>39300</v>
      </c>
      <c r="F410" s="208">
        <f t="shared" si="147"/>
        <v>2358</v>
      </c>
      <c r="G410" s="208"/>
      <c r="H410" s="208"/>
      <c r="I410" s="208">
        <f t="shared" si="144"/>
        <v>2358</v>
      </c>
      <c r="J410" s="209"/>
      <c r="K410" s="210">
        <v>39300</v>
      </c>
      <c r="L410" s="210">
        <f t="shared" si="148"/>
        <v>0</v>
      </c>
      <c r="M410" s="210"/>
      <c r="N410" s="210"/>
      <c r="O410" s="210">
        <f t="shared" si="145"/>
        <v>0</v>
      </c>
      <c r="P410" s="226">
        <f t="shared" si="134"/>
        <v>0.06</v>
      </c>
      <c r="Q410" s="212">
        <v>39300</v>
      </c>
      <c r="R410" s="212">
        <f t="shared" si="149"/>
        <v>2358</v>
      </c>
      <c r="S410" s="212"/>
      <c r="T410" s="212"/>
      <c r="U410" s="212">
        <f t="shared" si="146"/>
        <v>2358</v>
      </c>
    </row>
    <row r="411" spans="1:21" ht="15.75" hidden="1" x14ac:dyDescent="0.25">
      <c r="A411" s="256"/>
      <c r="B411" s="279" t="s">
        <v>504</v>
      </c>
      <c r="C411" s="207" t="s">
        <v>213</v>
      </c>
      <c r="D411" s="207">
        <v>12</v>
      </c>
      <c r="E411" s="208">
        <v>786</v>
      </c>
      <c r="F411" s="208">
        <f t="shared" si="147"/>
        <v>9432</v>
      </c>
      <c r="G411" s="208"/>
      <c r="H411" s="208"/>
      <c r="I411" s="208">
        <f t="shared" si="144"/>
        <v>9432</v>
      </c>
      <c r="J411" s="209"/>
      <c r="K411" s="210">
        <v>786</v>
      </c>
      <c r="L411" s="210">
        <f t="shared" si="148"/>
        <v>0</v>
      </c>
      <c r="M411" s="210"/>
      <c r="N411" s="210"/>
      <c r="O411" s="210">
        <f t="shared" si="145"/>
        <v>0</v>
      </c>
      <c r="P411" s="226">
        <f t="shared" si="134"/>
        <v>12</v>
      </c>
      <c r="Q411" s="212">
        <v>786</v>
      </c>
      <c r="R411" s="212">
        <f t="shared" si="149"/>
        <v>9432</v>
      </c>
      <c r="S411" s="212"/>
      <c r="T411" s="212"/>
      <c r="U411" s="212">
        <f t="shared" si="146"/>
        <v>9432</v>
      </c>
    </row>
    <row r="412" spans="1:21" ht="15.75" hidden="1" x14ac:dyDescent="0.25">
      <c r="A412" s="256"/>
      <c r="B412" s="279" t="s">
        <v>505</v>
      </c>
      <c r="C412" s="207" t="s">
        <v>213</v>
      </c>
      <c r="D412" s="207">
        <v>6</v>
      </c>
      <c r="E412" s="208">
        <v>629</v>
      </c>
      <c r="F412" s="208">
        <f t="shared" si="147"/>
        <v>3774</v>
      </c>
      <c r="G412" s="208"/>
      <c r="H412" s="208"/>
      <c r="I412" s="208">
        <f t="shared" si="144"/>
        <v>3774</v>
      </c>
      <c r="J412" s="209"/>
      <c r="K412" s="210">
        <v>629</v>
      </c>
      <c r="L412" s="210">
        <f t="shared" si="148"/>
        <v>0</v>
      </c>
      <c r="M412" s="210"/>
      <c r="N412" s="210"/>
      <c r="O412" s="210">
        <f t="shared" si="145"/>
        <v>0</v>
      </c>
      <c r="P412" s="226">
        <f t="shared" si="134"/>
        <v>6</v>
      </c>
      <c r="Q412" s="212">
        <v>629</v>
      </c>
      <c r="R412" s="212">
        <f t="shared" si="149"/>
        <v>3774</v>
      </c>
      <c r="S412" s="212"/>
      <c r="T412" s="212"/>
      <c r="U412" s="212">
        <f t="shared" si="146"/>
        <v>3774</v>
      </c>
    </row>
    <row r="413" spans="1:21" ht="15.75" hidden="1" x14ac:dyDescent="0.25">
      <c r="A413" s="256"/>
      <c r="B413" s="279" t="s">
        <v>506</v>
      </c>
      <c r="C413" s="207" t="s">
        <v>33</v>
      </c>
      <c r="D413" s="207">
        <v>0.05</v>
      </c>
      <c r="E413" s="208">
        <v>39300</v>
      </c>
      <c r="F413" s="208">
        <f t="shared" si="147"/>
        <v>1965</v>
      </c>
      <c r="G413" s="208"/>
      <c r="H413" s="208"/>
      <c r="I413" s="208">
        <f t="shared" si="144"/>
        <v>1965</v>
      </c>
      <c r="J413" s="209"/>
      <c r="K413" s="210">
        <v>39300</v>
      </c>
      <c r="L413" s="210">
        <f t="shared" si="148"/>
        <v>0</v>
      </c>
      <c r="M413" s="210"/>
      <c r="N413" s="210"/>
      <c r="O413" s="210">
        <f t="shared" si="145"/>
        <v>0</v>
      </c>
      <c r="P413" s="226">
        <f t="shared" si="134"/>
        <v>0.05</v>
      </c>
      <c r="Q413" s="212">
        <v>39300</v>
      </c>
      <c r="R413" s="212">
        <f t="shared" si="149"/>
        <v>1965</v>
      </c>
      <c r="S413" s="212"/>
      <c r="T413" s="212"/>
      <c r="U413" s="212">
        <f t="shared" si="146"/>
        <v>1965</v>
      </c>
    </row>
    <row r="414" spans="1:21" ht="15.75" hidden="1" x14ac:dyDescent="0.25">
      <c r="A414" s="256"/>
      <c r="B414" s="279" t="s">
        <v>507</v>
      </c>
      <c r="C414" s="207" t="s">
        <v>33</v>
      </c>
      <c r="D414" s="207">
        <v>0.18</v>
      </c>
      <c r="E414" s="208">
        <v>7860</v>
      </c>
      <c r="F414" s="208">
        <f t="shared" si="147"/>
        <v>1414.8</v>
      </c>
      <c r="G414" s="208"/>
      <c r="H414" s="208"/>
      <c r="I414" s="208">
        <f t="shared" si="144"/>
        <v>1414.8</v>
      </c>
      <c r="J414" s="209"/>
      <c r="K414" s="210">
        <v>7860</v>
      </c>
      <c r="L414" s="210">
        <f t="shared" si="148"/>
        <v>0</v>
      </c>
      <c r="M414" s="210"/>
      <c r="N414" s="210"/>
      <c r="O414" s="210">
        <f t="shared" si="145"/>
        <v>0</v>
      </c>
      <c r="P414" s="226">
        <f t="shared" si="134"/>
        <v>0.18</v>
      </c>
      <c r="Q414" s="212">
        <v>7860</v>
      </c>
      <c r="R414" s="212">
        <f t="shared" si="149"/>
        <v>1414.8</v>
      </c>
      <c r="S414" s="212"/>
      <c r="T414" s="212"/>
      <c r="U414" s="212">
        <f t="shared" si="146"/>
        <v>1414.8</v>
      </c>
    </row>
    <row r="415" spans="1:21" ht="15.75" hidden="1" x14ac:dyDescent="0.25">
      <c r="A415" s="256"/>
      <c r="B415" s="279" t="s">
        <v>358</v>
      </c>
      <c r="C415" s="207" t="s">
        <v>224</v>
      </c>
      <c r="D415" s="207">
        <v>1</v>
      </c>
      <c r="E415" s="208">
        <v>301300</v>
      </c>
      <c r="F415" s="208">
        <f t="shared" si="147"/>
        <v>301300</v>
      </c>
      <c r="G415" s="208"/>
      <c r="H415" s="208"/>
      <c r="I415" s="208">
        <f t="shared" si="144"/>
        <v>301300</v>
      </c>
      <c r="J415" s="209"/>
      <c r="K415" s="210">
        <v>301300</v>
      </c>
      <c r="L415" s="210">
        <f t="shared" si="148"/>
        <v>0</v>
      </c>
      <c r="M415" s="210"/>
      <c r="N415" s="210"/>
      <c r="O415" s="210">
        <f t="shared" si="145"/>
        <v>0</v>
      </c>
      <c r="P415" s="226">
        <f t="shared" ref="P415:P478" si="153">D415-J415</f>
        <v>1</v>
      </c>
      <c r="Q415" s="212">
        <v>301300</v>
      </c>
      <c r="R415" s="212">
        <f t="shared" si="149"/>
        <v>301300</v>
      </c>
      <c r="S415" s="212"/>
      <c r="T415" s="212"/>
      <c r="U415" s="212">
        <f t="shared" si="146"/>
        <v>301300</v>
      </c>
    </row>
    <row r="416" spans="1:21" ht="17.45" hidden="1" customHeight="1" x14ac:dyDescent="0.25">
      <c r="A416" s="206" t="s">
        <v>508</v>
      </c>
      <c r="B416" s="279" t="s">
        <v>509</v>
      </c>
      <c r="C416" s="207"/>
      <c r="D416" s="207"/>
      <c r="E416" s="208"/>
      <c r="F416" s="208">
        <f>SUM(F417:F431)</f>
        <v>5003526</v>
      </c>
      <c r="G416" s="208"/>
      <c r="H416" s="208">
        <f>SUM(H417:H431)</f>
        <v>6342113</v>
      </c>
      <c r="I416" s="208">
        <f>SUM(I417:I431)</f>
        <v>11345639</v>
      </c>
      <c r="J416" s="209"/>
      <c r="K416" s="210"/>
      <c r="L416" s="210">
        <f>SUM(L417:L431)</f>
        <v>0</v>
      </c>
      <c r="M416" s="210"/>
      <c r="N416" s="210">
        <f>SUM(N417:N431)</f>
        <v>0</v>
      </c>
      <c r="O416" s="210">
        <f>SUM(O417:O431)</f>
        <v>0</v>
      </c>
      <c r="P416" s="226">
        <f t="shared" si="153"/>
        <v>0</v>
      </c>
      <c r="Q416" s="212"/>
      <c r="R416" s="212">
        <f>SUM(R417:R431)</f>
        <v>5003526</v>
      </c>
      <c r="S416" s="212"/>
      <c r="T416" s="212">
        <f>SUM(T417:T431)</f>
        <v>6342113</v>
      </c>
      <c r="U416" s="212">
        <f>SUM(U417:U431)</f>
        <v>11345639</v>
      </c>
    </row>
    <row r="417" spans="1:21" ht="17.45" hidden="1" customHeight="1" x14ac:dyDescent="0.25">
      <c r="A417" s="206"/>
      <c r="B417" s="294" t="s">
        <v>510</v>
      </c>
      <c r="C417" s="259"/>
      <c r="D417" s="259"/>
      <c r="E417" s="208"/>
      <c r="F417" s="208"/>
      <c r="G417" s="208"/>
      <c r="H417" s="208"/>
      <c r="I417" s="208"/>
      <c r="J417" s="265"/>
      <c r="K417" s="210"/>
      <c r="L417" s="210"/>
      <c r="M417" s="210"/>
      <c r="N417" s="210"/>
      <c r="O417" s="210"/>
      <c r="P417" s="226">
        <f t="shared" si="153"/>
        <v>0</v>
      </c>
      <c r="Q417" s="212"/>
      <c r="R417" s="212"/>
      <c r="S417" s="212"/>
      <c r="T417" s="212"/>
      <c r="U417" s="212"/>
    </row>
    <row r="418" spans="1:21" ht="17.45" hidden="1" customHeight="1" x14ac:dyDescent="0.25">
      <c r="A418" s="250"/>
      <c r="B418" s="295" t="s">
        <v>292</v>
      </c>
      <c r="C418" s="251"/>
      <c r="D418" s="252"/>
      <c r="E418" s="208"/>
      <c r="F418" s="208"/>
      <c r="G418" s="208"/>
      <c r="H418" s="208"/>
      <c r="I418" s="208"/>
      <c r="J418" s="253"/>
      <c r="K418" s="210"/>
      <c r="L418" s="210"/>
      <c r="M418" s="210"/>
      <c r="N418" s="210"/>
      <c r="O418" s="210"/>
      <c r="P418" s="226">
        <f t="shared" si="153"/>
        <v>0</v>
      </c>
      <c r="Q418" s="212"/>
      <c r="R418" s="212"/>
      <c r="S418" s="212"/>
      <c r="T418" s="212"/>
      <c r="U418" s="212"/>
    </row>
    <row r="419" spans="1:21" ht="17.45" hidden="1" customHeight="1" x14ac:dyDescent="0.25">
      <c r="A419" s="240"/>
      <c r="B419" s="228" t="s">
        <v>293</v>
      </c>
      <c r="C419" s="240" t="s">
        <v>213</v>
      </c>
      <c r="D419" s="282">
        <v>40</v>
      </c>
      <c r="E419" s="234">
        <v>1310</v>
      </c>
      <c r="F419" s="234">
        <f>E419*D419</f>
        <v>52400</v>
      </c>
      <c r="G419" s="234">
        <v>619</v>
      </c>
      <c r="H419" s="234">
        <f>G419*D419</f>
        <v>24760</v>
      </c>
      <c r="I419" s="234">
        <f>H419+F419</f>
        <v>77160</v>
      </c>
      <c r="J419" s="283"/>
      <c r="K419" s="237">
        <v>1310</v>
      </c>
      <c r="L419" s="237">
        <f>K419*J419</f>
        <v>0</v>
      </c>
      <c r="M419" s="237">
        <v>619</v>
      </c>
      <c r="N419" s="237">
        <f>M419*J419</f>
        <v>0</v>
      </c>
      <c r="O419" s="237">
        <f>N419+L419</f>
        <v>0</v>
      </c>
      <c r="P419" s="226">
        <f t="shared" si="153"/>
        <v>40</v>
      </c>
      <c r="Q419" s="241">
        <v>1310</v>
      </c>
      <c r="R419" s="241">
        <f>Q419*P419</f>
        <v>52400</v>
      </c>
      <c r="S419" s="241">
        <v>619</v>
      </c>
      <c r="T419" s="241">
        <f>S419*P419</f>
        <v>24760</v>
      </c>
      <c r="U419" s="239">
        <f>T419+R419</f>
        <v>77160</v>
      </c>
    </row>
    <row r="420" spans="1:21" ht="17.45" hidden="1" customHeight="1" outlineLevel="1" x14ac:dyDescent="0.25">
      <c r="A420" s="250"/>
      <c r="B420" s="295" t="s">
        <v>294</v>
      </c>
      <c r="C420" s="251"/>
      <c r="D420" s="252"/>
      <c r="E420" s="208"/>
      <c r="F420" s="208"/>
      <c r="G420" s="208"/>
      <c r="H420" s="208"/>
      <c r="I420" s="208"/>
      <c r="J420" s="253"/>
      <c r="K420" s="210"/>
      <c r="L420" s="210"/>
      <c r="M420" s="210"/>
      <c r="N420" s="210"/>
      <c r="O420" s="210"/>
      <c r="P420" s="226">
        <f t="shared" si="153"/>
        <v>0</v>
      </c>
      <c r="Q420" s="212"/>
      <c r="R420" s="212"/>
      <c r="S420" s="212"/>
      <c r="T420" s="212"/>
      <c r="U420" s="212"/>
    </row>
    <row r="421" spans="1:21" ht="17.45" hidden="1" customHeight="1" collapsed="1" x14ac:dyDescent="0.25">
      <c r="A421" s="240"/>
      <c r="B421" s="228" t="s">
        <v>272</v>
      </c>
      <c r="C421" s="240" t="s">
        <v>224</v>
      </c>
      <c r="D421" s="282">
        <v>1</v>
      </c>
      <c r="E421" s="234">
        <v>125496</v>
      </c>
      <c r="F421" s="234">
        <f t="shared" ref="F421:F431" si="154">E421*D421</f>
        <v>125496</v>
      </c>
      <c r="G421" s="234">
        <v>181088</v>
      </c>
      <c r="H421" s="234">
        <f t="shared" ref="H421:H430" si="155">G421*D421</f>
        <v>181088</v>
      </c>
      <c r="I421" s="234">
        <f t="shared" ref="I421:I431" si="156">H421+F421</f>
        <v>306584</v>
      </c>
      <c r="J421" s="283"/>
      <c r="K421" s="237">
        <v>125496</v>
      </c>
      <c r="L421" s="237">
        <f t="shared" ref="L421:L431" si="157">K421*J421</f>
        <v>0</v>
      </c>
      <c r="M421" s="237">
        <v>181088</v>
      </c>
      <c r="N421" s="237">
        <f t="shared" ref="N421:N430" si="158">M421*J421</f>
        <v>0</v>
      </c>
      <c r="O421" s="237">
        <f t="shared" ref="O421:O431" si="159">N421+L421</f>
        <v>0</v>
      </c>
      <c r="P421" s="226">
        <f t="shared" si="153"/>
        <v>1</v>
      </c>
      <c r="Q421" s="241">
        <v>125496</v>
      </c>
      <c r="R421" s="241">
        <f t="shared" ref="R421:R431" si="160">Q421*P421</f>
        <v>125496</v>
      </c>
      <c r="S421" s="241">
        <v>181088</v>
      </c>
      <c r="T421" s="241">
        <f t="shared" ref="T421:T430" si="161">S421*P421</f>
        <v>181088</v>
      </c>
      <c r="U421" s="239">
        <f t="shared" ref="U421:U431" si="162">T421+R421</f>
        <v>306584</v>
      </c>
    </row>
    <row r="422" spans="1:21" ht="17.45" hidden="1" customHeight="1" x14ac:dyDescent="0.25">
      <c r="A422" s="240"/>
      <c r="B422" s="228" t="s">
        <v>295</v>
      </c>
      <c r="C422" s="240" t="s">
        <v>224</v>
      </c>
      <c r="D422" s="282">
        <v>1</v>
      </c>
      <c r="E422" s="234">
        <v>52631</v>
      </c>
      <c r="F422" s="234">
        <f t="shared" si="154"/>
        <v>52631</v>
      </c>
      <c r="G422" s="234">
        <v>128976</v>
      </c>
      <c r="H422" s="234">
        <f t="shared" si="155"/>
        <v>128976</v>
      </c>
      <c r="I422" s="234">
        <f t="shared" si="156"/>
        <v>181607</v>
      </c>
      <c r="J422" s="283"/>
      <c r="K422" s="237">
        <v>52631</v>
      </c>
      <c r="L422" s="237">
        <f t="shared" si="157"/>
        <v>0</v>
      </c>
      <c r="M422" s="237">
        <v>128976</v>
      </c>
      <c r="N422" s="237">
        <f t="shared" si="158"/>
        <v>0</v>
      </c>
      <c r="O422" s="237">
        <f t="shared" si="159"/>
        <v>0</v>
      </c>
      <c r="P422" s="226">
        <f t="shared" si="153"/>
        <v>1</v>
      </c>
      <c r="Q422" s="241">
        <v>52631</v>
      </c>
      <c r="R422" s="241">
        <f t="shared" si="160"/>
        <v>52631</v>
      </c>
      <c r="S422" s="241">
        <v>128976</v>
      </c>
      <c r="T422" s="241">
        <f t="shared" si="161"/>
        <v>128976</v>
      </c>
      <c r="U422" s="239">
        <f t="shared" si="162"/>
        <v>181607</v>
      </c>
    </row>
    <row r="423" spans="1:21" ht="17.45" hidden="1" customHeight="1" x14ac:dyDescent="0.25">
      <c r="A423" s="240"/>
      <c r="B423" s="228" t="s">
        <v>296</v>
      </c>
      <c r="C423" s="240" t="s">
        <v>224</v>
      </c>
      <c r="D423" s="282">
        <v>2</v>
      </c>
      <c r="E423" s="234">
        <v>63240</v>
      </c>
      <c r="F423" s="234">
        <f t="shared" si="154"/>
        <v>126480</v>
      </c>
      <c r="G423" s="234">
        <v>93838</v>
      </c>
      <c r="H423" s="234">
        <f t="shared" si="155"/>
        <v>187676</v>
      </c>
      <c r="I423" s="234">
        <f t="shared" si="156"/>
        <v>314156</v>
      </c>
      <c r="J423" s="283"/>
      <c r="K423" s="237">
        <v>63240</v>
      </c>
      <c r="L423" s="237">
        <f t="shared" si="157"/>
        <v>0</v>
      </c>
      <c r="M423" s="237">
        <v>93838</v>
      </c>
      <c r="N423" s="237">
        <f t="shared" si="158"/>
        <v>0</v>
      </c>
      <c r="O423" s="237">
        <f t="shared" si="159"/>
        <v>0</v>
      </c>
      <c r="P423" s="226">
        <f t="shared" si="153"/>
        <v>2</v>
      </c>
      <c r="Q423" s="241">
        <v>63240</v>
      </c>
      <c r="R423" s="241">
        <f t="shared" si="160"/>
        <v>126480</v>
      </c>
      <c r="S423" s="241">
        <v>93838</v>
      </c>
      <c r="T423" s="241">
        <f t="shared" si="161"/>
        <v>187676</v>
      </c>
      <c r="U423" s="239">
        <f t="shared" si="162"/>
        <v>314156</v>
      </c>
    </row>
    <row r="424" spans="1:21" ht="25.5" hidden="1" customHeight="1" x14ac:dyDescent="0.25">
      <c r="A424" s="240"/>
      <c r="B424" s="228" t="s">
        <v>297</v>
      </c>
      <c r="C424" s="240" t="s">
        <v>31</v>
      </c>
      <c r="D424" s="282">
        <v>151</v>
      </c>
      <c r="E424" s="234">
        <v>1051</v>
      </c>
      <c r="F424" s="234">
        <f t="shared" si="154"/>
        <v>158701</v>
      </c>
      <c r="G424" s="234">
        <v>1169</v>
      </c>
      <c r="H424" s="234">
        <f t="shared" si="155"/>
        <v>176519</v>
      </c>
      <c r="I424" s="234">
        <f t="shared" si="156"/>
        <v>335220</v>
      </c>
      <c r="J424" s="283"/>
      <c r="K424" s="237">
        <v>1051</v>
      </c>
      <c r="L424" s="237">
        <f t="shared" si="157"/>
        <v>0</v>
      </c>
      <c r="M424" s="237">
        <v>1169</v>
      </c>
      <c r="N424" s="237">
        <f t="shared" si="158"/>
        <v>0</v>
      </c>
      <c r="O424" s="237">
        <f t="shared" si="159"/>
        <v>0</v>
      </c>
      <c r="P424" s="226">
        <f t="shared" si="153"/>
        <v>151</v>
      </c>
      <c r="Q424" s="241">
        <v>1051</v>
      </c>
      <c r="R424" s="241">
        <f t="shared" si="160"/>
        <v>158701</v>
      </c>
      <c r="S424" s="241">
        <v>1169</v>
      </c>
      <c r="T424" s="241">
        <f t="shared" si="161"/>
        <v>176519</v>
      </c>
      <c r="U424" s="239">
        <f t="shared" si="162"/>
        <v>335220</v>
      </c>
    </row>
    <row r="425" spans="1:21" ht="17.45" hidden="1" customHeight="1" x14ac:dyDescent="0.25">
      <c r="A425" s="240"/>
      <c r="B425" s="228" t="s">
        <v>276</v>
      </c>
      <c r="C425" s="240" t="s">
        <v>153</v>
      </c>
      <c r="D425" s="282">
        <v>1146</v>
      </c>
      <c r="E425" s="234">
        <v>2358</v>
      </c>
      <c r="F425" s="234">
        <f t="shared" si="154"/>
        <v>2702268</v>
      </c>
      <c r="G425" s="234">
        <v>2044</v>
      </c>
      <c r="H425" s="234">
        <f t="shared" si="155"/>
        <v>2342424</v>
      </c>
      <c r="I425" s="234">
        <f t="shared" si="156"/>
        <v>5044692</v>
      </c>
      <c r="J425" s="283"/>
      <c r="K425" s="237">
        <v>2358</v>
      </c>
      <c r="L425" s="237">
        <f t="shared" si="157"/>
        <v>0</v>
      </c>
      <c r="M425" s="237">
        <v>2044</v>
      </c>
      <c r="N425" s="237">
        <f t="shared" si="158"/>
        <v>0</v>
      </c>
      <c r="O425" s="237">
        <f t="shared" si="159"/>
        <v>0</v>
      </c>
      <c r="P425" s="226">
        <f t="shared" si="153"/>
        <v>1146</v>
      </c>
      <c r="Q425" s="241">
        <v>2358</v>
      </c>
      <c r="R425" s="241">
        <f t="shared" si="160"/>
        <v>2702268</v>
      </c>
      <c r="S425" s="241">
        <v>2044</v>
      </c>
      <c r="T425" s="241">
        <f t="shared" si="161"/>
        <v>2342424</v>
      </c>
      <c r="U425" s="239">
        <f t="shared" si="162"/>
        <v>5044692</v>
      </c>
    </row>
    <row r="426" spans="1:21" ht="26.25" hidden="1" customHeight="1" x14ac:dyDescent="0.25">
      <c r="A426" s="240"/>
      <c r="B426" s="228" t="s">
        <v>302</v>
      </c>
      <c r="C426" s="240" t="s">
        <v>224</v>
      </c>
      <c r="D426" s="282">
        <v>5</v>
      </c>
      <c r="E426" s="234">
        <v>61132</v>
      </c>
      <c r="F426" s="234">
        <f t="shared" si="154"/>
        <v>305660</v>
      </c>
      <c r="G426" s="234">
        <v>362404</v>
      </c>
      <c r="H426" s="234">
        <f t="shared" si="155"/>
        <v>1812020</v>
      </c>
      <c r="I426" s="234">
        <f t="shared" si="156"/>
        <v>2117680</v>
      </c>
      <c r="J426" s="283"/>
      <c r="K426" s="237">
        <v>61132</v>
      </c>
      <c r="L426" s="237">
        <f t="shared" si="157"/>
        <v>0</v>
      </c>
      <c r="M426" s="237">
        <v>362404</v>
      </c>
      <c r="N426" s="237">
        <f t="shared" si="158"/>
        <v>0</v>
      </c>
      <c r="O426" s="237">
        <f t="shared" si="159"/>
        <v>0</v>
      </c>
      <c r="P426" s="226">
        <f t="shared" si="153"/>
        <v>5</v>
      </c>
      <c r="Q426" s="241">
        <v>61132</v>
      </c>
      <c r="R426" s="241">
        <f t="shared" si="160"/>
        <v>305660</v>
      </c>
      <c r="S426" s="241">
        <v>362404</v>
      </c>
      <c r="T426" s="241">
        <f t="shared" si="161"/>
        <v>1812020</v>
      </c>
      <c r="U426" s="239">
        <f t="shared" si="162"/>
        <v>2117680</v>
      </c>
    </row>
    <row r="427" spans="1:21" ht="24" hidden="1" customHeight="1" x14ac:dyDescent="0.25">
      <c r="A427" s="240"/>
      <c r="B427" s="228" t="s">
        <v>303</v>
      </c>
      <c r="C427" s="240" t="s">
        <v>224</v>
      </c>
      <c r="D427" s="282">
        <v>16</v>
      </c>
      <c r="E427" s="234">
        <v>18340</v>
      </c>
      <c r="F427" s="234">
        <f t="shared" si="154"/>
        <v>293440</v>
      </c>
      <c r="G427" s="234">
        <v>50745</v>
      </c>
      <c r="H427" s="234">
        <f t="shared" si="155"/>
        <v>811920</v>
      </c>
      <c r="I427" s="234">
        <f t="shared" si="156"/>
        <v>1105360</v>
      </c>
      <c r="J427" s="283"/>
      <c r="K427" s="237">
        <v>18340</v>
      </c>
      <c r="L427" s="237">
        <f t="shared" si="157"/>
        <v>0</v>
      </c>
      <c r="M427" s="237">
        <v>50745</v>
      </c>
      <c r="N427" s="237">
        <f t="shared" si="158"/>
        <v>0</v>
      </c>
      <c r="O427" s="237">
        <f t="shared" si="159"/>
        <v>0</v>
      </c>
      <c r="P427" s="226">
        <f t="shared" si="153"/>
        <v>16</v>
      </c>
      <c r="Q427" s="241">
        <v>18340</v>
      </c>
      <c r="R427" s="241">
        <f t="shared" si="160"/>
        <v>293440</v>
      </c>
      <c r="S427" s="241">
        <v>50745</v>
      </c>
      <c r="T427" s="241">
        <f t="shared" si="161"/>
        <v>811920</v>
      </c>
      <c r="U427" s="239">
        <f t="shared" si="162"/>
        <v>1105360</v>
      </c>
    </row>
    <row r="428" spans="1:21" ht="17.45" hidden="1" customHeight="1" x14ac:dyDescent="0.25">
      <c r="A428" s="240"/>
      <c r="B428" s="228" t="s">
        <v>304</v>
      </c>
      <c r="C428" s="240" t="s">
        <v>213</v>
      </c>
      <c r="D428" s="282">
        <v>348</v>
      </c>
      <c r="E428" s="234">
        <v>635</v>
      </c>
      <c r="F428" s="234">
        <f t="shared" si="154"/>
        <v>220980</v>
      </c>
      <c r="G428" s="234">
        <v>889</v>
      </c>
      <c r="H428" s="234">
        <f t="shared" si="155"/>
        <v>309372</v>
      </c>
      <c r="I428" s="234">
        <f t="shared" si="156"/>
        <v>530352</v>
      </c>
      <c r="J428" s="283"/>
      <c r="K428" s="237">
        <v>635</v>
      </c>
      <c r="L428" s="237">
        <f t="shared" si="157"/>
        <v>0</v>
      </c>
      <c r="M428" s="237">
        <v>889</v>
      </c>
      <c r="N428" s="237">
        <f t="shared" si="158"/>
        <v>0</v>
      </c>
      <c r="O428" s="237">
        <f t="shared" si="159"/>
        <v>0</v>
      </c>
      <c r="P428" s="226">
        <f t="shared" si="153"/>
        <v>348</v>
      </c>
      <c r="Q428" s="241">
        <v>635</v>
      </c>
      <c r="R428" s="241">
        <f t="shared" si="160"/>
        <v>220980</v>
      </c>
      <c r="S428" s="241">
        <v>889</v>
      </c>
      <c r="T428" s="241">
        <f t="shared" si="161"/>
        <v>309372</v>
      </c>
      <c r="U428" s="239">
        <f t="shared" si="162"/>
        <v>530352</v>
      </c>
    </row>
    <row r="429" spans="1:21" ht="17.45" hidden="1" customHeight="1" x14ac:dyDescent="0.25">
      <c r="A429" s="240"/>
      <c r="B429" s="228" t="s">
        <v>305</v>
      </c>
      <c r="C429" s="240" t="s">
        <v>213</v>
      </c>
      <c r="D429" s="282">
        <v>133</v>
      </c>
      <c r="E429" s="234">
        <v>1310</v>
      </c>
      <c r="F429" s="234">
        <f t="shared" si="154"/>
        <v>174230</v>
      </c>
      <c r="G429" s="234">
        <v>1478</v>
      </c>
      <c r="H429" s="234">
        <f t="shared" si="155"/>
        <v>196574</v>
      </c>
      <c r="I429" s="234">
        <f t="shared" si="156"/>
        <v>370804</v>
      </c>
      <c r="J429" s="283"/>
      <c r="K429" s="237">
        <v>1310</v>
      </c>
      <c r="L429" s="237">
        <f t="shared" si="157"/>
        <v>0</v>
      </c>
      <c r="M429" s="237">
        <v>1478</v>
      </c>
      <c r="N429" s="237">
        <f t="shared" si="158"/>
        <v>0</v>
      </c>
      <c r="O429" s="237">
        <f t="shared" si="159"/>
        <v>0</v>
      </c>
      <c r="P429" s="226">
        <f t="shared" si="153"/>
        <v>133</v>
      </c>
      <c r="Q429" s="241">
        <v>1310</v>
      </c>
      <c r="R429" s="241">
        <f t="shared" si="160"/>
        <v>174230</v>
      </c>
      <c r="S429" s="241">
        <v>1478</v>
      </c>
      <c r="T429" s="241">
        <f t="shared" si="161"/>
        <v>196574</v>
      </c>
      <c r="U429" s="239">
        <f t="shared" si="162"/>
        <v>370804</v>
      </c>
    </row>
    <row r="430" spans="1:21" ht="17.45" hidden="1" customHeight="1" x14ac:dyDescent="0.25">
      <c r="A430" s="240"/>
      <c r="B430" s="228" t="s">
        <v>306</v>
      </c>
      <c r="C430" s="240" t="s">
        <v>31</v>
      </c>
      <c r="D430" s="282">
        <v>16</v>
      </c>
      <c r="E430" s="234">
        <v>3275</v>
      </c>
      <c r="F430" s="234">
        <f t="shared" si="154"/>
        <v>52400</v>
      </c>
      <c r="G430" s="234">
        <v>10674</v>
      </c>
      <c r="H430" s="234">
        <f t="shared" si="155"/>
        <v>170784</v>
      </c>
      <c r="I430" s="234">
        <f t="shared" si="156"/>
        <v>223184</v>
      </c>
      <c r="J430" s="283"/>
      <c r="K430" s="237">
        <v>3275</v>
      </c>
      <c r="L430" s="237">
        <f t="shared" si="157"/>
        <v>0</v>
      </c>
      <c r="M430" s="237">
        <v>10674</v>
      </c>
      <c r="N430" s="237">
        <f t="shared" si="158"/>
        <v>0</v>
      </c>
      <c r="O430" s="237">
        <f t="shared" si="159"/>
        <v>0</v>
      </c>
      <c r="P430" s="226">
        <f t="shared" si="153"/>
        <v>16</v>
      </c>
      <c r="Q430" s="241">
        <v>3275</v>
      </c>
      <c r="R430" s="241">
        <f t="shared" si="160"/>
        <v>52400</v>
      </c>
      <c r="S430" s="241">
        <v>10674</v>
      </c>
      <c r="T430" s="241">
        <f t="shared" si="161"/>
        <v>170784</v>
      </c>
      <c r="U430" s="239">
        <f t="shared" si="162"/>
        <v>223184</v>
      </c>
    </row>
    <row r="431" spans="1:21" ht="17.45" hidden="1" customHeight="1" x14ac:dyDescent="0.25">
      <c r="A431" s="240"/>
      <c r="B431" s="228" t="s">
        <v>286</v>
      </c>
      <c r="C431" s="240" t="s">
        <v>224</v>
      </c>
      <c r="D431" s="282">
        <v>1</v>
      </c>
      <c r="E431" s="234">
        <v>738840</v>
      </c>
      <c r="F431" s="234">
        <f t="shared" si="154"/>
        <v>738840</v>
      </c>
      <c r="G431" s="234"/>
      <c r="H431" s="234"/>
      <c r="I431" s="234">
        <f t="shared" si="156"/>
        <v>738840</v>
      </c>
      <c r="J431" s="283"/>
      <c r="K431" s="237">
        <v>738840</v>
      </c>
      <c r="L431" s="237">
        <f t="shared" si="157"/>
        <v>0</v>
      </c>
      <c r="M431" s="237"/>
      <c r="N431" s="237"/>
      <c r="O431" s="237">
        <f t="shared" si="159"/>
        <v>0</v>
      </c>
      <c r="P431" s="226">
        <f t="shared" si="153"/>
        <v>1</v>
      </c>
      <c r="Q431" s="241">
        <v>738840</v>
      </c>
      <c r="R431" s="241">
        <f t="shared" si="160"/>
        <v>738840</v>
      </c>
      <c r="S431" s="241"/>
      <c r="T431" s="241"/>
      <c r="U431" s="239">
        <f t="shared" si="162"/>
        <v>738840</v>
      </c>
    </row>
    <row r="432" spans="1:21" ht="17.45" customHeight="1" x14ac:dyDescent="0.25">
      <c r="A432" s="392" t="s">
        <v>511</v>
      </c>
      <c r="B432" s="324" t="s">
        <v>512</v>
      </c>
      <c r="C432" s="325"/>
      <c r="D432" s="316"/>
      <c r="E432" s="310"/>
      <c r="F432" s="310">
        <f>SUM(F433:F470)</f>
        <v>4060916.1999999997</v>
      </c>
      <c r="G432" s="310"/>
      <c r="H432" s="310">
        <f>SUM(H433:H470)</f>
        <v>11733122.4</v>
      </c>
      <c r="I432" s="310">
        <f>SUM(I433:I470)</f>
        <v>15794038.600000001</v>
      </c>
      <c r="J432" s="325"/>
      <c r="K432" s="332"/>
      <c r="L432" s="332">
        <f>SUM(L433:L470)</f>
        <v>122616</v>
      </c>
      <c r="M432" s="332"/>
      <c r="N432" s="332">
        <f>SUM(N433:N470)</f>
        <v>732401</v>
      </c>
      <c r="O432" s="332">
        <f>SUM(O433:O470)</f>
        <v>855017</v>
      </c>
      <c r="P432" s="226">
        <f t="shared" si="153"/>
        <v>0</v>
      </c>
      <c r="Q432" s="212"/>
      <c r="R432" s="212">
        <f>SUM(R433:R470)</f>
        <v>3938300.1999999997</v>
      </c>
      <c r="S432" s="212"/>
      <c r="T432" s="212">
        <f>SUM(T433:T470)</f>
        <v>11000722.4</v>
      </c>
      <c r="U432" s="212">
        <f>SUM(U433:U470)</f>
        <v>14939022.600000001</v>
      </c>
    </row>
    <row r="433" spans="1:21" ht="17.45" customHeight="1" x14ac:dyDescent="0.25">
      <c r="A433" s="392"/>
      <c r="B433" s="324" t="s">
        <v>393</v>
      </c>
      <c r="C433" s="349" t="s">
        <v>31</v>
      </c>
      <c r="D433" s="259">
        <v>19</v>
      </c>
      <c r="E433" s="208">
        <v>6288</v>
      </c>
      <c r="F433" s="208">
        <f t="shared" ref="F433:F468" si="163">E433*D433</f>
        <v>119472</v>
      </c>
      <c r="G433" s="208">
        <v>39720</v>
      </c>
      <c r="H433" s="208">
        <f t="shared" ref="H433:H464" si="164">G433*D433</f>
        <v>754680</v>
      </c>
      <c r="I433" s="208">
        <f t="shared" ref="I433:I470" si="165">H433+F433</f>
        <v>874152</v>
      </c>
      <c r="J433" s="349">
        <v>17</v>
      </c>
      <c r="K433" s="332">
        <v>6288</v>
      </c>
      <c r="L433" s="332">
        <f t="shared" ref="L433:L468" si="166">K433*J433</f>
        <v>106896</v>
      </c>
      <c r="M433" s="332">
        <v>39720</v>
      </c>
      <c r="N433" s="332">
        <f t="shared" ref="N433:N464" si="167">M433*J433</f>
        <v>675240</v>
      </c>
      <c r="O433" s="332">
        <f t="shared" ref="O433:O470" si="168">N433+L433</f>
        <v>782136</v>
      </c>
      <c r="P433" s="226">
        <f t="shared" si="153"/>
        <v>2</v>
      </c>
      <c r="Q433" s="212">
        <v>6288</v>
      </c>
      <c r="R433" s="212">
        <f t="shared" ref="R433:R468" si="169">Q433*P433</f>
        <v>12576</v>
      </c>
      <c r="S433" s="212">
        <v>39720</v>
      </c>
      <c r="T433" s="212">
        <f t="shared" ref="T433:T464" si="170">S433*P433</f>
        <v>79440</v>
      </c>
      <c r="U433" s="212">
        <f t="shared" ref="U433:U470" si="171">T433+R433</f>
        <v>92016</v>
      </c>
    </row>
    <row r="434" spans="1:21" ht="17.45" customHeight="1" x14ac:dyDescent="0.25">
      <c r="A434" s="392"/>
      <c r="B434" s="324" t="s">
        <v>513</v>
      </c>
      <c r="C434" s="349" t="s">
        <v>31</v>
      </c>
      <c r="D434" s="259">
        <v>65</v>
      </c>
      <c r="E434" s="208">
        <v>3144</v>
      </c>
      <c r="F434" s="208">
        <f t="shared" si="163"/>
        <v>204360</v>
      </c>
      <c r="G434" s="208">
        <v>11432</v>
      </c>
      <c r="H434" s="208">
        <f t="shared" si="164"/>
        <v>743080</v>
      </c>
      <c r="I434" s="208">
        <f t="shared" si="165"/>
        <v>947440</v>
      </c>
      <c r="J434" s="349">
        <v>5</v>
      </c>
      <c r="K434" s="332">
        <v>3144</v>
      </c>
      <c r="L434" s="332">
        <f t="shared" si="166"/>
        <v>15720</v>
      </c>
      <c r="M434" s="332">
        <v>11432.2</v>
      </c>
      <c r="N434" s="332">
        <f t="shared" si="167"/>
        <v>57161</v>
      </c>
      <c r="O434" s="332">
        <f t="shared" si="168"/>
        <v>72881</v>
      </c>
      <c r="P434" s="226">
        <f t="shared" si="153"/>
        <v>60</v>
      </c>
      <c r="Q434" s="212">
        <v>3144</v>
      </c>
      <c r="R434" s="212">
        <f t="shared" si="169"/>
        <v>188640</v>
      </c>
      <c r="S434" s="212">
        <v>11432</v>
      </c>
      <c r="T434" s="212">
        <f t="shared" si="170"/>
        <v>685920</v>
      </c>
      <c r="U434" s="212">
        <f t="shared" si="171"/>
        <v>874560</v>
      </c>
    </row>
    <row r="435" spans="1:21" ht="17.45" hidden="1" customHeight="1" x14ac:dyDescent="0.25">
      <c r="A435" s="206"/>
      <c r="B435" s="279" t="s">
        <v>514</v>
      </c>
      <c r="C435" s="259" t="s">
        <v>31</v>
      </c>
      <c r="D435" s="259">
        <v>1</v>
      </c>
      <c r="E435" s="208">
        <v>6288</v>
      </c>
      <c r="F435" s="208">
        <f t="shared" si="163"/>
        <v>6288</v>
      </c>
      <c r="G435" s="208">
        <v>48333</v>
      </c>
      <c r="H435" s="208">
        <f t="shared" si="164"/>
        <v>48333</v>
      </c>
      <c r="I435" s="208">
        <f t="shared" si="165"/>
        <v>54621</v>
      </c>
      <c r="J435" s="265"/>
      <c r="K435" s="210">
        <v>6288</v>
      </c>
      <c r="L435" s="210">
        <f t="shared" si="166"/>
        <v>0</v>
      </c>
      <c r="M435" s="210">
        <v>48333</v>
      </c>
      <c r="N435" s="210">
        <f t="shared" si="167"/>
        <v>0</v>
      </c>
      <c r="O435" s="210">
        <f t="shared" si="168"/>
        <v>0</v>
      </c>
      <c r="P435" s="226">
        <f t="shared" si="153"/>
        <v>1</v>
      </c>
      <c r="Q435" s="212">
        <v>6288</v>
      </c>
      <c r="R435" s="212">
        <f t="shared" si="169"/>
        <v>6288</v>
      </c>
      <c r="S435" s="212">
        <v>48333</v>
      </c>
      <c r="T435" s="212">
        <f t="shared" si="170"/>
        <v>48333</v>
      </c>
      <c r="U435" s="212">
        <f t="shared" si="171"/>
        <v>54621</v>
      </c>
    </row>
    <row r="436" spans="1:21" ht="17.45" hidden="1" customHeight="1" x14ac:dyDescent="0.25">
      <c r="A436" s="206"/>
      <c r="B436" s="279" t="s">
        <v>515</v>
      </c>
      <c r="C436" s="259" t="s">
        <v>31</v>
      </c>
      <c r="D436" s="259">
        <v>1</v>
      </c>
      <c r="E436" s="208">
        <v>6288</v>
      </c>
      <c r="F436" s="208">
        <f t="shared" si="163"/>
        <v>6288</v>
      </c>
      <c r="G436" s="208">
        <v>51977</v>
      </c>
      <c r="H436" s="208">
        <f t="shared" si="164"/>
        <v>51977</v>
      </c>
      <c r="I436" s="208">
        <f t="shared" si="165"/>
        <v>58265</v>
      </c>
      <c r="J436" s="265"/>
      <c r="K436" s="210">
        <v>6288</v>
      </c>
      <c r="L436" s="210">
        <f t="shared" si="166"/>
        <v>0</v>
      </c>
      <c r="M436" s="210">
        <v>51977</v>
      </c>
      <c r="N436" s="210">
        <f t="shared" si="167"/>
        <v>0</v>
      </c>
      <c r="O436" s="210">
        <f t="shared" si="168"/>
        <v>0</v>
      </c>
      <c r="P436" s="226">
        <f t="shared" si="153"/>
        <v>1</v>
      </c>
      <c r="Q436" s="212">
        <v>6288</v>
      </c>
      <c r="R436" s="212">
        <f t="shared" si="169"/>
        <v>6288</v>
      </c>
      <c r="S436" s="212">
        <v>51977</v>
      </c>
      <c r="T436" s="212">
        <f t="shared" si="170"/>
        <v>51977</v>
      </c>
      <c r="U436" s="212">
        <f t="shared" si="171"/>
        <v>58265</v>
      </c>
    </row>
    <row r="437" spans="1:21" ht="17.45" hidden="1" customHeight="1" x14ac:dyDescent="0.25">
      <c r="A437" s="206"/>
      <c r="B437" s="279" t="s">
        <v>515</v>
      </c>
      <c r="C437" s="259" t="s">
        <v>31</v>
      </c>
      <c r="D437" s="259">
        <v>1</v>
      </c>
      <c r="E437" s="208">
        <v>6288</v>
      </c>
      <c r="F437" s="208">
        <f t="shared" si="163"/>
        <v>6288</v>
      </c>
      <c r="G437" s="208">
        <v>51977</v>
      </c>
      <c r="H437" s="208">
        <f t="shared" si="164"/>
        <v>51977</v>
      </c>
      <c r="I437" s="208">
        <f t="shared" si="165"/>
        <v>58265</v>
      </c>
      <c r="J437" s="265"/>
      <c r="K437" s="210">
        <v>6288</v>
      </c>
      <c r="L437" s="210">
        <f t="shared" si="166"/>
        <v>0</v>
      </c>
      <c r="M437" s="210">
        <v>51977</v>
      </c>
      <c r="N437" s="210">
        <f t="shared" si="167"/>
        <v>0</v>
      </c>
      <c r="O437" s="210">
        <f t="shared" si="168"/>
        <v>0</v>
      </c>
      <c r="P437" s="226">
        <f t="shared" si="153"/>
        <v>1</v>
      </c>
      <c r="Q437" s="212">
        <v>6288</v>
      </c>
      <c r="R437" s="212">
        <f t="shared" si="169"/>
        <v>6288</v>
      </c>
      <c r="S437" s="212">
        <v>51977</v>
      </c>
      <c r="T437" s="212">
        <f t="shared" si="170"/>
        <v>51977</v>
      </c>
      <c r="U437" s="212">
        <f t="shared" si="171"/>
        <v>58265</v>
      </c>
    </row>
    <row r="438" spans="1:21" ht="17.45" hidden="1" customHeight="1" x14ac:dyDescent="0.25">
      <c r="A438" s="206"/>
      <c r="B438" s="279" t="s">
        <v>516</v>
      </c>
      <c r="C438" s="259" t="s">
        <v>31</v>
      </c>
      <c r="D438" s="259">
        <v>2</v>
      </c>
      <c r="E438" s="208">
        <v>6288</v>
      </c>
      <c r="F438" s="208">
        <f t="shared" si="163"/>
        <v>12576</v>
      </c>
      <c r="G438" s="208">
        <v>76653</v>
      </c>
      <c r="H438" s="208">
        <f t="shared" si="164"/>
        <v>153306</v>
      </c>
      <c r="I438" s="208">
        <f t="shared" si="165"/>
        <v>165882</v>
      </c>
      <c r="J438" s="265"/>
      <c r="K438" s="210">
        <v>6288</v>
      </c>
      <c r="L438" s="210">
        <f t="shared" si="166"/>
        <v>0</v>
      </c>
      <c r="M438" s="210">
        <v>76653</v>
      </c>
      <c r="N438" s="210">
        <f t="shared" si="167"/>
        <v>0</v>
      </c>
      <c r="O438" s="210">
        <f t="shared" si="168"/>
        <v>0</v>
      </c>
      <c r="P438" s="226">
        <f t="shared" si="153"/>
        <v>2</v>
      </c>
      <c r="Q438" s="212">
        <v>6288</v>
      </c>
      <c r="R438" s="212">
        <f t="shared" si="169"/>
        <v>12576</v>
      </c>
      <c r="S438" s="212">
        <v>76653</v>
      </c>
      <c r="T438" s="212">
        <f t="shared" si="170"/>
        <v>153306</v>
      </c>
      <c r="U438" s="212">
        <f t="shared" si="171"/>
        <v>165882</v>
      </c>
    </row>
    <row r="439" spans="1:21" ht="17.45" hidden="1" customHeight="1" x14ac:dyDescent="0.25">
      <c r="A439" s="206"/>
      <c r="B439" s="279" t="s">
        <v>517</v>
      </c>
      <c r="C439" s="259" t="s">
        <v>31</v>
      </c>
      <c r="D439" s="259">
        <v>1</v>
      </c>
      <c r="E439" s="208">
        <v>6288</v>
      </c>
      <c r="F439" s="208">
        <f t="shared" si="163"/>
        <v>6288</v>
      </c>
      <c r="G439" s="208">
        <v>73866</v>
      </c>
      <c r="H439" s="208">
        <f t="shared" si="164"/>
        <v>73866</v>
      </c>
      <c r="I439" s="208">
        <f t="shared" si="165"/>
        <v>80154</v>
      </c>
      <c r="J439" s="265"/>
      <c r="K439" s="210">
        <v>6288</v>
      </c>
      <c r="L439" s="210">
        <f t="shared" si="166"/>
        <v>0</v>
      </c>
      <c r="M439" s="210">
        <v>73866</v>
      </c>
      <c r="N439" s="210">
        <f t="shared" si="167"/>
        <v>0</v>
      </c>
      <c r="O439" s="210">
        <f t="shared" si="168"/>
        <v>0</v>
      </c>
      <c r="P439" s="226">
        <f t="shared" si="153"/>
        <v>1</v>
      </c>
      <c r="Q439" s="212">
        <v>6288</v>
      </c>
      <c r="R439" s="212">
        <f t="shared" si="169"/>
        <v>6288</v>
      </c>
      <c r="S439" s="212">
        <v>73866</v>
      </c>
      <c r="T439" s="212">
        <f t="shared" si="170"/>
        <v>73866</v>
      </c>
      <c r="U439" s="212">
        <f t="shared" si="171"/>
        <v>80154</v>
      </c>
    </row>
    <row r="440" spans="1:21" ht="17.45" hidden="1" customHeight="1" x14ac:dyDescent="0.25">
      <c r="A440" s="206"/>
      <c r="B440" s="279" t="s">
        <v>518</v>
      </c>
      <c r="C440" s="259" t="s">
        <v>31</v>
      </c>
      <c r="D440" s="259">
        <v>1</v>
      </c>
      <c r="E440" s="208">
        <v>6288</v>
      </c>
      <c r="F440" s="208">
        <f t="shared" si="163"/>
        <v>6288</v>
      </c>
      <c r="G440" s="208">
        <v>55684</v>
      </c>
      <c r="H440" s="208">
        <f t="shared" si="164"/>
        <v>55684</v>
      </c>
      <c r="I440" s="208">
        <f t="shared" si="165"/>
        <v>61972</v>
      </c>
      <c r="J440" s="265"/>
      <c r="K440" s="210">
        <v>6288</v>
      </c>
      <c r="L440" s="210">
        <f t="shared" si="166"/>
        <v>0</v>
      </c>
      <c r="M440" s="210">
        <v>55684</v>
      </c>
      <c r="N440" s="210">
        <f t="shared" si="167"/>
        <v>0</v>
      </c>
      <c r="O440" s="210">
        <f t="shared" si="168"/>
        <v>0</v>
      </c>
      <c r="P440" s="226">
        <f t="shared" si="153"/>
        <v>1</v>
      </c>
      <c r="Q440" s="212">
        <v>6288</v>
      </c>
      <c r="R440" s="212">
        <f t="shared" si="169"/>
        <v>6288</v>
      </c>
      <c r="S440" s="212">
        <v>55684</v>
      </c>
      <c r="T440" s="212">
        <f t="shared" si="170"/>
        <v>55684</v>
      </c>
      <c r="U440" s="212">
        <f t="shared" si="171"/>
        <v>61972</v>
      </c>
    </row>
    <row r="441" spans="1:21" ht="17.45" hidden="1" customHeight="1" x14ac:dyDescent="0.25">
      <c r="A441" s="206"/>
      <c r="B441" s="279" t="s">
        <v>519</v>
      </c>
      <c r="C441" s="259" t="s">
        <v>31</v>
      </c>
      <c r="D441" s="259">
        <v>32</v>
      </c>
      <c r="E441" s="208">
        <v>2615</v>
      </c>
      <c r="F441" s="208">
        <f t="shared" si="163"/>
        <v>83680</v>
      </c>
      <c r="G441" s="208">
        <v>5902</v>
      </c>
      <c r="H441" s="208">
        <f t="shared" si="164"/>
        <v>188864</v>
      </c>
      <c r="I441" s="208">
        <f t="shared" si="165"/>
        <v>272544</v>
      </c>
      <c r="J441" s="265"/>
      <c r="K441" s="210">
        <v>2615</v>
      </c>
      <c r="L441" s="210">
        <f t="shared" si="166"/>
        <v>0</v>
      </c>
      <c r="M441" s="210">
        <v>5902</v>
      </c>
      <c r="N441" s="210">
        <f t="shared" si="167"/>
        <v>0</v>
      </c>
      <c r="O441" s="210">
        <f t="shared" si="168"/>
        <v>0</v>
      </c>
      <c r="P441" s="226">
        <f t="shared" si="153"/>
        <v>32</v>
      </c>
      <c r="Q441" s="212">
        <v>2615</v>
      </c>
      <c r="R441" s="212">
        <f t="shared" si="169"/>
        <v>83680</v>
      </c>
      <c r="S441" s="212">
        <v>5902</v>
      </c>
      <c r="T441" s="212">
        <f t="shared" si="170"/>
        <v>188864</v>
      </c>
      <c r="U441" s="212">
        <f t="shared" si="171"/>
        <v>272544</v>
      </c>
    </row>
    <row r="442" spans="1:21" ht="17.45" hidden="1" customHeight="1" x14ac:dyDescent="0.25">
      <c r="A442" s="206"/>
      <c r="B442" s="279" t="s">
        <v>520</v>
      </c>
      <c r="C442" s="259" t="s">
        <v>32</v>
      </c>
      <c r="D442" s="259">
        <v>100</v>
      </c>
      <c r="E442" s="208">
        <v>354</v>
      </c>
      <c r="F442" s="208">
        <f t="shared" si="163"/>
        <v>35400</v>
      </c>
      <c r="G442" s="208">
        <v>9430</v>
      </c>
      <c r="H442" s="208">
        <f t="shared" si="164"/>
        <v>943000</v>
      </c>
      <c r="I442" s="208">
        <f t="shared" si="165"/>
        <v>978400</v>
      </c>
      <c r="J442" s="265"/>
      <c r="K442" s="210">
        <v>354</v>
      </c>
      <c r="L442" s="210">
        <f t="shared" si="166"/>
        <v>0</v>
      </c>
      <c r="M442" s="210">
        <v>9430</v>
      </c>
      <c r="N442" s="210">
        <f t="shared" si="167"/>
        <v>0</v>
      </c>
      <c r="O442" s="210">
        <f t="shared" si="168"/>
        <v>0</v>
      </c>
      <c r="P442" s="226">
        <f t="shared" si="153"/>
        <v>100</v>
      </c>
      <c r="Q442" s="212">
        <v>354</v>
      </c>
      <c r="R442" s="212">
        <f t="shared" si="169"/>
        <v>35400</v>
      </c>
      <c r="S442" s="212">
        <v>9430</v>
      </c>
      <c r="T442" s="212">
        <f t="shared" si="170"/>
        <v>943000</v>
      </c>
      <c r="U442" s="212">
        <f t="shared" si="171"/>
        <v>978400</v>
      </c>
    </row>
    <row r="443" spans="1:21" ht="17.45" hidden="1" customHeight="1" x14ac:dyDescent="0.25">
      <c r="A443" s="206"/>
      <c r="B443" s="279" t="s">
        <v>521</v>
      </c>
      <c r="C443" s="259" t="s">
        <v>32</v>
      </c>
      <c r="D443" s="259">
        <v>610</v>
      </c>
      <c r="E443" s="208">
        <v>244</v>
      </c>
      <c r="F443" s="208">
        <f t="shared" si="163"/>
        <v>148840</v>
      </c>
      <c r="G443" s="208">
        <v>3762</v>
      </c>
      <c r="H443" s="208">
        <f t="shared" si="164"/>
        <v>2294820</v>
      </c>
      <c r="I443" s="208">
        <f t="shared" si="165"/>
        <v>2443660</v>
      </c>
      <c r="J443" s="265"/>
      <c r="K443" s="210">
        <v>244</v>
      </c>
      <c r="L443" s="210">
        <f t="shared" si="166"/>
        <v>0</v>
      </c>
      <c r="M443" s="210">
        <v>3762</v>
      </c>
      <c r="N443" s="210">
        <f t="shared" si="167"/>
        <v>0</v>
      </c>
      <c r="O443" s="210">
        <f t="shared" si="168"/>
        <v>0</v>
      </c>
      <c r="P443" s="226">
        <f t="shared" si="153"/>
        <v>610</v>
      </c>
      <c r="Q443" s="212">
        <v>244</v>
      </c>
      <c r="R443" s="212">
        <f t="shared" si="169"/>
        <v>148840</v>
      </c>
      <c r="S443" s="212">
        <v>3762</v>
      </c>
      <c r="T443" s="212">
        <f t="shared" si="170"/>
        <v>2294820</v>
      </c>
      <c r="U443" s="212">
        <f t="shared" si="171"/>
        <v>2443660</v>
      </c>
    </row>
    <row r="444" spans="1:21" ht="17.45" hidden="1" customHeight="1" x14ac:dyDescent="0.25">
      <c r="A444" s="206"/>
      <c r="B444" s="279" t="s">
        <v>522</v>
      </c>
      <c r="C444" s="259" t="s">
        <v>32</v>
      </c>
      <c r="D444" s="259">
        <v>260</v>
      </c>
      <c r="E444" s="208">
        <v>186</v>
      </c>
      <c r="F444" s="208">
        <f t="shared" si="163"/>
        <v>48360</v>
      </c>
      <c r="G444" s="208">
        <v>1500</v>
      </c>
      <c r="H444" s="208">
        <f t="shared" si="164"/>
        <v>390000</v>
      </c>
      <c r="I444" s="208">
        <f t="shared" si="165"/>
        <v>438360</v>
      </c>
      <c r="J444" s="265"/>
      <c r="K444" s="210">
        <v>186</v>
      </c>
      <c r="L444" s="210">
        <f t="shared" si="166"/>
        <v>0</v>
      </c>
      <c r="M444" s="210">
        <v>1500</v>
      </c>
      <c r="N444" s="210">
        <f t="shared" si="167"/>
        <v>0</v>
      </c>
      <c r="O444" s="210">
        <f t="shared" si="168"/>
        <v>0</v>
      </c>
      <c r="P444" s="226">
        <f t="shared" si="153"/>
        <v>260</v>
      </c>
      <c r="Q444" s="212">
        <v>186</v>
      </c>
      <c r="R444" s="212">
        <f t="shared" si="169"/>
        <v>48360</v>
      </c>
      <c r="S444" s="212">
        <v>1500</v>
      </c>
      <c r="T444" s="212">
        <f t="shared" si="170"/>
        <v>390000</v>
      </c>
      <c r="U444" s="212">
        <f t="shared" si="171"/>
        <v>438360</v>
      </c>
    </row>
    <row r="445" spans="1:21" ht="17.45" hidden="1" customHeight="1" x14ac:dyDescent="0.25">
      <c r="A445" s="206"/>
      <c r="B445" s="279" t="s">
        <v>523</v>
      </c>
      <c r="C445" s="259" t="s">
        <v>32</v>
      </c>
      <c r="D445" s="259">
        <v>1610</v>
      </c>
      <c r="E445" s="208">
        <v>182</v>
      </c>
      <c r="F445" s="208">
        <f t="shared" si="163"/>
        <v>293020</v>
      </c>
      <c r="G445" s="208">
        <v>1086</v>
      </c>
      <c r="H445" s="208">
        <f t="shared" si="164"/>
        <v>1748460</v>
      </c>
      <c r="I445" s="208">
        <f t="shared" si="165"/>
        <v>2041480</v>
      </c>
      <c r="J445" s="265"/>
      <c r="K445" s="210">
        <v>182</v>
      </c>
      <c r="L445" s="210">
        <f t="shared" si="166"/>
        <v>0</v>
      </c>
      <c r="M445" s="210">
        <v>1086</v>
      </c>
      <c r="N445" s="210">
        <f t="shared" si="167"/>
        <v>0</v>
      </c>
      <c r="O445" s="210">
        <f t="shared" si="168"/>
        <v>0</v>
      </c>
      <c r="P445" s="226">
        <f t="shared" si="153"/>
        <v>1610</v>
      </c>
      <c r="Q445" s="212">
        <v>182</v>
      </c>
      <c r="R445" s="212">
        <f t="shared" si="169"/>
        <v>293020</v>
      </c>
      <c r="S445" s="212">
        <v>1086</v>
      </c>
      <c r="T445" s="212">
        <f t="shared" si="170"/>
        <v>1748460</v>
      </c>
      <c r="U445" s="212">
        <f t="shared" si="171"/>
        <v>2041480</v>
      </c>
    </row>
    <row r="446" spans="1:21" ht="17.45" hidden="1" customHeight="1" x14ac:dyDescent="0.25">
      <c r="A446" s="206"/>
      <c r="B446" s="279" t="s">
        <v>524</v>
      </c>
      <c r="C446" s="259" t="s">
        <v>32</v>
      </c>
      <c r="D446" s="259">
        <v>40</v>
      </c>
      <c r="E446" s="208">
        <v>182</v>
      </c>
      <c r="F446" s="208">
        <f t="shared" si="163"/>
        <v>7280</v>
      </c>
      <c r="G446" s="208">
        <v>611</v>
      </c>
      <c r="H446" s="208">
        <f t="shared" si="164"/>
        <v>24440</v>
      </c>
      <c r="I446" s="208">
        <f t="shared" si="165"/>
        <v>31720</v>
      </c>
      <c r="J446" s="265"/>
      <c r="K446" s="210">
        <v>182</v>
      </c>
      <c r="L446" s="210">
        <f t="shared" si="166"/>
        <v>0</v>
      </c>
      <c r="M446" s="210">
        <v>611</v>
      </c>
      <c r="N446" s="210">
        <f t="shared" si="167"/>
        <v>0</v>
      </c>
      <c r="O446" s="210">
        <f t="shared" si="168"/>
        <v>0</v>
      </c>
      <c r="P446" s="226">
        <f t="shared" si="153"/>
        <v>40</v>
      </c>
      <c r="Q446" s="212">
        <v>182</v>
      </c>
      <c r="R446" s="212">
        <f t="shared" si="169"/>
        <v>7280</v>
      </c>
      <c r="S446" s="212">
        <v>611</v>
      </c>
      <c r="T446" s="212">
        <f t="shared" si="170"/>
        <v>24440</v>
      </c>
      <c r="U446" s="212">
        <f t="shared" si="171"/>
        <v>31720</v>
      </c>
    </row>
    <row r="447" spans="1:21" ht="17.45" hidden="1" customHeight="1" x14ac:dyDescent="0.25">
      <c r="A447" s="206"/>
      <c r="B447" s="279" t="s">
        <v>525</v>
      </c>
      <c r="C447" s="259" t="s">
        <v>32</v>
      </c>
      <c r="D447" s="259">
        <v>760</v>
      </c>
      <c r="E447" s="208">
        <v>182</v>
      </c>
      <c r="F447" s="208">
        <f t="shared" si="163"/>
        <v>138320</v>
      </c>
      <c r="G447" s="208">
        <v>497</v>
      </c>
      <c r="H447" s="208">
        <f t="shared" si="164"/>
        <v>377720</v>
      </c>
      <c r="I447" s="208">
        <f t="shared" si="165"/>
        <v>516040</v>
      </c>
      <c r="J447" s="265"/>
      <c r="K447" s="210">
        <v>182</v>
      </c>
      <c r="L447" s="210">
        <f t="shared" si="166"/>
        <v>0</v>
      </c>
      <c r="M447" s="210">
        <v>497</v>
      </c>
      <c r="N447" s="210">
        <f t="shared" si="167"/>
        <v>0</v>
      </c>
      <c r="O447" s="210">
        <f t="shared" si="168"/>
        <v>0</v>
      </c>
      <c r="P447" s="226">
        <f t="shared" si="153"/>
        <v>760</v>
      </c>
      <c r="Q447" s="212">
        <v>182</v>
      </c>
      <c r="R447" s="212">
        <f t="shared" si="169"/>
        <v>138320</v>
      </c>
      <c r="S447" s="212">
        <v>497</v>
      </c>
      <c r="T447" s="212">
        <f t="shared" si="170"/>
        <v>377720</v>
      </c>
      <c r="U447" s="212">
        <f t="shared" si="171"/>
        <v>516040</v>
      </c>
    </row>
    <row r="448" spans="1:21" ht="17.45" hidden="1" customHeight="1" x14ac:dyDescent="0.25">
      <c r="A448" s="206"/>
      <c r="B448" s="279" t="s">
        <v>526</v>
      </c>
      <c r="C448" s="259" t="s">
        <v>32</v>
      </c>
      <c r="D448" s="259">
        <v>210</v>
      </c>
      <c r="E448" s="208">
        <v>182</v>
      </c>
      <c r="F448" s="208">
        <f t="shared" si="163"/>
        <v>38220</v>
      </c>
      <c r="G448" s="208">
        <v>322</v>
      </c>
      <c r="H448" s="208">
        <f t="shared" si="164"/>
        <v>67620</v>
      </c>
      <c r="I448" s="208">
        <f t="shared" si="165"/>
        <v>105840</v>
      </c>
      <c r="J448" s="265"/>
      <c r="K448" s="210">
        <v>182</v>
      </c>
      <c r="L448" s="210">
        <f t="shared" si="166"/>
        <v>0</v>
      </c>
      <c r="M448" s="210">
        <v>322</v>
      </c>
      <c r="N448" s="210">
        <f t="shared" si="167"/>
        <v>0</v>
      </c>
      <c r="O448" s="210">
        <f t="shared" si="168"/>
        <v>0</v>
      </c>
      <c r="P448" s="226">
        <f t="shared" si="153"/>
        <v>210</v>
      </c>
      <c r="Q448" s="212">
        <v>182</v>
      </c>
      <c r="R448" s="212">
        <f t="shared" si="169"/>
        <v>38220</v>
      </c>
      <c r="S448" s="212">
        <v>322</v>
      </c>
      <c r="T448" s="212">
        <f t="shared" si="170"/>
        <v>67620</v>
      </c>
      <c r="U448" s="212">
        <f t="shared" si="171"/>
        <v>105840</v>
      </c>
    </row>
    <row r="449" spans="1:21" ht="17.45" hidden="1" customHeight="1" x14ac:dyDescent="0.25">
      <c r="A449" s="206"/>
      <c r="B449" s="279" t="s">
        <v>527</v>
      </c>
      <c r="C449" s="259" t="s">
        <v>32</v>
      </c>
      <c r="D449" s="259">
        <v>1320</v>
      </c>
      <c r="E449" s="208">
        <v>182</v>
      </c>
      <c r="F449" s="208">
        <f t="shared" si="163"/>
        <v>240240</v>
      </c>
      <c r="G449" s="208">
        <v>185</v>
      </c>
      <c r="H449" s="208">
        <f t="shared" si="164"/>
        <v>244200</v>
      </c>
      <c r="I449" s="208">
        <f t="shared" si="165"/>
        <v>484440</v>
      </c>
      <c r="J449" s="265"/>
      <c r="K449" s="210">
        <v>182</v>
      </c>
      <c r="L449" s="210">
        <f t="shared" si="166"/>
        <v>0</v>
      </c>
      <c r="M449" s="210">
        <v>185</v>
      </c>
      <c r="N449" s="210">
        <f t="shared" si="167"/>
        <v>0</v>
      </c>
      <c r="O449" s="210">
        <f t="shared" si="168"/>
        <v>0</v>
      </c>
      <c r="P449" s="226">
        <f t="shared" si="153"/>
        <v>1320</v>
      </c>
      <c r="Q449" s="212">
        <v>182</v>
      </c>
      <c r="R449" s="212">
        <f t="shared" si="169"/>
        <v>240240</v>
      </c>
      <c r="S449" s="212">
        <v>185</v>
      </c>
      <c r="T449" s="212">
        <f t="shared" si="170"/>
        <v>244200</v>
      </c>
      <c r="U449" s="212">
        <f t="shared" si="171"/>
        <v>484440</v>
      </c>
    </row>
    <row r="450" spans="1:21" ht="17.45" hidden="1" customHeight="1" x14ac:dyDescent="0.25">
      <c r="A450" s="206"/>
      <c r="B450" s="279" t="s">
        <v>528</v>
      </c>
      <c r="C450" s="259" t="s">
        <v>31</v>
      </c>
      <c r="D450" s="259">
        <v>20</v>
      </c>
      <c r="E450" s="208">
        <v>262</v>
      </c>
      <c r="F450" s="208">
        <f t="shared" si="163"/>
        <v>5240</v>
      </c>
      <c r="G450" s="208">
        <v>200</v>
      </c>
      <c r="H450" s="208">
        <f t="shared" si="164"/>
        <v>4000</v>
      </c>
      <c r="I450" s="208">
        <f t="shared" si="165"/>
        <v>9240</v>
      </c>
      <c r="J450" s="265"/>
      <c r="K450" s="210">
        <v>262</v>
      </c>
      <c r="L450" s="210">
        <f t="shared" si="166"/>
        <v>0</v>
      </c>
      <c r="M450" s="210">
        <v>200</v>
      </c>
      <c r="N450" s="210">
        <f t="shared" si="167"/>
        <v>0</v>
      </c>
      <c r="O450" s="210">
        <f t="shared" si="168"/>
        <v>0</v>
      </c>
      <c r="P450" s="226">
        <f t="shared" si="153"/>
        <v>20</v>
      </c>
      <c r="Q450" s="212">
        <v>262</v>
      </c>
      <c r="R450" s="212">
        <f t="shared" si="169"/>
        <v>5240</v>
      </c>
      <c r="S450" s="212">
        <v>200</v>
      </c>
      <c r="T450" s="212">
        <f t="shared" si="170"/>
        <v>4000</v>
      </c>
      <c r="U450" s="212">
        <f t="shared" si="171"/>
        <v>9240</v>
      </c>
    </row>
    <row r="451" spans="1:21" ht="17.45" hidden="1" customHeight="1" x14ac:dyDescent="0.25">
      <c r="A451" s="206"/>
      <c r="B451" s="279" t="s">
        <v>528</v>
      </c>
      <c r="C451" s="259" t="s">
        <v>31</v>
      </c>
      <c r="D451" s="259">
        <v>250</v>
      </c>
      <c r="E451" s="208">
        <v>262</v>
      </c>
      <c r="F451" s="208">
        <f t="shared" si="163"/>
        <v>65500</v>
      </c>
      <c r="G451" s="208">
        <v>81</v>
      </c>
      <c r="H451" s="208">
        <f t="shared" si="164"/>
        <v>20250</v>
      </c>
      <c r="I451" s="208">
        <f t="shared" si="165"/>
        <v>85750</v>
      </c>
      <c r="J451" s="265"/>
      <c r="K451" s="210">
        <v>262</v>
      </c>
      <c r="L451" s="210">
        <f t="shared" si="166"/>
        <v>0</v>
      </c>
      <c r="M451" s="210">
        <v>81</v>
      </c>
      <c r="N451" s="210">
        <f t="shared" si="167"/>
        <v>0</v>
      </c>
      <c r="O451" s="210">
        <f t="shared" si="168"/>
        <v>0</v>
      </c>
      <c r="P451" s="226">
        <f t="shared" si="153"/>
        <v>250</v>
      </c>
      <c r="Q451" s="212">
        <v>262</v>
      </c>
      <c r="R451" s="212">
        <f t="shared" si="169"/>
        <v>65500</v>
      </c>
      <c r="S451" s="212">
        <v>81</v>
      </c>
      <c r="T451" s="212">
        <f t="shared" si="170"/>
        <v>20250</v>
      </c>
      <c r="U451" s="212">
        <f t="shared" si="171"/>
        <v>85750</v>
      </c>
    </row>
    <row r="452" spans="1:21" ht="17.45" hidden="1" customHeight="1" x14ac:dyDescent="0.25">
      <c r="A452" s="206"/>
      <c r="B452" s="279" t="s">
        <v>529</v>
      </c>
      <c r="C452" s="259" t="s">
        <v>31</v>
      </c>
      <c r="D452" s="259">
        <v>32</v>
      </c>
      <c r="E452" s="208">
        <v>131</v>
      </c>
      <c r="F452" s="208">
        <f t="shared" si="163"/>
        <v>4192</v>
      </c>
      <c r="G452" s="208">
        <v>3435</v>
      </c>
      <c r="H452" s="208">
        <f t="shared" si="164"/>
        <v>109920</v>
      </c>
      <c r="I452" s="208">
        <f t="shared" si="165"/>
        <v>114112</v>
      </c>
      <c r="J452" s="265"/>
      <c r="K452" s="210">
        <v>131</v>
      </c>
      <c r="L452" s="210">
        <f t="shared" si="166"/>
        <v>0</v>
      </c>
      <c r="M452" s="210">
        <v>3435</v>
      </c>
      <c r="N452" s="210">
        <f t="shared" si="167"/>
        <v>0</v>
      </c>
      <c r="O452" s="210">
        <f t="shared" si="168"/>
        <v>0</v>
      </c>
      <c r="P452" s="226">
        <f t="shared" si="153"/>
        <v>32</v>
      </c>
      <c r="Q452" s="212">
        <v>131</v>
      </c>
      <c r="R452" s="212">
        <f t="shared" si="169"/>
        <v>4192</v>
      </c>
      <c r="S452" s="212">
        <v>3435</v>
      </c>
      <c r="T452" s="212">
        <f t="shared" si="170"/>
        <v>109920</v>
      </c>
      <c r="U452" s="212">
        <f t="shared" si="171"/>
        <v>114112</v>
      </c>
    </row>
    <row r="453" spans="1:21" ht="17.45" hidden="1" customHeight="1" x14ac:dyDescent="0.25">
      <c r="A453" s="206"/>
      <c r="B453" s="279" t="s">
        <v>530</v>
      </c>
      <c r="C453" s="259" t="s">
        <v>32</v>
      </c>
      <c r="D453" s="259">
        <v>636</v>
      </c>
      <c r="E453" s="208">
        <v>838</v>
      </c>
      <c r="F453" s="208">
        <f t="shared" si="163"/>
        <v>532968</v>
      </c>
      <c r="G453" s="208">
        <v>1759</v>
      </c>
      <c r="H453" s="208">
        <f t="shared" si="164"/>
        <v>1118724</v>
      </c>
      <c r="I453" s="208">
        <f t="shared" si="165"/>
        <v>1651692</v>
      </c>
      <c r="J453" s="265"/>
      <c r="K453" s="210">
        <v>838</v>
      </c>
      <c r="L453" s="210">
        <f t="shared" si="166"/>
        <v>0</v>
      </c>
      <c r="M453" s="210">
        <v>1759</v>
      </c>
      <c r="N453" s="210">
        <f t="shared" si="167"/>
        <v>0</v>
      </c>
      <c r="O453" s="210">
        <f t="shared" si="168"/>
        <v>0</v>
      </c>
      <c r="P453" s="226">
        <f t="shared" si="153"/>
        <v>636</v>
      </c>
      <c r="Q453" s="212">
        <v>838</v>
      </c>
      <c r="R453" s="212">
        <f t="shared" si="169"/>
        <v>532968</v>
      </c>
      <c r="S453" s="212">
        <v>1759</v>
      </c>
      <c r="T453" s="212">
        <f t="shared" si="170"/>
        <v>1118724</v>
      </c>
      <c r="U453" s="212">
        <f t="shared" si="171"/>
        <v>1651692</v>
      </c>
    </row>
    <row r="454" spans="1:21" ht="17.45" hidden="1" customHeight="1" x14ac:dyDescent="0.25">
      <c r="A454" s="206"/>
      <c r="B454" s="279" t="s">
        <v>531</v>
      </c>
      <c r="C454" s="259" t="s">
        <v>31</v>
      </c>
      <c r="D454" s="259">
        <v>20</v>
      </c>
      <c r="E454" s="208">
        <v>1965</v>
      </c>
      <c r="F454" s="208">
        <f t="shared" si="163"/>
        <v>39300</v>
      </c>
      <c r="G454" s="208">
        <v>20595</v>
      </c>
      <c r="H454" s="208">
        <f t="shared" si="164"/>
        <v>411900</v>
      </c>
      <c r="I454" s="208">
        <f t="shared" si="165"/>
        <v>451200</v>
      </c>
      <c r="J454" s="265"/>
      <c r="K454" s="210">
        <v>1965</v>
      </c>
      <c r="L454" s="210">
        <f t="shared" si="166"/>
        <v>0</v>
      </c>
      <c r="M454" s="210">
        <v>20595</v>
      </c>
      <c r="N454" s="210">
        <f t="shared" si="167"/>
        <v>0</v>
      </c>
      <c r="O454" s="210">
        <f t="shared" si="168"/>
        <v>0</v>
      </c>
      <c r="P454" s="226">
        <f t="shared" si="153"/>
        <v>20</v>
      </c>
      <c r="Q454" s="212">
        <v>1965</v>
      </c>
      <c r="R454" s="212">
        <f t="shared" si="169"/>
        <v>39300</v>
      </c>
      <c r="S454" s="212">
        <v>20595</v>
      </c>
      <c r="T454" s="212">
        <f t="shared" si="170"/>
        <v>411900</v>
      </c>
      <c r="U454" s="212">
        <f t="shared" si="171"/>
        <v>451200</v>
      </c>
    </row>
    <row r="455" spans="1:21" ht="27" hidden="1" customHeight="1" x14ac:dyDescent="0.25">
      <c r="A455" s="206"/>
      <c r="B455" s="279" t="s">
        <v>463</v>
      </c>
      <c r="C455" s="259" t="s">
        <v>32</v>
      </c>
      <c r="D455" s="259">
        <v>860</v>
      </c>
      <c r="E455" s="208">
        <v>246</v>
      </c>
      <c r="F455" s="208">
        <f t="shared" si="163"/>
        <v>211560</v>
      </c>
      <c r="G455" s="208">
        <v>101</v>
      </c>
      <c r="H455" s="208">
        <f t="shared" si="164"/>
        <v>86860</v>
      </c>
      <c r="I455" s="208">
        <f t="shared" si="165"/>
        <v>298420</v>
      </c>
      <c r="J455" s="265"/>
      <c r="K455" s="210">
        <v>246</v>
      </c>
      <c r="L455" s="210">
        <f t="shared" si="166"/>
        <v>0</v>
      </c>
      <c r="M455" s="210">
        <v>101</v>
      </c>
      <c r="N455" s="210">
        <f t="shared" si="167"/>
        <v>0</v>
      </c>
      <c r="O455" s="210">
        <f t="shared" si="168"/>
        <v>0</v>
      </c>
      <c r="P455" s="226">
        <f t="shared" si="153"/>
        <v>860</v>
      </c>
      <c r="Q455" s="212">
        <v>246</v>
      </c>
      <c r="R455" s="212">
        <f t="shared" si="169"/>
        <v>211560</v>
      </c>
      <c r="S455" s="212">
        <v>101</v>
      </c>
      <c r="T455" s="212">
        <f t="shared" si="170"/>
        <v>86860</v>
      </c>
      <c r="U455" s="212">
        <f t="shared" si="171"/>
        <v>298420</v>
      </c>
    </row>
    <row r="456" spans="1:21" ht="17.45" hidden="1" customHeight="1" x14ac:dyDescent="0.25">
      <c r="A456" s="206"/>
      <c r="B456" s="279" t="s">
        <v>532</v>
      </c>
      <c r="C456" s="259" t="s">
        <v>31</v>
      </c>
      <c r="D456" s="259">
        <v>64</v>
      </c>
      <c r="E456" s="208">
        <v>131</v>
      </c>
      <c r="F456" s="208">
        <f t="shared" si="163"/>
        <v>8384</v>
      </c>
      <c r="G456" s="208">
        <v>408</v>
      </c>
      <c r="H456" s="208">
        <f t="shared" si="164"/>
        <v>26112</v>
      </c>
      <c r="I456" s="208">
        <f t="shared" si="165"/>
        <v>34496</v>
      </c>
      <c r="J456" s="265"/>
      <c r="K456" s="210">
        <v>131</v>
      </c>
      <c r="L456" s="210">
        <f t="shared" si="166"/>
        <v>0</v>
      </c>
      <c r="M456" s="210">
        <v>408</v>
      </c>
      <c r="N456" s="210">
        <f t="shared" si="167"/>
        <v>0</v>
      </c>
      <c r="O456" s="210">
        <f t="shared" si="168"/>
        <v>0</v>
      </c>
      <c r="P456" s="226">
        <f t="shared" si="153"/>
        <v>64</v>
      </c>
      <c r="Q456" s="212">
        <v>131</v>
      </c>
      <c r="R456" s="212">
        <f t="shared" si="169"/>
        <v>8384</v>
      </c>
      <c r="S456" s="212">
        <v>408</v>
      </c>
      <c r="T456" s="212">
        <f t="shared" si="170"/>
        <v>26112</v>
      </c>
      <c r="U456" s="212">
        <f t="shared" si="171"/>
        <v>34496</v>
      </c>
    </row>
    <row r="457" spans="1:21" ht="17.45" hidden="1" customHeight="1" x14ac:dyDescent="0.25">
      <c r="A457" s="206"/>
      <c r="B457" s="279" t="s">
        <v>465</v>
      </c>
      <c r="C457" s="259" t="s">
        <v>32</v>
      </c>
      <c r="D457" s="259">
        <v>400</v>
      </c>
      <c r="E457" s="208">
        <v>66</v>
      </c>
      <c r="F457" s="208">
        <f t="shared" si="163"/>
        <v>26400</v>
      </c>
      <c r="G457" s="208">
        <v>167</v>
      </c>
      <c r="H457" s="208">
        <f t="shared" si="164"/>
        <v>66800</v>
      </c>
      <c r="I457" s="208">
        <f t="shared" si="165"/>
        <v>93200</v>
      </c>
      <c r="J457" s="265"/>
      <c r="K457" s="210">
        <v>66</v>
      </c>
      <c r="L457" s="210">
        <f t="shared" si="166"/>
        <v>0</v>
      </c>
      <c r="M457" s="210">
        <v>167</v>
      </c>
      <c r="N457" s="210">
        <f t="shared" si="167"/>
        <v>0</v>
      </c>
      <c r="O457" s="210">
        <f t="shared" si="168"/>
        <v>0</v>
      </c>
      <c r="P457" s="226">
        <f t="shared" si="153"/>
        <v>400</v>
      </c>
      <c r="Q457" s="212">
        <v>66</v>
      </c>
      <c r="R457" s="212">
        <f t="shared" si="169"/>
        <v>26400</v>
      </c>
      <c r="S457" s="212">
        <v>167</v>
      </c>
      <c r="T457" s="212">
        <f t="shared" si="170"/>
        <v>66800</v>
      </c>
      <c r="U457" s="212">
        <f t="shared" si="171"/>
        <v>93200</v>
      </c>
    </row>
    <row r="458" spans="1:21" ht="17.45" hidden="1" customHeight="1" x14ac:dyDescent="0.25">
      <c r="A458" s="206"/>
      <c r="B458" s="279" t="s">
        <v>466</v>
      </c>
      <c r="C458" s="259" t="s">
        <v>31</v>
      </c>
      <c r="D458" s="259">
        <v>1240</v>
      </c>
      <c r="E458" s="208">
        <v>33</v>
      </c>
      <c r="F458" s="208">
        <f t="shared" si="163"/>
        <v>40920</v>
      </c>
      <c r="G458" s="208">
        <v>37</v>
      </c>
      <c r="H458" s="208">
        <f t="shared" si="164"/>
        <v>45880</v>
      </c>
      <c r="I458" s="208">
        <f t="shared" si="165"/>
        <v>86800</v>
      </c>
      <c r="J458" s="265"/>
      <c r="K458" s="210">
        <v>33</v>
      </c>
      <c r="L458" s="210">
        <f t="shared" si="166"/>
        <v>0</v>
      </c>
      <c r="M458" s="210">
        <v>37</v>
      </c>
      <c r="N458" s="210">
        <f t="shared" si="167"/>
        <v>0</v>
      </c>
      <c r="O458" s="210">
        <f t="shared" si="168"/>
        <v>0</v>
      </c>
      <c r="P458" s="226">
        <f t="shared" si="153"/>
        <v>1240</v>
      </c>
      <c r="Q458" s="212">
        <v>33</v>
      </c>
      <c r="R458" s="212">
        <f t="shared" si="169"/>
        <v>40920</v>
      </c>
      <c r="S458" s="212">
        <v>37</v>
      </c>
      <c r="T458" s="212">
        <f t="shared" si="170"/>
        <v>45880</v>
      </c>
      <c r="U458" s="212">
        <f t="shared" si="171"/>
        <v>86800</v>
      </c>
    </row>
    <row r="459" spans="1:21" ht="17.45" hidden="1" customHeight="1" x14ac:dyDescent="0.25">
      <c r="A459" s="206"/>
      <c r="B459" s="279" t="s">
        <v>464</v>
      </c>
      <c r="C459" s="259" t="s">
        <v>31</v>
      </c>
      <c r="D459" s="259">
        <v>120</v>
      </c>
      <c r="E459" s="208">
        <v>262</v>
      </c>
      <c r="F459" s="208">
        <f t="shared" si="163"/>
        <v>31440</v>
      </c>
      <c r="G459" s="208">
        <v>681</v>
      </c>
      <c r="H459" s="208">
        <f t="shared" si="164"/>
        <v>81720</v>
      </c>
      <c r="I459" s="208">
        <f t="shared" si="165"/>
        <v>113160</v>
      </c>
      <c r="J459" s="265"/>
      <c r="K459" s="210">
        <v>262</v>
      </c>
      <c r="L459" s="210">
        <f t="shared" si="166"/>
        <v>0</v>
      </c>
      <c r="M459" s="210">
        <v>681</v>
      </c>
      <c r="N459" s="210">
        <f t="shared" si="167"/>
        <v>0</v>
      </c>
      <c r="O459" s="210">
        <f t="shared" si="168"/>
        <v>0</v>
      </c>
      <c r="P459" s="226">
        <f t="shared" si="153"/>
        <v>120</v>
      </c>
      <c r="Q459" s="212">
        <v>262</v>
      </c>
      <c r="R459" s="212">
        <f t="shared" si="169"/>
        <v>31440</v>
      </c>
      <c r="S459" s="212">
        <v>681</v>
      </c>
      <c r="T459" s="212">
        <f t="shared" si="170"/>
        <v>81720</v>
      </c>
      <c r="U459" s="212">
        <f t="shared" si="171"/>
        <v>113160</v>
      </c>
    </row>
    <row r="460" spans="1:21" ht="26.25" hidden="1" customHeight="1" x14ac:dyDescent="0.25">
      <c r="A460" s="206"/>
      <c r="B460" s="279" t="s">
        <v>533</v>
      </c>
      <c r="C460" s="259" t="s">
        <v>32</v>
      </c>
      <c r="D460" s="259">
        <v>10</v>
      </c>
      <c r="E460" s="208">
        <v>66</v>
      </c>
      <c r="F460" s="208">
        <f t="shared" si="163"/>
        <v>660</v>
      </c>
      <c r="G460" s="208">
        <v>348</v>
      </c>
      <c r="H460" s="208">
        <f t="shared" si="164"/>
        <v>3480</v>
      </c>
      <c r="I460" s="208">
        <f t="shared" si="165"/>
        <v>4140</v>
      </c>
      <c r="J460" s="265"/>
      <c r="K460" s="210">
        <v>66</v>
      </c>
      <c r="L460" s="210">
        <f t="shared" si="166"/>
        <v>0</v>
      </c>
      <c r="M460" s="210">
        <v>348</v>
      </c>
      <c r="N460" s="210">
        <f t="shared" si="167"/>
        <v>0</v>
      </c>
      <c r="O460" s="210">
        <f t="shared" si="168"/>
        <v>0</v>
      </c>
      <c r="P460" s="226">
        <f t="shared" si="153"/>
        <v>10</v>
      </c>
      <c r="Q460" s="212">
        <v>66</v>
      </c>
      <c r="R460" s="212">
        <f t="shared" si="169"/>
        <v>660</v>
      </c>
      <c r="S460" s="212">
        <v>348</v>
      </c>
      <c r="T460" s="212">
        <f t="shared" si="170"/>
        <v>3480</v>
      </c>
      <c r="U460" s="212">
        <f t="shared" si="171"/>
        <v>4140</v>
      </c>
    </row>
    <row r="461" spans="1:21" ht="17.45" hidden="1" customHeight="1" x14ac:dyDescent="0.25">
      <c r="A461" s="206"/>
      <c r="B461" s="279" t="s">
        <v>469</v>
      </c>
      <c r="C461" s="259" t="s">
        <v>32</v>
      </c>
      <c r="D461" s="259">
        <v>1500</v>
      </c>
      <c r="E461" s="208">
        <v>459</v>
      </c>
      <c r="F461" s="208">
        <f t="shared" si="163"/>
        <v>688500</v>
      </c>
      <c r="G461" s="208">
        <v>369</v>
      </c>
      <c r="H461" s="208">
        <f t="shared" si="164"/>
        <v>553500</v>
      </c>
      <c r="I461" s="208">
        <f t="shared" si="165"/>
        <v>1242000</v>
      </c>
      <c r="J461" s="265"/>
      <c r="K461" s="210">
        <v>459</v>
      </c>
      <c r="L461" s="210">
        <f t="shared" si="166"/>
        <v>0</v>
      </c>
      <c r="M461" s="210">
        <v>369</v>
      </c>
      <c r="N461" s="210">
        <f t="shared" si="167"/>
        <v>0</v>
      </c>
      <c r="O461" s="210">
        <f t="shared" si="168"/>
        <v>0</v>
      </c>
      <c r="P461" s="226">
        <f t="shared" si="153"/>
        <v>1500</v>
      </c>
      <c r="Q461" s="212">
        <v>459</v>
      </c>
      <c r="R461" s="212">
        <f t="shared" si="169"/>
        <v>688500</v>
      </c>
      <c r="S461" s="212">
        <v>369</v>
      </c>
      <c r="T461" s="212">
        <f t="shared" si="170"/>
        <v>553500</v>
      </c>
      <c r="U461" s="212">
        <f t="shared" si="171"/>
        <v>1242000</v>
      </c>
    </row>
    <row r="462" spans="1:21" ht="17.45" hidden="1" customHeight="1" x14ac:dyDescent="0.25">
      <c r="A462" s="206"/>
      <c r="B462" s="279" t="s">
        <v>534</v>
      </c>
      <c r="C462" s="259" t="s">
        <v>32</v>
      </c>
      <c r="D462" s="259">
        <v>105</v>
      </c>
      <c r="E462" s="208">
        <v>459</v>
      </c>
      <c r="F462" s="208">
        <f t="shared" si="163"/>
        <v>48195</v>
      </c>
      <c r="G462" s="208">
        <v>255</v>
      </c>
      <c r="H462" s="208">
        <f t="shared" si="164"/>
        <v>26775</v>
      </c>
      <c r="I462" s="208">
        <f t="shared" si="165"/>
        <v>74970</v>
      </c>
      <c r="J462" s="265"/>
      <c r="K462" s="210">
        <v>459</v>
      </c>
      <c r="L462" s="210">
        <f t="shared" si="166"/>
        <v>0</v>
      </c>
      <c r="M462" s="210">
        <v>255</v>
      </c>
      <c r="N462" s="210">
        <f t="shared" si="167"/>
        <v>0</v>
      </c>
      <c r="O462" s="210">
        <f t="shared" si="168"/>
        <v>0</v>
      </c>
      <c r="P462" s="226">
        <f t="shared" si="153"/>
        <v>105</v>
      </c>
      <c r="Q462" s="212">
        <v>459</v>
      </c>
      <c r="R462" s="212">
        <f t="shared" si="169"/>
        <v>48195</v>
      </c>
      <c r="S462" s="212">
        <v>255</v>
      </c>
      <c r="T462" s="212">
        <f t="shared" si="170"/>
        <v>26775</v>
      </c>
      <c r="U462" s="212">
        <f t="shared" si="171"/>
        <v>74970</v>
      </c>
    </row>
    <row r="463" spans="1:21" ht="17.45" hidden="1" customHeight="1" x14ac:dyDescent="0.25">
      <c r="A463" s="206"/>
      <c r="B463" s="279" t="s">
        <v>535</v>
      </c>
      <c r="C463" s="259" t="s">
        <v>32</v>
      </c>
      <c r="D463" s="259">
        <v>40</v>
      </c>
      <c r="E463" s="208">
        <v>1284</v>
      </c>
      <c r="F463" s="208">
        <f t="shared" si="163"/>
        <v>51360</v>
      </c>
      <c r="G463" s="208">
        <v>2241</v>
      </c>
      <c r="H463" s="208">
        <f t="shared" si="164"/>
        <v>89640</v>
      </c>
      <c r="I463" s="208">
        <f t="shared" si="165"/>
        <v>141000</v>
      </c>
      <c r="J463" s="265"/>
      <c r="K463" s="210">
        <v>1284</v>
      </c>
      <c r="L463" s="210">
        <f t="shared" si="166"/>
        <v>0</v>
      </c>
      <c r="M463" s="210">
        <v>2241</v>
      </c>
      <c r="N463" s="210">
        <f t="shared" si="167"/>
        <v>0</v>
      </c>
      <c r="O463" s="210">
        <f t="shared" si="168"/>
        <v>0</v>
      </c>
      <c r="P463" s="226">
        <f t="shared" si="153"/>
        <v>40</v>
      </c>
      <c r="Q463" s="212">
        <v>1284</v>
      </c>
      <c r="R463" s="212">
        <f t="shared" si="169"/>
        <v>51360</v>
      </c>
      <c r="S463" s="212">
        <v>2241</v>
      </c>
      <c r="T463" s="212">
        <f t="shared" si="170"/>
        <v>89640</v>
      </c>
      <c r="U463" s="212">
        <f t="shared" si="171"/>
        <v>141000</v>
      </c>
    </row>
    <row r="464" spans="1:21" ht="17.45" hidden="1" customHeight="1" x14ac:dyDescent="0.25">
      <c r="A464" s="206"/>
      <c r="B464" s="279" t="s">
        <v>536</v>
      </c>
      <c r="C464" s="259" t="s">
        <v>32</v>
      </c>
      <c r="D464" s="259">
        <v>780</v>
      </c>
      <c r="E464" s="208">
        <v>1048</v>
      </c>
      <c r="F464" s="208">
        <f t="shared" si="163"/>
        <v>817440</v>
      </c>
      <c r="G464" s="208">
        <v>1084</v>
      </c>
      <c r="H464" s="208">
        <f t="shared" si="164"/>
        <v>845520</v>
      </c>
      <c r="I464" s="208">
        <f t="shared" si="165"/>
        <v>1662960</v>
      </c>
      <c r="J464" s="265"/>
      <c r="K464" s="210">
        <v>1048</v>
      </c>
      <c r="L464" s="210">
        <f t="shared" si="166"/>
        <v>0</v>
      </c>
      <c r="M464" s="210">
        <v>1084</v>
      </c>
      <c r="N464" s="210">
        <f t="shared" si="167"/>
        <v>0</v>
      </c>
      <c r="O464" s="210">
        <f t="shared" si="168"/>
        <v>0</v>
      </c>
      <c r="P464" s="226">
        <f t="shared" si="153"/>
        <v>780</v>
      </c>
      <c r="Q464" s="212">
        <v>1048</v>
      </c>
      <c r="R464" s="212">
        <f t="shared" si="169"/>
        <v>817440</v>
      </c>
      <c r="S464" s="212">
        <v>1084</v>
      </c>
      <c r="T464" s="212">
        <f t="shared" si="170"/>
        <v>845520</v>
      </c>
      <c r="U464" s="212">
        <f t="shared" si="171"/>
        <v>1662960</v>
      </c>
    </row>
    <row r="465" spans="1:21" ht="17.45" hidden="1" customHeight="1" x14ac:dyDescent="0.25">
      <c r="A465" s="206"/>
      <c r="B465" s="279" t="s">
        <v>537</v>
      </c>
      <c r="C465" s="259" t="s">
        <v>171</v>
      </c>
      <c r="D465" s="259">
        <v>2.7</v>
      </c>
      <c r="E465" s="208">
        <v>1250</v>
      </c>
      <c r="F465" s="208">
        <f t="shared" si="163"/>
        <v>3375</v>
      </c>
      <c r="G465" s="208"/>
      <c r="H465" s="208"/>
      <c r="I465" s="208">
        <f t="shared" si="165"/>
        <v>3375</v>
      </c>
      <c r="J465" s="265"/>
      <c r="K465" s="210">
        <v>1250</v>
      </c>
      <c r="L465" s="210">
        <f t="shared" si="166"/>
        <v>0</v>
      </c>
      <c r="M465" s="210"/>
      <c r="N465" s="210"/>
      <c r="O465" s="210">
        <f t="shared" si="168"/>
        <v>0</v>
      </c>
      <c r="P465" s="226">
        <f t="shared" si="153"/>
        <v>2.7</v>
      </c>
      <c r="Q465" s="212">
        <v>1250</v>
      </c>
      <c r="R465" s="212">
        <f t="shared" si="169"/>
        <v>3375</v>
      </c>
      <c r="S465" s="212"/>
      <c r="T465" s="212"/>
      <c r="U465" s="212">
        <f t="shared" si="171"/>
        <v>3375</v>
      </c>
    </row>
    <row r="466" spans="1:21" ht="17.45" hidden="1" customHeight="1" x14ac:dyDescent="0.25">
      <c r="A466" s="206"/>
      <c r="B466" s="279" t="s">
        <v>538</v>
      </c>
      <c r="C466" s="207" t="s">
        <v>171</v>
      </c>
      <c r="D466" s="207">
        <v>1.2</v>
      </c>
      <c r="E466" s="208">
        <v>1522</v>
      </c>
      <c r="F466" s="208">
        <f t="shared" si="163"/>
        <v>1826.3999999999999</v>
      </c>
      <c r="G466" s="208">
        <v>1092</v>
      </c>
      <c r="H466" s="208">
        <f>G466*D466</f>
        <v>1310.3999999999999</v>
      </c>
      <c r="I466" s="208">
        <f t="shared" si="165"/>
        <v>3136.7999999999997</v>
      </c>
      <c r="J466" s="209"/>
      <c r="K466" s="210">
        <v>1522</v>
      </c>
      <c r="L466" s="210">
        <f t="shared" si="166"/>
        <v>0</v>
      </c>
      <c r="M466" s="210">
        <v>1092</v>
      </c>
      <c r="N466" s="210">
        <f>M466*J466</f>
        <v>0</v>
      </c>
      <c r="O466" s="210">
        <f t="shared" si="168"/>
        <v>0</v>
      </c>
      <c r="P466" s="226">
        <f t="shared" si="153"/>
        <v>1.2</v>
      </c>
      <c r="Q466" s="212">
        <v>1522</v>
      </c>
      <c r="R466" s="212">
        <f t="shared" si="169"/>
        <v>1826.3999999999999</v>
      </c>
      <c r="S466" s="212">
        <v>1092</v>
      </c>
      <c r="T466" s="212">
        <f>S466*P466</f>
        <v>1310.3999999999999</v>
      </c>
      <c r="U466" s="212">
        <f t="shared" si="171"/>
        <v>3136.7999999999997</v>
      </c>
    </row>
    <row r="467" spans="1:21" ht="17.45" hidden="1" customHeight="1" x14ac:dyDescent="0.25">
      <c r="A467" s="206"/>
      <c r="B467" s="279" t="s">
        <v>539</v>
      </c>
      <c r="C467" s="259" t="s">
        <v>171</v>
      </c>
      <c r="D467" s="259">
        <v>1.5</v>
      </c>
      <c r="E467" s="208">
        <v>1250</v>
      </c>
      <c r="F467" s="208">
        <f t="shared" si="163"/>
        <v>1875</v>
      </c>
      <c r="G467" s="208"/>
      <c r="H467" s="208"/>
      <c r="I467" s="208">
        <f t="shared" si="165"/>
        <v>1875</v>
      </c>
      <c r="J467" s="265"/>
      <c r="K467" s="210">
        <v>1250</v>
      </c>
      <c r="L467" s="210">
        <f t="shared" si="166"/>
        <v>0</v>
      </c>
      <c r="M467" s="210"/>
      <c r="N467" s="210"/>
      <c r="O467" s="210">
        <f t="shared" si="168"/>
        <v>0</v>
      </c>
      <c r="P467" s="226">
        <f t="shared" si="153"/>
        <v>1.5</v>
      </c>
      <c r="Q467" s="212">
        <v>1250</v>
      </c>
      <c r="R467" s="212">
        <f t="shared" si="169"/>
        <v>1875</v>
      </c>
      <c r="S467" s="212"/>
      <c r="T467" s="212"/>
      <c r="U467" s="212">
        <f t="shared" si="171"/>
        <v>1875</v>
      </c>
    </row>
    <row r="468" spans="1:21" ht="17.45" hidden="1" customHeight="1" x14ac:dyDescent="0.25">
      <c r="A468" s="206"/>
      <c r="B468" s="279" t="s">
        <v>540</v>
      </c>
      <c r="C468" s="259" t="s">
        <v>171</v>
      </c>
      <c r="D468" s="259">
        <v>1.2</v>
      </c>
      <c r="E468" s="208">
        <v>3144</v>
      </c>
      <c r="F468" s="208">
        <f t="shared" si="163"/>
        <v>3772.7999999999997</v>
      </c>
      <c r="G468" s="208"/>
      <c r="H468" s="208"/>
      <c r="I468" s="208">
        <f t="shared" si="165"/>
        <v>3772.7999999999997</v>
      </c>
      <c r="J468" s="265"/>
      <c r="K468" s="210">
        <v>3144</v>
      </c>
      <c r="L468" s="210">
        <f t="shared" si="166"/>
        <v>0</v>
      </c>
      <c r="M468" s="210"/>
      <c r="N468" s="210"/>
      <c r="O468" s="210">
        <f t="shared" si="168"/>
        <v>0</v>
      </c>
      <c r="P468" s="226">
        <f t="shared" si="153"/>
        <v>1.2</v>
      </c>
      <c r="Q468" s="212">
        <v>3144</v>
      </c>
      <c r="R468" s="212">
        <f t="shared" si="169"/>
        <v>3772.7999999999997</v>
      </c>
      <c r="S468" s="212"/>
      <c r="T468" s="212"/>
      <c r="U468" s="212">
        <f t="shared" si="171"/>
        <v>3772.7999999999997</v>
      </c>
    </row>
    <row r="469" spans="1:21" ht="17.45" hidden="1" customHeight="1" x14ac:dyDescent="0.25">
      <c r="A469" s="206"/>
      <c r="B469" s="279" t="s">
        <v>268</v>
      </c>
      <c r="C469" s="259" t="s">
        <v>224</v>
      </c>
      <c r="D469" s="259">
        <v>1</v>
      </c>
      <c r="E469" s="208"/>
      <c r="F469" s="208"/>
      <c r="G469" s="208">
        <v>28704</v>
      </c>
      <c r="H469" s="208">
        <f>G469*D469</f>
        <v>28704</v>
      </c>
      <c r="I469" s="208">
        <f t="shared" si="165"/>
        <v>28704</v>
      </c>
      <c r="J469" s="265"/>
      <c r="K469" s="210"/>
      <c r="L469" s="210"/>
      <c r="M469" s="210">
        <v>28704</v>
      </c>
      <c r="N469" s="210">
        <f>M469*J469</f>
        <v>0</v>
      </c>
      <c r="O469" s="210">
        <f t="shared" si="168"/>
        <v>0</v>
      </c>
      <c r="P469" s="226">
        <f t="shared" si="153"/>
        <v>1</v>
      </c>
      <c r="Q469" s="212"/>
      <c r="R469" s="212"/>
      <c r="S469" s="212">
        <v>28704</v>
      </c>
      <c r="T469" s="212">
        <f>S469*P469</f>
        <v>28704</v>
      </c>
      <c r="U469" s="212">
        <f t="shared" si="171"/>
        <v>28704</v>
      </c>
    </row>
    <row r="470" spans="1:21" ht="17.45" hidden="1" customHeight="1" x14ac:dyDescent="0.25">
      <c r="A470" s="206"/>
      <c r="B470" s="279" t="s">
        <v>358</v>
      </c>
      <c r="C470" s="259" t="s">
        <v>224</v>
      </c>
      <c r="D470" s="259">
        <v>1</v>
      </c>
      <c r="E470" s="208">
        <v>76800</v>
      </c>
      <c r="F470" s="208">
        <f>E470*D470</f>
        <v>76800</v>
      </c>
      <c r="G470" s="208"/>
      <c r="H470" s="208"/>
      <c r="I470" s="208">
        <f t="shared" si="165"/>
        <v>76800</v>
      </c>
      <c r="J470" s="265"/>
      <c r="K470" s="210">
        <v>76800</v>
      </c>
      <c r="L470" s="210">
        <f>K470*J470</f>
        <v>0</v>
      </c>
      <c r="M470" s="210"/>
      <c r="N470" s="210"/>
      <c r="O470" s="210">
        <f t="shared" si="168"/>
        <v>0</v>
      </c>
      <c r="P470" s="226">
        <f t="shared" si="153"/>
        <v>1</v>
      </c>
      <c r="Q470" s="212">
        <v>76800</v>
      </c>
      <c r="R470" s="212">
        <f>Q470*P470</f>
        <v>76800</v>
      </c>
      <c r="S470" s="212"/>
      <c r="T470" s="212"/>
      <c r="U470" s="212">
        <f t="shared" si="171"/>
        <v>76800</v>
      </c>
    </row>
    <row r="471" spans="1:21" ht="17.45" hidden="1" customHeight="1" x14ac:dyDescent="0.25">
      <c r="A471" s="206" t="s">
        <v>541</v>
      </c>
      <c r="B471" s="279" t="s">
        <v>542</v>
      </c>
      <c r="C471" s="207"/>
      <c r="D471" s="207"/>
      <c r="E471" s="208"/>
      <c r="F471" s="208">
        <f>SUM(F472:F489)</f>
        <v>557177</v>
      </c>
      <c r="G471" s="208"/>
      <c r="H471" s="208">
        <f>SUM(H472:H489)</f>
        <v>1249679</v>
      </c>
      <c r="I471" s="208">
        <f>SUM(I472:I489)</f>
        <v>1806856</v>
      </c>
      <c r="J471" s="209"/>
      <c r="K471" s="210"/>
      <c r="L471" s="210">
        <f>SUM(L472:L489)</f>
        <v>0</v>
      </c>
      <c r="M471" s="210"/>
      <c r="N471" s="210">
        <f>SUM(N472:N489)</f>
        <v>0</v>
      </c>
      <c r="O471" s="210">
        <f>SUM(O472:O489)</f>
        <v>0</v>
      </c>
      <c r="P471" s="226">
        <f t="shared" si="153"/>
        <v>0</v>
      </c>
      <c r="Q471" s="212"/>
      <c r="R471" s="212">
        <f>SUM(R472:R489)</f>
        <v>557177</v>
      </c>
      <c r="S471" s="212"/>
      <c r="T471" s="212">
        <f>SUM(T472:T489)</f>
        <v>1249679</v>
      </c>
      <c r="U471" s="212">
        <f>SUM(U472:U489)</f>
        <v>1806856</v>
      </c>
    </row>
    <row r="472" spans="1:21" ht="17.45" hidden="1" customHeight="1" x14ac:dyDescent="0.25">
      <c r="A472" s="206"/>
      <c r="B472" s="279" t="s">
        <v>393</v>
      </c>
      <c r="C472" s="259" t="s">
        <v>31</v>
      </c>
      <c r="D472" s="259">
        <v>1</v>
      </c>
      <c r="E472" s="208">
        <v>5502</v>
      </c>
      <c r="F472" s="208">
        <f t="shared" ref="F472:F487" si="172">E472*D472</f>
        <v>5502</v>
      </c>
      <c r="G472" s="208">
        <v>87964</v>
      </c>
      <c r="H472" s="208">
        <f t="shared" ref="H472:H488" si="173">G472*D472</f>
        <v>87964</v>
      </c>
      <c r="I472" s="208">
        <f t="shared" ref="I472:I489" si="174">H472+F472</f>
        <v>93466</v>
      </c>
      <c r="J472" s="265"/>
      <c r="K472" s="210">
        <v>5502</v>
      </c>
      <c r="L472" s="210">
        <f t="shared" ref="L472:L487" si="175">K472*J472</f>
        <v>0</v>
      </c>
      <c r="M472" s="210">
        <v>87964</v>
      </c>
      <c r="N472" s="210">
        <f t="shared" ref="N472:N488" si="176">M472*J472</f>
        <v>0</v>
      </c>
      <c r="O472" s="210">
        <f t="shared" ref="O472:O489" si="177">N472+L472</f>
        <v>0</v>
      </c>
      <c r="P472" s="226">
        <f t="shared" si="153"/>
        <v>1</v>
      </c>
      <c r="Q472" s="212">
        <v>5502</v>
      </c>
      <c r="R472" s="212">
        <f t="shared" ref="R472:R487" si="178">Q472*P472</f>
        <v>5502</v>
      </c>
      <c r="S472" s="212">
        <v>87964</v>
      </c>
      <c r="T472" s="212">
        <f t="shared" ref="T472:T488" si="179">S472*P472</f>
        <v>87964</v>
      </c>
      <c r="U472" s="212">
        <f t="shared" ref="U472:U489" si="180">T472+R472</f>
        <v>93466</v>
      </c>
    </row>
    <row r="473" spans="1:21" ht="17.45" hidden="1" customHeight="1" x14ac:dyDescent="0.25">
      <c r="A473" s="206"/>
      <c r="B473" s="279" t="s">
        <v>393</v>
      </c>
      <c r="C473" s="259" t="s">
        <v>32</v>
      </c>
      <c r="D473" s="259">
        <v>70</v>
      </c>
      <c r="E473" s="208">
        <v>314</v>
      </c>
      <c r="F473" s="208">
        <f t="shared" si="172"/>
        <v>21980</v>
      </c>
      <c r="G473" s="208">
        <v>2857</v>
      </c>
      <c r="H473" s="208">
        <f t="shared" si="173"/>
        <v>199990</v>
      </c>
      <c r="I473" s="208">
        <f t="shared" si="174"/>
        <v>221970</v>
      </c>
      <c r="J473" s="265"/>
      <c r="K473" s="210">
        <v>314</v>
      </c>
      <c r="L473" s="210">
        <f t="shared" si="175"/>
        <v>0</v>
      </c>
      <c r="M473" s="210">
        <v>2857</v>
      </c>
      <c r="N473" s="210">
        <f t="shared" si="176"/>
        <v>0</v>
      </c>
      <c r="O473" s="210">
        <f t="shared" si="177"/>
        <v>0</v>
      </c>
      <c r="P473" s="226">
        <f t="shared" si="153"/>
        <v>70</v>
      </c>
      <c r="Q473" s="212">
        <v>314</v>
      </c>
      <c r="R473" s="212">
        <f t="shared" si="178"/>
        <v>21980</v>
      </c>
      <c r="S473" s="212">
        <v>2857</v>
      </c>
      <c r="T473" s="212">
        <f t="shared" si="179"/>
        <v>199990</v>
      </c>
      <c r="U473" s="212">
        <f t="shared" si="180"/>
        <v>221970</v>
      </c>
    </row>
    <row r="474" spans="1:21" ht="17.45" hidden="1" customHeight="1" x14ac:dyDescent="0.25">
      <c r="A474" s="206"/>
      <c r="B474" s="279" t="s">
        <v>460</v>
      </c>
      <c r="C474" s="259" t="s">
        <v>32</v>
      </c>
      <c r="D474" s="259">
        <v>15</v>
      </c>
      <c r="E474" s="208">
        <v>162</v>
      </c>
      <c r="F474" s="208">
        <f t="shared" si="172"/>
        <v>2430</v>
      </c>
      <c r="G474" s="208">
        <v>497</v>
      </c>
      <c r="H474" s="208">
        <f t="shared" si="173"/>
        <v>7455</v>
      </c>
      <c r="I474" s="208">
        <f t="shared" si="174"/>
        <v>9885</v>
      </c>
      <c r="J474" s="265"/>
      <c r="K474" s="210">
        <v>162</v>
      </c>
      <c r="L474" s="210">
        <f t="shared" si="175"/>
        <v>0</v>
      </c>
      <c r="M474" s="210">
        <v>497</v>
      </c>
      <c r="N474" s="210">
        <f t="shared" si="176"/>
        <v>0</v>
      </c>
      <c r="O474" s="210">
        <f t="shared" si="177"/>
        <v>0</v>
      </c>
      <c r="P474" s="226">
        <f t="shared" si="153"/>
        <v>15</v>
      </c>
      <c r="Q474" s="212">
        <v>162</v>
      </c>
      <c r="R474" s="212">
        <f t="shared" si="178"/>
        <v>2430</v>
      </c>
      <c r="S474" s="212">
        <v>497</v>
      </c>
      <c r="T474" s="212">
        <f t="shared" si="179"/>
        <v>7455</v>
      </c>
      <c r="U474" s="212">
        <f t="shared" si="180"/>
        <v>9885</v>
      </c>
    </row>
    <row r="475" spans="1:21" ht="17.45" hidden="1" customHeight="1" x14ac:dyDescent="0.25">
      <c r="A475" s="206"/>
      <c r="B475" s="279" t="s">
        <v>460</v>
      </c>
      <c r="C475" s="259" t="s">
        <v>32</v>
      </c>
      <c r="D475" s="259">
        <v>350</v>
      </c>
      <c r="E475" s="208">
        <v>162</v>
      </c>
      <c r="F475" s="208">
        <f t="shared" si="172"/>
        <v>56700</v>
      </c>
      <c r="G475" s="208">
        <v>434</v>
      </c>
      <c r="H475" s="208">
        <f t="shared" si="173"/>
        <v>151900</v>
      </c>
      <c r="I475" s="208">
        <f t="shared" si="174"/>
        <v>208600</v>
      </c>
      <c r="J475" s="265"/>
      <c r="K475" s="210">
        <v>162</v>
      </c>
      <c r="L475" s="210">
        <f t="shared" si="175"/>
        <v>0</v>
      </c>
      <c r="M475" s="210">
        <v>434</v>
      </c>
      <c r="N475" s="210">
        <f t="shared" si="176"/>
        <v>0</v>
      </c>
      <c r="O475" s="210">
        <f t="shared" si="177"/>
        <v>0</v>
      </c>
      <c r="P475" s="226">
        <f t="shared" si="153"/>
        <v>350</v>
      </c>
      <c r="Q475" s="212">
        <v>162</v>
      </c>
      <c r="R475" s="212">
        <f t="shared" si="178"/>
        <v>56700</v>
      </c>
      <c r="S475" s="212">
        <v>434</v>
      </c>
      <c r="T475" s="212">
        <f t="shared" si="179"/>
        <v>151900</v>
      </c>
      <c r="U475" s="212">
        <f t="shared" si="180"/>
        <v>208600</v>
      </c>
    </row>
    <row r="476" spans="1:21" ht="17.45" hidden="1" customHeight="1" x14ac:dyDescent="0.25">
      <c r="A476" s="206"/>
      <c r="B476" s="279" t="s">
        <v>460</v>
      </c>
      <c r="C476" s="259" t="s">
        <v>32</v>
      </c>
      <c r="D476" s="259">
        <v>210</v>
      </c>
      <c r="E476" s="208">
        <v>162</v>
      </c>
      <c r="F476" s="208">
        <f t="shared" si="172"/>
        <v>34020</v>
      </c>
      <c r="G476" s="208">
        <v>185</v>
      </c>
      <c r="H476" s="208">
        <f t="shared" si="173"/>
        <v>38850</v>
      </c>
      <c r="I476" s="208">
        <f t="shared" si="174"/>
        <v>72870</v>
      </c>
      <c r="J476" s="265"/>
      <c r="K476" s="210">
        <v>162</v>
      </c>
      <c r="L476" s="210">
        <f t="shared" si="175"/>
        <v>0</v>
      </c>
      <c r="M476" s="210">
        <v>185</v>
      </c>
      <c r="N476" s="210">
        <f t="shared" si="176"/>
        <v>0</v>
      </c>
      <c r="O476" s="210">
        <f t="shared" si="177"/>
        <v>0</v>
      </c>
      <c r="P476" s="226">
        <f t="shared" si="153"/>
        <v>210</v>
      </c>
      <c r="Q476" s="212">
        <v>162</v>
      </c>
      <c r="R476" s="212">
        <f t="shared" si="178"/>
        <v>34020</v>
      </c>
      <c r="S476" s="212">
        <v>185</v>
      </c>
      <c r="T476" s="212">
        <f t="shared" si="179"/>
        <v>38850</v>
      </c>
      <c r="U476" s="212">
        <f t="shared" si="180"/>
        <v>72870</v>
      </c>
    </row>
    <row r="477" spans="1:21" ht="17.45" hidden="1" customHeight="1" x14ac:dyDescent="0.25">
      <c r="A477" s="206"/>
      <c r="B477" s="279" t="s">
        <v>460</v>
      </c>
      <c r="C477" s="259" t="s">
        <v>32</v>
      </c>
      <c r="D477" s="259">
        <v>270</v>
      </c>
      <c r="E477" s="208">
        <v>162</v>
      </c>
      <c r="F477" s="208">
        <f t="shared" si="172"/>
        <v>43740</v>
      </c>
      <c r="G477" s="208">
        <v>167</v>
      </c>
      <c r="H477" s="208">
        <f t="shared" si="173"/>
        <v>45090</v>
      </c>
      <c r="I477" s="208">
        <f t="shared" si="174"/>
        <v>88830</v>
      </c>
      <c r="J477" s="265"/>
      <c r="K477" s="210">
        <v>162</v>
      </c>
      <c r="L477" s="210">
        <f t="shared" si="175"/>
        <v>0</v>
      </c>
      <c r="M477" s="210">
        <v>167</v>
      </c>
      <c r="N477" s="210">
        <f t="shared" si="176"/>
        <v>0</v>
      </c>
      <c r="O477" s="210">
        <f t="shared" si="177"/>
        <v>0</v>
      </c>
      <c r="P477" s="226">
        <f t="shared" si="153"/>
        <v>270</v>
      </c>
      <c r="Q477" s="212">
        <v>162</v>
      </c>
      <c r="R477" s="212">
        <f t="shared" si="178"/>
        <v>43740</v>
      </c>
      <c r="S477" s="212">
        <v>167</v>
      </c>
      <c r="T477" s="212">
        <f t="shared" si="179"/>
        <v>45090</v>
      </c>
      <c r="U477" s="212">
        <f t="shared" si="180"/>
        <v>88830</v>
      </c>
    </row>
    <row r="478" spans="1:21" ht="17.45" hidden="1" customHeight="1" x14ac:dyDescent="0.25">
      <c r="A478" s="206"/>
      <c r="B478" s="279" t="s">
        <v>400</v>
      </c>
      <c r="C478" s="259" t="s">
        <v>378</v>
      </c>
      <c r="D478" s="259">
        <v>300</v>
      </c>
      <c r="E478" s="208">
        <v>838</v>
      </c>
      <c r="F478" s="208">
        <f t="shared" si="172"/>
        <v>251400</v>
      </c>
      <c r="G478" s="208">
        <v>1759</v>
      </c>
      <c r="H478" s="208">
        <f t="shared" si="173"/>
        <v>527700</v>
      </c>
      <c r="I478" s="208">
        <f t="shared" si="174"/>
        <v>779100</v>
      </c>
      <c r="J478" s="265"/>
      <c r="K478" s="210">
        <v>838</v>
      </c>
      <c r="L478" s="210">
        <f t="shared" si="175"/>
        <v>0</v>
      </c>
      <c r="M478" s="210">
        <v>1759</v>
      </c>
      <c r="N478" s="210">
        <f t="shared" si="176"/>
        <v>0</v>
      </c>
      <c r="O478" s="210">
        <f t="shared" si="177"/>
        <v>0</v>
      </c>
      <c r="P478" s="226">
        <f t="shared" si="153"/>
        <v>300</v>
      </c>
      <c r="Q478" s="212">
        <v>838</v>
      </c>
      <c r="R478" s="212">
        <f t="shared" si="178"/>
        <v>251400</v>
      </c>
      <c r="S478" s="212">
        <v>1759</v>
      </c>
      <c r="T478" s="212">
        <f t="shared" si="179"/>
        <v>527700</v>
      </c>
      <c r="U478" s="212">
        <f t="shared" si="180"/>
        <v>779100</v>
      </c>
    </row>
    <row r="479" spans="1:21" ht="15.75" hidden="1" x14ac:dyDescent="0.25">
      <c r="A479" s="206"/>
      <c r="B479" s="279" t="s">
        <v>463</v>
      </c>
      <c r="C479" s="259" t="s">
        <v>31</v>
      </c>
      <c r="D479" s="259">
        <v>110</v>
      </c>
      <c r="E479" s="208">
        <v>262</v>
      </c>
      <c r="F479" s="208">
        <f t="shared" si="172"/>
        <v>28820</v>
      </c>
      <c r="G479" s="208">
        <v>681</v>
      </c>
      <c r="H479" s="208">
        <f t="shared" si="173"/>
        <v>74910</v>
      </c>
      <c r="I479" s="208">
        <f t="shared" si="174"/>
        <v>103730</v>
      </c>
      <c r="J479" s="265"/>
      <c r="K479" s="210">
        <v>262</v>
      </c>
      <c r="L479" s="210">
        <f t="shared" si="175"/>
        <v>0</v>
      </c>
      <c r="M479" s="210">
        <v>681</v>
      </c>
      <c r="N479" s="210">
        <f t="shared" si="176"/>
        <v>0</v>
      </c>
      <c r="O479" s="210">
        <f t="shared" si="177"/>
        <v>0</v>
      </c>
      <c r="P479" s="226">
        <f t="shared" ref="P479:P542" si="181">D479-J479</f>
        <v>110</v>
      </c>
      <c r="Q479" s="212">
        <v>262</v>
      </c>
      <c r="R479" s="212">
        <f t="shared" si="178"/>
        <v>28820</v>
      </c>
      <c r="S479" s="212">
        <v>681</v>
      </c>
      <c r="T479" s="212">
        <f t="shared" si="179"/>
        <v>74910</v>
      </c>
      <c r="U479" s="212">
        <f t="shared" si="180"/>
        <v>103730</v>
      </c>
    </row>
    <row r="480" spans="1:21" ht="17.45" hidden="1" customHeight="1" x14ac:dyDescent="0.25">
      <c r="A480" s="206"/>
      <c r="B480" s="279" t="s">
        <v>543</v>
      </c>
      <c r="C480" s="259" t="s">
        <v>378</v>
      </c>
      <c r="D480" s="259">
        <v>30</v>
      </c>
      <c r="E480" s="208">
        <v>52</v>
      </c>
      <c r="F480" s="208">
        <f t="shared" si="172"/>
        <v>1560</v>
      </c>
      <c r="G480" s="208">
        <v>130</v>
      </c>
      <c r="H480" s="208">
        <f t="shared" si="173"/>
        <v>3900</v>
      </c>
      <c r="I480" s="208">
        <f t="shared" si="174"/>
        <v>5460</v>
      </c>
      <c r="J480" s="265"/>
      <c r="K480" s="210">
        <v>52</v>
      </c>
      <c r="L480" s="210">
        <f t="shared" si="175"/>
        <v>0</v>
      </c>
      <c r="M480" s="210">
        <v>130</v>
      </c>
      <c r="N480" s="210">
        <f t="shared" si="176"/>
        <v>0</v>
      </c>
      <c r="O480" s="210">
        <f t="shared" si="177"/>
        <v>0</v>
      </c>
      <c r="P480" s="226">
        <f t="shared" si="181"/>
        <v>30</v>
      </c>
      <c r="Q480" s="212">
        <v>52</v>
      </c>
      <c r="R480" s="212">
        <f t="shared" si="178"/>
        <v>1560</v>
      </c>
      <c r="S480" s="212">
        <v>130</v>
      </c>
      <c r="T480" s="212">
        <f t="shared" si="179"/>
        <v>3900</v>
      </c>
      <c r="U480" s="212">
        <f t="shared" si="180"/>
        <v>5460</v>
      </c>
    </row>
    <row r="481" spans="1:21" ht="17.45" hidden="1" customHeight="1" x14ac:dyDescent="0.25">
      <c r="A481" s="206"/>
      <c r="B481" s="279" t="s">
        <v>464</v>
      </c>
      <c r="C481" s="207" t="s">
        <v>378</v>
      </c>
      <c r="D481" s="207">
        <v>320</v>
      </c>
      <c r="E481" s="208">
        <v>46</v>
      </c>
      <c r="F481" s="208">
        <f t="shared" si="172"/>
        <v>14720</v>
      </c>
      <c r="G481" s="208">
        <v>59</v>
      </c>
      <c r="H481" s="208">
        <f t="shared" si="173"/>
        <v>18880</v>
      </c>
      <c r="I481" s="208">
        <f t="shared" si="174"/>
        <v>33600</v>
      </c>
      <c r="J481" s="209"/>
      <c r="K481" s="210">
        <v>46</v>
      </c>
      <c r="L481" s="210">
        <f t="shared" si="175"/>
        <v>0</v>
      </c>
      <c r="M481" s="210">
        <v>59</v>
      </c>
      <c r="N481" s="210">
        <f t="shared" si="176"/>
        <v>0</v>
      </c>
      <c r="O481" s="210">
        <f t="shared" si="177"/>
        <v>0</v>
      </c>
      <c r="P481" s="226">
        <f t="shared" si="181"/>
        <v>320</v>
      </c>
      <c r="Q481" s="212">
        <v>46</v>
      </c>
      <c r="R481" s="212">
        <f t="shared" si="178"/>
        <v>14720</v>
      </c>
      <c r="S481" s="212">
        <v>59</v>
      </c>
      <c r="T481" s="212">
        <f t="shared" si="179"/>
        <v>18880</v>
      </c>
      <c r="U481" s="212">
        <f t="shared" si="180"/>
        <v>33600</v>
      </c>
    </row>
    <row r="482" spans="1:21" ht="17.45" hidden="1" customHeight="1" x14ac:dyDescent="0.25">
      <c r="A482" s="206"/>
      <c r="B482" s="279" t="s">
        <v>465</v>
      </c>
      <c r="C482" s="207" t="s">
        <v>32</v>
      </c>
      <c r="D482" s="207">
        <v>100</v>
      </c>
      <c r="E482" s="208">
        <v>66</v>
      </c>
      <c r="F482" s="208">
        <f t="shared" si="172"/>
        <v>6600</v>
      </c>
      <c r="G482" s="208">
        <v>167</v>
      </c>
      <c r="H482" s="208">
        <f t="shared" si="173"/>
        <v>16700</v>
      </c>
      <c r="I482" s="208">
        <f t="shared" si="174"/>
        <v>23300</v>
      </c>
      <c r="J482" s="209"/>
      <c r="K482" s="210">
        <v>66</v>
      </c>
      <c r="L482" s="210">
        <f t="shared" si="175"/>
        <v>0</v>
      </c>
      <c r="M482" s="210">
        <v>167</v>
      </c>
      <c r="N482" s="210">
        <f t="shared" si="176"/>
        <v>0</v>
      </c>
      <c r="O482" s="210">
        <f t="shared" si="177"/>
        <v>0</v>
      </c>
      <c r="P482" s="226">
        <f t="shared" si="181"/>
        <v>100</v>
      </c>
      <c r="Q482" s="212">
        <v>66</v>
      </c>
      <c r="R482" s="212">
        <f t="shared" si="178"/>
        <v>6600</v>
      </c>
      <c r="S482" s="212">
        <v>167</v>
      </c>
      <c r="T482" s="212">
        <f t="shared" si="179"/>
        <v>16700</v>
      </c>
      <c r="U482" s="212">
        <f t="shared" si="180"/>
        <v>23300</v>
      </c>
    </row>
    <row r="483" spans="1:21" ht="17.45" hidden="1" customHeight="1" x14ac:dyDescent="0.25">
      <c r="A483" s="206"/>
      <c r="B483" s="279" t="s">
        <v>544</v>
      </c>
      <c r="C483" s="207" t="s">
        <v>31</v>
      </c>
      <c r="D483" s="207">
        <v>30</v>
      </c>
      <c r="E483" s="208">
        <v>33</v>
      </c>
      <c r="F483" s="208">
        <f t="shared" si="172"/>
        <v>990</v>
      </c>
      <c r="G483" s="208">
        <v>43</v>
      </c>
      <c r="H483" s="208">
        <f t="shared" si="173"/>
        <v>1290</v>
      </c>
      <c r="I483" s="208">
        <f t="shared" si="174"/>
        <v>2280</v>
      </c>
      <c r="J483" s="209"/>
      <c r="K483" s="210">
        <v>33</v>
      </c>
      <c r="L483" s="210">
        <f t="shared" si="175"/>
        <v>0</v>
      </c>
      <c r="M483" s="210">
        <v>43</v>
      </c>
      <c r="N483" s="210">
        <f t="shared" si="176"/>
        <v>0</v>
      </c>
      <c r="O483" s="210">
        <f t="shared" si="177"/>
        <v>0</v>
      </c>
      <c r="P483" s="226">
        <f t="shared" si="181"/>
        <v>30</v>
      </c>
      <c r="Q483" s="212">
        <v>33</v>
      </c>
      <c r="R483" s="212">
        <f t="shared" si="178"/>
        <v>990</v>
      </c>
      <c r="S483" s="212">
        <v>43</v>
      </c>
      <c r="T483" s="212">
        <f t="shared" si="179"/>
        <v>1290</v>
      </c>
      <c r="U483" s="212">
        <f t="shared" si="180"/>
        <v>2280</v>
      </c>
    </row>
    <row r="484" spans="1:21" ht="17.45" hidden="1" customHeight="1" x14ac:dyDescent="0.25">
      <c r="A484" s="206"/>
      <c r="B484" s="279" t="s">
        <v>466</v>
      </c>
      <c r="C484" s="207" t="s">
        <v>31</v>
      </c>
      <c r="D484" s="207">
        <v>420</v>
      </c>
      <c r="E484" s="208">
        <v>33</v>
      </c>
      <c r="F484" s="208">
        <f t="shared" si="172"/>
        <v>13860</v>
      </c>
      <c r="G484" s="208">
        <v>37</v>
      </c>
      <c r="H484" s="208">
        <f t="shared" si="173"/>
        <v>15540</v>
      </c>
      <c r="I484" s="208">
        <f t="shared" si="174"/>
        <v>29400</v>
      </c>
      <c r="J484" s="209"/>
      <c r="K484" s="210">
        <v>33</v>
      </c>
      <c r="L484" s="210">
        <f t="shared" si="175"/>
        <v>0</v>
      </c>
      <c r="M484" s="210">
        <v>37</v>
      </c>
      <c r="N484" s="210">
        <f t="shared" si="176"/>
        <v>0</v>
      </c>
      <c r="O484" s="210">
        <f t="shared" si="177"/>
        <v>0</v>
      </c>
      <c r="P484" s="226">
        <f t="shared" si="181"/>
        <v>420</v>
      </c>
      <c r="Q484" s="212">
        <v>33</v>
      </c>
      <c r="R484" s="212">
        <f t="shared" si="178"/>
        <v>13860</v>
      </c>
      <c r="S484" s="212">
        <v>37</v>
      </c>
      <c r="T484" s="212">
        <f t="shared" si="179"/>
        <v>15540</v>
      </c>
      <c r="U484" s="212">
        <f t="shared" si="180"/>
        <v>29400</v>
      </c>
    </row>
    <row r="485" spans="1:21" ht="17.45" hidden="1" customHeight="1" x14ac:dyDescent="0.25">
      <c r="A485" s="206"/>
      <c r="B485" s="279" t="s">
        <v>465</v>
      </c>
      <c r="C485" s="259" t="s">
        <v>31</v>
      </c>
      <c r="D485" s="259">
        <v>1</v>
      </c>
      <c r="E485" s="208">
        <v>1965</v>
      </c>
      <c r="F485" s="208">
        <f t="shared" si="172"/>
        <v>1965</v>
      </c>
      <c r="G485" s="208">
        <v>20595</v>
      </c>
      <c r="H485" s="208">
        <f t="shared" si="173"/>
        <v>20595</v>
      </c>
      <c r="I485" s="208">
        <f t="shared" si="174"/>
        <v>22560</v>
      </c>
      <c r="J485" s="265"/>
      <c r="K485" s="210">
        <v>1965</v>
      </c>
      <c r="L485" s="210">
        <f t="shared" si="175"/>
        <v>0</v>
      </c>
      <c r="M485" s="210">
        <v>20595</v>
      </c>
      <c r="N485" s="210">
        <f t="shared" si="176"/>
        <v>0</v>
      </c>
      <c r="O485" s="210">
        <f t="shared" si="177"/>
        <v>0</v>
      </c>
      <c r="P485" s="226">
        <f t="shared" si="181"/>
        <v>1</v>
      </c>
      <c r="Q485" s="212">
        <v>1965</v>
      </c>
      <c r="R485" s="212">
        <f t="shared" si="178"/>
        <v>1965</v>
      </c>
      <c r="S485" s="212">
        <v>20595</v>
      </c>
      <c r="T485" s="212">
        <f t="shared" si="179"/>
        <v>20595</v>
      </c>
      <c r="U485" s="212">
        <f t="shared" si="180"/>
        <v>22560</v>
      </c>
    </row>
    <row r="486" spans="1:21" ht="17.45" hidden="1" customHeight="1" x14ac:dyDescent="0.25">
      <c r="A486" s="206"/>
      <c r="B486" s="279" t="s">
        <v>466</v>
      </c>
      <c r="C486" s="259" t="s">
        <v>31</v>
      </c>
      <c r="D486" s="259">
        <v>15</v>
      </c>
      <c r="E486" s="208">
        <v>262</v>
      </c>
      <c r="F486" s="208">
        <f t="shared" si="172"/>
        <v>3930</v>
      </c>
      <c r="G486" s="208">
        <v>109</v>
      </c>
      <c r="H486" s="208">
        <f t="shared" si="173"/>
        <v>1635</v>
      </c>
      <c r="I486" s="208">
        <f t="shared" si="174"/>
        <v>5565</v>
      </c>
      <c r="J486" s="265"/>
      <c r="K486" s="210">
        <v>262</v>
      </c>
      <c r="L486" s="210">
        <f t="shared" si="175"/>
        <v>0</v>
      </c>
      <c r="M486" s="210">
        <v>109</v>
      </c>
      <c r="N486" s="210">
        <f t="shared" si="176"/>
        <v>0</v>
      </c>
      <c r="O486" s="210">
        <f t="shared" si="177"/>
        <v>0</v>
      </c>
      <c r="P486" s="226">
        <f t="shared" si="181"/>
        <v>15</v>
      </c>
      <c r="Q486" s="212">
        <v>262</v>
      </c>
      <c r="R486" s="212">
        <f t="shared" si="178"/>
        <v>3930</v>
      </c>
      <c r="S486" s="212">
        <v>109</v>
      </c>
      <c r="T486" s="212">
        <f t="shared" si="179"/>
        <v>1635</v>
      </c>
      <c r="U486" s="212">
        <f t="shared" si="180"/>
        <v>5565</v>
      </c>
    </row>
    <row r="487" spans="1:21" ht="17.45" hidden="1" customHeight="1" x14ac:dyDescent="0.25">
      <c r="A487" s="206"/>
      <c r="B487" s="279" t="s">
        <v>467</v>
      </c>
      <c r="C487" s="259" t="s">
        <v>32</v>
      </c>
      <c r="D487" s="259">
        <v>20</v>
      </c>
      <c r="E487" s="208">
        <v>1048</v>
      </c>
      <c r="F487" s="208">
        <f t="shared" si="172"/>
        <v>20960</v>
      </c>
      <c r="G487" s="208">
        <v>1084</v>
      </c>
      <c r="H487" s="208">
        <f t="shared" si="173"/>
        <v>21680</v>
      </c>
      <c r="I487" s="208">
        <f t="shared" si="174"/>
        <v>42640</v>
      </c>
      <c r="J487" s="265"/>
      <c r="K487" s="210">
        <v>1048</v>
      </c>
      <c r="L487" s="210">
        <f t="shared" si="175"/>
        <v>0</v>
      </c>
      <c r="M487" s="210">
        <v>1084</v>
      </c>
      <c r="N487" s="210">
        <f t="shared" si="176"/>
        <v>0</v>
      </c>
      <c r="O487" s="210">
        <f t="shared" si="177"/>
        <v>0</v>
      </c>
      <c r="P487" s="226">
        <f t="shared" si="181"/>
        <v>20</v>
      </c>
      <c r="Q487" s="212">
        <v>1048</v>
      </c>
      <c r="R487" s="212">
        <f t="shared" si="178"/>
        <v>20960</v>
      </c>
      <c r="S487" s="212">
        <v>1084</v>
      </c>
      <c r="T487" s="212">
        <f t="shared" si="179"/>
        <v>21680</v>
      </c>
      <c r="U487" s="212">
        <f t="shared" si="180"/>
        <v>42640</v>
      </c>
    </row>
    <row r="488" spans="1:21" ht="17.45" hidden="1" customHeight="1" x14ac:dyDescent="0.25">
      <c r="A488" s="206"/>
      <c r="B488" s="279" t="s">
        <v>268</v>
      </c>
      <c r="C488" s="259" t="s">
        <v>224</v>
      </c>
      <c r="D488" s="259">
        <v>1</v>
      </c>
      <c r="E488" s="208"/>
      <c r="F488" s="208"/>
      <c r="G488" s="208">
        <v>15600</v>
      </c>
      <c r="H488" s="208">
        <f t="shared" si="173"/>
        <v>15600</v>
      </c>
      <c r="I488" s="208">
        <f t="shared" si="174"/>
        <v>15600</v>
      </c>
      <c r="J488" s="265"/>
      <c r="K488" s="210"/>
      <c r="L488" s="210"/>
      <c r="M488" s="210">
        <v>15600</v>
      </c>
      <c r="N488" s="210">
        <f t="shared" si="176"/>
        <v>0</v>
      </c>
      <c r="O488" s="210">
        <f t="shared" si="177"/>
        <v>0</v>
      </c>
      <c r="P488" s="226">
        <f t="shared" si="181"/>
        <v>1</v>
      </c>
      <c r="Q488" s="212"/>
      <c r="R488" s="212"/>
      <c r="S488" s="212">
        <v>15600</v>
      </c>
      <c r="T488" s="212">
        <f t="shared" si="179"/>
        <v>15600</v>
      </c>
      <c r="U488" s="212">
        <f t="shared" si="180"/>
        <v>15600</v>
      </c>
    </row>
    <row r="489" spans="1:21" ht="17.45" hidden="1" customHeight="1" x14ac:dyDescent="0.25">
      <c r="A489" s="206"/>
      <c r="B489" s="279" t="s">
        <v>358</v>
      </c>
      <c r="C489" s="259" t="s">
        <v>224</v>
      </c>
      <c r="D489" s="259">
        <v>1</v>
      </c>
      <c r="E489" s="208">
        <v>48000</v>
      </c>
      <c r="F489" s="208">
        <f>E489*D489</f>
        <v>48000</v>
      </c>
      <c r="G489" s="208"/>
      <c r="H489" s="208"/>
      <c r="I489" s="208">
        <f t="shared" si="174"/>
        <v>48000</v>
      </c>
      <c r="J489" s="265"/>
      <c r="K489" s="210">
        <v>48000</v>
      </c>
      <c r="L489" s="210">
        <f>K489*J489</f>
        <v>0</v>
      </c>
      <c r="M489" s="210"/>
      <c r="N489" s="210"/>
      <c r="O489" s="210">
        <f t="shared" si="177"/>
        <v>0</v>
      </c>
      <c r="P489" s="226">
        <f t="shared" si="181"/>
        <v>1</v>
      </c>
      <c r="Q489" s="212">
        <v>48000</v>
      </c>
      <c r="R489" s="212">
        <f>Q489*P489</f>
        <v>48000</v>
      </c>
      <c r="S489" s="212"/>
      <c r="T489" s="212"/>
      <c r="U489" s="212">
        <f t="shared" si="180"/>
        <v>48000</v>
      </c>
    </row>
    <row r="490" spans="1:21" ht="17.45" hidden="1" customHeight="1" x14ac:dyDescent="0.25">
      <c r="A490" s="206" t="s">
        <v>545</v>
      </c>
      <c r="B490" s="279" t="s">
        <v>546</v>
      </c>
      <c r="C490" s="207"/>
      <c r="D490" s="207"/>
      <c r="E490" s="208"/>
      <c r="F490" s="208">
        <f>SUM(F491:F494)</f>
        <v>5968370</v>
      </c>
      <c r="G490" s="208"/>
      <c r="H490" s="208">
        <f>SUM(H491:H494)</f>
        <v>11061322</v>
      </c>
      <c r="I490" s="208">
        <f>SUM(I491:I494)</f>
        <v>17029692</v>
      </c>
      <c r="J490" s="209"/>
      <c r="K490" s="210"/>
      <c r="L490" s="210">
        <f>SUM(L491:L494)</f>
        <v>0</v>
      </c>
      <c r="M490" s="210"/>
      <c r="N490" s="210">
        <f>SUM(N491:N494)</f>
        <v>0</v>
      </c>
      <c r="O490" s="210">
        <f>SUM(O491:O494)</f>
        <v>0</v>
      </c>
      <c r="P490" s="226">
        <f t="shared" si="181"/>
        <v>0</v>
      </c>
      <c r="Q490" s="212"/>
      <c r="R490" s="212">
        <f>SUM(R491:R494)</f>
        <v>5968370</v>
      </c>
      <c r="S490" s="212"/>
      <c r="T490" s="212">
        <f>SUM(T491:T494)</f>
        <v>11061322</v>
      </c>
      <c r="U490" s="212">
        <f>SUM(U491:U494)</f>
        <v>17029692</v>
      </c>
    </row>
    <row r="491" spans="1:21" ht="17.45" hidden="1" customHeight="1" x14ac:dyDescent="0.25">
      <c r="A491" s="240"/>
      <c r="B491" s="228" t="s">
        <v>274</v>
      </c>
      <c r="C491" s="240" t="s">
        <v>224</v>
      </c>
      <c r="D491" s="282">
        <v>16</v>
      </c>
      <c r="E491" s="234">
        <v>29533</v>
      </c>
      <c r="F491" s="234">
        <f>E491*D491</f>
        <v>472528</v>
      </c>
      <c r="G491" s="234">
        <v>262312</v>
      </c>
      <c r="H491" s="234">
        <f>G491*D491</f>
        <v>4196992</v>
      </c>
      <c r="I491" s="234">
        <f>H491+F491</f>
        <v>4669520</v>
      </c>
      <c r="J491" s="283"/>
      <c r="K491" s="237">
        <v>29533</v>
      </c>
      <c r="L491" s="237">
        <f>K491*J491</f>
        <v>0</v>
      </c>
      <c r="M491" s="237">
        <v>262312</v>
      </c>
      <c r="N491" s="237">
        <f>M491*J491</f>
        <v>0</v>
      </c>
      <c r="O491" s="237">
        <f>N491+L491</f>
        <v>0</v>
      </c>
      <c r="P491" s="226">
        <f t="shared" si="181"/>
        <v>16</v>
      </c>
      <c r="Q491" s="241">
        <v>29533</v>
      </c>
      <c r="R491" s="241">
        <f>Q491*P491</f>
        <v>472528</v>
      </c>
      <c r="S491" s="241">
        <v>262312</v>
      </c>
      <c r="T491" s="241">
        <f>S491*P491</f>
        <v>4196992</v>
      </c>
      <c r="U491" s="239">
        <f>T491+R491</f>
        <v>4669520</v>
      </c>
    </row>
    <row r="492" spans="1:21" ht="17.45" hidden="1" customHeight="1" x14ac:dyDescent="0.25">
      <c r="A492" s="240"/>
      <c r="B492" s="228" t="s">
        <v>285</v>
      </c>
      <c r="C492" s="240" t="s">
        <v>213</v>
      </c>
      <c r="D492" s="282">
        <v>14210</v>
      </c>
      <c r="E492" s="234">
        <v>305</v>
      </c>
      <c r="F492" s="234">
        <f>E492*D492</f>
        <v>4334050</v>
      </c>
      <c r="G492" s="234">
        <v>405</v>
      </c>
      <c r="H492" s="234">
        <f>G492*D492</f>
        <v>5755050</v>
      </c>
      <c r="I492" s="234">
        <f>H492+F492</f>
        <v>10089100</v>
      </c>
      <c r="J492" s="283"/>
      <c r="K492" s="237">
        <v>305</v>
      </c>
      <c r="L492" s="237">
        <f>K492*J492</f>
        <v>0</v>
      </c>
      <c r="M492" s="237">
        <v>405</v>
      </c>
      <c r="N492" s="237">
        <f>M492*J492</f>
        <v>0</v>
      </c>
      <c r="O492" s="237">
        <f>N492+L492</f>
        <v>0</v>
      </c>
      <c r="P492" s="226">
        <f t="shared" si="181"/>
        <v>14210</v>
      </c>
      <c r="Q492" s="241">
        <v>305</v>
      </c>
      <c r="R492" s="241">
        <f>Q492*P492</f>
        <v>4334050</v>
      </c>
      <c r="S492" s="241">
        <v>405</v>
      </c>
      <c r="T492" s="241">
        <f>S492*P492</f>
        <v>5755050</v>
      </c>
      <c r="U492" s="239">
        <f>T492+R492</f>
        <v>10089100</v>
      </c>
    </row>
    <row r="493" spans="1:21" ht="17.45" hidden="1" customHeight="1" x14ac:dyDescent="0.25">
      <c r="A493" s="240"/>
      <c r="B493" s="228" t="s">
        <v>295</v>
      </c>
      <c r="C493" s="240" t="s">
        <v>31</v>
      </c>
      <c r="D493" s="282">
        <v>6</v>
      </c>
      <c r="E493" s="234">
        <v>55632</v>
      </c>
      <c r="F493" s="234">
        <f>E493*D493</f>
        <v>333792</v>
      </c>
      <c r="G493" s="234">
        <v>184880</v>
      </c>
      <c r="H493" s="234">
        <f>G493*D493</f>
        <v>1109280</v>
      </c>
      <c r="I493" s="234">
        <f>H493+F493</f>
        <v>1443072</v>
      </c>
      <c r="J493" s="283"/>
      <c r="K493" s="237">
        <v>55632</v>
      </c>
      <c r="L493" s="237">
        <f>K493*J493</f>
        <v>0</v>
      </c>
      <c r="M493" s="237">
        <v>184880</v>
      </c>
      <c r="N493" s="237">
        <f>M493*J493</f>
        <v>0</v>
      </c>
      <c r="O493" s="237">
        <f>N493+L493</f>
        <v>0</v>
      </c>
      <c r="P493" s="226">
        <f t="shared" si="181"/>
        <v>6</v>
      </c>
      <c r="Q493" s="241">
        <v>55632</v>
      </c>
      <c r="R493" s="241">
        <f>Q493*P493</f>
        <v>333792</v>
      </c>
      <c r="S493" s="241">
        <v>184880</v>
      </c>
      <c r="T493" s="241">
        <f>S493*P493</f>
        <v>1109280</v>
      </c>
      <c r="U493" s="239">
        <f>T493+R493</f>
        <v>1443072</v>
      </c>
    </row>
    <row r="494" spans="1:21" ht="17.45" hidden="1" customHeight="1" x14ac:dyDescent="0.25">
      <c r="A494" s="240"/>
      <c r="B494" s="228" t="s">
        <v>286</v>
      </c>
      <c r="C494" s="240" t="s">
        <v>224</v>
      </c>
      <c r="D494" s="282">
        <v>1</v>
      </c>
      <c r="E494" s="234">
        <v>828000</v>
      </c>
      <c r="F494" s="234">
        <f>E494*D494</f>
        <v>828000</v>
      </c>
      <c r="G494" s="234"/>
      <c r="H494" s="234"/>
      <c r="I494" s="234">
        <f>H494+F494</f>
        <v>828000</v>
      </c>
      <c r="J494" s="283"/>
      <c r="K494" s="237">
        <v>828000</v>
      </c>
      <c r="L494" s="237">
        <f>K494*J494</f>
        <v>0</v>
      </c>
      <c r="M494" s="237"/>
      <c r="N494" s="237"/>
      <c r="O494" s="237">
        <f>N494+L494</f>
        <v>0</v>
      </c>
      <c r="P494" s="226">
        <f t="shared" si="181"/>
        <v>1</v>
      </c>
      <c r="Q494" s="241">
        <v>828000</v>
      </c>
      <c r="R494" s="241">
        <f>Q494*P494</f>
        <v>828000</v>
      </c>
      <c r="S494" s="241"/>
      <c r="T494" s="241"/>
      <c r="U494" s="239">
        <f>T494+R494</f>
        <v>828000</v>
      </c>
    </row>
    <row r="495" spans="1:21" ht="17.45" hidden="1" customHeight="1" x14ac:dyDescent="0.25">
      <c r="A495" s="206" t="s">
        <v>547</v>
      </c>
      <c r="B495" s="279" t="s">
        <v>548</v>
      </c>
      <c r="C495" s="207"/>
      <c r="D495" s="207"/>
      <c r="E495" s="208"/>
      <c r="F495" s="208">
        <f>SUM(F496:F498)</f>
        <v>3394053</v>
      </c>
      <c r="G495" s="208"/>
      <c r="H495" s="208">
        <f>SUM(H496:H498)</f>
        <v>4303687</v>
      </c>
      <c r="I495" s="208">
        <f>SUM(I496:I498)</f>
        <v>7697740</v>
      </c>
      <c r="J495" s="209"/>
      <c r="K495" s="210"/>
      <c r="L495" s="210">
        <f>SUM(L496:L498)</f>
        <v>0</v>
      </c>
      <c r="M495" s="210"/>
      <c r="N495" s="210">
        <f>SUM(N496:N498)</f>
        <v>0</v>
      </c>
      <c r="O495" s="210">
        <f>SUM(O496:O498)</f>
        <v>0</v>
      </c>
      <c r="P495" s="226">
        <f t="shared" si="181"/>
        <v>0</v>
      </c>
      <c r="Q495" s="212"/>
      <c r="R495" s="212">
        <f>SUM(R496:R498)</f>
        <v>3394053</v>
      </c>
      <c r="S495" s="212"/>
      <c r="T495" s="212">
        <f>SUM(T496:T498)</f>
        <v>4303687</v>
      </c>
      <c r="U495" s="212">
        <f>SUM(U496:U498)</f>
        <v>7697740</v>
      </c>
    </row>
    <row r="496" spans="1:21" ht="17.45" hidden="1" customHeight="1" x14ac:dyDescent="0.25">
      <c r="A496" s="240"/>
      <c r="B496" s="228" t="s">
        <v>274</v>
      </c>
      <c r="C496" s="240" t="s">
        <v>224</v>
      </c>
      <c r="D496" s="282">
        <v>3</v>
      </c>
      <c r="E496" s="234">
        <v>44521</v>
      </c>
      <c r="F496" s="234">
        <f>E496*D496</f>
        <v>133563</v>
      </c>
      <c r="G496" s="234">
        <v>127629</v>
      </c>
      <c r="H496" s="234">
        <f>G496*D496</f>
        <v>382887</v>
      </c>
      <c r="I496" s="234">
        <f>H496+F496</f>
        <v>516450</v>
      </c>
      <c r="J496" s="283"/>
      <c r="K496" s="237">
        <v>44521</v>
      </c>
      <c r="L496" s="237">
        <f>K496*J496</f>
        <v>0</v>
      </c>
      <c r="M496" s="237">
        <v>127629</v>
      </c>
      <c r="N496" s="237">
        <f>M496*J496</f>
        <v>0</v>
      </c>
      <c r="O496" s="237">
        <f>N496+L496</f>
        <v>0</v>
      </c>
      <c r="P496" s="226">
        <f t="shared" si="181"/>
        <v>3</v>
      </c>
      <c r="Q496" s="241">
        <v>44521</v>
      </c>
      <c r="R496" s="241">
        <f>Q496*P496</f>
        <v>133563</v>
      </c>
      <c r="S496" s="241">
        <v>127629</v>
      </c>
      <c r="T496" s="241">
        <f>S496*P496</f>
        <v>382887</v>
      </c>
      <c r="U496" s="239">
        <f>T496+R496</f>
        <v>516450</v>
      </c>
    </row>
    <row r="497" spans="1:21" ht="17.45" hidden="1" customHeight="1" x14ac:dyDescent="0.25">
      <c r="A497" s="240"/>
      <c r="B497" s="228" t="s">
        <v>285</v>
      </c>
      <c r="C497" s="240" t="s">
        <v>213</v>
      </c>
      <c r="D497" s="282">
        <v>8450</v>
      </c>
      <c r="E497" s="234">
        <v>324</v>
      </c>
      <c r="F497" s="234">
        <f>E497*D497</f>
        <v>2737800</v>
      </c>
      <c r="G497" s="234">
        <v>464</v>
      </c>
      <c r="H497" s="234">
        <f>G497*D497</f>
        <v>3920800</v>
      </c>
      <c r="I497" s="234">
        <f>H497+F497</f>
        <v>6658600</v>
      </c>
      <c r="J497" s="283"/>
      <c r="K497" s="237">
        <v>324</v>
      </c>
      <c r="L497" s="237">
        <f>K497*J497</f>
        <v>0</v>
      </c>
      <c r="M497" s="237">
        <v>464</v>
      </c>
      <c r="N497" s="237">
        <f>M497*J497</f>
        <v>0</v>
      </c>
      <c r="O497" s="237">
        <f>N497+L497</f>
        <v>0</v>
      </c>
      <c r="P497" s="226">
        <f t="shared" si="181"/>
        <v>8450</v>
      </c>
      <c r="Q497" s="241">
        <v>324</v>
      </c>
      <c r="R497" s="241">
        <f>Q497*P497</f>
        <v>2737800</v>
      </c>
      <c r="S497" s="241">
        <v>464</v>
      </c>
      <c r="T497" s="241">
        <f>S497*P497</f>
        <v>3920800</v>
      </c>
      <c r="U497" s="239">
        <f>T497+R497</f>
        <v>6658600</v>
      </c>
    </row>
    <row r="498" spans="1:21" ht="17.45" hidden="1" customHeight="1" x14ac:dyDescent="0.25">
      <c r="A498" s="240"/>
      <c r="B498" s="228" t="s">
        <v>286</v>
      </c>
      <c r="C498" s="240" t="s">
        <v>224</v>
      </c>
      <c r="D498" s="282">
        <v>1</v>
      </c>
      <c r="E498" s="234">
        <v>522690</v>
      </c>
      <c r="F498" s="234">
        <f>E498*D498</f>
        <v>522690</v>
      </c>
      <c r="G498" s="234"/>
      <c r="H498" s="234"/>
      <c r="I498" s="234">
        <f>H498+F498</f>
        <v>522690</v>
      </c>
      <c r="J498" s="283"/>
      <c r="K498" s="237">
        <v>522690</v>
      </c>
      <c r="L498" s="237">
        <f>K498*J498</f>
        <v>0</v>
      </c>
      <c r="M498" s="237"/>
      <c r="N498" s="237"/>
      <c r="O498" s="237">
        <f>N498+L498</f>
        <v>0</v>
      </c>
      <c r="P498" s="226">
        <f t="shared" si="181"/>
        <v>1</v>
      </c>
      <c r="Q498" s="241">
        <v>522690</v>
      </c>
      <c r="R498" s="241">
        <f>Q498*P498</f>
        <v>522690</v>
      </c>
      <c r="S498" s="241"/>
      <c r="T498" s="241"/>
      <c r="U498" s="239">
        <f>T498+R498</f>
        <v>522690</v>
      </c>
    </row>
    <row r="499" spans="1:21" ht="17.45" hidden="1" customHeight="1" x14ac:dyDescent="0.25">
      <c r="A499" s="199">
        <v>2</v>
      </c>
      <c r="B499" s="278" t="s">
        <v>549</v>
      </c>
      <c r="C499" s="200"/>
      <c r="D499" s="200"/>
      <c r="E499" s="201"/>
      <c r="F499" s="201"/>
      <c r="G499" s="201"/>
      <c r="H499" s="201"/>
      <c r="I499" s="201"/>
      <c r="J499" s="202"/>
      <c r="K499" s="203"/>
      <c r="L499" s="203"/>
      <c r="M499" s="203"/>
      <c r="N499" s="203"/>
      <c r="O499" s="203"/>
      <c r="P499" s="226">
        <f t="shared" si="181"/>
        <v>0</v>
      </c>
      <c r="Q499" s="257"/>
      <c r="R499" s="257"/>
      <c r="S499" s="257"/>
      <c r="T499" s="257"/>
      <c r="U499" s="258"/>
    </row>
    <row r="500" spans="1:21" ht="17.45" hidden="1" customHeight="1" x14ac:dyDescent="0.25">
      <c r="A500" s="206" t="s">
        <v>550</v>
      </c>
      <c r="B500" s="279" t="s">
        <v>551</v>
      </c>
      <c r="C500" s="207"/>
      <c r="D500" s="207"/>
      <c r="E500" s="208"/>
      <c r="F500" s="208">
        <f>SUM(F501:F511)</f>
        <v>295036</v>
      </c>
      <c r="G500" s="208"/>
      <c r="H500" s="208">
        <f>SUM(H501:H511)</f>
        <v>709399</v>
      </c>
      <c r="I500" s="208">
        <f>SUM(I501:I511)</f>
        <v>1004435</v>
      </c>
      <c r="J500" s="209"/>
      <c r="K500" s="210"/>
      <c r="L500" s="210">
        <f>SUM(L501:L511)</f>
        <v>0</v>
      </c>
      <c r="M500" s="210"/>
      <c r="N500" s="210">
        <f>SUM(N501:N511)</f>
        <v>0</v>
      </c>
      <c r="O500" s="210">
        <f>SUM(O501:O511)</f>
        <v>0</v>
      </c>
      <c r="P500" s="226">
        <f t="shared" si="181"/>
        <v>0</v>
      </c>
      <c r="Q500" s="212"/>
      <c r="R500" s="212">
        <f>SUM(R501:R511)</f>
        <v>295036</v>
      </c>
      <c r="S500" s="212"/>
      <c r="T500" s="212">
        <f>SUM(T501:T511)</f>
        <v>709399</v>
      </c>
      <c r="U500" s="212">
        <f>SUM(U501:U511)</f>
        <v>1004435</v>
      </c>
    </row>
    <row r="501" spans="1:21" ht="17.45" hidden="1" customHeight="1" x14ac:dyDescent="0.25">
      <c r="A501" s="247"/>
      <c r="B501" s="279" t="s">
        <v>552</v>
      </c>
      <c r="C501" s="259" t="s">
        <v>31</v>
      </c>
      <c r="D501" s="259">
        <v>2</v>
      </c>
      <c r="E501" s="208">
        <v>5502</v>
      </c>
      <c r="F501" s="208">
        <f t="shared" ref="F501:F509" si="182">E501*D501</f>
        <v>11004</v>
      </c>
      <c r="G501" s="208">
        <v>32487</v>
      </c>
      <c r="H501" s="208">
        <f t="shared" ref="H501:H510" si="183">G501*D501</f>
        <v>64974</v>
      </c>
      <c r="I501" s="208">
        <f t="shared" ref="I501:I511" si="184">H501+F501</f>
        <v>75978</v>
      </c>
      <c r="J501" s="265"/>
      <c r="K501" s="210">
        <v>5502</v>
      </c>
      <c r="L501" s="210">
        <f t="shared" ref="L501:L509" si="185">K501*J501</f>
        <v>0</v>
      </c>
      <c r="M501" s="210">
        <v>32487</v>
      </c>
      <c r="N501" s="210">
        <f t="shared" ref="N501:N510" si="186">M501*J501</f>
        <v>0</v>
      </c>
      <c r="O501" s="210">
        <f t="shared" ref="O501:O511" si="187">N501+L501</f>
        <v>0</v>
      </c>
      <c r="P501" s="226">
        <f t="shared" si="181"/>
        <v>2</v>
      </c>
      <c r="Q501" s="212">
        <v>5502</v>
      </c>
      <c r="R501" s="212">
        <f t="shared" ref="R501:R509" si="188">Q501*P501</f>
        <v>11004</v>
      </c>
      <c r="S501" s="212">
        <v>32487</v>
      </c>
      <c r="T501" s="212">
        <f t="shared" ref="T501:T510" si="189">S501*P501</f>
        <v>64974</v>
      </c>
      <c r="U501" s="212">
        <f t="shared" ref="U501:U511" si="190">T501+R501</f>
        <v>75978</v>
      </c>
    </row>
    <row r="502" spans="1:21" ht="17.45" hidden="1" customHeight="1" x14ac:dyDescent="0.25">
      <c r="A502" s="247"/>
      <c r="B502" s="279" t="s">
        <v>460</v>
      </c>
      <c r="C502" s="259" t="s">
        <v>378</v>
      </c>
      <c r="D502" s="259">
        <v>350</v>
      </c>
      <c r="E502" s="208">
        <v>215</v>
      </c>
      <c r="F502" s="208">
        <f t="shared" si="182"/>
        <v>75250</v>
      </c>
      <c r="G502" s="208">
        <v>185</v>
      </c>
      <c r="H502" s="208">
        <f t="shared" si="183"/>
        <v>64750</v>
      </c>
      <c r="I502" s="208">
        <f t="shared" si="184"/>
        <v>140000</v>
      </c>
      <c r="J502" s="265"/>
      <c r="K502" s="210">
        <v>215</v>
      </c>
      <c r="L502" s="210">
        <f t="shared" si="185"/>
        <v>0</v>
      </c>
      <c r="M502" s="210">
        <v>185</v>
      </c>
      <c r="N502" s="210">
        <f t="shared" si="186"/>
        <v>0</v>
      </c>
      <c r="O502" s="210">
        <f t="shared" si="187"/>
        <v>0</v>
      </c>
      <c r="P502" s="226">
        <f t="shared" si="181"/>
        <v>350</v>
      </c>
      <c r="Q502" s="212">
        <v>215</v>
      </c>
      <c r="R502" s="212">
        <f t="shared" si="188"/>
        <v>75250</v>
      </c>
      <c r="S502" s="212">
        <v>185</v>
      </c>
      <c r="T502" s="212">
        <f t="shared" si="189"/>
        <v>64750</v>
      </c>
      <c r="U502" s="212">
        <f t="shared" si="190"/>
        <v>140000</v>
      </c>
    </row>
    <row r="503" spans="1:21" ht="17.45" hidden="1" customHeight="1" x14ac:dyDescent="0.25">
      <c r="A503" s="247"/>
      <c r="B503" s="279" t="s">
        <v>553</v>
      </c>
      <c r="C503" s="259" t="s">
        <v>31</v>
      </c>
      <c r="D503" s="259">
        <v>23</v>
      </c>
      <c r="E503" s="208">
        <v>4585</v>
      </c>
      <c r="F503" s="208">
        <f t="shared" si="182"/>
        <v>105455</v>
      </c>
      <c r="G503" s="208">
        <v>21363</v>
      </c>
      <c r="H503" s="208">
        <f t="shared" si="183"/>
        <v>491349</v>
      </c>
      <c r="I503" s="208">
        <f t="shared" si="184"/>
        <v>596804</v>
      </c>
      <c r="J503" s="265"/>
      <c r="K503" s="210">
        <v>4585</v>
      </c>
      <c r="L503" s="210">
        <f t="shared" si="185"/>
        <v>0</v>
      </c>
      <c r="M503" s="210">
        <v>21363</v>
      </c>
      <c r="N503" s="210">
        <f t="shared" si="186"/>
        <v>0</v>
      </c>
      <c r="O503" s="210">
        <f t="shared" si="187"/>
        <v>0</v>
      </c>
      <c r="P503" s="226">
        <f t="shared" si="181"/>
        <v>23</v>
      </c>
      <c r="Q503" s="212">
        <v>4585</v>
      </c>
      <c r="R503" s="212">
        <f t="shared" si="188"/>
        <v>105455</v>
      </c>
      <c r="S503" s="212">
        <v>21363</v>
      </c>
      <c r="T503" s="212">
        <f t="shared" si="189"/>
        <v>491349</v>
      </c>
      <c r="U503" s="212">
        <f t="shared" si="190"/>
        <v>596804</v>
      </c>
    </row>
    <row r="504" spans="1:21" ht="17.45" hidden="1" customHeight="1" x14ac:dyDescent="0.25">
      <c r="A504" s="247"/>
      <c r="B504" s="279" t="s">
        <v>554</v>
      </c>
      <c r="C504" s="259" t="s">
        <v>32</v>
      </c>
      <c r="D504" s="259">
        <v>350</v>
      </c>
      <c r="E504" s="208">
        <v>105</v>
      </c>
      <c r="F504" s="208">
        <f t="shared" si="182"/>
        <v>36750</v>
      </c>
      <c r="G504" s="208">
        <v>120</v>
      </c>
      <c r="H504" s="208">
        <f t="shared" si="183"/>
        <v>42000</v>
      </c>
      <c r="I504" s="208">
        <f t="shared" si="184"/>
        <v>78750</v>
      </c>
      <c r="J504" s="265"/>
      <c r="K504" s="210">
        <v>105</v>
      </c>
      <c r="L504" s="210">
        <f t="shared" si="185"/>
        <v>0</v>
      </c>
      <c r="M504" s="210">
        <v>120</v>
      </c>
      <c r="N504" s="210">
        <f t="shared" si="186"/>
        <v>0</v>
      </c>
      <c r="O504" s="210">
        <f t="shared" si="187"/>
        <v>0</v>
      </c>
      <c r="P504" s="226">
        <f t="shared" si="181"/>
        <v>350</v>
      </c>
      <c r="Q504" s="212">
        <v>105</v>
      </c>
      <c r="R504" s="212">
        <f t="shared" si="188"/>
        <v>36750</v>
      </c>
      <c r="S504" s="212">
        <v>120</v>
      </c>
      <c r="T504" s="212">
        <f t="shared" si="189"/>
        <v>42000</v>
      </c>
      <c r="U504" s="212">
        <f t="shared" si="190"/>
        <v>78750</v>
      </c>
    </row>
    <row r="505" spans="1:21" ht="17.45" hidden="1" customHeight="1" x14ac:dyDescent="0.25">
      <c r="A505" s="247"/>
      <c r="B505" s="296" t="s">
        <v>265</v>
      </c>
      <c r="C505" s="259" t="s">
        <v>31</v>
      </c>
      <c r="D505" s="259">
        <v>350</v>
      </c>
      <c r="E505" s="208">
        <v>7</v>
      </c>
      <c r="F505" s="208">
        <f t="shared" si="182"/>
        <v>2450</v>
      </c>
      <c r="G505" s="208">
        <v>27</v>
      </c>
      <c r="H505" s="208">
        <f t="shared" si="183"/>
        <v>9450</v>
      </c>
      <c r="I505" s="208">
        <f t="shared" si="184"/>
        <v>11900</v>
      </c>
      <c r="J505" s="265"/>
      <c r="K505" s="210">
        <v>7</v>
      </c>
      <c r="L505" s="210">
        <f t="shared" si="185"/>
        <v>0</v>
      </c>
      <c r="M505" s="210">
        <v>27</v>
      </c>
      <c r="N505" s="210">
        <f t="shared" si="186"/>
        <v>0</v>
      </c>
      <c r="O505" s="210">
        <f t="shared" si="187"/>
        <v>0</v>
      </c>
      <c r="P505" s="226">
        <f t="shared" si="181"/>
        <v>350</v>
      </c>
      <c r="Q505" s="212">
        <v>7</v>
      </c>
      <c r="R505" s="212">
        <f t="shared" si="188"/>
        <v>2450</v>
      </c>
      <c r="S505" s="212">
        <v>27</v>
      </c>
      <c r="T505" s="212">
        <f t="shared" si="189"/>
        <v>9450</v>
      </c>
      <c r="U505" s="212">
        <f t="shared" si="190"/>
        <v>11900</v>
      </c>
    </row>
    <row r="506" spans="1:21" ht="17.45" hidden="1" customHeight="1" x14ac:dyDescent="0.25">
      <c r="A506" s="247"/>
      <c r="B506" s="279" t="s">
        <v>555</v>
      </c>
      <c r="C506" s="259" t="s">
        <v>31</v>
      </c>
      <c r="D506" s="259">
        <v>23</v>
      </c>
      <c r="E506" s="208">
        <v>655</v>
      </c>
      <c r="F506" s="208">
        <f t="shared" si="182"/>
        <v>15065</v>
      </c>
      <c r="G506" s="208">
        <v>135</v>
      </c>
      <c r="H506" s="208">
        <f t="shared" si="183"/>
        <v>3105</v>
      </c>
      <c r="I506" s="208">
        <f t="shared" si="184"/>
        <v>18170</v>
      </c>
      <c r="J506" s="265"/>
      <c r="K506" s="210">
        <v>655</v>
      </c>
      <c r="L506" s="210">
        <f t="shared" si="185"/>
        <v>0</v>
      </c>
      <c r="M506" s="210">
        <v>135</v>
      </c>
      <c r="N506" s="210">
        <f t="shared" si="186"/>
        <v>0</v>
      </c>
      <c r="O506" s="210">
        <f t="shared" si="187"/>
        <v>0</v>
      </c>
      <c r="P506" s="226">
        <f t="shared" si="181"/>
        <v>23</v>
      </c>
      <c r="Q506" s="212">
        <v>655</v>
      </c>
      <c r="R506" s="212">
        <f t="shared" si="188"/>
        <v>15065</v>
      </c>
      <c r="S506" s="212">
        <v>135</v>
      </c>
      <c r="T506" s="212">
        <f t="shared" si="189"/>
        <v>3105</v>
      </c>
      <c r="U506" s="212">
        <f t="shared" si="190"/>
        <v>18170</v>
      </c>
    </row>
    <row r="507" spans="1:21" ht="17.45" hidden="1" customHeight="1" x14ac:dyDescent="0.25">
      <c r="A507" s="247"/>
      <c r="B507" s="293" t="s">
        <v>556</v>
      </c>
      <c r="C507" s="259" t="s">
        <v>31</v>
      </c>
      <c r="D507" s="259">
        <v>46</v>
      </c>
      <c r="E507" s="208">
        <v>66</v>
      </c>
      <c r="F507" s="208">
        <f t="shared" si="182"/>
        <v>3036</v>
      </c>
      <c r="G507" s="208">
        <v>109</v>
      </c>
      <c r="H507" s="208">
        <f t="shared" si="183"/>
        <v>5014</v>
      </c>
      <c r="I507" s="208">
        <f t="shared" si="184"/>
        <v>8050</v>
      </c>
      <c r="J507" s="265"/>
      <c r="K507" s="210">
        <v>66</v>
      </c>
      <c r="L507" s="210">
        <f t="shared" si="185"/>
        <v>0</v>
      </c>
      <c r="M507" s="210">
        <v>109</v>
      </c>
      <c r="N507" s="210">
        <f t="shared" si="186"/>
        <v>0</v>
      </c>
      <c r="O507" s="210">
        <f t="shared" si="187"/>
        <v>0</v>
      </c>
      <c r="P507" s="226">
        <f t="shared" si="181"/>
        <v>46</v>
      </c>
      <c r="Q507" s="212">
        <v>66</v>
      </c>
      <c r="R507" s="212">
        <f t="shared" si="188"/>
        <v>3036</v>
      </c>
      <c r="S507" s="212">
        <v>109</v>
      </c>
      <c r="T507" s="212">
        <f t="shared" si="189"/>
        <v>5014</v>
      </c>
      <c r="U507" s="212">
        <f t="shared" si="190"/>
        <v>8050</v>
      </c>
    </row>
    <row r="508" spans="1:21" ht="17.45" hidden="1" customHeight="1" x14ac:dyDescent="0.25">
      <c r="A508" s="247"/>
      <c r="B508" s="293" t="s">
        <v>556</v>
      </c>
      <c r="C508" s="259" t="s">
        <v>31</v>
      </c>
      <c r="D508" s="259">
        <v>23</v>
      </c>
      <c r="E508" s="208">
        <v>66</v>
      </c>
      <c r="F508" s="208">
        <f t="shared" si="182"/>
        <v>1518</v>
      </c>
      <c r="G508" s="208">
        <v>127</v>
      </c>
      <c r="H508" s="208">
        <f t="shared" si="183"/>
        <v>2921</v>
      </c>
      <c r="I508" s="208">
        <f t="shared" si="184"/>
        <v>4439</v>
      </c>
      <c r="J508" s="265"/>
      <c r="K508" s="210">
        <v>66</v>
      </c>
      <c r="L508" s="210">
        <f t="shared" si="185"/>
        <v>0</v>
      </c>
      <c r="M508" s="210">
        <v>127</v>
      </c>
      <c r="N508" s="210">
        <f t="shared" si="186"/>
        <v>0</v>
      </c>
      <c r="O508" s="210">
        <f t="shared" si="187"/>
        <v>0</v>
      </c>
      <c r="P508" s="226">
        <f t="shared" si="181"/>
        <v>23</v>
      </c>
      <c r="Q508" s="212">
        <v>66</v>
      </c>
      <c r="R508" s="212">
        <f t="shared" si="188"/>
        <v>1518</v>
      </c>
      <c r="S508" s="212">
        <v>127</v>
      </c>
      <c r="T508" s="212">
        <f t="shared" si="189"/>
        <v>2921</v>
      </c>
      <c r="U508" s="212">
        <f t="shared" si="190"/>
        <v>4439</v>
      </c>
    </row>
    <row r="509" spans="1:21" ht="17.45" hidden="1" customHeight="1" x14ac:dyDescent="0.25">
      <c r="A509" s="247"/>
      <c r="B509" s="296" t="s">
        <v>557</v>
      </c>
      <c r="C509" s="259" t="s">
        <v>31</v>
      </c>
      <c r="D509" s="259">
        <v>396</v>
      </c>
      <c r="E509" s="208">
        <v>33</v>
      </c>
      <c r="F509" s="208">
        <f t="shared" si="182"/>
        <v>13068</v>
      </c>
      <c r="G509" s="208">
        <v>16</v>
      </c>
      <c r="H509" s="208">
        <f t="shared" si="183"/>
        <v>6336</v>
      </c>
      <c r="I509" s="208">
        <f t="shared" si="184"/>
        <v>19404</v>
      </c>
      <c r="J509" s="265"/>
      <c r="K509" s="210">
        <v>33</v>
      </c>
      <c r="L509" s="210">
        <f t="shared" si="185"/>
        <v>0</v>
      </c>
      <c r="M509" s="210">
        <v>16</v>
      </c>
      <c r="N509" s="210">
        <f t="shared" si="186"/>
        <v>0</v>
      </c>
      <c r="O509" s="210">
        <f t="shared" si="187"/>
        <v>0</v>
      </c>
      <c r="P509" s="226">
        <f t="shared" si="181"/>
        <v>396</v>
      </c>
      <c r="Q509" s="212">
        <v>33</v>
      </c>
      <c r="R509" s="212">
        <f t="shared" si="188"/>
        <v>13068</v>
      </c>
      <c r="S509" s="212">
        <v>16</v>
      </c>
      <c r="T509" s="212">
        <f t="shared" si="189"/>
        <v>6336</v>
      </c>
      <c r="U509" s="212">
        <f t="shared" si="190"/>
        <v>19404</v>
      </c>
    </row>
    <row r="510" spans="1:21" ht="17.45" hidden="1" customHeight="1" x14ac:dyDescent="0.25">
      <c r="A510" s="247"/>
      <c r="B510" s="296" t="s">
        <v>268</v>
      </c>
      <c r="C510" s="259" t="s">
        <v>224</v>
      </c>
      <c r="D510" s="259">
        <v>1</v>
      </c>
      <c r="E510" s="208"/>
      <c r="F510" s="208"/>
      <c r="G510" s="208">
        <v>19500</v>
      </c>
      <c r="H510" s="208">
        <f t="shared" si="183"/>
        <v>19500</v>
      </c>
      <c r="I510" s="208">
        <f t="shared" si="184"/>
        <v>19500</v>
      </c>
      <c r="J510" s="265"/>
      <c r="K510" s="210"/>
      <c r="L510" s="210"/>
      <c r="M510" s="210">
        <v>19500</v>
      </c>
      <c r="N510" s="210">
        <f t="shared" si="186"/>
        <v>0</v>
      </c>
      <c r="O510" s="210">
        <f t="shared" si="187"/>
        <v>0</v>
      </c>
      <c r="P510" s="226">
        <f t="shared" si="181"/>
        <v>1</v>
      </c>
      <c r="Q510" s="212"/>
      <c r="R510" s="212"/>
      <c r="S510" s="212">
        <v>19500</v>
      </c>
      <c r="T510" s="212">
        <f t="shared" si="189"/>
        <v>19500</v>
      </c>
      <c r="U510" s="212">
        <f t="shared" si="190"/>
        <v>19500</v>
      </c>
    </row>
    <row r="511" spans="1:21" ht="17.45" hidden="1" customHeight="1" x14ac:dyDescent="0.25">
      <c r="A511" s="247"/>
      <c r="B511" s="279" t="s">
        <v>358</v>
      </c>
      <c r="C511" s="259" t="s">
        <v>224</v>
      </c>
      <c r="D511" s="259">
        <v>1</v>
      </c>
      <c r="E511" s="208">
        <v>31440</v>
      </c>
      <c r="F511" s="208">
        <f>E511*D511</f>
        <v>31440</v>
      </c>
      <c r="G511" s="208"/>
      <c r="H511" s="208"/>
      <c r="I511" s="208">
        <f t="shared" si="184"/>
        <v>31440</v>
      </c>
      <c r="J511" s="265"/>
      <c r="K511" s="210">
        <v>31440</v>
      </c>
      <c r="L511" s="210">
        <f>K511*J511</f>
        <v>0</v>
      </c>
      <c r="M511" s="210"/>
      <c r="N511" s="210"/>
      <c r="O511" s="210">
        <f t="shared" si="187"/>
        <v>0</v>
      </c>
      <c r="P511" s="226">
        <f t="shared" si="181"/>
        <v>1</v>
      </c>
      <c r="Q511" s="212">
        <v>31440</v>
      </c>
      <c r="R511" s="212">
        <f>Q511*P511</f>
        <v>31440</v>
      </c>
      <c r="S511" s="212"/>
      <c r="T511" s="212"/>
      <c r="U511" s="212">
        <f t="shared" si="190"/>
        <v>31440</v>
      </c>
    </row>
    <row r="512" spans="1:21" ht="17.45" hidden="1" customHeight="1" x14ac:dyDescent="0.25">
      <c r="A512" s="199"/>
      <c r="B512" s="278" t="s">
        <v>558</v>
      </c>
      <c r="C512" s="200"/>
      <c r="D512" s="200"/>
      <c r="E512" s="201"/>
      <c r="F512" s="201"/>
      <c r="G512" s="201"/>
      <c r="H512" s="201"/>
      <c r="I512" s="201"/>
      <c r="J512" s="202"/>
      <c r="K512" s="203"/>
      <c r="L512" s="203"/>
      <c r="M512" s="203"/>
      <c r="N512" s="203"/>
      <c r="O512" s="203"/>
      <c r="P512" s="226">
        <f t="shared" si="181"/>
        <v>0</v>
      </c>
      <c r="Q512" s="257"/>
      <c r="R512" s="257"/>
      <c r="S512" s="257"/>
      <c r="T512" s="257"/>
      <c r="U512" s="205"/>
    </row>
    <row r="513" spans="1:21" ht="17.45" customHeight="1" x14ac:dyDescent="0.25">
      <c r="A513" s="397" t="s">
        <v>559</v>
      </c>
      <c r="B513" s="324" t="s">
        <v>560</v>
      </c>
      <c r="C513" s="325"/>
      <c r="D513" s="316"/>
      <c r="E513" s="310"/>
      <c r="F513" s="310">
        <f>F570</f>
        <v>37449235.290000007</v>
      </c>
      <c r="G513" s="310"/>
      <c r="H513" s="310">
        <f>H570</f>
        <v>47516486.520000003</v>
      </c>
      <c r="I513" s="310">
        <f>I570</f>
        <v>84965721.810000017</v>
      </c>
      <c r="J513" s="325"/>
      <c r="K513" s="332"/>
      <c r="L513" s="332">
        <f>L570</f>
        <v>12223330.2828</v>
      </c>
      <c r="M513" s="332"/>
      <c r="N513" s="332">
        <f>N570</f>
        <v>17269503.496676996</v>
      </c>
      <c r="O513" s="332">
        <f>O570</f>
        <v>29492833.779477</v>
      </c>
      <c r="P513" s="226">
        <f t="shared" si="181"/>
        <v>0</v>
      </c>
      <c r="Q513" s="212"/>
      <c r="R513" s="212">
        <f>R570</f>
        <v>25225766.660000004</v>
      </c>
      <c r="S513" s="212"/>
      <c r="T513" s="212">
        <f>T570</f>
        <v>30247007.760000002</v>
      </c>
      <c r="U513" s="212">
        <f>U570</f>
        <v>55472774.420000002</v>
      </c>
    </row>
    <row r="514" spans="1:21" ht="17.45" hidden="1" customHeight="1" x14ac:dyDescent="0.25">
      <c r="A514" s="240"/>
      <c r="B514" s="228" t="s">
        <v>561</v>
      </c>
      <c r="C514" s="240"/>
      <c r="D514" s="282"/>
      <c r="E514" s="234"/>
      <c r="F514" s="234">
        <f>SUM(F516:F527)</f>
        <v>11963908.520000001</v>
      </c>
      <c r="G514" s="234"/>
      <c r="H514" s="234">
        <f>SUM(H516:H527)</f>
        <v>15123503.880000001</v>
      </c>
      <c r="I514" s="234">
        <f>SUM(I516:I527)</f>
        <v>27087412.400000006</v>
      </c>
      <c r="J514" s="283"/>
      <c r="K514" s="237"/>
      <c r="L514" s="237">
        <f>SUM(L516:L527)</f>
        <v>0</v>
      </c>
      <c r="M514" s="237"/>
      <c r="N514" s="237">
        <f>SUM(N516:N527)</f>
        <v>0</v>
      </c>
      <c r="O514" s="237">
        <f>SUM(O516:O527)</f>
        <v>0</v>
      </c>
      <c r="P514" s="226">
        <f t="shared" si="181"/>
        <v>0</v>
      </c>
      <c r="Q514" s="241"/>
      <c r="R514" s="241">
        <f>SUM(R516:R527)</f>
        <v>11963908.520000001</v>
      </c>
      <c r="S514" s="241"/>
      <c r="T514" s="241">
        <f>SUM(T516:T527)</f>
        <v>15123503.880000001</v>
      </c>
      <c r="U514" s="239">
        <f>SUM(U516:U527)</f>
        <v>27087412.400000006</v>
      </c>
    </row>
    <row r="515" spans="1:21" ht="17.45" hidden="1" customHeight="1" x14ac:dyDescent="0.25">
      <c r="A515" s="206"/>
      <c r="B515" s="297" t="s">
        <v>562</v>
      </c>
      <c r="C515" s="207"/>
      <c r="D515" s="207"/>
      <c r="E515" s="208"/>
      <c r="F515" s="208"/>
      <c r="G515" s="208"/>
      <c r="H515" s="208"/>
      <c r="I515" s="208"/>
      <c r="J515" s="209"/>
      <c r="K515" s="210"/>
      <c r="L515" s="210"/>
      <c r="M515" s="210"/>
      <c r="N515" s="210"/>
      <c r="O515" s="210"/>
      <c r="P515" s="226">
        <f t="shared" si="181"/>
        <v>0</v>
      </c>
      <c r="Q515" s="212"/>
      <c r="R515" s="212"/>
      <c r="S515" s="212"/>
      <c r="T515" s="212"/>
      <c r="U515" s="212"/>
    </row>
    <row r="516" spans="1:21" ht="17.45" hidden="1" customHeight="1" x14ac:dyDescent="0.25">
      <c r="A516" s="206"/>
      <c r="B516" s="279" t="s">
        <v>563</v>
      </c>
      <c r="C516" s="259" t="s">
        <v>171</v>
      </c>
      <c r="D516" s="207">
        <f>79.62</f>
        <v>79.62</v>
      </c>
      <c r="E516" s="208">
        <v>13494</v>
      </c>
      <c r="F516" s="208">
        <f>E516*D516</f>
        <v>1074392.28</v>
      </c>
      <c r="G516" s="208"/>
      <c r="H516" s="208"/>
      <c r="I516" s="208">
        <f>F516+H516</f>
        <v>1074392.28</v>
      </c>
      <c r="J516" s="209"/>
      <c r="K516" s="210">
        <v>13494</v>
      </c>
      <c r="L516" s="210">
        <f>K516*J516</f>
        <v>0</v>
      </c>
      <c r="M516" s="210"/>
      <c r="N516" s="210"/>
      <c r="O516" s="210">
        <f>L516+N516</f>
        <v>0</v>
      </c>
      <c r="P516" s="226">
        <f t="shared" si="181"/>
        <v>79.62</v>
      </c>
      <c r="Q516" s="212">
        <v>13494</v>
      </c>
      <c r="R516" s="212">
        <f>Q516*P516</f>
        <v>1074392.28</v>
      </c>
      <c r="S516" s="212"/>
      <c r="T516" s="212"/>
      <c r="U516" s="212">
        <f>R516+T516</f>
        <v>1074392.28</v>
      </c>
    </row>
    <row r="517" spans="1:21" ht="17.45" hidden="1" customHeight="1" x14ac:dyDescent="0.25">
      <c r="A517" s="206"/>
      <c r="B517" s="279" t="s">
        <v>564</v>
      </c>
      <c r="C517" s="259" t="s">
        <v>171</v>
      </c>
      <c r="D517" s="207">
        <v>308.73</v>
      </c>
      <c r="E517" s="208">
        <v>19422</v>
      </c>
      <c r="F517" s="208">
        <f>E517*D517</f>
        <v>5996154.0600000005</v>
      </c>
      <c r="G517" s="208"/>
      <c r="H517" s="208"/>
      <c r="I517" s="208">
        <f>F517+H517</f>
        <v>5996154.0600000005</v>
      </c>
      <c r="J517" s="209"/>
      <c r="K517" s="210">
        <v>19422</v>
      </c>
      <c r="L517" s="210">
        <f>K517*J517</f>
        <v>0</v>
      </c>
      <c r="M517" s="210"/>
      <c r="N517" s="210"/>
      <c r="O517" s="210">
        <f>L517+N517</f>
        <v>0</v>
      </c>
      <c r="P517" s="226">
        <f t="shared" si="181"/>
        <v>308.73</v>
      </c>
      <c r="Q517" s="212">
        <v>19422</v>
      </c>
      <c r="R517" s="212">
        <f>Q517*P517</f>
        <v>5996154.0600000005</v>
      </c>
      <c r="S517" s="212"/>
      <c r="T517" s="212"/>
      <c r="U517" s="212">
        <f>R517+T517</f>
        <v>5996154.0600000005</v>
      </c>
    </row>
    <row r="518" spans="1:21" ht="17.45" hidden="1" customHeight="1" x14ac:dyDescent="0.25">
      <c r="A518" s="206"/>
      <c r="B518" s="279" t="s">
        <v>565</v>
      </c>
      <c r="C518" s="259" t="s">
        <v>171</v>
      </c>
      <c r="D518" s="207">
        <f>196.74</f>
        <v>196.74</v>
      </c>
      <c r="E518" s="208">
        <v>2405</v>
      </c>
      <c r="F518" s="208">
        <f>E518*D518</f>
        <v>473159.7</v>
      </c>
      <c r="G518" s="208"/>
      <c r="H518" s="208"/>
      <c r="I518" s="208">
        <f>F518+H518</f>
        <v>473159.7</v>
      </c>
      <c r="J518" s="209"/>
      <c r="K518" s="210">
        <v>2405</v>
      </c>
      <c r="L518" s="210">
        <f>K518*J518</f>
        <v>0</v>
      </c>
      <c r="M518" s="210"/>
      <c r="N518" s="210"/>
      <c r="O518" s="210">
        <f>L518+N518</f>
        <v>0</v>
      </c>
      <c r="P518" s="226">
        <f t="shared" si="181"/>
        <v>196.74</v>
      </c>
      <c r="Q518" s="212">
        <v>2405</v>
      </c>
      <c r="R518" s="212">
        <f>Q518*P518</f>
        <v>473159.7</v>
      </c>
      <c r="S518" s="212"/>
      <c r="T518" s="212"/>
      <c r="U518" s="212">
        <f>R518+T518</f>
        <v>473159.7</v>
      </c>
    </row>
    <row r="519" spans="1:21" ht="24" hidden="1" customHeight="1" x14ac:dyDescent="0.25">
      <c r="A519" s="206"/>
      <c r="B519" s="297" t="s">
        <v>566</v>
      </c>
      <c r="C519" s="259"/>
      <c r="D519" s="207"/>
      <c r="E519" s="208"/>
      <c r="F519" s="208"/>
      <c r="G519" s="208"/>
      <c r="H519" s="208"/>
      <c r="I519" s="208"/>
      <c r="J519" s="209"/>
      <c r="K519" s="210"/>
      <c r="L519" s="210"/>
      <c r="M519" s="210"/>
      <c r="N519" s="210"/>
      <c r="O519" s="210"/>
      <c r="P519" s="226">
        <f t="shared" si="181"/>
        <v>0</v>
      </c>
      <c r="Q519" s="212"/>
      <c r="R519" s="212"/>
      <c r="S519" s="212"/>
      <c r="T519" s="212"/>
      <c r="U519" s="212"/>
    </row>
    <row r="520" spans="1:21" ht="17.45" hidden="1" customHeight="1" x14ac:dyDescent="0.25">
      <c r="A520" s="206"/>
      <c r="B520" s="279" t="s">
        <v>567</v>
      </c>
      <c r="C520" s="259" t="s">
        <v>171</v>
      </c>
      <c r="D520" s="207">
        <v>151</v>
      </c>
      <c r="E520" s="208">
        <v>2513</v>
      </c>
      <c r="F520" s="208">
        <f>E520*D520</f>
        <v>379463</v>
      </c>
      <c r="G520" s="208">
        <v>6681</v>
      </c>
      <c r="H520" s="208">
        <f>G520*D520</f>
        <v>1008831</v>
      </c>
      <c r="I520" s="208">
        <f>F520+H520</f>
        <v>1388294</v>
      </c>
      <c r="J520" s="209"/>
      <c r="K520" s="210">
        <v>2513</v>
      </c>
      <c r="L520" s="210">
        <f>K520*J520</f>
        <v>0</v>
      </c>
      <c r="M520" s="210">
        <v>6681</v>
      </c>
      <c r="N520" s="210">
        <f>M520*J520</f>
        <v>0</v>
      </c>
      <c r="O520" s="210">
        <f>L520+N520</f>
        <v>0</v>
      </c>
      <c r="P520" s="226">
        <f t="shared" si="181"/>
        <v>151</v>
      </c>
      <c r="Q520" s="212">
        <v>2513</v>
      </c>
      <c r="R520" s="212">
        <f>Q520*P520</f>
        <v>379463</v>
      </c>
      <c r="S520" s="212">
        <v>6681</v>
      </c>
      <c r="T520" s="212">
        <f>S520*P520</f>
        <v>1008831</v>
      </c>
      <c r="U520" s="212">
        <f>R520+T520</f>
        <v>1388294</v>
      </c>
    </row>
    <row r="521" spans="1:21" ht="17.45" hidden="1" customHeight="1" x14ac:dyDescent="0.25">
      <c r="A521" s="206"/>
      <c r="B521" s="279" t="s">
        <v>568</v>
      </c>
      <c r="C521" s="259" t="s">
        <v>171</v>
      </c>
      <c r="D521" s="207">
        <v>163</v>
      </c>
      <c r="E521" s="208">
        <v>2334</v>
      </c>
      <c r="F521" s="208">
        <f>E521*D521</f>
        <v>380442</v>
      </c>
      <c r="G521" s="208">
        <v>2162</v>
      </c>
      <c r="H521" s="208">
        <f>G521*D521</f>
        <v>352406</v>
      </c>
      <c r="I521" s="208">
        <f>F521+H521</f>
        <v>732848</v>
      </c>
      <c r="J521" s="209"/>
      <c r="K521" s="210">
        <v>2334</v>
      </c>
      <c r="L521" s="210">
        <f>K521*J521</f>
        <v>0</v>
      </c>
      <c r="M521" s="210">
        <v>2162</v>
      </c>
      <c r="N521" s="210">
        <f>M521*J521</f>
        <v>0</v>
      </c>
      <c r="O521" s="210">
        <f>L521+N521</f>
        <v>0</v>
      </c>
      <c r="P521" s="226">
        <f t="shared" si="181"/>
        <v>163</v>
      </c>
      <c r="Q521" s="212">
        <v>2334</v>
      </c>
      <c r="R521" s="212">
        <f>Q521*P521</f>
        <v>380442</v>
      </c>
      <c r="S521" s="212">
        <v>2162</v>
      </c>
      <c r="T521" s="212">
        <f>S521*P521</f>
        <v>352406</v>
      </c>
      <c r="U521" s="212">
        <f>R521+T521</f>
        <v>732848</v>
      </c>
    </row>
    <row r="522" spans="1:21" ht="17.45" hidden="1" customHeight="1" x14ac:dyDescent="0.25">
      <c r="A522" s="206"/>
      <c r="B522" s="279" t="s">
        <v>569</v>
      </c>
      <c r="C522" s="259" t="s">
        <v>32</v>
      </c>
      <c r="D522" s="207">
        <v>226.24</v>
      </c>
      <c r="E522" s="208">
        <v>47</v>
      </c>
      <c r="F522" s="208">
        <f>E522*D522</f>
        <v>10633.28</v>
      </c>
      <c r="G522" s="208">
        <v>264</v>
      </c>
      <c r="H522" s="208">
        <f>G522*D522</f>
        <v>59727.360000000001</v>
      </c>
      <c r="I522" s="208">
        <f>F522+H522</f>
        <v>70360.639999999999</v>
      </c>
      <c r="J522" s="209"/>
      <c r="K522" s="210">
        <v>47</v>
      </c>
      <c r="L522" s="210">
        <f>K522*J522</f>
        <v>0</v>
      </c>
      <c r="M522" s="210">
        <v>264</v>
      </c>
      <c r="N522" s="210">
        <f>M522*J522</f>
        <v>0</v>
      </c>
      <c r="O522" s="210">
        <f>L522+N522</f>
        <v>0</v>
      </c>
      <c r="P522" s="226">
        <f t="shared" si="181"/>
        <v>226.24</v>
      </c>
      <c r="Q522" s="212">
        <v>47</v>
      </c>
      <c r="R522" s="212">
        <f>Q522*P522</f>
        <v>10633.28</v>
      </c>
      <c r="S522" s="212">
        <v>264</v>
      </c>
      <c r="T522" s="212">
        <f>S522*P522</f>
        <v>59727.360000000001</v>
      </c>
      <c r="U522" s="212">
        <f>R522+T522</f>
        <v>70360.639999999999</v>
      </c>
    </row>
    <row r="523" spans="1:21" ht="17.45" hidden="1" customHeight="1" x14ac:dyDescent="0.25">
      <c r="A523" s="206"/>
      <c r="B523" s="297" t="s">
        <v>570</v>
      </c>
      <c r="C523" s="207"/>
      <c r="D523" s="207"/>
      <c r="E523" s="208"/>
      <c r="F523" s="208"/>
      <c r="G523" s="208"/>
      <c r="H523" s="208"/>
      <c r="I523" s="208"/>
      <c r="J523" s="209"/>
      <c r="K523" s="210"/>
      <c r="L523" s="210"/>
      <c r="M523" s="210"/>
      <c r="N523" s="210"/>
      <c r="O523" s="210"/>
      <c r="P523" s="226">
        <f t="shared" si="181"/>
        <v>0</v>
      </c>
      <c r="Q523" s="212"/>
      <c r="R523" s="212"/>
      <c r="S523" s="212"/>
      <c r="T523" s="212"/>
      <c r="U523" s="212"/>
    </row>
    <row r="524" spans="1:21" ht="36" hidden="1" customHeight="1" x14ac:dyDescent="0.25">
      <c r="A524" s="206"/>
      <c r="B524" s="279" t="s">
        <v>571</v>
      </c>
      <c r="C524" s="259" t="s">
        <v>32</v>
      </c>
      <c r="D524" s="207">
        <v>226.24</v>
      </c>
      <c r="E524" s="208">
        <v>2476</v>
      </c>
      <c r="F524" s="208">
        <f>E524*D524</f>
        <v>560170.23999999999</v>
      </c>
      <c r="G524" s="208">
        <v>60348</v>
      </c>
      <c r="H524" s="208">
        <f>G524*D524</f>
        <v>13653131.520000001</v>
      </c>
      <c r="I524" s="208">
        <f>F524+H524</f>
        <v>14213301.760000002</v>
      </c>
      <c r="J524" s="209"/>
      <c r="K524" s="210">
        <v>2476</v>
      </c>
      <c r="L524" s="210">
        <f>K524*J524</f>
        <v>0</v>
      </c>
      <c r="M524" s="210">
        <v>60348</v>
      </c>
      <c r="N524" s="210">
        <f>M524*J524</f>
        <v>0</v>
      </c>
      <c r="O524" s="210">
        <f>L524+N524</f>
        <v>0</v>
      </c>
      <c r="P524" s="226">
        <f t="shared" si="181"/>
        <v>226.24</v>
      </c>
      <c r="Q524" s="212">
        <v>2476</v>
      </c>
      <c r="R524" s="212">
        <f>Q524*P524</f>
        <v>560170.23999999999</v>
      </c>
      <c r="S524" s="212">
        <v>60348</v>
      </c>
      <c r="T524" s="212">
        <f>S524*P524</f>
        <v>13653131.520000001</v>
      </c>
      <c r="U524" s="212">
        <f>R524+T524</f>
        <v>14213301.760000002</v>
      </c>
    </row>
    <row r="525" spans="1:21" ht="17.45" hidden="1" customHeight="1" x14ac:dyDescent="0.25">
      <c r="A525" s="206"/>
      <c r="B525" s="279" t="s">
        <v>572</v>
      </c>
      <c r="C525" s="259" t="s">
        <v>32</v>
      </c>
      <c r="D525" s="207">
        <v>226.24</v>
      </c>
      <c r="E525" s="208">
        <v>6552</v>
      </c>
      <c r="F525" s="208">
        <f>E525*D525</f>
        <v>1482324.48</v>
      </c>
      <c r="G525" s="208"/>
      <c r="H525" s="208"/>
      <c r="I525" s="208">
        <f>F525+H525</f>
        <v>1482324.48</v>
      </c>
      <c r="J525" s="209"/>
      <c r="K525" s="210">
        <v>6552</v>
      </c>
      <c r="L525" s="210">
        <f>K525*J525</f>
        <v>0</v>
      </c>
      <c r="M525" s="210"/>
      <c r="N525" s="210"/>
      <c r="O525" s="210">
        <f>L525+N525</f>
        <v>0</v>
      </c>
      <c r="P525" s="226">
        <f t="shared" si="181"/>
        <v>226.24</v>
      </c>
      <c r="Q525" s="212">
        <v>6552</v>
      </c>
      <c r="R525" s="212">
        <f>Q525*P525</f>
        <v>1482324.48</v>
      </c>
      <c r="S525" s="212"/>
      <c r="T525" s="212"/>
      <c r="U525" s="212">
        <f>R525+T525</f>
        <v>1482324.48</v>
      </c>
    </row>
    <row r="526" spans="1:21" s="255" customFormat="1" ht="17.45" hidden="1" customHeight="1" x14ac:dyDescent="0.25">
      <c r="A526" s="206"/>
      <c r="B526" s="279" t="s">
        <v>573</v>
      </c>
      <c r="C526" s="259" t="s">
        <v>32</v>
      </c>
      <c r="D526" s="207">
        <v>226.24</v>
      </c>
      <c r="E526" s="208">
        <v>6552</v>
      </c>
      <c r="F526" s="208">
        <f>E526*D526</f>
        <v>1482324.48</v>
      </c>
      <c r="G526" s="208"/>
      <c r="H526" s="208"/>
      <c r="I526" s="208">
        <f>F526+H526</f>
        <v>1482324.48</v>
      </c>
      <c r="J526" s="209"/>
      <c r="K526" s="210">
        <v>6552</v>
      </c>
      <c r="L526" s="210">
        <f>K526*J526</f>
        <v>0</v>
      </c>
      <c r="M526" s="210"/>
      <c r="N526" s="210"/>
      <c r="O526" s="210">
        <f>L526+N526</f>
        <v>0</v>
      </c>
      <c r="P526" s="226">
        <f t="shared" si="181"/>
        <v>226.24</v>
      </c>
      <c r="Q526" s="212">
        <v>6552</v>
      </c>
      <c r="R526" s="212">
        <f>Q526*P526</f>
        <v>1482324.48</v>
      </c>
      <c r="S526" s="212"/>
      <c r="T526" s="212"/>
      <c r="U526" s="212">
        <f>R526+T526</f>
        <v>1482324.48</v>
      </c>
    </row>
    <row r="527" spans="1:21" ht="17.45" hidden="1" customHeight="1" x14ac:dyDescent="0.25">
      <c r="A527" s="206"/>
      <c r="B527" s="279" t="s">
        <v>574</v>
      </c>
      <c r="C527" s="259" t="s">
        <v>31</v>
      </c>
      <c r="D527" s="207">
        <v>1</v>
      </c>
      <c r="E527" s="208">
        <v>124845</v>
      </c>
      <c r="F527" s="208">
        <f>E527*D527</f>
        <v>124845</v>
      </c>
      <c r="G527" s="208">
        <v>49408</v>
      </c>
      <c r="H527" s="208">
        <f>G527*D527</f>
        <v>49408</v>
      </c>
      <c r="I527" s="208">
        <f>F527+H527</f>
        <v>174253</v>
      </c>
      <c r="J527" s="209"/>
      <c r="K527" s="210">
        <v>124845</v>
      </c>
      <c r="L527" s="210">
        <f>K527*J527</f>
        <v>0</v>
      </c>
      <c r="M527" s="210">
        <v>49408</v>
      </c>
      <c r="N527" s="210">
        <f>M527*J527</f>
        <v>0</v>
      </c>
      <c r="O527" s="210">
        <f>L527+N527</f>
        <v>0</v>
      </c>
      <c r="P527" s="226">
        <f t="shared" si="181"/>
        <v>1</v>
      </c>
      <c r="Q527" s="212">
        <v>124845</v>
      </c>
      <c r="R527" s="212">
        <f>Q527*P527</f>
        <v>124845</v>
      </c>
      <c r="S527" s="212">
        <v>49408</v>
      </c>
      <c r="T527" s="212">
        <f>S527*P527</f>
        <v>49408</v>
      </c>
      <c r="U527" s="212">
        <f>R527+T527</f>
        <v>174253</v>
      </c>
    </row>
    <row r="528" spans="1:21" ht="17.45" customHeight="1" x14ac:dyDescent="0.25">
      <c r="A528" s="395"/>
      <c r="B528" s="327" t="s">
        <v>575</v>
      </c>
      <c r="C528" s="344"/>
      <c r="D528" s="315"/>
      <c r="E528" s="314"/>
      <c r="F528" s="314">
        <f>SUM(F530:F541)</f>
        <v>11963863.520000001</v>
      </c>
      <c r="G528" s="314"/>
      <c r="H528" s="314">
        <f>SUM(H530:H541)</f>
        <v>15123503.880000001</v>
      </c>
      <c r="I528" s="314">
        <f>SUM(I530:I541)</f>
        <v>27087367.400000006</v>
      </c>
      <c r="J528" s="345"/>
      <c r="K528" s="343"/>
      <c r="L528" s="343">
        <f>SUM(L530:L541)</f>
        <v>2134754.44</v>
      </c>
      <c r="M528" s="343"/>
      <c r="N528" s="343">
        <f>SUM(N530:N541)</f>
        <v>0</v>
      </c>
      <c r="O528" s="343">
        <f>SUM(O530:O541)</f>
        <v>2134754.44</v>
      </c>
      <c r="P528" s="226">
        <f t="shared" si="181"/>
        <v>0</v>
      </c>
      <c r="Q528" s="241"/>
      <c r="R528" s="241">
        <f>SUM(R530:R541)</f>
        <v>9829109.0800000019</v>
      </c>
      <c r="S528" s="241"/>
      <c r="T528" s="241">
        <f>SUM(T530:T541)</f>
        <v>15123503.880000001</v>
      </c>
      <c r="U528" s="239">
        <f>SUM(U530:U541)</f>
        <v>24952612.960000001</v>
      </c>
    </row>
    <row r="529" spans="1:21" ht="17.45" hidden="1" customHeight="1" x14ac:dyDescent="0.25">
      <c r="A529" s="206"/>
      <c r="B529" s="297" t="s">
        <v>562</v>
      </c>
      <c r="C529" s="207"/>
      <c r="D529" s="207"/>
      <c r="E529" s="208"/>
      <c r="F529" s="208"/>
      <c r="G529" s="208"/>
      <c r="H529" s="208"/>
      <c r="I529" s="208"/>
      <c r="J529" s="209"/>
      <c r="K529" s="210"/>
      <c r="L529" s="210"/>
      <c r="M529" s="210"/>
      <c r="N529" s="210"/>
      <c r="O529" s="210"/>
      <c r="P529" s="226">
        <f t="shared" si="181"/>
        <v>0</v>
      </c>
      <c r="Q529" s="212"/>
      <c r="R529" s="212"/>
      <c r="S529" s="212"/>
      <c r="T529" s="212"/>
      <c r="U529" s="212"/>
    </row>
    <row r="530" spans="1:21" ht="17.45" hidden="1" customHeight="1" x14ac:dyDescent="0.25">
      <c r="A530" s="206"/>
      <c r="B530" s="279" t="s">
        <v>563</v>
      </c>
      <c r="C530" s="259" t="s">
        <v>171</v>
      </c>
      <c r="D530" s="207">
        <f>79.62</f>
        <v>79.62</v>
      </c>
      <c r="E530" s="208">
        <v>13494</v>
      </c>
      <c r="F530" s="208">
        <f>E530*D530</f>
        <v>1074392.28</v>
      </c>
      <c r="G530" s="208"/>
      <c r="H530" s="208"/>
      <c r="I530" s="208">
        <f>F530+H530</f>
        <v>1074392.28</v>
      </c>
      <c r="J530" s="209"/>
      <c r="K530" s="210">
        <v>13494</v>
      </c>
      <c r="L530" s="210">
        <f>K530*J530</f>
        <v>0</v>
      </c>
      <c r="M530" s="210"/>
      <c r="N530" s="210"/>
      <c r="O530" s="210">
        <f>L530+N530</f>
        <v>0</v>
      </c>
      <c r="P530" s="226">
        <f t="shared" si="181"/>
        <v>79.62</v>
      </c>
      <c r="Q530" s="212">
        <v>13494</v>
      </c>
      <c r="R530" s="212">
        <f>Q530*P530</f>
        <v>1074392.28</v>
      </c>
      <c r="S530" s="212"/>
      <c r="T530" s="212"/>
      <c r="U530" s="212">
        <f>R530+T530</f>
        <v>1074392.28</v>
      </c>
    </row>
    <row r="531" spans="1:21" ht="17.45" customHeight="1" x14ac:dyDescent="0.25">
      <c r="A531" s="392"/>
      <c r="B531" s="324" t="s">
        <v>564</v>
      </c>
      <c r="C531" s="349" t="s">
        <v>171</v>
      </c>
      <c r="D531" s="207">
        <v>308.73</v>
      </c>
      <c r="E531" s="208">
        <v>19422</v>
      </c>
      <c r="F531" s="208">
        <f>E531*D531</f>
        <v>5996154.0600000005</v>
      </c>
      <c r="G531" s="208"/>
      <c r="H531" s="208"/>
      <c r="I531" s="208">
        <f>F531+H531</f>
        <v>5996154.0600000005</v>
      </c>
      <c r="J531" s="325">
        <v>96.62</v>
      </c>
      <c r="K531" s="332">
        <v>19422</v>
      </c>
      <c r="L531" s="332">
        <f>K531*J531</f>
        <v>1876553.6400000001</v>
      </c>
      <c r="M531" s="332"/>
      <c r="N531" s="332"/>
      <c r="O531" s="332">
        <f>L531+N531</f>
        <v>1876553.6400000001</v>
      </c>
      <c r="P531" s="226">
        <f t="shared" si="181"/>
        <v>212.11</v>
      </c>
      <c r="Q531" s="212">
        <v>19422</v>
      </c>
      <c r="R531" s="212">
        <f>Q531*P531</f>
        <v>4119600.4200000004</v>
      </c>
      <c r="S531" s="212"/>
      <c r="T531" s="212"/>
      <c r="U531" s="212">
        <f>R531+T531</f>
        <v>4119600.4200000004</v>
      </c>
    </row>
    <row r="532" spans="1:21" ht="17.45" customHeight="1" x14ac:dyDescent="0.25">
      <c r="A532" s="392"/>
      <c r="B532" s="324" t="s">
        <v>565</v>
      </c>
      <c r="C532" s="349" t="s">
        <v>171</v>
      </c>
      <c r="D532" s="207">
        <f>196.74</f>
        <v>196.74</v>
      </c>
      <c r="E532" s="208">
        <v>2405</v>
      </c>
      <c r="F532" s="208">
        <f>E532*D532</f>
        <v>473159.7</v>
      </c>
      <c r="G532" s="208"/>
      <c r="H532" s="208"/>
      <c r="I532" s="208">
        <f>F532+H532</f>
        <v>473159.7</v>
      </c>
      <c r="J532" s="325">
        <v>107.36</v>
      </c>
      <c r="K532" s="332">
        <v>2405</v>
      </c>
      <c r="L532" s="332">
        <f>K532*J532</f>
        <v>258200.8</v>
      </c>
      <c r="M532" s="332"/>
      <c r="N532" s="332"/>
      <c r="O532" s="332">
        <f>L532+N532</f>
        <v>258200.8</v>
      </c>
      <c r="P532" s="226">
        <f t="shared" si="181"/>
        <v>89.38000000000001</v>
      </c>
      <c r="Q532" s="212">
        <v>2405</v>
      </c>
      <c r="R532" s="212">
        <f>Q532*P532</f>
        <v>214958.90000000002</v>
      </c>
      <c r="S532" s="212"/>
      <c r="T532" s="212"/>
      <c r="U532" s="212">
        <f>R532+T532</f>
        <v>214958.90000000002</v>
      </c>
    </row>
    <row r="533" spans="1:21" ht="15.75" hidden="1" x14ac:dyDescent="0.25">
      <c r="A533" s="206"/>
      <c r="B533" s="297" t="s">
        <v>566</v>
      </c>
      <c r="C533" s="259"/>
      <c r="D533" s="207"/>
      <c r="E533" s="208"/>
      <c r="F533" s="208"/>
      <c r="G533" s="208"/>
      <c r="H533" s="208"/>
      <c r="I533" s="208"/>
      <c r="J533" s="209"/>
      <c r="K533" s="210"/>
      <c r="L533" s="210"/>
      <c r="M533" s="210"/>
      <c r="N533" s="210"/>
      <c r="O533" s="210"/>
      <c r="P533" s="226">
        <f t="shared" si="181"/>
        <v>0</v>
      </c>
      <c r="Q533" s="212"/>
      <c r="R533" s="212"/>
      <c r="S533" s="212"/>
      <c r="T533" s="212"/>
      <c r="U533" s="212"/>
    </row>
    <row r="534" spans="1:21" ht="17.45" hidden="1" customHeight="1" x14ac:dyDescent="0.25">
      <c r="A534" s="206"/>
      <c r="B534" s="279" t="s">
        <v>567</v>
      </c>
      <c r="C534" s="259" t="s">
        <v>171</v>
      </c>
      <c r="D534" s="207">
        <v>151</v>
      </c>
      <c r="E534" s="208">
        <v>2513</v>
      </c>
      <c r="F534" s="208">
        <f>E534*D534</f>
        <v>379463</v>
      </c>
      <c r="G534" s="208">
        <v>6681</v>
      </c>
      <c r="H534" s="208">
        <f>G534*D534</f>
        <v>1008831</v>
      </c>
      <c r="I534" s="208">
        <f>F534+H534</f>
        <v>1388294</v>
      </c>
      <c r="J534" s="209"/>
      <c r="K534" s="210">
        <v>2513</v>
      </c>
      <c r="L534" s="210">
        <f>K534*J534</f>
        <v>0</v>
      </c>
      <c r="M534" s="210">
        <v>6681</v>
      </c>
      <c r="N534" s="210">
        <f>M534*J534</f>
        <v>0</v>
      </c>
      <c r="O534" s="210">
        <f>L534+N534</f>
        <v>0</v>
      </c>
      <c r="P534" s="226">
        <f t="shared" si="181"/>
        <v>151</v>
      </c>
      <c r="Q534" s="212">
        <v>2513</v>
      </c>
      <c r="R534" s="212">
        <f>Q534*P534</f>
        <v>379463</v>
      </c>
      <c r="S534" s="212">
        <v>6681</v>
      </c>
      <c r="T534" s="212">
        <f>S534*P534</f>
        <v>1008831</v>
      </c>
      <c r="U534" s="212">
        <f>R534+T534</f>
        <v>1388294</v>
      </c>
    </row>
    <row r="535" spans="1:21" ht="17.45" hidden="1" customHeight="1" x14ac:dyDescent="0.25">
      <c r="A535" s="206"/>
      <c r="B535" s="279" t="s">
        <v>568</v>
      </c>
      <c r="C535" s="259" t="s">
        <v>171</v>
      </c>
      <c r="D535" s="207">
        <v>163</v>
      </c>
      <c r="E535" s="208">
        <v>2334</v>
      </c>
      <c r="F535" s="208">
        <f>E535*D535</f>
        <v>380442</v>
      </c>
      <c r="G535" s="208">
        <v>2162</v>
      </c>
      <c r="H535" s="208">
        <f>G535*D535</f>
        <v>352406</v>
      </c>
      <c r="I535" s="208">
        <f>F535+H535</f>
        <v>732848</v>
      </c>
      <c r="J535" s="209"/>
      <c r="K535" s="210">
        <v>2334</v>
      </c>
      <c r="L535" s="210">
        <f>K535*J535</f>
        <v>0</v>
      </c>
      <c r="M535" s="210">
        <v>2162</v>
      </c>
      <c r="N535" s="210">
        <f>M535*J535</f>
        <v>0</v>
      </c>
      <c r="O535" s="210">
        <f>L535+N535</f>
        <v>0</v>
      </c>
      <c r="P535" s="226">
        <f t="shared" si="181"/>
        <v>163</v>
      </c>
      <c r="Q535" s="212">
        <v>2334</v>
      </c>
      <c r="R535" s="212">
        <f>Q535*P535</f>
        <v>380442</v>
      </c>
      <c r="S535" s="212">
        <v>2162</v>
      </c>
      <c r="T535" s="212">
        <f>S535*P535</f>
        <v>352406</v>
      </c>
      <c r="U535" s="212">
        <f>R535+T535</f>
        <v>732848</v>
      </c>
    </row>
    <row r="536" spans="1:21" ht="17.45" hidden="1" customHeight="1" x14ac:dyDescent="0.25">
      <c r="A536" s="206"/>
      <c r="B536" s="279" t="s">
        <v>569</v>
      </c>
      <c r="C536" s="259" t="s">
        <v>32</v>
      </c>
      <c r="D536" s="207">
        <v>226.24</v>
      </c>
      <c r="E536" s="208">
        <v>47</v>
      </c>
      <c r="F536" s="208">
        <f>E536*D536</f>
        <v>10633.28</v>
      </c>
      <c r="G536" s="208">
        <v>264</v>
      </c>
      <c r="H536" s="208">
        <f>G536*D536</f>
        <v>59727.360000000001</v>
      </c>
      <c r="I536" s="208">
        <f>F536+H536</f>
        <v>70360.639999999999</v>
      </c>
      <c r="J536" s="209"/>
      <c r="K536" s="210">
        <v>47</v>
      </c>
      <c r="L536" s="210">
        <f>K536*J536</f>
        <v>0</v>
      </c>
      <c r="M536" s="210">
        <v>264</v>
      </c>
      <c r="N536" s="210">
        <f>M536*J536</f>
        <v>0</v>
      </c>
      <c r="O536" s="210">
        <f>L536+N536</f>
        <v>0</v>
      </c>
      <c r="P536" s="226">
        <f t="shared" si="181"/>
        <v>226.24</v>
      </c>
      <c r="Q536" s="212">
        <v>47</v>
      </c>
      <c r="R536" s="212">
        <f>Q536*P536</f>
        <v>10633.28</v>
      </c>
      <c r="S536" s="212">
        <v>264</v>
      </c>
      <c r="T536" s="212">
        <f>S536*P536</f>
        <v>59727.360000000001</v>
      </c>
      <c r="U536" s="212">
        <f>R536+T536</f>
        <v>70360.639999999999</v>
      </c>
    </row>
    <row r="537" spans="1:21" ht="17.45" hidden="1" customHeight="1" x14ac:dyDescent="0.25">
      <c r="A537" s="206"/>
      <c r="B537" s="297" t="s">
        <v>576</v>
      </c>
      <c r="C537" s="207"/>
      <c r="D537" s="207"/>
      <c r="E537" s="208"/>
      <c r="F537" s="208"/>
      <c r="G537" s="208"/>
      <c r="H537" s="208"/>
      <c r="I537" s="208"/>
      <c r="J537" s="209"/>
      <c r="K537" s="210"/>
      <c r="L537" s="210"/>
      <c r="M537" s="210"/>
      <c r="N537" s="210"/>
      <c r="O537" s="210"/>
      <c r="P537" s="226">
        <f t="shared" si="181"/>
        <v>0</v>
      </c>
      <c r="Q537" s="212"/>
      <c r="R537" s="212"/>
      <c r="S537" s="212"/>
      <c r="T537" s="212"/>
      <c r="U537" s="212"/>
    </row>
    <row r="538" spans="1:21" ht="39" hidden="1" customHeight="1" x14ac:dyDescent="0.25">
      <c r="A538" s="206"/>
      <c r="B538" s="279" t="s">
        <v>571</v>
      </c>
      <c r="C538" s="259" t="s">
        <v>32</v>
      </c>
      <c r="D538" s="207">
        <v>226.24</v>
      </c>
      <c r="E538" s="208">
        <v>2476</v>
      </c>
      <c r="F538" s="208">
        <f>E538*D538</f>
        <v>560170.23999999999</v>
      </c>
      <c r="G538" s="208">
        <v>60348</v>
      </c>
      <c r="H538" s="208">
        <f>G538*D538</f>
        <v>13653131.520000001</v>
      </c>
      <c r="I538" s="208">
        <f>F538+H538</f>
        <v>14213301.760000002</v>
      </c>
      <c r="J538" s="209"/>
      <c r="K538" s="210">
        <v>2476</v>
      </c>
      <c r="L538" s="210">
        <f>K538*J538</f>
        <v>0</v>
      </c>
      <c r="M538" s="210">
        <v>60348</v>
      </c>
      <c r="N538" s="210">
        <f>M538*J538</f>
        <v>0</v>
      </c>
      <c r="O538" s="210">
        <f>L538+N538</f>
        <v>0</v>
      </c>
      <c r="P538" s="226">
        <f t="shared" si="181"/>
        <v>226.24</v>
      </c>
      <c r="Q538" s="212">
        <v>2476</v>
      </c>
      <c r="R538" s="212">
        <f>Q538*P538</f>
        <v>560170.23999999999</v>
      </c>
      <c r="S538" s="212">
        <v>60348</v>
      </c>
      <c r="T538" s="212">
        <f>S538*P538</f>
        <v>13653131.520000001</v>
      </c>
      <c r="U538" s="212">
        <f>R538+T538</f>
        <v>14213301.760000002</v>
      </c>
    </row>
    <row r="539" spans="1:21" ht="17.45" hidden="1" customHeight="1" x14ac:dyDescent="0.25">
      <c r="A539" s="206"/>
      <c r="B539" s="279" t="s">
        <v>572</v>
      </c>
      <c r="C539" s="259" t="s">
        <v>32</v>
      </c>
      <c r="D539" s="207">
        <v>226.24</v>
      </c>
      <c r="E539" s="208">
        <v>6552</v>
      </c>
      <c r="F539" s="208">
        <f>E539*D539</f>
        <v>1482324.48</v>
      </c>
      <c r="G539" s="208">
        <v>0</v>
      </c>
      <c r="H539" s="208">
        <f>G539*D539</f>
        <v>0</v>
      </c>
      <c r="I539" s="208">
        <f>F539+H539</f>
        <v>1482324.48</v>
      </c>
      <c r="J539" s="209"/>
      <c r="K539" s="210">
        <v>6552</v>
      </c>
      <c r="L539" s="210">
        <f>K539*J539</f>
        <v>0</v>
      </c>
      <c r="M539" s="210">
        <v>0</v>
      </c>
      <c r="N539" s="210">
        <f>M539*J539</f>
        <v>0</v>
      </c>
      <c r="O539" s="210">
        <f>L539+N539</f>
        <v>0</v>
      </c>
      <c r="P539" s="226">
        <f t="shared" si="181"/>
        <v>226.24</v>
      </c>
      <c r="Q539" s="212">
        <v>6552</v>
      </c>
      <c r="R539" s="212">
        <f>Q539*P539</f>
        <v>1482324.48</v>
      </c>
      <c r="S539" s="212">
        <v>0</v>
      </c>
      <c r="T539" s="212">
        <f>S539*P539</f>
        <v>0</v>
      </c>
      <c r="U539" s="212">
        <f>R539+T539</f>
        <v>1482324.48</v>
      </c>
    </row>
    <row r="540" spans="1:21" ht="17.45" hidden="1" customHeight="1" x14ac:dyDescent="0.25">
      <c r="A540" s="206"/>
      <c r="B540" s="279" t="s">
        <v>573</v>
      </c>
      <c r="C540" s="259" t="s">
        <v>32</v>
      </c>
      <c r="D540" s="207">
        <v>226.24</v>
      </c>
      <c r="E540" s="208">
        <v>6552</v>
      </c>
      <c r="F540" s="208">
        <f>E540*D540</f>
        <v>1482324.48</v>
      </c>
      <c r="G540" s="208">
        <v>0</v>
      </c>
      <c r="H540" s="208">
        <f>G540*D540</f>
        <v>0</v>
      </c>
      <c r="I540" s="208">
        <f>F540+H540</f>
        <v>1482324.48</v>
      </c>
      <c r="J540" s="209"/>
      <c r="K540" s="210">
        <v>6552</v>
      </c>
      <c r="L540" s="210">
        <f>K540*J540</f>
        <v>0</v>
      </c>
      <c r="M540" s="210">
        <v>0</v>
      </c>
      <c r="N540" s="210">
        <f>M540*J540</f>
        <v>0</v>
      </c>
      <c r="O540" s="210">
        <f>L540+N540</f>
        <v>0</v>
      </c>
      <c r="P540" s="226">
        <f t="shared" si="181"/>
        <v>226.24</v>
      </c>
      <c r="Q540" s="212">
        <v>6552</v>
      </c>
      <c r="R540" s="212">
        <f>Q540*P540</f>
        <v>1482324.48</v>
      </c>
      <c r="S540" s="212">
        <v>0</v>
      </c>
      <c r="T540" s="212">
        <f>S540*P540</f>
        <v>0</v>
      </c>
      <c r="U540" s="212">
        <f>R540+T540</f>
        <v>1482324.48</v>
      </c>
    </row>
    <row r="541" spans="1:21" ht="17.45" hidden="1" customHeight="1" x14ac:dyDescent="0.25">
      <c r="A541" s="206"/>
      <c r="B541" s="279" t="s">
        <v>577</v>
      </c>
      <c r="C541" s="259" t="s">
        <v>31</v>
      </c>
      <c r="D541" s="207">
        <v>1</v>
      </c>
      <c r="E541" s="208">
        <v>124800</v>
      </c>
      <c r="F541" s="208">
        <f>E541*D541</f>
        <v>124800</v>
      </c>
      <c r="G541" s="208">
        <v>49408</v>
      </c>
      <c r="H541" s="208">
        <f>G541*D541</f>
        <v>49408</v>
      </c>
      <c r="I541" s="208">
        <f>F541+H541</f>
        <v>174208</v>
      </c>
      <c r="J541" s="209"/>
      <c r="K541" s="210">
        <v>124800</v>
      </c>
      <c r="L541" s="210">
        <f>K541*J541</f>
        <v>0</v>
      </c>
      <c r="M541" s="210">
        <v>49408</v>
      </c>
      <c r="N541" s="210">
        <f>M541*J541</f>
        <v>0</v>
      </c>
      <c r="O541" s="210">
        <f>L541+N541</f>
        <v>0</v>
      </c>
      <c r="P541" s="226">
        <f t="shared" si="181"/>
        <v>1</v>
      </c>
      <c r="Q541" s="212">
        <v>124800</v>
      </c>
      <c r="R541" s="212">
        <f>Q541*P541</f>
        <v>124800</v>
      </c>
      <c r="S541" s="212">
        <v>49408</v>
      </c>
      <c r="T541" s="212">
        <f>S541*P541</f>
        <v>49408</v>
      </c>
      <c r="U541" s="212">
        <f>R541+T541</f>
        <v>174208</v>
      </c>
    </row>
    <row r="542" spans="1:21" ht="17.45" customHeight="1" x14ac:dyDescent="0.25">
      <c r="A542" s="395"/>
      <c r="B542" s="327" t="s">
        <v>578</v>
      </c>
      <c r="C542" s="344"/>
      <c r="D542" s="315"/>
      <c r="E542" s="314"/>
      <c r="F542" s="314">
        <f>SUM(F544:F555)</f>
        <v>8310018.7100000009</v>
      </c>
      <c r="G542" s="314"/>
      <c r="H542" s="314">
        <f>SUM(H544:H555)</f>
        <v>10553536.559999999</v>
      </c>
      <c r="I542" s="314">
        <f>SUM(I544:I555)</f>
        <v>18863555.27</v>
      </c>
      <c r="J542" s="345"/>
      <c r="K542" s="343"/>
      <c r="L542" s="343">
        <f>SUM(L544:L555)</f>
        <v>6617293.6388000008</v>
      </c>
      <c r="M542" s="343"/>
      <c r="N542" s="343">
        <f>SUM(N544:N555)</f>
        <v>10553560.106036998</v>
      </c>
      <c r="O542" s="343">
        <f>SUM(O544:O555)</f>
        <v>17170853.744836997</v>
      </c>
      <c r="P542" s="226">
        <f t="shared" si="181"/>
        <v>0</v>
      </c>
      <c r="Q542" s="241"/>
      <c r="R542" s="241">
        <f>SUM(R544:R555)</f>
        <v>1692639.7799999998</v>
      </c>
      <c r="S542" s="241"/>
      <c r="T542" s="241">
        <f>SUM(T544:T555)</f>
        <v>0</v>
      </c>
      <c r="U542" s="239">
        <f>SUM(U544:U555)</f>
        <v>1692639.7799999998</v>
      </c>
    </row>
    <row r="543" spans="1:21" ht="17.45" hidden="1" customHeight="1" x14ac:dyDescent="0.25">
      <c r="A543" s="206"/>
      <c r="B543" s="297" t="s">
        <v>562</v>
      </c>
      <c r="C543" s="207"/>
      <c r="D543" s="207"/>
      <c r="E543" s="208"/>
      <c r="F543" s="208"/>
      <c r="G543" s="208"/>
      <c r="H543" s="208"/>
      <c r="I543" s="208"/>
      <c r="J543" s="209"/>
      <c r="K543" s="210"/>
      <c r="L543" s="210"/>
      <c r="M543" s="210"/>
      <c r="N543" s="210"/>
      <c r="O543" s="210"/>
      <c r="P543" s="226">
        <f t="shared" ref="P543:P586" si="191">D543-J543</f>
        <v>0</v>
      </c>
      <c r="Q543" s="212"/>
      <c r="R543" s="212"/>
      <c r="S543" s="212"/>
      <c r="T543" s="212"/>
      <c r="U543" s="212"/>
    </row>
    <row r="544" spans="1:21" ht="17.45" hidden="1" customHeight="1" x14ac:dyDescent="0.25">
      <c r="A544" s="206"/>
      <c r="B544" s="279" t="s">
        <v>563</v>
      </c>
      <c r="C544" s="259" t="s">
        <v>171</v>
      </c>
      <c r="D544" s="207">
        <v>55.04</v>
      </c>
      <c r="E544" s="208">
        <v>13494</v>
      </c>
      <c r="F544" s="208">
        <f>E544*D544</f>
        <v>742709.76000000001</v>
      </c>
      <c r="G544" s="208"/>
      <c r="H544" s="208"/>
      <c r="I544" s="208">
        <f>F544+H544</f>
        <v>742709.76000000001</v>
      </c>
      <c r="J544" s="209"/>
      <c r="K544" s="210">
        <v>13494</v>
      </c>
      <c r="L544" s="210">
        <f>K544*J544</f>
        <v>0</v>
      </c>
      <c r="M544" s="210"/>
      <c r="N544" s="210"/>
      <c r="O544" s="210">
        <f>L544+N544</f>
        <v>0</v>
      </c>
      <c r="P544" s="226">
        <f t="shared" si="191"/>
        <v>55.04</v>
      </c>
      <c r="Q544" s="212">
        <v>13494</v>
      </c>
      <c r="R544" s="212">
        <f>Q544*P544</f>
        <v>742709.76000000001</v>
      </c>
      <c r="S544" s="212"/>
      <c r="T544" s="212"/>
      <c r="U544" s="212">
        <f>R544+T544</f>
        <v>742709.76000000001</v>
      </c>
    </row>
    <row r="545" spans="1:21" ht="17.45" customHeight="1" x14ac:dyDescent="0.25">
      <c r="A545" s="392"/>
      <c r="B545" s="324" t="s">
        <v>564</v>
      </c>
      <c r="C545" s="349" t="s">
        <v>171</v>
      </c>
      <c r="D545" s="207">
        <v>213.41</v>
      </c>
      <c r="E545" s="208">
        <v>19422</v>
      </c>
      <c r="F545" s="208">
        <f>E545*D545</f>
        <v>4144849.02</v>
      </c>
      <c r="G545" s="208"/>
      <c r="H545" s="208"/>
      <c r="I545" s="208">
        <f>F545+H545</f>
        <v>4144849.02</v>
      </c>
      <c r="J545" s="325">
        <v>164.5</v>
      </c>
      <c r="K545" s="332">
        <v>19422</v>
      </c>
      <c r="L545" s="332">
        <f>K545*J545</f>
        <v>3194919</v>
      </c>
      <c r="M545" s="332"/>
      <c r="N545" s="332"/>
      <c r="O545" s="332">
        <f>L545+N545</f>
        <v>3194919</v>
      </c>
      <c r="P545" s="226">
        <f t="shared" si="191"/>
        <v>48.91</v>
      </c>
      <c r="Q545" s="212">
        <v>19422</v>
      </c>
      <c r="R545" s="212">
        <f>Q545*P545</f>
        <v>949930.0199999999</v>
      </c>
      <c r="S545" s="212"/>
      <c r="T545" s="212"/>
      <c r="U545" s="212">
        <f>R545+T545</f>
        <v>949930.0199999999</v>
      </c>
    </row>
    <row r="546" spans="1:21" ht="17.45" customHeight="1" x14ac:dyDescent="0.25">
      <c r="A546" s="392"/>
      <c r="B546" s="324" t="s">
        <v>565</v>
      </c>
      <c r="C546" s="349" t="s">
        <v>171</v>
      </c>
      <c r="D546" s="207">
        <f>136</f>
        <v>136</v>
      </c>
      <c r="E546" s="208">
        <v>2405</v>
      </c>
      <c r="F546" s="208">
        <f>E546*D546</f>
        <v>327080</v>
      </c>
      <c r="G546" s="208"/>
      <c r="H546" s="208"/>
      <c r="I546" s="208">
        <f>F546+H546</f>
        <v>327080</v>
      </c>
      <c r="J546" s="353">
        <v>136</v>
      </c>
      <c r="K546" s="332">
        <v>2405</v>
      </c>
      <c r="L546" s="332">
        <f>K546*J546</f>
        <v>327080</v>
      </c>
      <c r="M546" s="332"/>
      <c r="N546" s="332"/>
      <c r="O546" s="332">
        <f>L546+N546</f>
        <v>327080</v>
      </c>
      <c r="P546" s="226">
        <f t="shared" si="191"/>
        <v>0</v>
      </c>
      <c r="Q546" s="212">
        <v>2405</v>
      </c>
      <c r="R546" s="212">
        <f>Q546*P546</f>
        <v>0</v>
      </c>
      <c r="S546" s="212"/>
      <c r="T546" s="212"/>
      <c r="U546" s="212">
        <f>R546+T546</f>
        <v>0</v>
      </c>
    </row>
    <row r="547" spans="1:21" ht="25.5" customHeight="1" x14ac:dyDescent="0.25">
      <c r="A547" s="392"/>
      <c r="B547" s="350" t="s">
        <v>566</v>
      </c>
      <c r="C547" s="349"/>
      <c r="D547" s="316"/>
      <c r="E547" s="310"/>
      <c r="F547" s="310"/>
      <c r="G547" s="310"/>
      <c r="H547" s="310"/>
      <c r="I547" s="310"/>
      <c r="J547" s="325"/>
      <c r="K547" s="332"/>
      <c r="L547" s="332"/>
      <c r="M547" s="332"/>
      <c r="N547" s="332"/>
      <c r="O547" s="332"/>
      <c r="P547" s="226">
        <f t="shared" si="191"/>
        <v>0</v>
      </c>
      <c r="Q547" s="212"/>
      <c r="R547" s="212"/>
      <c r="S547" s="212"/>
      <c r="T547" s="212"/>
      <c r="U547" s="212"/>
    </row>
    <row r="548" spans="1:21" ht="17.45" customHeight="1" x14ac:dyDescent="0.25">
      <c r="A548" s="392"/>
      <c r="B548" s="324" t="s">
        <v>567</v>
      </c>
      <c r="C548" s="349" t="s">
        <v>171</v>
      </c>
      <c r="D548" s="316">
        <v>105</v>
      </c>
      <c r="E548" s="310">
        <v>2513</v>
      </c>
      <c r="F548" s="310">
        <f>E548*D548</f>
        <v>263865</v>
      </c>
      <c r="G548" s="310">
        <v>6681</v>
      </c>
      <c r="H548" s="310">
        <f>G548*D548</f>
        <v>701505</v>
      </c>
      <c r="I548" s="310">
        <f>F548+H548</f>
        <v>965370</v>
      </c>
      <c r="J548" s="325">
        <v>105</v>
      </c>
      <c r="K548" s="380">
        <v>2513.1600000000003</v>
      </c>
      <c r="L548" s="332">
        <f>K548*J548</f>
        <v>263881.80000000005</v>
      </c>
      <c r="M548" s="380">
        <v>6681</v>
      </c>
      <c r="N548" s="332">
        <f>M548*J548</f>
        <v>701505</v>
      </c>
      <c r="O548" s="332">
        <f>L548+N548</f>
        <v>965386.8</v>
      </c>
      <c r="P548" s="226">
        <f t="shared" si="191"/>
        <v>0</v>
      </c>
      <c r="Q548" s="212">
        <v>2513</v>
      </c>
      <c r="R548" s="212">
        <f>Q548*P548</f>
        <v>0</v>
      </c>
      <c r="S548" s="212">
        <v>6681</v>
      </c>
      <c r="T548" s="212">
        <f>S548*P548</f>
        <v>0</v>
      </c>
      <c r="U548" s="212">
        <f>R548+T548</f>
        <v>0</v>
      </c>
    </row>
    <row r="549" spans="1:21" ht="17.45" customHeight="1" x14ac:dyDescent="0.25">
      <c r="A549" s="392"/>
      <c r="B549" s="324" t="s">
        <v>568</v>
      </c>
      <c r="C549" s="349" t="s">
        <v>171</v>
      </c>
      <c r="D549" s="316">
        <v>112.6</v>
      </c>
      <c r="E549" s="310">
        <v>2334</v>
      </c>
      <c r="F549" s="310">
        <f>E549*D549</f>
        <v>262808.39999999997</v>
      </c>
      <c r="G549" s="310">
        <v>2162</v>
      </c>
      <c r="H549" s="310">
        <f>G549*D549</f>
        <v>243441.19999999998</v>
      </c>
      <c r="I549" s="310">
        <f>F549+H549</f>
        <v>506249.6</v>
      </c>
      <c r="J549" s="325">
        <v>112.6</v>
      </c>
      <c r="K549" s="380">
        <v>2333.7600000000002</v>
      </c>
      <c r="L549" s="332">
        <f>K549*J549</f>
        <v>262781.37599999999</v>
      </c>
      <c r="M549" s="380">
        <v>2161.5</v>
      </c>
      <c r="N549" s="332">
        <f>M549*J549</f>
        <v>243384.9</v>
      </c>
      <c r="O549" s="332">
        <f>L549+N549</f>
        <v>506166.27599999995</v>
      </c>
      <c r="P549" s="226">
        <f t="shared" si="191"/>
        <v>0</v>
      </c>
      <c r="Q549" s="212">
        <v>2334</v>
      </c>
      <c r="R549" s="212">
        <f>Q549*P549</f>
        <v>0</v>
      </c>
      <c r="S549" s="212">
        <v>2162</v>
      </c>
      <c r="T549" s="212">
        <f>S549*P549</f>
        <v>0</v>
      </c>
      <c r="U549" s="212">
        <f>R549+T549</f>
        <v>0</v>
      </c>
    </row>
    <row r="550" spans="1:21" ht="17.45" customHeight="1" x14ac:dyDescent="0.25">
      <c r="A550" s="392"/>
      <c r="B550" s="324" t="s">
        <v>569</v>
      </c>
      <c r="C550" s="349" t="s">
        <v>32</v>
      </c>
      <c r="D550" s="316">
        <v>156.38999999999999</v>
      </c>
      <c r="E550" s="310">
        <v>47</v>
      </c>
      <c r="F550" s="310">
        <f>E550*D550</f>
        <v>7350.329999999999</v>
      </c>
      <c r="G550" s="310">
        <v>264</v>
      </c>
      <c r="H550" s="310">
        <f>G550*D550</f>
        <v>41286.959999999999</v>
      </c>
      <c r="I550" s="310">
        <f>F550+H550</f>
        <v>48637.29</v>
      </c>
      <c r="J550" s="325">
        <v>156.38999999999999</v>
      </c>
      <c r="K550" s="380">
        <v>46.800000000000004</v>
      </c>
      <c r="L550" s="332">
        <f>K550*J550</f>
        <v>7319.0519999999997</v>
      </c>
      <c r="M550" s="380">
        <v>264.096</v>
      </c>
      <c r="N550" s="332">
        <f>M550*J550</f>
        <v>41301.973439999994</v>
      </c>
      <c r="O550" s="332">
        <f>L550+N550</f>
        <v>48621.025439999998</v>
      </c>
      <c r="P550" s="226">
        <f t="shared" si="191"/>
        <v>0</v>
      </c>
      <c r="Q550" s="212">
        <v>47</v>
      </c>
      <c r="R550" s="212">
        <f>Q550*P550</f>
        <v>0</v>
      </c>
      <c r="S550" s="212">
        <v>264</v>
      </c>
      <c r="T550" s="212">
        <f>S550*P550</f>
        <v>0</v>
      </c>
      <c r="U550" s="212">
        <f>R550+T550</f>
        <v>0</v>
      </c>
    </row>
    <row r="551" spans="1:21" ht="17.45" customHeight="1" x14ac:dyDescent="0.25">
      <c r="A551" s="392"/>
      <c r="B551" s="350" t="s">
        <v>579</v>
      </c>
      <c r="C551" s="325"/>
      <c r="D551" s="316"/>
      <c r="E551" s="310"/>
      <c r="F551" s="310"/>
      <c r="G551" s="310"/>
      <c r="H551" s="310"/>
      <c r="I551" s="310"/>
      <c r="J551" s="325"/>
      <c r="K551" s="332"/>
      <c r="L551" s="332"/>
      <c r="M551" s="332"/>
      <c r="N551" s="332"/>
      <c r="O551" s="332"/>
      <c r="P551" s="226">
        <f t="shared" si="191"/>
        <v>0</v>
      </c>
      <c r="Q551" s="212"/>
      <c r="R551" s="212"/>
      <c r="S551" s="212"/>
      <c r="T551" s="212"/>
      <c r="U551" s="212"/>
    </row>
    <row r="552" spans="1:21" ht="39.75" customHeight="1" x14ac:dyDescent="0.25">
      <c r="A552" s="392"/>
      <c r="B552" s="324" t="s">
        <v>571</v>
      </c>
      <c r="C552" s="349" t="s">
        <v>32</v>
      </c>
      <c r="D552" s="207">
        <v>156.38999999999999</v>
      </c>
      <c r="E552" s="208">
        <v>2476</v>
      </c>
      <c r="F552" s="208">
        <f>E552*D552</f>
        <v>387221.63999999996</v>
      </c>
      <c r="G552" s="208">
        <v>60860</v>
      </c>
      <c r="H552" s="208">
        <f>G552*D552</f>
        <v>9517895.3999999985</v>
      </c>
      <c r="I552" s="208">
        <f>F552+H552</f>
        <v>9905117.0399999991</v>
      </c>
      <c r="J552" s="325">
        <v>156.38999999999999</v>
      </c>
      <c r="K552" s="380">
        <v>2475.7200000000003</v>
      </c>
      <c r="L552" s="332">
        <f>K552*J552</f>
        <v>387177.85080000001</v>
      </c>
      <c r="M552" s="380">
        <v>60860.412300000004</v>
      </c>
      <c r="N552" s="332">
        <f>M552*J552</f>
        <v>9517959.8795969989</v>
      </c>
      <c r="O552" s="332">
        <f>L552+N552</f>
        <v>9905137.730396999</v>
      </c>
      <c r="P552" s="226">
        <f t="shared" si="191"/>
        <v>0</v>
      </c>
      <c r="Q552" s="212">
        <v>2476</v>
      </c>
      <c r="R552" s="212">
        <f>Q552*P552</f>
        <v>0</v>
      </c>
      <c r="S552" s="212">
        <v>60860</v>
      </c>
      <c r="T552" s="212">
        <f>S552*P552</f>
        <v>0</v>
      </c>
      <c r="U552" s="212">
        <f>R552+T552</f>
        <v>0</v>
      </c>
    </row>
    <row r="553" spans="1:21" ht="17.45" customHeight="1" x14ac:dyDescent="0.25">
      <c r="A553" s="392"/>
      <c r="B553" s="324" t="s">
        <v>572</v>
      </c>
      <c r="C553" s="349" t="s">
        <v>32</v>
      </c>
      <c r="D553" s="207">
        <v>156.38999999999999</v>
      </c>
      <c r="E553" s="208">
        <v>6552</v>
      </c>
      <c r="F553" s="208">
        <f>E553*D553</f>
        <v>1024667.2799999999</v>
      </c>
      <c r="G553" s="208"/>
      <c r="H553" s="208"/>
      <c r="I553" s="208">
        <f>F553+H553</f>
        <v>1024667.2799999999</v>
      </c>
      <c r="J553" s="325">
        <v>156.38999999999999</v>
      </c>
      <c r="K553" s="380">
        <v>6552</v>
      </c>
      <c r="L553" s="332">
        <f>K553*J553</f>
        <v>1024667.2799999999</v>
      </c>
      <c r="M553" s="380"/>
      <c r="N553" s="332"/>
      <c r="O553" s="332">
        <f>L553+N553</f>
        <v>1024667.2799999999</v>
      </c>
      <c r="P553" s="226">
        <f t="shared" si="191"/>
        <v>0</v>
      </c>
      <c r="Q553" s="212">
        <v>6552</v>
      </c>
      <c r="R553" s="212">
        <f>Q553*P553</f>
        <v>0</v>
      </c>
      <c r="S553" s="212"/>
      <c r="T553" s="212"/>
      <c r="U553" s="212">
        <f>R553+T553</f>
        <v>0</v>
      </c>
    </row>
    <row r="554" spans="1:21" ht="17.45" customHeight="1" x14ac:dyDescent="0.25">
      <c r="A554" s="392"/>
      <c r="B554" s="324" t="s">
        <v>573</v>
      </c>
      <c r="C554" s="349" t="s">
        <v>32</v>
      </c>
      <c r="D554" s="207">
        <v>156.38999999999999</v>
      </c>
      <c r="E554" s="208">
        <v>6552</v>
      </c>
      <c r="F554" s="208">
        <f>E554*D554</f>
        <v>1024667.2799999999</v>
      </c>
      <c r="G554" s="208"/>
      <c r="H554" s="208"/>
      <c r="I554" s="208">
        <f>F554+H554</f>
        <v>1024667.2799999999</v>
      </c>
      <c r="J554" s="325">
        <v>156.38999999999999</v>
      </c>
      <c r="K554" s="380">
        <v>6552</v>
      </c>
      <c r="L554" s="332">
        <f>K554*J554</f>
        <v>1024667.2799999999</v>
      </c>
      <c r="M554" s="380"/>
      <c r="N554" s="332"/>
      <c r="O554" s="332">
        <f>L554+N554</f>
        <v>1024667.2799999999</v>
      </c>
      <c r="P554" s="226">
        <f t="shared" si="191"/>
        <v>0</v>
      </c>
      <c r="Q554" s="212">
        <v>6552</v>
      </c>
      <c r="R554" s="212">
        <f>Q554*P554</f>
        <v>0</v>
      </c>
      <c r="S554" s="212"/>
      <c r="T554" s="212"/>
      <c r="U554" s="212">
        <f>R554+T554</f>
        <v>0</v>
      </c>
    </row>
    <row r="555" spans="1:21" ht="17.45" customHeight="1" x14ac:dyDescent="0.25">
      <c r="A555" s="392"/>
      <c r="B555" s="324" t="s">
        <v>577</v>
      </c>
      <c r="C555" s="349" t="s">
        <v>31</v>
      </c>
      <c r="D555" s="207">
        <v>1</v>
      </c>
      <c r="E555" s="208">
        <v>124800</v>
      </c>
      <c r="F555" s="208">
        <f>E555*D555</f>
        <v>124800</v>
      </c>
      <c r="G555" s="208">
        <v>49408</v>
      </c>
      <c r="H555" s="208">
        <f>G555*D555</f>
        <v>49408</v>
      </c>
      <c r="I555" s="208">
        <f>F555+H555</f>
        <v>174208</v>
      </c>
      <c r="J555" s="325">
        <v>1</v>
      </c>
      <c r="K555" s="380">
        <v>124800</v>
      </c>
      <c r="L555" s="332">
        <f>K555*J555</f>
        <v>124800</v>
      </c>
      <c r="M555" s="380">
        <v>49408.353000000003</v>
      </c>
      <c r="N555" s="332">
        <f>M555*J555</f>
        <v>49408.353000000003</v>
      </c>
      <c r="O555" s="332">
        <f>L555+N555</f>
        <v>174208.353</v>
      </c>
      <c r="P555" s="226">
        <f t="shared" si="191"/>
        <v>0</v>
      </c>
      <c r="Q555" s="212">
        <v>124800</v>
      </c>
      <c r="R555" s="212">
        <f>Q555*P555</f>
        <v>0</v>
      </c>
      <c r="S555" s="212">
        <v>49408</v>
      </c>
      <c r="T555" s="212">
        <f>S555*P555</f>
        <v>0</v>
      </c>
      <c r="U555" s="212">
        <f>R555+T555</f>
        <v>0</v>
      </c>
    </row>
    <row r="556" spans="1:21" ht="17.45" customHeight="1" x14ac:dyDescent="0.25">
      <c r="A556" s="395"/>
      <c r="B556" s="327" t="s">
        <v>580</v>
      </c>
      <c r="C556" s="344"/>
      <c r="D556" s="315"/>
      <c r="E556" s="314"/>
      <c r="F556" s="314">
        <f>SUM(F558:F569)</f>
        <v>5211444.540000001</v>
      </c>
      <c r="G556" s="314"/>
      <c r="H556" s="314">
        <f>SUM(H558:H569)</f>
        <v>6715942.2000000002</v>
      </c>
      <c r="I556" s="314">
        <f>SUM(I558:I569)</f>
        <v>11927386.740000002</v>
      </c>
      <c r="J556" s="345"/>
      <c r="K556" s="343"/>
      <c r="L556" s="343">
        <f>SUM(L558:L569)</f>
        <v>3471282.2039999999</v>
      </c>
      <c r="M556" s="343"/>
      <c r="N556" s="343">
        <f>SUM(N558:N569)</f>
        <v>6715943.3906399999</v>
      </c>
      <c r="O556" s="343">
        <f>SUM(O558:O569)</f>
        <v>10187225.594640002</v>
      </c>
      <c r="P556" s="226">
        <f t="shared" si="191"/>
        <v>0</v>
      </c>
      <c r="Q556" s="241"/>
      <c r="R556" s="241">
        <f>SUM(R558:R569)</f>
        <v>1740109.2799999996</v>
      </c>
      <c r="S556" s="241"/>
      <c r="T556" s="241">
        <f>SUM(T558:T569)</f>
        <v>0</v>
      </c>
      <c r="U556" s="239">
        <f>SUM(U558:U569)</f>
        <v>1740109.2799999996</v>
      </c>
    </row>
    <row r="557" spans="1:21" ht="17.45" customHeight="1" x14ac:dyDescent="0.25">
      <c r="A557" s="392"/>
      <c r="B557" s="350" t="s">
        <v>562</v>
      </c>
      <c r="C557" s="325"/>
      <c r="D557" s="316"/>
      <c r="E557" s="310"/>
      <c r="F557" s="310"/>
      <c r="G557" s="310"/>
      <c r="H557" s="310"/>
      <c r="I557" s="310"/>
      <c r="J557" s="325"/>
      <c r="K557" s="332"/>
      <c r="L557" s="332"/>
      <c r="M557" s="332"/>
      <c r="N557" s="332"/>
      <c r="O557" s="332"/>
      <c r="P557" s="226">
        <f t="shared" si="191"/>
        <v>0</v>
      </c>
      <c r="Q557" s="212"/>
      <c r="R557" s="212"/>
      <c r="S557" s="212"/>
      <c r="T557" s="212"/>
      <c r="U557" s="212"/>
    </row>
    <row r="558" spans="1:21" ht="17.45" hidden="1" customHeight="1" x14ac:dyDescent="0.25">
      <c r="A558" s="363"/>
      <c r="B558" s="364" t="s">
        <v>563</v>
      </c>
      <c r="C558" s="365" t="s">
        <v>171</v>
      </c>
      <c r="D558" s="366">
        <v>34.22</v>
      </c>
      <c r="E558" s="367">
        <v>13494</v>
      </c>
      <c r="F558" s="367">
        <f>E558*D558</f>
        <v>461764.68</v>
      </c>
      <c r="G558" s="367"/>
      <c r="H558" s="367"/>
      <c r="I558" s="367">
        <f>F558+H558</f>
        <v>461764.68</v>
      </c>
      <c r="J558" s="366"/>
      <c r="K558" s="367">
        <v>13494</v>
      </c>
      <c r="L558" s="367">
        <f>K558*J558</f>
        <v>0</v>
      </c>
      <c r="M558" s="367"/>
      <c r="N558" s="367"/>
      <c r="O558" s="367">
        <f>L558+N558</f>
        <v>0</v>
      </c>
      <c r="P558" s="226">
        <f t="shared" si="191"/>
        <v>34.22</v>
      </c>
      <c r="Q558" s="212">
        <v>13494</v>
      </c>
      <c r="R558" s="212">
        <f>Q558*P558</f>
        <v>461764.68</v>
      </c>
      <c r="S558" s="212"/>
      <c r="T558" s="212"/>
      <c r="U558" s="212">
        <f>R558+T558</f>
        <v>461764.68</v>
      </c>
    </row>
    <row r="559" spans="1:21" ht="17.45" customHeight="1" x14ac:dyDescent="0.25">
      <c r="A559" s="392"/>
      <c r="B559" s="324" t="s">
        <v>564</v>
      </c>
      <c r="C559" s="349" t="s">
        <v>171</v>
      </c>
      <c r="D559" s="316">
        <v>132.63</v>
      </c>
      <c r="E559" s="310">
        <v>19422</v>
      </c>
      <c r="F559" s="310">
        <f>E559*D559</f>
        <v>2575939.86</v>
      </c>
      <c r="G559" s="310"/>
      <c r="H559" s="310"/>
      <c r="I559" s="310">
        <f>F559+H559</f>
        <v>2575939.86</v>
      </c>
      <c r="J559" s="325">
        <v>67.930000000000007</v>
      </c>
      <c r="K559" s="332">
        <v>19422</v>
      </c>
      <c r="L559" s="332">
        <f>K559*J559</f>
        <v>1319336.4600000002</v>
      </c>
      <c r="M559" s="332"/>
      <c r="N559" s="332"/>
      <c r="O559" s="332">
        <f>L559+N559</f>
        <v>1319336.4600000002</v>
      </c>
      <c r="P559" s="226">
        <f t="shared" si="191"/>
        <v>64.699999999999989</v>
      </c>
      <c r="Q559" s="212">
        <v>19422</v>
      </c>
      <c r="R559" s="212">
        <f>Q559*P559</f>
        <v>1256603.3999999997</v>
      </c>
      <c r="S559" s="212"/>
      <c r="T559" s="212"/>
      <c r="U559" s="212">
        <f>R559+T559</f>
        <v>1256603.3999999997</v>
      </c>
    </row>
    <row r="560" spans="1:21" ht="17.45" customHeight="1" x14ac:dyDescent="0.25">
      <c r="A560" s="392"/>
      <c r="B560" s="324" t="s">
        <v>565</v>
      </c>
      <c r="C560" s="349" t="s">
        <v>171</v>
      </c>
      <c r="D560" s="316">
        <f>84.52</f>
        <v>84.52</v>
      </c>
      <c r="E560" s="310">
        <v>2405</v>
      </c>
      <c r="F560" s="310">
        <f>E560*D560</f>
        <v>203270.59999999998</v>
      </c>
      <c r="G560" s="310"/>
      <c r="H560" s="310"/>
      <c r="I560" s="310">
        <f>F560+H560</f>
        <v>203270.59999999998</v>
      </c>
      <c r="J560" s="325">
        <v>75.48</v>
      </c>
      <c r="K560" s="332">
        <v>2405</v>
      </c>
      <c r="L560" s="332">
        <f>K560*J560</f>
        <v>181529.40000000002</v>
      </c>
      <c r="M560" s="332"/>
      <c r="N560" s="332"/>
      <c r="O560" s="332">
        <f>L560+N560</f>
        <v>181529.40000000002</v>
      </c>
      <c r="P560" s="226">
        <f t="shared" si="191"/>
        <v>9.039999999999992</v>
      </c>
      <c r="Q560" s="212">
        <v>2405</v>
      </c>
      <c r="R560" s="212">
        <f>Q560*P560</f>
        <v>21741.199999999983</v>
      </c>
      <c r="S560" s="212"/>
      <c r="T560" s="212"/>
      <c r="U560" s="212">
        <f>R560+T560</f>
        <v>21741.199999999983</v>
      </c>
    </row>
    <row r="561" spans="1:21" ht="26.25" customHeight="1" x14ac:dyDescent="0.25">
      <c r="A561" s="392"/>
      <c r="B561" s="350" t="s">
        <v>566</v>
      </c>
      <c r="C561" s="349"/>
      <c r="D561" s="316"/>
      <c r="E561" s="310"/>
      <c r="F561" s="310"/>
      <c r="G561" s="310"/>
      <c r="H561" s="310"/>
      <c r="I561" s="310"/>
      <c r="J561" s="325"/>
      <c r="K561" s="332"/>
      <c r="L561" s="332"/>
      <c r="M561" s="332"/>
      <c r="N561" s="332"/>
      <c r="O561" s="332"/>
      <c r="P561" s="226">
        <f t="shared" si="191"/>
        <v>0</v>
      </c>
      <c r="Q561" s="212"/>
      <c r="R561" s="212"/>
      <c r="S561" s="212"/>
      <c r="T561" s="212"/>
      <c r="U561" s="212"/>
    </row>
    <row r="562" spans="1:21" ht="17.45" customHeight="1" x14ac:dyDescent="0.25">
      <c r="A562" s="392"/>
      <c r="B562" s="324" t="s">
        <v>567</v>
      </c>
      <c r="C562" s="349" t="s">
        <v>171</v>
      </c>
      <c r="D562" s="316">
        <v>65</v>
      </c>
      <c r="E562" s="310">
        <v>2513</v>
      </c>
      <c r="F562" s="310">
        <f>E562*D562</f>
        <v>163345</v>
      </c>
      <c r="G562" s="310">
        <v>6681</v>
      </c>
      <c r="H562" s="310">
        <f>G562*D562</f>
        <v>434265</v>
      </c>
      <c r="I562" s="310">
        <f>F562+H562</f>
        <v>597610</v>
      </c>
      <c r="J562" s="325">
        <v>65</v>
      </c>
      <c r="K562" s="380">
        <v>2513.1600000000003</v>
      </c>
      <c r="L562" s="380">
        <f t="shared" ref="L562:L564" si="192">K562*J562</f>
        <v>163355.40000000002</v>
      </c>
      <c r="M562" s="380">
        <v>6681</v>
      </c>
      <c r="N562" s="380">
        <f t="shared" ref="N562:N564" si="193">M562*J562</f>
        <v>434265</v>
      </c>
      <c r="O562" s="332">
        <f>L562+N562</f>
        <v>597620.4</v>
      </c>
      <c r="P562" s="226">
        <f t="shared" si="191"/>
        <v>0</v>
      </c>
      <c r="Q562" s="212">
        <v>2513</v>
      </c>
      <c r="R562" s="212">
        <f>Q562*P562</f>
        <v>0</v>
      </c>
      <c r="S562" s="212">
        <v>6681</v>
      </c>
      <c r="T562" s="212">
        <f>S562*P562</f>
        <v>0</v>
      </c>
      <c r="U562" s="212">
        <f>R562+T562</f>
        <v>0</v>
      </c>
    </row>
    <row r="563" spans="1:21" ht="17.45" customHeight="1" x14ac:dyDescent="0.25">
      <c r="A563" s="392"/>
      <c r="B563" s="324" t="s">
        <v>568</v>
      </c>
      <c r="C563" s="349" t="s">
        <v>171</v>
      </c>
      <c r="D563" s="316">
        <v>70</v>
      </c>
      <c r="E563" s="310">
        <v>2334</v>
      </c>
      <c r="F563" s="310">
        <f>E563*D563</f>
        <v>163380</v>
      </c>
      <c r="G563" s="310">
        <v>2162</v>
      </c>
      <c r="H563" s="310">
        <f>G563*D563</f>
        <v>151340</v>
      </c>
      <c r="I563" s="310">
        <f>F563+H563</f>
        <v>314720</v>
      </c>
      <c r="J563" s="325">
        <v>70</v>
      </c>
      <c r="K563" s="380">
        <v>2333.7600000000002</v>
      </c>
      <c r="L563" s="380">
        <f t="shared" si="192"/>
        <v>163363.20000000001</v>
      </c>
      <c r="M563" s="380">
        <v>2161.5</v>
      </c>
      <c r="N563" s="380">
        <f t="shared" si="193"/>
        <v>151305</v>
      </c>
      <c r="O563" s="332">
        <f>L563+N563</f>
        <v>314668.2</v>
      </c>
      <c r="P563" s="226">
        <f t="shared" si="191"/>
        <v>0</v>
      </c>
      <c r="Q563" s="212">
        <v>2334</v>
      </c>
      <c r="R563" s="212">
        <f>Q563*P563</f>
        <v>0</v>
      </c>
      <c r="S563" s="212">
        <v>2162</v>
      </c>
      <c r="T563" s="212">
        <f>S563*P563</f>
        <v>0</v>
      </c>
      <c r="U563" s="212">
        <f>R563+T563</f>
        <v>0</v>
      </c>
    </row>
    <row r="564" spans="1:21" ht="17.45" customHeight="1" x14ac:dyDescent="0.25">
      <c r="A564" s="392"/>
      <c r="B564" s="324" t="s">
        <v>569</v>
      </c>
      <c r="C564" s="349" t="s">
        <v>32</v>
      </c>
      <c r="D564" s="316">
        <v>97.2</v>
      </c>
      <c r="E564" s="310">
        <v>47</v>
      </c>
      <c r="F564" s="310">
        <f>E564*D564</f>
        <v>4568.4000000000005</v>
      </c>
      <c r="G564" s="310">
        <v>264</v>
      </c>
      <c r="H564" s="310">
        <f>G564*D564</f>
        <v>25660.799999999999</v>
      </c>
      <c r="I564" s="310">
        <f>F564+H564</f>
        <v>30229.200000000001</v>
      </c>
      <c r="J564" s="325">
        <v>97.2</v>
      </c>
      <c r="K564" s="380">
        <v>46.800000000000004</v>
      </c>
      <c r="L564" s="380">
        <f t="shared" si="192"/>
        <v>4548.9600000000009</v>
      </c>
      <c r="M564" s="380">
        <v>264.096</v>
      </c>
      <c r="N564" s="380">
        <f t="shared" si="193"/>
        <v>25670.1312</v>
      </c>
      <c r="O564" s="332">
        <f>L564+N564</f>
        <v>30219.091200000003</v>
      </c>
      <c r="P564" s="226">
        <f t="shared" si="191"/>
        <v>0</v>
      </c>
      <c r="Q564" s="212">
        <v>47</v>
      </c>
      <c r="R564" s="212">
        <f>Q564*P564</f>
        <v>0</v>
      </c>
      <c r="S564" s="212">
        <v>264</v>
      </c>
      <c r="T564" s="212">
        <f>S564*P564</f>
        <v>0</v>
      </c>
      <c r="U564" s="212">
        <f>R564+T564</f>
        <v>0</v>
      </c>
    </row>
    <row r="565" spans="1:21" ht="17.45" customHeight="1" x14ac:dyDescent="0.25">
      <c r="A565" s="392"/>
      <c r="B565" s="350" t="s">
        <v>581</v>
      </c>
      <c r="C565" s="325"/>
      <c r="D565" s="316"/>
      <c r="E565" s="310"/>
      <c r="F565" s="310"/>
      <c r="G565" s="310"/>
      <c r="H565" s="310"/>
      <c r="I565" s="310"/>
      <c r="J565" s="325"/>
      <c r="K565" s="332"/>
      <c r="L565" s="332"/>
      <c r="M565" s="332"/>
      <c r="N565" s="332"/>
      <c r="O565" s="332"/>
      <c r="P565" s="226">
        <f t="shared" si="191"/>
        <v>0</v>
      </c>
      <c r="Q565" s="212"/>
      <c r="R565" s="212"/>
      <c r="S565" s="212"/>
      <c r="T565" s="212"/>
      <c r="U565" s="212"/>
    </row>
    <row r="566" spans="1:21" ht="36.75" customHeight="1" x14ac:dyDescent="0.25">
      <c r="A566" s="392"/>
      <c r="B566" s="324" t="s">
        <v>582</v>
      </c>
      <c r="C566" s="349" t="s">
        <v>32</v>
      </c>
      <c r="D566" s="316">
        <v>97.2</v>
      </c>
      <c r="E566" s="310">
        <v>2476</v>
      </c>
      <c r="F566" s="310">
        <f>E566*D566</f>
        <v>240667.2</v>
      </c>
      <c r="G566" s="310">
        <v>62297</v>
      </c>
      <c r="H566" s="310">
        <f>G566*D566</f>
        <v>6055268.4000000004</v>
      </c>
      <c r="I566" s="310">
        <f>F566+H566</f>
        <v>6295935.6000000006</v>
      </c>
      <c r="J566" s="325">
        <v>97.2</v>
      </c>
      <c r="K566" s="380">
        <v>2475.7200000000003</v>
      </c>
      <c r="L566" s="380">
        <f t="shared" ref="L566:L569" si="194">K566*J566</f>
        <v>240639.98400000003</v>
      </c>
      <c r="M566" s="380">
        <v>62297.272700000001</v>
      </c>
      <c r="N566" s="380">
        <f t="shared" ref="N566" si="195">M566*J566</f>
        <v>6055294.90644</v>
      </c>
      <c r="O566" s="332">
        <f>L566+N566</f>
        <v>6295934.8904400002</v>
      </c>
      <c r="P566" s="226">
        <f t="shared" si="191"/>
        <v>0</v>
      </c>
      <c r="Q566" s="212">
        <v>2476</v>
      </c>
      <c r="R566" s="212">
        <f>Q566*P566</f>
        <v>0</v>
      </c>
      <c r="S566" s="212">
        <v>62297</v>
      </c>
      <c r="T566" s="212">
        <f>S566*P566</f>
        <v>0</v>
      </c>
      <c r="U566" s="212">
        <f>R566+T566</f>
        <v>0</v>
      </c>
    </row>
    <row r="567" spans="1:21" ht="17.45" customHeight="1" x14ac:dyDescent="0.25">
      <c r="A567" s="392"/>
      <c r="B567" s="324" t="s">
        <v>572</v>
      </c>
      <c r="C567" s="349" t="s">
        <v>32</v>
      </c>
      <c r="D567" s="316">
        <v>97.2</v>
      </c>
      <c r="E567" s="310">
        <v>6552</v>
      </c>
      <c r="F567" s="310">
        <f>E567*D567</f>
        <v>636854.4</v>
      </c>
      <c r="G567" s="310"/>
      <c r="H567" s="310"/>
      <c r="I567" s="310">
        <f>F567+H567</f>
        <v>636854.4</v>
      </c>
      <c r="J567" s="325">
        <v>97.2</v>
      </c>
      <c r="K567" s="380">
        <v>6552</v>
      </c>
      <c r="L567" s="380">
        <f t="shared" si="194"/>
        <v>636854.4</v>
      </c>
      <c r="M567" s="380"/>
      <c r="N567" s="380"/>
      <c r="O567" s="332">
        <f>L567+N567</f>
        <v>636854.4</v>
      </c>
      <c r="P567" s="226">
        <f t="shared" si="191"/>
        <v>0</v>
      </c>
      <c r="Q567" s="212">
        <v>6552</v>
      </c>
      <c r="R567" s="212">
        <f>Q567*P567</f>
        <v>0</v>
      </c>
      <c r="S567" s="212"/>
      <c r="T567" s="212"/>
      <c r="U567" s="212">
        <f>R567+T567</f>
        <v>0</v>
      </c>
    </row>
    <row r="568" spans="1:21" ht="17.45" customHeight="1" x14ac:dyDescent="0.25">
      <c r="A568" s="392"/>
      <c r="B568" s="324" t="s">
        <v>573</v>
      </c>
      <c r="C568" s="349" t="s">
        <v>32</v>
      </c>
      <c r="D568" s="316">
        <v>97.2</v>
      </c>
      <c r="E568" s="310">
        <v>6552</v>
      </c>
      <c r="F568" s="310">
        <f>E568*D568</f>
        <v>636854.4</v>
      </c>
      <c r="G568" s="310"/>
      <c r="H568" s="310"/>
      <c r="I568" s="310">
        <f>F568+H568</f>
        <v>636854.4</v>
      </c>
      <c r="J568" s="325">
        <v>97.2</v>
      </c>
      <c r="K568" s="380">
        <v>6552</v>
      </c>
      <c r="L568" s="380">
        <f t="shared" si="194"/>
        <v>636854.4</v>
      </c>
      <c r="M568" s="380"/>
      <c r="N568" s="380"/>
      <c r="O568" s="332">
        <f>L568+N568</f>
        <v>636854.4</v>
      </c>
      <c r="P568" s="226">
        <f t="shared" si="191"/>
        <v>0</v>
      </c>
      <c r="Q568" s="212">
        <v>6552</v>
      </c>
      <c r="R568" s="212">
        <f>Q568*P568</f>
        <v>0</v>
      </c>
      <c r="S568" s="212"/>
      <c r="T568" s="212"/>
      <c r="U568" s="212">
        <f>R568+T568</f>
        <v>0</v>
      </c>
    </row>
    <row r="569" spans="1:21" ht="17.45" customHeight="1" x14ac:dyDescent="0.25">
      <c r="A569" s="392"/>
      <c r="B569" s="324" t="s">
        <v>577</v>
      </c>
      <c r="C569" s="349" t="s">
        <v>31</v>
      </c>
      <c r="D569" s="316">
        <v>1</v>
      </c>
      <c r="E569" s="310">
        <v>124800</v>
      </c>
      <c r="F569" s="310">
        <f>E569*D569</f>
        <v>124800</v>
      </c>
      <c r="G569" s="310">
        <v>49408</v>
      </c>
      <c r="H569" s="310">
        <f>G569*D569</f>
        <v>49408</v>
      </c>
      <c r="I569" s="310">
        <f>F569+H569</f>
        <v>174208</v>
      </c>
      <c r="J569" s="325">
        <v>1</v>
      </c>
      <c r="K569" s="380">
        <v>124800</v>
      </c>
      <c r="L569" s="380">
        <f t="shared" si="194"/>
        <v>124800</v>
      </c>
      <c r="M569" s="380">
        <v>49408.353000000003</v>
      </c>
      <c r="N569" s="380">
        <f t="shared" ref="N569" si="196">M569*J569</f>
        <v>49408.353000000003</v>
      </c>
      <c r="O569" s="332">
        <f>L569+N569</f>
        <v>174208.353</v>
      </c>
      <c r="P569" s="226">
        <f t="shared" si="191"/>
        <v>0</v>
      </c>
      <c r="Q569" s="212">
        <v>124800</v>
      </c>
      <c r="R569" s="212">
        <f>Q569*P569</f>
        <v>0</v>
      </c>
      <c r="S569" s="212">
        <v>49408</v>
      </c>
      <c r="T569" s="212">
        <f>S569*P569</f>
        <v>0</v>
      </c>
      <c r="U569" s="212">
        <f>R569+T569</f>
        <v>0</v>
      </c>
    </row>
    <row r="570" spans="1:21" s="260" customFormat="1" ht="17.45" hidden="1" customHeight="1" x14ac:dyDescent="0.25">
      <c r="A570" s="359"/>
      <c r="B570" s="360" t="s">
        <v>583</v>
      </c>
      <c r="C570" s="359"/>
      <c r="D570" s="361"/>
      <c r="E570" s="362"/>
      <c r="F570" s="362">
        <f>F556+F542+F528+F514</f>
        <v>37449235.290000007</v>
      </c>
      <c r="G570" s="362"/>
      <c r="H570" s="362">
        <f>H556+H542+H528+H514</f>
        <v>47516486.520000003</v>
      </c>
      <c r="I570" s="362">
        <f>I556+I542+I528+I514</f>
        <v>84965721.810000017</v>
      </c>
      <c r="J570" s="361"/>
      <c r="K570" s="362"/>
      <c r="L570" s="362">
        <f>L556+L542+L528+L514</f>
        <v>12223330.2828</v>
      </c>
      <c r="M570" s="362"/>
      <c r="N570" s="362">
        <f>N556+N542+N528+N514</f>
        <v>17269503.496676996</v>
      </c>
      <c r="O570" s="362">
        <f>O556+O542+O528+O514</f>
        <v>29492833.779477</v>
      </c>
      <c r="P570" s="226">
        <f t="shared" si="191"/>
        <v>0</v>
      </c>
      <c r="Q570" s="227"/>
      <c r="R570" s="227">
        <f>R556+R542+R528+R514</f>
        <v>25225766.660000004</v>
      </c>
      <c r="S570" s="227"/>
      <c r="T570" s="227">
        <f>T556+T542+T528+T514</f>
        <v>30247007.760000002</v>
      </c>
      <c r="U570" s="227">
        <f>U556+U542+U528+U514</f>
        <v>55472774.420000002</v>
      </c>
    </row>
    <row r="571" spans="1:21" ht="27.75" customHeight="1" x14ac:dyDescent="0.25">
      <c r="A571" s="391">
        <v>4</v>
      </c>
      <c r="B571" s="322" t="s">
        <v>584</v>
      </c>
      <c r="C571" s="323"/>
      <c r="D571" s="317"/>
      <c r="E571" s="312"/>
      <c r="F571" s="311"/>
      <c r="G571" s="312"/>
      <c r="H571" s="311"/>
      <c r="I571" s="312"/>
      <c r="J571" s="323"/>
      <c r="K571" s="331"/>
      <c r="L571" s="334"/>
      <c r="M571" s="331"/>
      <c r="N571" s="334"/>
      <c r="O571" s="331"/>
      <c r="P571" s="226">
        <f t="shared" si="191"/>
        <v>0</v>
      </c>
      <c r="Q571" s="205"/>
      <c r="R571" s="220"/>
      <c r="S571" s="205"/>
      <c r="T571" s="220"/>
      <c r="U571" s="205"/>
    </row>
    <row r="572" spans="1:21" ht="17.45" customHeight="1" x14ac:dyDescent="0.25">
      <c r="A572" s="392" t="s">
        <v>585</v>
      </c>
      <c r="B572" s="324" t="s">
        <v>586</v>
      </c>
      <c r="C572" s="332"/>
      <c r="D572" s="316"/>
      <c r="E572" s="310"/>
      <c r="F572" s="310">
        <f>SUM(F573:F586)</f>
        <v>935719.9</v>
      </c>
      <c r="G572" s="310"/>
      <c r="H572" s="310">
        <f>SUM(H573:H586)</f>
        <v>556203</v>
      </c>
      <c r="I572" s="310">
        <f>SUM(I573:I586)</f>
        <v>1491922.9000000001</v>
      </c>
      <c r="J572" s="325"/>
      <c r="K572" s="332"/>
      <c r="L572" s="332">
        <f>SUM(L573:L586)</f>
        <v>451559.73948799999</v>
      </c>
      <c r="M572" s="332"/>
      <c r="N572" s="332">
        <f>SUM(N573:N586)</f>
        <v>505403.0940000001</v>
      </c>
      <c r="O572" s="332">
        <f>SUM(O573:O586)</f>
        <v>956962.83348800009</v>
      </c>
      <c r="P572" s="226">
        <f t="shared" si="191"/>
        <v>0</v>
      </c>
      <c r="Q572" s="212"/>
      <c r="R572" s="212">
        <f>SUM(R573:R586)</f>
        <v>484195.04999999993</v>
      </c>
      <c r="S572" s="212"/>
      <c r="T572" s="212">
        <f>SUM(T573:T586)</f>
        <v>197170.71</v>
      </c>
      <c r="U572" s="212">
        <f>SUM(U573:U586)</f>
        <v>681365.76</v>
      </c>
    </row>
    <row r="573" spans="1:21" ht="32.25" customHeight="1" x14ac:dyDescent="0.25">
      <c r="A573" s="398"/>
      <c r="B573" s="351" t="s">
        <v>587</v>
      </c>
      <c r="C573" s="352" t="s">
        <v>32</v>
      </c>
      <c r="D573" s="259">
        <v>72</v>
      </c>
      <c r="E573" s="291">
        <v>1918</v>
      </c>
      <c r="F573" s="291">
        <f t="shared" ref="F573:F586" si="197">E573*D573</f>
        <v>138096</v>
      </c>
      <c r="G573" s="291">
        <v>923</v>
      </c>
      <c r="H573" s="291">
        <f>G573*D573</f>
        <v>66456</v>
      </c>
      <c r="I573" s="291">
        <f t="shared" ref="I573:I586" si="198">H573+F573</f>
        <v>204552</v>
      </c>
      <c r="J573" s="349">
        <v>70</v>
      </c>
      <c r="K573" s="381">
        <v>1918.4687999999999</v>
      </c>
      <c r="L573" s="381">
        <f>K573*J573</f>
        <v>134292.81599999999</v>
      </c>
      <c r="M573" s="381">
        <v>923.06500000000028</v>
      </c>
      <c r="N573" s="381">
        <f>M573*J573</f>
        <v>64614.550000000017</v>
      </c>
      <c r="O573" s="354">
        <f t="shared" ref="O573:O586" si="199">N573+L573</f>
        <v>198907.36600000001</v>
      </c>
      <c r="P573" s="226">
        <f t="shared" si="191"/>
        <v>2</v>
      </c>
      <c r="Q573" s="263">
        <v>1918</v>
      </c>
      <c r="R573" s="263">
        <f t="shared" ref="R573:R586" si="200">Q573*P573</f>
        <v>3836</v>
      </c>
      <c r="S573" s="263">
        <v>923</v>
      </c>
      <c r="T573" s="263">
        <f>S573*P573</f>
        <v>1846</v>
      </c>
      <c r="U573" s="264">
        <f t="shared" ref="U573:U586" si="201">T573+R573</f>
        <v>5682</v>
      </c>
    </row>
    <row r="574" spans="1:21" ht="30.75" customHeight="1" x14ac:dyDescent="0.25">
      <c r="A574" s="398"/>
      <c r="B574" s="351" t="s">
        <v>588</v>
      </c>
      <c r="C574" s="352" t="s">
        <v>32</v>
      </c>
      <c r="D574" s="259">
        <v>36</v>
      </c>
      <c r="E574" s="291">
        <v>2794</v>
      </c>
      <c r="F574" s="291">
        <f t="shared" si="197"/>
        <v>100584</v>
      </c>
      <c r="G574" s="291">
        <v>8449</v>
      </c>
      <c r="H574" s="291">
        <f>G574*D574</f>
        <v>304164</v>
      </c>
      <c r="I574" s="291">
        <f t="shared" si="198"/>
        <v>404748</v>
      </c>
      <c r="J574" s="349">
        <v>31.6</v>
      </c>
      <c r="K574" s="381">
        <v>2793.7584000000002</v>
      </c>
      <c r="L574" s="381">
        <f>K574*J574</f>
        <v>88282.765440000003</v>
      </c>
      <c r="M574" s="381">
        <v>8448.9600000000009</v>
      </c>
      <c r="N574" s="381">
        <f>M574*J574</f>
        <v>266987.13600000006</v>
      </c>
      <c r="O574" s="354">
        <f t="shared" si="199"/>
        <v>355269.90144000005</v>
      </c>
      <c r="P574" s="226">
        <f t="shared" si="191"/>
        <v>4.3999999999999986</v>
      </c>
      <c r="Q574" s="263">
        <v>2794</v>
      </c>
      <c r="R574" s="263">
        <f t="shared" si="200"/>
        <v>12293.599999999997</v>
      </c>
      <c r="S574" s="263">
        <v>8449</v>
      </c>
      <c r="T574" s="263">
        <f>S574*P574</f>
        <v>37175.599999999991</v>
      </c>
      <c r="U574" s="264">
        <f t="shared" si="201"/>
        <v>49469.19999999999</v>
      </c>
    </row>
    <row r="575" spans="1:21" ht="28.5" customHeight="1" x14ac:dyDescent="0.25">
      <c r="A575" s="398"/>
      <c r="B575" s="351" t="s">
        <v>589</v>
      </c>
      <c r="C575" s="352" t="s">
        <v>31</v>
      </c>
      <c r="D575" s="259">
        <v>3</v>
      </c>
      <c r="E575" s="291">
        <v>78955</v>
      </c>
      <c r="F575" s="291">
        <f t="shared" si="197"/>
        <v>236865</v>
      </c>
      <c r="G575" s="291">
        <v>48789</v>
      </c>
      <c r="H575" s="291">
        <v>146366</v>
      </c>
      <c r="I575" s="291">
        <f t="shared" si="198"/>
        <v>383231</v>
      </c>
      <c r="J575" s="349">
        <v>2</v>
      </c>
      <c r="K575" s="381">
        <v>78955</v>
      </c>
      <c r="L575" s="381">
        <f>K575*J575</f>
        <v>157910</v>
      </c>
      <c r="M575" s="381">
        <v>48788.666666666664</v>
      </c>
      <c r="N575" s="381">
        <v>146366</v>
      </c>
      <c r="O575" s="354">
        <f t="shared" si="199"/>
        <v>304276</v>
      </c>
      <c r="P575" s="226">
        <f t="shared" si="191"/>
        <v>1</v>
      </c>
      <c r="Q575" s="263">
        <v>78955</v>
      </c>
      <c r="R575" s="263">
        <f t="shared" si="200"/>
        <v>78955</v>
      </c>
      <c r="S575" s="263">
        <v>48789</v>
      </c>
      <c r="T575" s="263">
        <v>146366</v>
      </c>
      <c r="U575" s="264">
        <f t="shared" si="201"/>
        <v>225321</v>
      </c>
    </row>
    <row r="576" spans="1:21" ht="17.45" hidden="1" customHeight="1" x14ac:dyDescent="0.25">
      <c r="A576" s="261"/>
      <c r="B576" s="285" t="s">
        <v>590</v>
      </c>
      <c r="C576" s="262" t="s">
        <v>31</v>
      </c>
      <c r="D576" s="259">
        <v>1</v>
      </c>
      <c r="E576" s="291">
        <v>4060</v>
      </c>
      <c r="F576" s="291">
        <f t="shared" si="197"/>
        <v>4060</v>
      </c>
      <c r="G576" s="291">
        <v>3398</v>
      </c>
      <c r="H576" s="291">
        <f>G576*D576</f>
        <v>3398</v>
      </c>
      <c r="I576" s="291">
        <f t="shared" si="198"/>
        <v>7458</v>
      </c>
      <c r="J576" s="265"/>
      <c r="K576" s="298">
        <v>4060</v>
      </c>
      <c r="L576" s="298">
        <f t="shared" ref="L576:L586" si="202">K576*J576</f>
        <v>0</v>
      </c>
      <c r="M576" s="298">
        <v>3398</v>
      </c>
      <c r="N576" s="298">
        <f>M576*J576</f>
        <v>0</v>
      </c>
      <c r="O576" s="298">
        <f t="shared" si="199"/>
        <v>0</v>
      </c>
      <c r="P576" s="226">
        <f t="shared" si="191"/>
        <v>1</v>
      </c>
      <c r="Q576" s="263">
        <v>4060</v>
      </c>
      <c r="R576" s="263">
        <f t="shared" si="200"/>
        <v>4060</v>
      </c>
      <c r="S576" s="263">
        <v>3398</v>
      </c>
      <c r="T576" s="263">
        <f>S576*P576</f>
        <v>3398</v>
      </c>
      <c r="U576" s="264">
        <f t="shared" si="201"/>
        <v>7458</v>
      </c>
    </row>
    <row r="577" spans="1:52" ht="17.45" hidden="1" customHeight="1" x14ac:dyDescent="0.25">
      <c r="A577" s="261"/>
      <c r="B577" s="285" t="s">
        <v>591</v>
      </c>
      <c r="C577" s="262" t="s">
        <v>31</v>
      </c>
      <c r="D577" s="259">
        <v>1</v>
      </c>
      <c r="E577" s="291">
        <v>2754</v>
      </c>
      <c r="F577" s="291">
        <f t="shared" si="197"/>
        <v>2754</v>
      </c>
      <c r="G577" s="291">
        <v>1121</v>
      </c>
      <c r="H577" s="291">
        <f>G577*D577</f>
        <v>1121</v>
      </c>
      <c r="I577" s="291">
        <f t="shared" si="198"/>
        <v>3875</v>
      </c>
      <c r="J577" s="265"/>
      <c r="K577" s="298">
        <v>2754</v>
      </c>
      <c r="L577" s="298">
        <f t="shared" si="202"/>
        <v>0</v>
      </c>
      <c r="M577" s="298">
        <v>1121</v>
      </c>
      <c r="N577" s="298">
        <f>M577*J577</f>
        <v>0</v>
      </c>
      <c r="O577" s="298">
        <f t="shared" si="199"/>
        <v>0</v>
      </c>
      <c r="P577" s="226">
        <f t="shared" si="191"/>
        <v>1</v>
      </c>
      <c r="Q577" s="263">
        <v>2754</v>
      </c>
      <c r="R577" s="263">
        <f t="shared" si="200"/>
        <v>2754</v>
      </c>
      <c r="S577" s="263">
        <v>1121</v>
      </c>
      <c r="T577" s="263">
        <f>S577*P577</f>
        <v>1121</v>
      </c>
      <c r="U577" s="264">
        <f t="shared" si="201"/>
        <v>3875</v>
      </c>
    </row>
    <row r="578" spans="1:52" ht="25.5" hidden="1" x14ac:dyDescent="0.25">
      <c r="A578" s="261"/>
      <c r="B578" s="285" t="s">
        <v>592</v>
      </c>
      <c r="C578" s="262" t="s">
        <v>31</v>
      </c>
      <c r="D578" s="259">
        <v>5</v>
      </c>
      <c r="E578" s="291">
        <v>6442</v>
      </c>
      <c r="F578" s="291">
        <f t="shared" si="197"/>
        <v>32210</v>
      </c>
      <c r="G578" s="291">
        <v>2334</v>
      </c>
      <c r="H578" s="291">
        <f>G578*D578</f>
        <v>11670</v>
      </c>
      <c r="I578" s="291">
        <f t="shared" si="198"/>
        <v>43880</v>
      </c>
      <c r="J578" s="265"/>
      <c r="K578" s="298">
        <v>6442</v>
      </c>
      <c r="L578" s="298">
        <f t="shared" si="202"/>
        <v>0</v>
      </c>
      <c r="M578" s="298">
        <v>2334</v>
      </c>
      <c r="N578" s="298">
        <f>M578*J578</f>
        <v>0</v>
      </c>
      <c r="O578" s="298">
        <f t="shared" si="199"/>
        <v>0</v>
      </c>
      <c r="P578" s="226">
        <f t="shared" si="191"/>
        <v>5</v>
      </c>
      <c r="Q578" s="263">
        <v>6442</v>
      </c>
      <c r="R578" s="263">
        <f t="shared" si="200"/>
        <v>32210</v>
      </c>
      <c r="S578" s="263">
        <v>2334</v>
      </c>
      <c r="T578" s="263">
        <f>S578*P578</f>
        <v>11670</v>
      </c>
      <c r="U578" s="264">
        <f t="shared" si="201"/>
        <v>43880</v>
      </c>
    </row>
    <row r="579" spans="1:52" ht="15.75" hidden="1" x14ac:dyDescent="0.25">
      <c r="A579" s="261"/>
      <c r="B579" s="285" t="s">
        <v>593</v>
      </c>
      <c r="C579" s="262" t="s">
        <v>153</v>
      </c>
      <c r="D579" s="259">
        <v>2.4</v>
      </c>
      <c r="E579" s="291">
        <v>672</v>
      </c>
      <c r="F579" s="291">
        <f t="shared" si="197"/>
        <v>1612.8</v>
      </c>
      <c r="G579" s="291"/>
      <c r="H579" s="291"/>
      <c r="I579" s="291">
        <f t="shared" si="198"/>
        <v>1612.8</v>
      </c>
      <c r="J579" s="265"/>
      <c r="K579" s="298">
        <v>672</v>
      </c>
      <c r="L579" s="298">
        <f t="shared" si="202"/>
        <v>0</v>
      </c>
      <c r="M579" s="298"/>
      <c r="N579" s="298"/>
      <c r="O579" s="298">
        <f t="shared" si="199"/>
        <v>0</v>
      </c>
      <c r="P579" s="226">
        <f t="shared" si="191"/>
        <v>2.4</v>
      </c>
      <c r="Q579" s="263">
        <v>672</v>
      </c>
      <c r="R579" s="263">
        <f t="shared" si="200"/>
        <v>1612.8</v>
      </c>
      <c r="S579" s="263"/>
      <c r="T579" s="263"/>
      <c r="U579" s="264">
        <f t="shared" si="201"/>
        <v>1612.8</v>
      </c>
    </row>
    <row r="580" spans="1:52" ht="22.5" customHeight="1" x14ac:dyDescent="0.25">
      <c r="A580" s="398"/>
      <c r="B580" s="351" t="s">
        <v>594</v>
      </c>
      <c r="C580" s="352" t="s">
        <v>171</v>
      </c>
      <c r="D580" s="259">
        <v>2.2999999999999998</v>
      </c>
      <c r="E580" s="291">
        <v>17406</v>
      </c>
      <c r="F580" s="291">
        <f t="shared" si="197"/>
        <v>40033.799999999996</v>
      </c>
      <c r="G580" s="291">
        <v>6006</v>
      </c>
      <c r="H580" s="291">
        <f>G580*D580</f>
        <v>13813.8</v>
      </c>
      <c r="I580" s="291">
        <f t="shared" si="198"/>
        <v>53847.599999999991</v>
      </c>
      <c r="J580" s="349">
        <v>1.82</v>
      </c>
      <c r="K580" s="354">
        <v>17406</v>
      </c>
      <c r="L580" s="354">
        <f t="shared" si="202"/>
        <v>31678.920000000002</v>
      </c>
      <c r="M580" s="354">
        <v>6006</v>
      </c>
      <c r="N580" s="354">
        <f>M580*J580</f>
        <v>10930.92</v>
      </c>
      <c r="O580" s="354">
        <f t="shared" si="199"/>
        <v>42609.840000000004</v>
      </c>
      <c r="P580" s="226">
        <f t="shared" si="191"/>
        <v>0.47999999999999976</v>
      </c>
      <c r="Q580" s="263">
        <v>17406</v>
      </c>
      <c r="R580" s="263">
        <f t="shared" si="200"/>
        <v>8354.8799999999956</v>
      </c>
      <c r="S580" s="263">
        <v>6006</v>
      </c>
      <c r="T580" s="263">
        <f>S580*P580</f>
        <v>2882.8799999999987</v>
      </c>
      <c r="U580" s="264">
        <f t="shared" si="201"/>
        <v>11237.759999999995</v>
      </c>
    </row>
    <row r="581" spans="1:52" ht="17.45" customHeight="1" x14ac:dyDescent="0.25">
      <c r="A581" s="398"/>
      <c r="B581" s="351" t="s">
        <v>595</v>
      </c>
      <c r="C581" s="352" t="s">
        <v>171</v>
      </c>
      <c r="D581" s="259">
        <v>0.8</v>
      </c>
      <c r="E581" s="291">
        <v>2601</v>
      </c>
      <c r="F581" s="291">
        <f t="shared" si="197"/>
        <v>2080.8000000000002</v>
      </c>
      <c r="G581" s="291">
        <v>2059</v>
      </c>
      <c r="H581" s="291">
        <f>G581*D581</f>
        <v>1647.2</v>
      </c>
      <c r="I581" s="291">
        <f t="shared" si="198"/>
        <v>3728</v>
      </c>
      <c r="J581" s="349">
        <v>6.23</v>
      </c>
      <c r="K581" s="381">
        <v>2601.3455999999996</v>
      </c>
      <c r="L581" s="381">
        <f t="shared" si="202"/>
        <v>16206.383087999999</v>
      </c>
      <c r="M581" s="381">
        <v>2059.2000000000003</v>
      </c>
      <c r="N581" s="381">
        <f t="shared" ref="N581:N582" si="203">M581*J581</f>
        <v>12828.816000000003</v>
      </c>
      <c r="O581" s="354">
        <f t="shared" si="199"/>
        <v>29035.199088000001</v>
      </c>
      <c r="P581" s="226">
        <f t="shared" si="191"/>
        <v>-5.4300000000000006</v>
      </c>
      <c r="Q581" s="263">
        <v>2601</v>
      </c>
      <c r="R581" s="263">
        <f t="shared" si="200"/>
        <v>-14123.430000000002</v>
      </c>
      <c r="S581" s="263">
        <v>2059</v>
      </c>
      <c r="T581" s="263">
        <f>S581*P581</f>
        <v>-11180.37</v>
      </c>
      <c r="U581" s="264">
        <f t="shared" si="201"/>
        <v>-25303.800000000003</v>
      </c>
    </row>
    <row r="582" spans="1:52" ht="17.45" customHeight="1" x14ac:dyDescent="0.25">
      <c r="A582" s="398"/>
      <c r="B582" s="351" t="s">
        <v>596</v>
      </c>
      <c r="C582" s="352" t="s">
        <v>171</v>
      </c>
      <c r="D582" s="259">
        <v>3.5</v>
      </c>
      <c r="E582" s="291">
        <v>2682</v>
      </c>
      <c r="F582" s="291">
        <f t="shared" si="197"/>
        <v>9387</v>
      </c>
      <c r="G582" s="291">
        <v>2162</v>
      </c>
      <c r="H582" s="291">
        <f>G582*D582</f>
        <v>7567</v>
      </c>
      <c r="I582" s="291">
        <f t="shared" si="198"/>
        <v>16954</v>
      </c>
      <c r="J582" s="349">
        <v>1.7</v>
      </c>
      <c r="K582" s="381">
        <v>2682.4607999999998</v>
      </c>
      <c r="L582" s="381">
        <f t="shared" si="202"/>
        <v>4560.18336</v>
      </c>
      <c r="M582" s="381">
        <v>2162.1600000000003</v>
      </c>
      <c r="N582" s="381">
        <f t="shared" si="203"/>
        <v>3675.6720000000005</v>
      </c>
      <c r="O582" s="354">
        <f t="shared" si="199"/>
        <v>8235.8553600000014</v>
      </c>
      <c r="P582" s="226">
        <f t="shared" si="191"/>
        <v>1.8</v>
      </c>
      <c r="Q582" s="263">
        <v>2682</v>
      </c>
      <c r="R582" s="263">
        <f t="shared" si="200"/>
        <v>4827.6000000000004</v>
      </c>
      <c r="S582" s="263">
        <v>2162</v>
      </c>
      <c r="T582" s="263">
        <f>S582*P582</f>
        <v>3891.6</v>
      </c>
      <c r="U582" s="264">
        <f t="shared" si="201"/>
        <v>8719.2000000000007</v>
      </c>
    </row>
    <row r="583" spans="1:52" ht="17.45" customHeight="1" x14ac:dyDescent="0.25">
      <c r="A583" s="398"/>
      <c r="B583" s="351" t="s">
        <v>597</v>
      </c>
      <c r="C583" s="352" t="s">
        <v>153</v>
      </c>
      <c r="D583" s="259">
        <v>25.3</v>
      </c>
      <c r="E583" s="291">
        <v>297</v>
      </c>
      <c r="F583" s="291">
        <f t="shared" si="197"/>
        <v>7514.1</v>
      </c>
      <c r="G583" s="291"/>
      <c r="H583" s="291"/>
      <c r="I583" s="291">
        <f t="shared" si="198"/>
        <v>7514.1</v>
      </c>
      <c r="J583" s="349">
        <v>12.5</v>
      </c>
      <c r="K583" s="381">
        <v>297.108</v>
      </c>
      <c r="L583" s="354">
        <f t="shared" si="202"/>
        <v>3713.85</v>
      </c>
      <c r="M583" s="354"/>
      <c r="N583" s="354"/>
      <c r="O583" s="354">
        <f t="shared" si="199"/>
        <v>3713.85</v>
      </c>
      <c r="P583" s="226">
        <f t="shared" si="191"/>
        <v>12.8</v>
      </c>
      <c r="Q583" s="263">
        <v>297</v>
      </c>
      <c r="R583" s="263">
        <f t="shared" si="200"/>
        <v>3801.6000000000004</v>
      </c>
      <c r="S583" s="263"/>
      <c r="T583" s="263"/>
      <c r="U583" s="264">
        <f t="shared" si="201"/>
        <v>3801.6000000000004</v>
      </c>
    </row>
    <row r="584" spans="1:52" ht="26.25" thickBot="1" x14ac:dyDescent="0.3">
      <c r="A584" s="399"/>
      <c r="B584" s="374" t="s">
        <v>598</v>
      </c>
      <c r="C584" s="375" t="s">
        <v>153</v>
      </c>
      <c r="D584" s="259">
        <v>50.6</v>
      </c>
      <c r="E584" s="291">
        <v>594</v>
      </c>
      <c r="F584" s="291">
        <f t="shared" si="197"/>
        <v>30056.400000000001</v>
      </c>
      <c r="G584" s="291"/>
      <c r="H584" s="291"/>
      <c r="I584" s="291">
        <f t="shared" si="198"/>
        <v>30056.400000000001</v>
      </c>
      <c r="J584" s="376">
        <v>25.1</v>
      </c>
      <c r="K584" s="382">
        <v>594.21600000000001</v>
      </c>
      <c r="L584" s="377">
        <f t="shared" si="202"/>
        <v>14914.821600000001</v>
      </c>
      <c r="M584" s="377"/>
      <c r="N584" s="377"/>
      <c r="O584" s="377">
        <f t="shared" si="199"/>
        <v>14914.821600000001</v>
      </c>
      <c r="P584" s="226">
        <f t="shared" si="191"/>
        <v>25.5</v>
      </c>
      <c r="Q584" s="263">
        <v>594</v>
      </c>
      <c r="R584" s="263">
        <f t="shared" si="200"/>
        <v>15147</v>
      </c>
      <c r="S584" s="263"/>
      <c r="T584" s="263"/>
      <c r="U584" s="264">
        <f t="shared" si="201"/>
        <v>15147</v>
      </c>
    </row>
    <row r="585" spans="1:52" ht="17.45" hidden="1" customHeight="1" x14ac:dyDescent="0.25">
      <c r="A585" s="369"/>
      <c r="B585" s="370" t="s">
        <v>599</v>
      </c>
      <c r="C585" s="371" t="s">
        <v>153</v>
      </c>
      <c r="D585" s="259">
        <v>120</v>
      </c>
      <c r="E585" s="291">
        <v>2716</v>
      </c>
      <c r="F585" s="291">
        <f t="shared" si="197"/>
        <v>325920</v>
      </c>
      <c r="G585" s="291"/>
      <c r="H585" s="291"/>
      <c r="I585" s="291">
        <f t="shared" si="198"/>
        <v>325920</v>
      </c>
      <c r="J585" s="372"/>
      <c r="K585" s="373">
        <v>2716</v>
      </c>
      <c r="L585" s="373">
        <f t="shared" si="202"/>
        <v>0</v>
      </c>
      <c r="M585" s="373"/>
      <c r="N585" s="373"/>
      <c r="O585" s="373">
        <f t="shared" si="199"/>
        <v>0</v>
      </c>
      <c r="P585" s="226">
        <f t="shared" si="191"/>
        <v>120</v>
      </c>
      <c r="Q585" s="263">
        <v>2716</v>
      </c>
      <c r="R585" s="263">
        <f t="shared" si="200"/>
        <v>325920</v>
      </c>
      <c r="S585" s="263"/>
      <c r="T585" s="263"/>
      <c r="U585" s="264">
        <f t="shared" si="201"/>
        <v>325920</v>
      </c>
    </row>
    <row r="586" spans="1:52" ht="17.45" hidden="1" customHeight="1" x14ac:dyDescent="0.25">
      <c r="A586" s="261"/>
      <c r="B586" s="285" t="s">
        <v>600</v>
      </c>
      <c r="C586" s="262" t="s">
        <v>32</v>
      </c>
      <c r="D586" s="259">
        <v>2</v>
      </c>
      <c r="E586" s="291">
        <v>2273</v>
      </c>
      <c r="F586" s="291">
        <f t="shared" si="197"/>
        <v>4546</v>
      </c>
      <c r="G586" s="291"/>
      <c r="H586" s="291"/>
      <c r="I586" s="291">
        <f t="shared" si="198"/>
        <v>4546</v>
      </c>
      <c r="J586" s="265"/>
      <c r="K586" s="298">
        <v>2273</v>
      </c>
      <c r="L586" s="298">
        <f t="shared" si="202"/>
        <v>0</v>
      </c>
      <c r="M586" s="298"/>
      <c r="N586" s="298"/>
      <c r="O586" s="298">
        <f t="shared" si="199"/>
        <v>0</v>
      </c>
      <c r="P586" s="226">
        <f t="shared" si="191"/>
        <v>2</v>
      </c>
      <c r="Q586" s="266">
        <v>2273</v>
      </c>
      <c r="R586" s="263">
        <f t="shared" si="200"/>
        <v>4546</v>
      </c>
      <c r="S586" s="263"/>
      <c r="T586" s="263"/>
      <c r="U586" s="264">
        <f t="shared" si="201"/>
        <v>4546</v>
      </c>
    </row>
    <row r="587" spans="1:52" ht="17.45" customHeight="1" thickTop="1" x14ac:dyDescent="0.25">
      <c r="A587" s="400"/>
      <c r="B587" s="355"/>
      <c r="C587" s="356"/>
      <c r="D587" s="307"/>
      <c r="E587" s="201" t="s">
        <v>49</v>
      </c>
      <c r="F587" s="201">
        <f>F572+F513+F500+F495+F490+F471+F432+F416+F381+F364+F292+F279+F272+F264+F261+F245+F186+F164+F147+F95+F90+F70+F29</f>
        <v>218841900.25</v>
      </c>
      <c r="G587" s="201"/>
      <c r="H587" s="201">
        <f>H572+H513+H500+H495+H490+H471+H432+H416+H381+H364+H292+H279+H272+H264+H261+H245+H186+H164+H147+H95+H90+H70+H29</f>
        <v>295074265.82999998</v>
      </c>
      <c r="I587" s="201">
        <f>I572+I513+I500+I495+I490+I471+I432+I416+I381+I364+I292+I279+I272+I264+I261+I245+I186+I164+I147+I95+I90+I70+I29</f>
        <v>513916166.0800001</v>
      </c>
      <c r="J587" s="357" t="s">
        <v>35</v>
      </c>
      <c r="K587" s="331"/>
      <c r="L587" s="331">
        <f>L572+L513+L500+L495+L490+L471+L432+L416+L381+L364+L292+L279+L272+L264+L261+L245+L186+L164+L147+L95+L90+L70+L29</f>
        <v>72835359.36202231</v>
      </c>
      <c r="M587" s="331"/>
      <c r="N587" s="331">
        <f>N572+N513+N500+N495+N490+N471+N432+N416+N381+N364+N292+N279+N272+N264+N261+N245+N186+N164+N147+N95+N90+N70+N29</f>
        <v>82127086.648961231</v>
      </c>
      <c r="O587" s="331">
        <f>(O572+O513+O500+O495+O490+O471+O432+O416+O381+O364+O292+O279+O272+O264+O261+O245+O186+O164+O147+O95+O90+O70+O29)-0.01</f>
        <v>154962446.00098354</v>
      </c>
      <c r="P587" s="319"/>
      <c r="Q587" s="321" t="s">
        <v>49</v>
      </c>
      <c r="R587" s="321">
        <f>R572+R513+R500+R495+R490+R471+R432+R416+R381+R364+R292+R279+R272+R264+R261+R245+R186+R164+R147+R95+R90+R70+R29</f>
        <v>146002077.29000002</v>
      </c>
      <c r="S587" s="321"/>
      <c r="T587" s="321">
        <f>T572+T513+T500+T495+T490+T471+T432+T416+T381+T364+T292+T279+T272+T264+T261+T245+T186+T164+T147+T95+T90+T70+T29</f>
        <v>213089627.37</v>
      </c>
      <c r="U587" s="267">
        <f>U572+U513+U500+U495+U490+U471+U432+U416+U381+U364+U292+U279+U272+U264+U261+U245+U186+U164+U147+U95+U90+U70+U29</f>
        <v>359091704.66000003</v>
      </c>
    </row>
    <row r="588" spans="1:52" ht="17.45" customHeight="1" x14ac:dyDescent="0.25">
      <c r="A588" s="400"/>
      <c r="B588" s="355"/>
      <c r="C588" s="356"/>
      <c r="D588" s="307"/>
      <c r="E588" s="201" t="s">
        <v>601</v>
      </c>
      <c r="F588" s="201">
        <f>F587/1.2*0.2</f>
        <v>36473650.041666672</v>
      </c>
      <c r="G588" s="201"/>
      <c r="H588" s="201">
        <f>H587/1.2*0.2</f>
        <v>49179044.305000007</v>
      </c>
      <c r="I588" s="201">
        <f>I587/1.2*0.2</f>
        <v>85652694.346666694</v>
      </c>
      <c r="J588" s="358" t="s">
        <v>601</v>
      </c>
      <c r="K588" s="358"/>
      <c r="L588" s="383">
        <f>L587/1.2*0.2</f>
        <v>12139226.560337052</v>
      </c>
      <c r="M588" s="383"/>
      <c r="N588" s="383">
        <f>N587/1.2*0.2</f>
        <v>13687847.774826873</v>
      </c>
      <c r="O588" s="383">
        <f>O587/1.2*0.2</f>
        <v>25827074.333497256</v>
      </c>
      <c r="P588" s="319"/>
      <c r="Q588" s="321" t="s">
        <v>601</v>
      </c>
      <c r="R588" s="321">
        <f>R587/1.2*0.2</f>
        <v>24333679.548333339</v>
      </c>
      <c r="S588" s="321"/>
      <c r="T588" s="321">
        <f>T587/1.2*0.2</f>
        <v>35514937.895000003</v>
      </c>
      <c r="U588" s="267">
        <f>U587/1.2*0.2</f>
        <v>59848617.443333343</v>
      </c>
    </row>
    <row r="589" spans="1:52" ht="17.45" customHeight="1" x14ac:dyDescent="0.25"/>
    <row r="590" spans="1:52" ht="17.45" customHeight="1" x14ac:dyDescent="0.25"/>
    <row r="591" spans="1:52" s="303" customFormat="1" ht="12" x14ac:dyDescent="0.2">
      <c r="A591" s="401" t="s">
        <v>38</v>
      </c>
      <c r="B591" s="300" t="s">
        <v>44</v>
      </c>
      <c r="C591" s="931"/>
      <c r="D591" s="931"/>
      <c r="E591" s="931"/>
      <c r="F591" s="931"/>
      <c r="G591" s="931"/>
      <c r="H591" s="931"/>
      <c r="I591" s="932" t="s">
        <v>45</v>
      </c>
      <c r="J591" s="932"/>
      <c r="K591" s="932"/>
      <c r="L591" s="932"/>
      <c r="M591" s="932"/>
      <c r="N591" s="932"/>
      <c r="O591" s="301"/>
      <c r="P591" s="301"/>
      <c r="Q591" s="301"/>
      <c r="R591" s="301"/>
      <c r="S591" s="301"/>
      <c r="T591" s="302"/>
      <c r="U591" s="302"/>
      <c r="V591" s="302"/>
      <c r="W591" s="302"/>
      <c r="X591" s="302"/>
      <c r="Y591" s="302"/>
      <c r="Z591" s="302"/>
      <c r="AA591" s="302"/>
      <c r="AB591" s="302"/>
      <c r="AC591" s="302"/>
      <c r="AD591" s="302"/>
      <c r="AE591" s="302"/>
      <c r="AF591" s="302"/>
      <c r="AG591" s="302"/>
      <c r="AH591" s="302"/>
      <c r="AI591" s="302"/>
      <c r="AJ591" s="302"/>
      <c r="AK591" s="302"/>
      <c r="AL591" s="302"/>
      <c r="AM591" s="302"/>
      <c r="AN591" s="302"/>
      <c r="AO591" s="302"/>
      <c r="AP591" s="302"/>
      <c r="AQ591" s="302"/>
      <c r="AR591" s="302"/>
      <c r="AS591" s="302"/>
      <c r="AT591" s="302"/>
      <c r="AU591" s="302"/>
      <c r="AV591" s="302"/>
      <c r="AW591" s="302" t="s">
        <v>5</v>
      </c>
      <c r="AX591" s="302" t="s">
        <v>39</v>
      </c>
      <c r="AY591" s="302"/>
      <c r="AZ591" s="302"/>
    </row>
    <row r="592" spans="1:52" s="304" customFormat="1" ht="54" customHeight="1" x14ac:dyDescent="0.25">
      <c r="A592" s="401"/>
      <c r="B592" s="930" t="s">
        <v>40</v>
      </c>
      <c r="C592" s="930"/>
      <c r="D592" s="930"/>
      <c r="E592" s="930"/>
      <c r="F592" s="930"/>
      <c r="G592" s="930"/>
      <c r="H592" s="930"/>
      <c r="I592" s="930"/>
      <c r="J592" s="930"/>
      <c r="K592" s="930"/>
      <c r="L592" s="930"/>
      <c r="M592" s="930"/>
      <c r="N592" s="930"/>
      <c r="T592" s="305"/>
      <c r="U592" s="305"/>
      <c r="V592" s="305"/>
      <c r="W592" s="305"/>
      <c r="X592" s="305"/>
      <c r="Y592" s="305"/>
      <c r="Z592" s="305"/>
      <c r="AA592" s="305"/>
      <c r="AB592" s="305"/>
      <c r="AC592" s="305"/>
      <c r="AD592" s="305"/>
      <c r="AE592" s="305"/>
      <c r="AF592" s="305"/>
      <c r="AG592" s="305"/>
      <c r="AH592" s="305"/>
      <c r="AI592" s="305"/>
      <c r="AJ592" s="305"/>
      <c r="AK592" s="305"/>
      <c r="AL592" s="305"/>
      <c r="AM592" s="305"/>
      <c r="AN592" s="305"/>
      <c r="AO592" s="305"/>
      <c r="AP592" s="305"/>
      <c r="AQ592" s="305"/>
      <c r="AR592" s="305"/>
      <c r="AS592" s="305"/>
      <c r="AT592" s="305"/>
      <c r="AU592" s="305"/>
      <c r="AV592" s="305"/>
      <c r="AW592" s="305"/>
      <c r="AX592" s="305"/>
      <c r="AY592" s="305"/>
      <c r="AZ592" s="305"/>
    </row>
    <row r="593" spans="1:52" s="303" customFormat="1" ht="12" x14ac:dyDescent="0.2">
      <c r="A593" s="401" t="s">
        <v>41</v>
      </c>
      <c r="B593" s="300" t="s">
        <v>46</v>
      </c>
      <c r="C593" s="931"/>
      <c r="D593" s="931"/>
      <c r="E593" s="931"/>
      <c r="F593" s="931"/>
      <c r="G593" s="931"/>
      <c r="H593" s="931"/>
      <c r="I593" s="932" t="s">
        <v>47</v>
      </c>
      <c r="J593" s="932"/>
      <c r="K593" s="932"/>
      <c r="L593" s="932"/>
      <c r="M593" s="932"/>
      <c r="N593" s="932"/>
      <c r="O593" s="301"/>
      <c r="P593" s="301"/>
      <c r="Q593" s="301"/>
      <c r="R593" s="301"/>
      <c r="S593" s="301"/>
      <c r="T593" s="302"/>
      <c r="U593" s="302"/>
      <c r="V593" s="302"/>
      <c r="W593" s="302"/>
      <c r="X593" s="302"/>
      <c r="Y593" s="302"/>
      <c r="Z593" s="302"/>
      <c r="AA593" s="302"/>
      <c r="AB593" s="302"/>
      <c r="AC593" s="302"/>
      <c r="AD593" s="302"/>
      <c r="AE593" s="302"/>
      <c r="AF593" s="302"/>
      <c r="AG593" s="302"/>
      <c r="AH593" s="302"/>
      <c r="AI593" s="302"/>
      <c r="AJ593" s="302"/>
      <c r="AK593" s="302"/>
      <c r="AL593" s="302"/>
      <c r="AM593" s="302"/>
      <c r="AN593" s="302"/>
      <c r="AO593" s="302"/>
      <c r="AP593" s="302"/>
      <c r="AQ593" s="302"/>
      <c r="AR593" s="302"/>
      <c r="AS593" s="302"/>
      <c r="AT593" s="302"/>
      <c r="AU593" s="302"/>
      <c r="AV593" s="302"/>
      <c r="AW593" s="302"/>
      <c r="AX593" s="302"/>
      <c r="AY593" s="302" t="s">
        <v>5</v>
      </c>
      <c r="AZ593" s="302" t="s">
        <v>39</v>
      </c>
    </row>
    <row r="594" spans="1:52" s="304" customFormat="1" ht="18.75" customHeight="1" x14ac:dyDescent="0.25">
      <c r="A594" s="401"/>
      <c r="B594" s="930" t="s">
        <v>40</v>
      </c>
      <c r="C594" s="930"/>
      <c r="D594" s="930"/>
      <c r="E594" s="930"/>
      <c r="F594" s="930"/>
      <c r="G594" s="930"/>
      <c r="H594" s="930"/>
      <c r="I594" s="930"/>
      <c r="J594" s="930"/>
      <c r="K594" s="930"/>
      <c r="L594" s="930"/>
      <c r="M594" s="930"/>
      <c r="N594" s="930"/>
      <c r="O594" s="306"/>
      <c r="T594" s="305"/>
      <c r="U594" s="305"/>
      <c r="V594" s="305"/>
      <c r="W594" s="305"/>
      <c r="X594" s="305"/>
      <c r="Y594" s="305"/>
      <c r="Z594" s="305"/>
      <c r="AA594" s="305"/>
      <c r="AB594" s="305"/>
      <c r="AC594" s="305"/>
      <c r="AD594" s="305"/>
      <c r="AE594" s="305"/>
      <c r="AF594" s="305"/>
      <c r="AG594" s="305"/>
      <c r="AH594" s="305"/>
      <c r="AI594" s="305"/>
      <c r="AJ594" s="305"/>
      <c r="AK594" s="305"/>
      <c r="AL594" s="305"/>
      <c r="AM594" s="305"/>
      <c r="AN594" s="305"/>
      <c r="AO594" s="305"/>
      <c r="AP594" s="305"/>
      <c r="AQ594" s="305"/>
      <c r="AR594" s="305"/>
      <c r="AS594" s="305"/>
      <c r="AT594" s="305"/>
      <c r="AU594" s="305"/>
      <c r="AV594" s="305"/>
      <c r="AW594" s="305"/>
      <c r="AX594" s="305"/>
      <c r="AY594" s="305"/>
      <c r="AZ594" s="305"/>
    </row>
    <row r="595" spans="1:52" customFormat="1" x14ac:dyDescent="0.25">
      <c r="A595" s="402"/>
      <c r="B595" s="299"/>
      <c r="C595" s="299"/>
      <c r="D595" s="299"/>
      <c r="E595" s="299"/>
      <c r="F595" s="299"/>
      <c r="G595" s="299"/>
      <c r="H595" s="299"/>
      <c r="I595" s="299"/>
      <c r="J595" s="299"/>
      <c r="K595" s="299"/>
      <c r="L595" s="299"/>
      <c r="M595" s="299"/>
      <c r="N595" s="299"/>
      <c r="O595" s="160"/>
    </row>
    <row r="596" spans="1:52" x14ac:dyDescent="0.25">
      <c r="B596" s="274"/>
    </row>
  </sheetData>
  <autoFilter ref="A26:U588" xr:uid="{780DA310-C0F9-4544-B414-86D242CD9E66}">
    <filterColumn colId="1">
      <colorFilter dxfId="9"/>
    </filterColumn>
    <filterColumn colId="4" showButton="0"/>
    <filterColumn colId="6" showButton="0"/>
    <filterColumn colId="10" showButton="0"/>
    <filterColumn colId="12" showButton="0"/>
    <filterColumn colId="16" showButton="0"/>
    <filterColumn colId="18" showButton="0"/>
  </autoFilter>
  <mergeCells count="43">
    <mergeCell ref="B594:N594"/>
    <mergeCell ref="C591:H591"/>
    <mergeCell ref="I591:N591"/>
    <mergeCell ref="C593:H593"/>
    <mergeCell ref="I593:N593"/>
    <mergeCell ref="B592:N592"/>
    <mergeCell ref="B24:L24"/>
    <mergeCell ref="M13:O13"/>
    <mergeCell ref="M14:O14"/>
    <mergeCell ref="M15:O15"/>
    <mergeCell ref="M16:O16"/>
    <mergeCell ref="M17:O17"/>
    <mergeCell ref="L19:L20"/>
    <mergeCell ref="M19:M20"/>
    <mergeCell ref="N19:O19"/>
    <mergeCell ref="B23:L23"/>
    <mergeCell ref="B22:L22"/>
    <mergeCell ref="S26:T26"/>
    <mergeCell ref="U26:U27"/>
    <mergeCell ref="Q26:R26"/>
    <mergeCell ref="P26:P27"/>
    <mergeCell ref="M2:O2"/>
    <mergeCell ref="M3:O3"/>
    <mergeCell ref="M4:O4"/>
    <mergeCell ref="M9:O9"/>
    <mergeCell ref="M10:O10"/>
    <mergeCell ref="M11:O11"/>
    <mergeCell ref="M12:O12"/>
    <mergeCell ref="M5:O5"/>
    <mergeCell ref="M6:O6"/>
    <mergeCell ref="M7:O7"/>
    <mergeCell ref="M8:O8"/>
    <mergeCell ref="J26:J27"/>
    <mergeCell ref="K26:L26"/>
    <mergeCell ref="M26:N26"/>
    <mergeCell ref="O26:O27"/>
    <mergeCell ref="A26:A27"/>
    <mergeCell ref="B26:B27"/>
    <mergeCell ref="C26:C27"/>
    <mergeCell ref="D26:D27"/>
    <mergeCell ref="E26:F26"/>
    <mergeCell ref="G26:H26"/>
    <mergeCell ref="I26:I27"/>
  </mergeCells>
  <conditionalFormatting sqref="B43">
    <cfRule type="duplicateValues" dxfId="8" priority="8" stopIfTrue="1"/>
  </conditionalFormatting>
  <conditionalFormatting sqref="B44">
    <cfRule type="duplicateValues" dxfId="7" priority="7" stopIfTrue="1"/>
  </conditionalFormatting>
  <conditionalFormatting sqref="B45">
    <cfRule type="duplicateValues" dxfId="6" priority="6" stopIfTrue="1"/>
  </conditionalFormatting>
  <conditionalFormatting sqref="B46">
    <cfRule type="duplicateValues" dxfId="5" priority="5" stopIfTrue="1"/>
  </conditionalFormatting>
  <conditionalFormatting sqref="B47">
    <cfRule type="duplicateValues" dxfId="4" priority="4" stopIfTrue="1"/>
  </conditionalFormatting>
  <conditionalFormatting sqref="B48">
    <cfRule type="duplicateValues" dxfId="3" priority="3" stopIfTrue="1"/>
  </conditionalFormatting>
  <conditionalFormatting sqref="B49">
    <cfRule type="duplicateValues" dxfId="2" priority="9" stopIfTrue="1"/>
  </conditionalFormatting>
  <conditionalFormatting sqref="B75">
    <cfRule type="duplicateValues" dxfId="1" priority="2" stopIfTrue="1"/>
  </conditionalFormatting>
  <conditionalFormatting sqref="B359:B360 B328:B331 B333 B345 B352 B362:B363 B361:D361">
    <cfRule type="duplicateValues" dxfId="0" priority="1" stopIfTrue="1"/>
  </conditionalFormatting>
  <pageMargins left="0.23622047244094491" right="0.23622047244094491" top="0.74803149606299213" bottom="0" header="0.31496062992125984" footer="0"/>
  <pageSetup paperSize="9" scale="50" fitToHeight="100" orientation="portrait" horizontalDpi="4294967293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4</vt:i4>
      </vt:variant>
    </vt:vector>
  </HeadingPairs>
  <TitlesOfParts>
    <vt:vector size="8" baseType="lpstr">
      <vt:lpstr>КС3</vt:lpstr>
      <vt:lpstr>кс-2 №1корр</vt:lpstr>
      <vt:lpstr>кс-6</vt:lpstr>
      <vt:lpstr>кс-2 №1</vt:lpstr>
      <vt:lpstr>'кс-2 №1'!Область_печати</vt:lpstr>
      <vt:lpstr>'кс-2 №1корр'!Область_печати</vt:lpstr>
      <vt:lpstr>КС3!Область_печати</vt:lpstr>
      <vt:lpstr>'кс-6'!Область_печати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2024-03-31T13:05:40Z</cp:lastPrinted>
  <dcterms:created xsi:type="dcterms:W3CDTF">2020-09-30T08:50:27Z</dcterms:created>
  <dcterms:modified xsi:type="dcterms:W3CDTF">2024-04-23T15:13:49Z</dcterms:modified>
</cp:coreProperties>
</file>