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МВМ\Мое\Окна в 121-18\"/>
    </mc:Choice>
  </mc:AlternateContent>
  <xr:revisionPtr revIDLastSave="0" documentId="13_ncr:1_{8C436F6D-A74C-4A9E-A8AC-83B0FE0806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асчет" sheetId="2" r:id="rId1"/>
    <sheet name="фото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2" l="1"/>
  <c r="B21" i="2"/>
  <c r="D21" i="2" s="1"/>
  <c r="L7" i="2"/>
  <c r="L4" i="2"/>
  <c r="L3" i="2"/>
  <c r="L2" i="2"/>
  <c r="D2" i="2"/>
  <c r="E2" i="2" s="1"/>
  <c r="F2" i="2" s="1"/>
  <c r="D18" i="2"/>
  <c r="E13" i="2"/>
  <c r="E15" i="2" s="1"/>
  <c r="E4" i="2"/>
  <c r="F4" i="2" s="1"/>
  <c r="E3" i="2"/>
  <c r="F3" i="2" s="1"/>
  <c r="E14" i="2" l="1"/>
  <c r="F5" i="2"/>
  <c r="F13" i="2" s="1"/>
  <c r="G13" i="2" s="1"/>
  <c r="I13" i="2" l="1"/>
  <c r="F15" i="2"/>
  <c r="G15" i="2" s="1"/>
  <c r="F14" i="2"/>
  <c r="G14" i="2" s="1"/>
  <c r="I14" i="2"/>
  <c r="I15" i="2" l="1"/>
</calcChain>
</file>

<file path=xl/sharedStrings.xml><?xml version="1.0" encoding="utf-8"?>
<sst xmlns="http://schemas.openxmlformats.org/spreadsheetml/2006/main" count="28" uniqueCount="25">
  <si>
    <t>Ворота</t>
  </si>
  <si>
    <t>Окна верх</t>
  </si>
  <si>
    <t>Окна низ</t>
  </si>
  <si>
    <t>ширина</t>
  </si>
  <si>
    <t>высота</t>
  </si>
  <si>
    <t>кол-во</t>
  </si>
  <si>
    <t>* толщина стены</t>
  </si>
  <si>
    <t>площадь ед, м2</t>
  </si>
  <si>
    <t>площадь всего, м2</t>
  </si>
  <si>
    <t>толщ</t>
  </si>
  <si>
    <t>длина</t>
  </si>
  <si>
    <t>S, 1шт</t>
  </si>
  <si>
    <t>кол-во шт</t>
  </si>
  <si>
    <t>стоимость 1 шт</t>
  </si>
  <si>
    <t>сумма блоков</t>
  </si>
  <si>
    <t>объем общий, м3</t>
  </si>
  <si>
    <t>Клей, на 5мм</t>
  </si>
  <si>
    <t>мешков</t>
  </si>
  <si>
    <t>стоим, ед</t>
  </si>
  <si>
    <t>сумма</t>
  </si>
  <si>
    <t>замеры высоты грубо</t>
  </si>
  <si>
    <t>Блоки газобетон</t>
  </si>
  <si>
    <t>Сетка, 25м</t>
  </si>
  <si>
    <t>штук</t>
  </si>
  <si>
    <t>Уголки, расходники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</si>
</sst>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9" fontId="0" fillId="0" borderId="1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116541</xdr:rowOff>
    </xdr:from>
    <xdr:to>
      <xdr:col>4</xdr:col>
      <xdr:colOff>581574</xdr:colOff>
      <xdr:row>64</xdr:row>
      <xdr:rowOff>31655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2A1102D9-FFDC-4FD3-BEC2-D9A8CBA52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692588"/>
          <a:ext cx="3934374" cy="6011114"/>
        </a:xfrm>
        <a:prstGeom prst="rect">
          <a:avLst/>
        </a:prstGeom>
      </xdr:spPr>
    </xdr:pic>
    <xdr:clientData/>
  </xdr:twoCellAnchor>
  <xdr:twoCellAnchor editAs="oneCell">
    <xdr:from>
      <xdr:col>5</xdr:col>
      <xdr:colOff>26895</xdr:colOff>
      <xdr:row>30</xdr:row>
      <xdr:rowOff>62753</xdr:rowOff>
    </xdr:from>
    <xdr:to>
      <xdr:col>10</xdr:col>
      <xdr:colOff>360784</xdr:colOff>
      <xdr:row>62</xdr:row>
      <xdr:rowOff>174507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95393408-2E29-4FEC-B287-B2ADD1843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89295" y="5638800"/>
          <a:ext cx="3686689" cy="5849166"/>
        </a:xfrm>
        <a:prstGeom prst="rect">
          <a:avLst/>
        </a:prstGeom>
      </xdr:spPr>
    </xdr:pic>
    <xdr:clientData/>
  </xdr:twoCellAnchor>
  <xdr:twoCellAnchor editAs="oneCell">
    <xdr:from>
      <xdr:col>10</xdr:col>
      <xdr:colOff>412377</xdr:colOff>
      <xdr:row>30</xdr:row>
      <xdr:rowOff>107577</xdr:rowOff>
    </xdr:from>
    <xdr:to>
      <xdr:col>16</xdr:col>
      <xdr:colOff>393819</xdr:colOff>
      <xdr:row>61</xdr:row>
      <xdr:rowOff>112835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FA937224-79B4-4446-845A-7A8D5C4BB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27577" y="5683624"/>
          <a:ext cx="3524742" cy="5563376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</xdr:colOff>
      <xdr:row>63</xdr:row>
      <xdr:rowOff>45720</xdr:rowOff>
    </xdr:from>
    <xdr:to>
      <xdr:col>15</xdr:col>
      <xdr:colOff>498867</xdr:colOff>
      <xdr:row>84</xdr:row>
      <xdr:rowOff>75054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6C8333B3-B3B5-41AB-890C-19A5DA78F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87240" y="12481560"/>
          <a:ext cx="6160527" cy="38698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6</xdr:col>
      <xdr:colOff>50942</xdr:colOff>
      <xdr:row>94</xdr:row>
      <xdr:rowOff>12550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1814F9E4-8197-45E9-BFFE-6E6503E43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4447520"/>
          <a:ext cx="4622942" cy="2938630"/>
        </a:xfrm>
        <a:prstGeom prst="rect">
          <a:avLst/>
        </a:prstGeom>
      </xdr:spPr>
    </xdr:pic>
    <xdr:clientData/>
  </xdr:twoCellAnchor>
  <xdr:twoCellAnchor editAs="oneCell">
    <xdr:from>
      <xdr:col>6</xdr:col>
      <xdr:colOff>342900</xdr:colOff>
      <xdr:row>85</xdr:row>
      <xdr:rowOff>83820</xdr:rowOff>
    </xdr:from>
    <xdr:to>
      <xdr:col>11</xdr:col>
      <xdr:colOff>246209</xdr:colOff>
      <xdr:row>120</xdr:row>
      <xdr:rowOff>113292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26D1AD4-2A63-47FD-8BC5-C0605DA28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914900" y="16543020"/>
          <a:ext cx="3324689" cy="6430272"/>
        </a:xfrm>
        <a:prstGeom prst="rect">
          <a:avLst/>
        </a:prstGeom>
      </xdr:spPr>
    </xdr:pic>
    <xdr:clientData/>
  </xdr:twoCellAnchor>
  <xdr:twoCellAnchor editAs="oneCell">
    <xdr:from>
      <xdr:col>0</xdr:col>
      <xdr:colOff>150486</xdr:colOff>
      <xdr:row>63</xdr:row>
      <xdr:rowOff>160020</xdr:rowOff>
    </xdr:from>
    <xdr:to>
      <xdr:col>5</xdr:col>
      <xdr:colOff>594326</xdr:colOff>
      <xdr:row>77</xdr:row>
      <xdr:rowOff>92498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12CEA2ED-C368-4DBE-BCE7-580B3585C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50486" y="12595860"/>
          <a:ext cx="4406240" cy="24927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</xdr:colOff>
      <xdr:row>0</xdr:row>
      <xdr:rowOff>0</xdr:rowOff>
    </xdr:from>
    <xdr:to>
      <xdr:col>8</xdr:col>
      <xdr:colOff>215947</xdr:colOff>
      <xdr:row>35</xdr:row>
      <xdr:rowOff>162841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CFFA337-43FC-4AAD-9CF9-345E42BEE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93180" y="0"/>
          <a:ext cx="4887007" cy="6563641"/>
        </a:xfrm>
        <a:prstGeom prst="rect">
          <a:avLst/>
        </a:prstGeom>
      </xdr:spPr>
    </xdr:pic>
    <xdr:clientData/>
  </xdr:twoCellAnchor>
  <xdr:twoCellAnchor editAs="oneCell">
    <xdr:from>
      <xdr:col>8</xdr:col>
      <xdr:colOff>388620</xdr:colOff>
      <xdr:row>0</xdr:row>
      <xdr:rowOff>0</xdr:rowOff>
    </xdr:from>
    <xdr:to>
      <xdr:col>16</xdr:col>
      <xdr:colOff>427406</xdr:colOff>
      <xdr:row>36</xdr:row>
      <xdr:rowOff>8540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13BC20F-5D20-47EB-AE0C-BE981E11D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52860" y="0"/>
          <a:ext cx="4915586" cy="659222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36</xdr:row>
      <xdr:rowOff>38100</xdr:rowOff>
    </xdr:from>
    <xdr:to>
      <xdr:col>14</xdr:col>
      <xdr:colOff>372694</xdr:colOff>
      <xdr:row>72</xdr:row>
      <xdr:rowOff>10441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2661CEA0-2951-4275-8239-B7527E870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62700" y="6896100"/>
          <a:ext cx="8735644" cy="6830341"/>
        </a:xfrm>
        <a:prstGeom prst="rect">
          <a:avLst/>
        </a:prstGeom>
      </xdr:spPr>
    </xdr:pic>
    <xdr:clientData/>
  </xdr:twoCellAnchor>
  <xdr:twoCellAnchor editAs="oneCell">
    <xdr:from>
      <xdr:col>17</xdr:col>
      <xdr:colOff>138546</xdr:colOff>
      <xdr:row>0</xdr:row>
      <xdr:rowOff>0</xdr:rowOff>
    </xdr:from>
    <xdr:to>
      <xdr:col>40</xdr:col>
      <xdr:colOff>559661</xdr:colOff>
      <xdr:row>23</xdr:row>
      <xdr:rowOff>49076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60E31249-27A1-4DE0-A86E-C9087E42F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501746" y="0"/>
          <a:ext cx="14441915" cy="41915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8F20B-052A-4370-92E2-A98D427B20FC}">
  <sheetPr>
    <tabColor rgb="FFFFFF00"/>
  </sheetPr>
  <dimension ref="A1:O23"/>
  <sheetViews>
    <sheetView tabSelected="1" zoomScaleNormal="100" workbookViewId="0">
      <selection activeCell="N8" sqref="N8"/>
    </sheetView>
  </sheetViews>
  <sheetFormatPr defaultRowHeight="14.4" x14ac:dyDescent="0.3"/>
  <cols>
    <col min="1" max="1" width="19.109375" style="2" customWidth="1"/>
    <col min="2" max="3" width="8.88671875" style="2"/>
    <col min="4" max="4" width="12" style="2" bestFit="1" customWidth="1"/>
    <col min="5" max="6" width="8.88671875" style="2"/>
    <col min="7" max="7" width="10.33203125" style="2" bestFit="1" customWidth="1"/>
    <col min="8" max="8" width="8.88671875" style="2"/>
    <col min="9" max="9" width="11.88671875" style="7" bestFit="1" customWidth="1"/>
    <col min="10" max="10" width="8.88671875" style="7"/>
    <col min="11" max="11" width="9.88671875" style="7" bestFit="1" customWidth="1"/>
    <col min="12" max="12" width="6.21875" style="7" customWidth="1"/>
    <col min="13" max="15" width="8.88671875" style="7"/>
    <col min="16" max="16384" width="8.88671875" style="2"/>
  </cols>
  <sheetData>
    <row r="1" spans="1:12" ht="28.8" x14ac:dyDescent="0.3">
      <c r="A1" s="1"/>
      <c r="B1" s="1" t="s">
        <v>5</v>
      </c>
      <c r="C1" s="1" t="s">
        <v>3</v>
      </c>
      <c r="D1" s="1" t="s">
        <v>4</v>
      </c>
      <c r="E1" s="1" t="s">
        <v>7</v>
      </c>
      <c r="F1" s="1" t="s">
        <v>8</v>
      </c>
      <c r="G1" s="7"/>
      <c r="H1" s="7"/>
    </row>
    <row r="2" spans="1:12" x14ac:dyDescent="0.3">
      <c r="A2" s="3" t="s">
        <v>1</v>
      </c>
      <c r="B2" s="1">
        <v>9</v>
      </c>
      <c r="C2" s="1">
        <v>3470</v>
      </c>
      <c r="D2" s="4">
        <f>2450</f>
        <v>2450</v>
      </c>
      <c r="E2" s="6">
        <f>C2*D2/1000000</f>
        <v>8.5015000000000001</v>
      </c>
      <c r="F2" s="6">
        <f>B2*E2</f>
        <v>76.513499999999993</v>
      </c>
      <c r="G2" s="7"/>
      <c r="H2" s="7"/>
      <c r="L2" s="7">
        <f>2.45/1</f>
        <v>2.4500000000000002</v>
      </c>
    </row>
    <row r="3" spans="1:12" x14ac:dyDescent="0.3">
      <c r="A3" s="3" t="s">
        <v>2</v>
      </c>
      <c r="B3" s="1">
        <v>9</v>
      </c>
      <c r="C3" s="1">
        <v>3470</v>
      </c>
      <c r="D3" s="4">
        <v>4900</v>
      </c>
      <c r="E3" s="6">
        <f t="shared" ref="E3:E4" si="0">C3*D3/1000000</f>
        <v>17.003</v>
      </c>
      <c r="F3" s="6">
        <f t="shared" ref="F3:F4" si="1">B3*E3</f>
        <v>153.02699999999999</v>
      </c>
      <c r="G3" s="7"/>
      <c r="H3" s="7"/>
      <c r="L3" s="7">
        <f>4.9/1</f>
        <v>4.9000000000000004</v>
      </c>
    </row>
    <row r="4" spans="1:12" x14ac:dyDescent="0.3">
      <c r="A4" s="3" t="s">
        <v>0</v>
      </c>
      <c r="B4" s="1">
        <v>1</v>
      </c>
      <c r="C4" s="1">
        <v>3445</v>
      </c>
      <c r="D4" s="4">
        <v>3500</v>
      </c>
      <c r="E4" s="6">
        <f t="shared" si="0"/>
        <v>12.057499999999999</v>
      </c>
      <c r="F4" s="6">
        <f t="shared" si="1"/>
        <v>12.057499999999999</v>
      </c>
      <c r="G4" s="7"/>
      <c r="H4" s="7"/>
      <c r="L4" s="7">
        <f>3.5/1</f>
        <v>3.5</v>
      </c>
    </row>
    <row r="5" spans="1:12" x14ac:dyDescent="0.3">
      <c r="A5" s="5"/>
      <c r="E5" s="7"/>
      <c r="F5" s="8">
        <f>SUM(F2:F4)</f>
        <v>241.59799999999998</v>
      </c>
      <c r="G5" s="7"/>
      <c r="H5" s="7"/>
    </row>
    <row r="6" spans="1:12" x14ac:dyDescent="0.3">
      <c r="A6" s="3" t="s">
        <v>6</v>
      </c>
      <c r="B6" s="1">
        <v>400</v>
      </c>
      <c r="E6" s="7"/>
      <c r="F6" s="7"/>
      <c r="G6" s="7"/>
      <c r="H6" s="7"/>
    </row>
    <row r="7" spans="1:12" x14ac:dyDescent="0.3">
      <c r="A7" s="5"/>
      <c r="E7" s="7"/>
      <c r="F7" s="7"/>
      <c r="G7" s="7"/>
      <c r="H7" s="7"/>
      <c r="L7" s="7">
        <f>3.47*10</f>
        <v>34.700000000000003</v>
      </c>
    </row>
    <row r="8" spans="1:12" ht="28.8" x14ac:dyDescent="0.3">
      <c r="A8" s="3" t="s">
        <v>20</v>
      </c>
      <c r="B8" s="4">
        <v>2200</v>
      </c>
      <c r="E8" s="7"/>
      <c r="F8" s="7"/>
      <c r="G8" s="7"/>
      <c r="H8" s="7"/>
    </row>
    <row r="9" spans="1:12" x14ac:dyDescent="0.3">
      <c r="A9" s="3"/>
      <c r="B9" s="4">
        <v>4900</v>
      </c>
      <c r="E9" s="7"/>
      <c r="F9" s="7"/>
      <c r="G9" s="7"/>
      <c r="H9" s="7"/>
    </row>
    <row r="10" spans="1:12" x14ac:dyDescent="0.3">
      <c r="A10" s="5"/>
      <c r="E10" s="7"/>
      <c r="F10" s="7"/>
      <c r="G10" s="7"/>
      <c r="H10" s="7"/>
    </row>
    <row r="11" spans="1:12" x14ac:dyDescent="0.3">
      <c r="A11" s="5"/>
      <c r="E11" s="7"/>
      <c r="F11" s="7"/>
      <c r="G11" s="7"/>
      <c r="H11" s="7"/>
    </row>
    <row r="12" spans="1:12" ht="28.8" x14ac:dyDescent="0.3">
      <c r="A12" s="3" t="s">
        <v>21</v>
      </c>
      <c r="B12" s="1" t="s">
        <v>9</v>
      </c>
      <c r="C12" s="1" t="s">
        <v>10</v>
      </c>
      <c r="D12" s="1" t="s">
        <v>4</v>
      </c>
      <c r="E12" s="6" t="s">
        <v>11</v>
      </c>
      <c r="F12" s="6" t="s">
        <v>12</v>
      </c>
      <c r="G12" s="6" t="s">
        <v>15</v>
      </c>
      <c r="H12" s="6" t="s">
        <v>13</v>
      </c>
      <c r="I12" s="6" t="s">
        <v>14</v>
      </c>
    </row>
    <row r="13" spans="1:12" x14ac:dyDescent="0.3">
      <c r="A13" s="5"/>
      <c r="B13" s="1">
        <v>200</v>
      </c>
      <c r="C13" s="1">
        <v>625</v>
      </c>
      <c r="D13" s="1">
        <v>250</v>
      </c>
      <c r="E13" s="6">
        <f>0.625*0.25</f>
        <v>0.15625</v>
      </c>
      <c r="F13" s="6">
        <f>F5/E13</f>
        <v>1546.2271999999998</v>
      </c>
      <c r="G13" s="6">
        <f>F13/100*B13/100</f>
        <v>30.924543999999997</v>
      </c>
      <c r="H13" s="6">
        <v>274</v>
      </c>
      <c r="I13" s="9">
        <f>F13*H13</f>
        <v>423666.25279999996</v>
      </c>
    </row>
    <row r="14" spans="1:12" x14ac:dyDescent="0.3">
      <c r="A14" s="5"/>
      <c r="B14" s="1">
        <v>300</v>
      </c>
      <c r="C14" s="1">
        <v>625</v>
      </c>
      <c r="D14" s="1">
        <v>250</v>
      </c>
      <c r="E14" s="6">
        <f>E13</f>
        <v>0.15625</v>
      </c>
      <c r="F14" s="6">
        <f>F13</f>
        <v>1546.2271999999998</v>
      </c>
      <c r="G14" s="6">
        <f t="shared" ref="G14:G15" si="2">F14/100*B14/100</f>
        <v>46.386815999999996</v>
      </c>
      <c r="H14" s="6">
        <v>422</v>
      </c>
      <c r="I14" s="9">
        <f t="shared" ref="I14:I15" si="3">F14*H14</f>
        <v>652507.87839999993</v>
      </c>
    </row>
    <row r="15" spans="1:12" x14ac:dyDescent="0.3">
      <c r="A15" s="5"/>
      <c r="B15" s="1">
        <v>400</v>
      </c>
      <c r="C15" s="1">
        <v>625</v>
      </c>
      <c r="D15" s="1">
        <v>250</v>
      </c>
      <c r="E15" s="6">
        <f>E13</f>
        <v>0.15625</v>
      </c>
      <c r="F15" s="6">
        <f>F13</f>
        <v>1546.2271999999998</v>
      </c>
      <c r="G15" s="6">
        <f t="shared" si="2"/>
        <v>61.849087999999995</v>
      </c>
      <c r="H15" s="6">
        <v>610</v>
      </c>
      <c r="I15" s="9">
        <f t="shared" si="3"/>
        <v>943198.59199999983</v>
      </c>
    </row>
    <row r="16" spans="1:12" x14ac:dyDescent="0.3">
      <c r="A16" s="5"/>
    </row>
    <row r="17" spans="1:4" ht="28.8" x14ac:dyDescent="0.3">
      <c r="A17" s="1"/>
      <c r="B17" s="1" t="s">
        <v>17</v>
      </c>
      <c r="C17" s="1" t="s">
        <v>18</v>
      </c>
      <c r="D17" s="1" t="s">
        <v>19</v>
      </c>
    </row>
    <row r="18" spans="1:4" x14ac:dyDescent="0.3">
      <c r="A18" s="1" t="s">
        <v>16</v>
      </c>
      <c r="B18" s="1">
        <v>72</v>
      </c>
      <c r="C18" s="1">
        <v>307</v>
      </c>
      <c r="D18" s="9">
        <f>C18*B18</f>
        <v>22104</v>
      </c>
    </row>
    <row r="20" spans="1:4" ht="28.8" x14ac:dyDescent="0.3">
      <c r="B20" s="1" t="s">
        <v>23</v>
      </c>
      <c r="C20" s="1" t="s">
        <v>18</v>
      </c>
      <c r="D20" s="1" t="s">
        <v>19</v>
      </c>
    </row>
    <row r="21" spans="1:4" x14ac:dyDescent="0.3">
      <c r="A21" s="1" t="s">
        <v>22</v>
      </c>
      <c r="B21" s="1">
        <f>350/25</f>
        <v>14</v>
      </c>
      <c r="C21" s="1">
        <v>515</v>
      </c>
      <c r="D21" s="9">
        <f>B21*C21</f>
        <v>7210</v>
      </c>
    </row>
    <row r="23" spans="1:4" x14ac:dyDescent="0.3">
      <c r="A23" s="10" t="s">
        <v>24</v>
      </c>
      <c r="B23" s="11">
        <v>0.05</v>
      </c>
      <c r="C23" s="10"/>
      <c r="D23" s="9">
        <f>((I13+I14+I15)/3+D18+D21)*0.05</f>
        <v>35121.912053333333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"/>
  <sheetViews>
    <sheetView zoomScale="55" zoomScaleNormal="55" workbookViewId="0">
      <selection activeCell="T22" sqref="T22"/>
    </sheetView>
  </sheetViews>
  <sheetFormatPr defaultRowHeight="14.4" x14ac:dyDescent="0.3"/>
  <cols>
    <col min="1" max="16384" width="8.88671875" style="2"/>
  </cols>
  <sheetData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</vt:lpstr>
      <vt:lpstr>фото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2023-08-30T11:22:37Z</dcterms:modified>
</cp:coreProperties>
</file>