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Вывоз грунта\"/>
    </mc:Choice>
  </mc:AlternateContent>
  <xr:revisionPtr revIDLastSave="0" documentId="13_ncr:1_{CAFA293B-3E7C-4232-B87C-A27B567D0355}" xr6:coauthVersionLast="47" xr6:coauthVersionMax="47" xr10:uidLastSave="{00000000-0000-0000-0000-000000000000}"/>
  <bookViews>
    <workbookView xWindow="90" yWindow="75" windowWidth="25455" windowHeight="20805" tabRatio="744" activeTab="3" xr2:uid="{00000000-000D-0000-FFFF-FFFF00000000}"/>
  </bookViews>
  <sheets>
    <sheet name="вывоз недобор" sheetId="22" r:id="rId1"/>
    <sheet name="Лист1" sheetId="21" r:id="rId2"/>
    <sheet name="под кс" sheetId="18" r:id="rId3"/>
    <sheet name="Свод реестров" sheetId="14" r:id="rId4"/>
    <sheet name="УПД" sheetId="15" r:id="rId5"/>
    <sheet name="16.12-25.12" sheetId="20" r:id="rId6"/>
    <sheet name="01.12-13.12" sheetId="19" r:id="rId7"/>
    <sheet name="17.10-21.10" sheetId="13" r:id="rId8"/>
    <sheet name="10.10-15.10" sheetId="12" r:id="rId9"/>
    <sheet name="03.10-09.10" sheetId="11" r:id="rId10"/>
    <sheet name="29.08-28.09" sheetId="9" r:id="rId11"/>
    <sheet name="накладные 2 этап" sheetId="10" r:id="rId12"/>
    <sheet name="Амархан реестр" sheetId="17" r:id="rId13"/>
    <sheet name="накл-тб-1эт-арх" sheetId="3" r:id="rId14"/>
    <sheet name="талоны-тб-1эт-арх" sheetId="6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xlnm._FilterDatabase" localSheetId="6" hidden="1">'01.12-13.12'!$A$1:$F$266</definedName>
    <definedName name="_xlnm._FilterDatabase" localSheetId="9" hidden="1">'03.10-09.10'!$A$1:$E$106</definedName>
    <definedName name="_xlnm._FilterDatabase" localSheetId="8" hidden="1">'10.10-15.10'!$A$1:$E$72</definedName>
    <definedName name="_xlnm._FilterDatabase" localSheetId="5" hidden="1">'16.12-25.12'!$A$1:$E$226</definedName>
    <definedName name="_xlnm._FilterDatabase" localSheetId="7" hidden="1">'17.10-21.10'!$A$1:$E$72</definedName>
    <definedName name="_xlnm._FilterDatabase" localSheetId="10" hidden="1">'29.08-28.09'!$A$1:$E$106</definedName>
    <definedName name="_xlnm._FilterDatabase" localSheetId="12" hidden="1">'Амархан реестр'!$A$2:$F$53</definedName>
    <definedName name="_xlnm._FilterDatabase" localSheetId="0" hidden="1">'вывоз недобор'!$A$3:$W$47</definedName>
    <definedName name="_xlnm._FilterDatabase" localSheetId="1" hidden="1">Лист1!$B$1:$B$730</definedName>
    <definedName name="_xlnm._FilterDatabase" localSheetId="11" hidden="1">'накладные 2 этап'!$A$1:$C$21</definedName>
    <definedName name="_xlnm._FilterDatabase" localSheetId="13" hidden="1">'накл-тб-1эт-арх'!$A$1:$F$94</definedName>
    <definedName name="_xlnm._FilterDatabase" localSheetId="3" hidden="1">'Свод реестров'!$A$1:$F$1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0">'вывоз недобор'!$A$1:$Z$48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892" i="14" l="1"/>
  <c r="O1888" i="14"/>
  <c r="O1885" i="14"/>
  <c r="O1883" i="14"/>
  <c r="AE71" i="22"/>
  <c r="AD71" i="22"/>
  <c r="AD70" i="22"/>
  <c r="AE61" i="22" l="1"/>
  <c r="AD61" i="22"/>
  <c r="AD60" i="22"/>
  <c r="AE25" i="22"/>
  <c r="H72" i="22"/>
  <c r="H71" i="22"/>
  <c r="G71" i="22"/>
  <c r="D71" i="22"/>
  <c r="V58" i="22"/>
  <c r="V57" i="22"/>
  <c r="S57" i="22"/>
  <c r="V56" i="22"/>
  <c r="Z51" i="22"/>
  <c r="Y51" i="22"/>
  <c r="T51" i="22"/>
  <c r="Q51" i="22"/>
  <c r="P51" i="22"/>
  <c r="O51" i="22"/>
  <c r="N51" i="22"/>
  <c r="M51" i="22"/>
  <c r="L51" i="22"/>
  <c r="K51" i="22"/>
  <c r="J51" i="22"/>
  <c r="H51" i="22"/>
  <c r="D51" i="22"/>
  <c r="AD49" i="22"/>
  <c r="AD51" i="22" s="1"/>
  <c r="AE51" i="22" s="1"/>
  <c r="V49" i="22"/>
  <c r="O47" i="22"/>
  <c r="N47" i="22"/>
  <c r="M47" i="22"/>
  <c r="H47" i="22"/>
  <c r="Z46" i="22"/>
  <c r="Y46" i="22"/>
  <c r="U46" i="22"/>
  <c r="T46" i="22"/>
  <c r="J46" i="22"/>
  <c r="I46" i="22"/>
  <c r="H46" i="22"/>
  <c r="G46" i="22"/>
  <c r="F46" i="22"/>
  <c r="E46" i="22"/>
  <c r="D46" i="22"/>
  <c r="V45" i="22"/>
  <c r="U43" i="22"/>
  <c r="V42" i="22"/>
  <c r="V41" i="22"/>
  <c r="V40" i="22"/>
  <c r="V39" i="22"/>
  <c r="V38" i="22"/>
  <c r="AC37" i="22"/>
  <c r="V37" i="22"/>
  <c r="S37" i="22"/>
  <c r="V36" i="22"/>
  <c r="S36" i="22"/>
  <c r="V35" i="22"/>
  <c r="S35" i="22"/>
  <c r="V34" i="22"/>
  <c r="S34" i="22"/>
  <c r="V33" i="22"/>
  <c r="V43" i="22" s="1"/>
  <c r="V46" i="22" s="1"/>
  <c r="O31" i="22"/>
  <c r="N31" i="22"/>
  <c r="M31" i="22"/>
  <c r="L31" i="22"/>
  <c r="L47" i="22" s="1"/>
  <c r="K31" i="22"/>
  <c r="K47" i="22" s="1"/>
  <c r="H31" i="22"/>
  <c r="G31" i="22"/>
  <c r="G72" i="22" s="1"/>
  <c r="D31" i="22"/>
  <c r="D72" i="22" s="1"/>
  <c r="V30" i="22"/>
  <c r="P30" i="22"/>
  <c r="V29" i="22"/>
  <c r="P29" i="22"/>
  <c r="R28" i="22"/>
  <c r="P28" i="22"/>
  <c r="T28" i="22" s="1"/>
  <c r="V28" i="22" s="1"/>
  <c r="I28" i="22"/>
  <c r="J28" i="22" s="1"/>
  <c r="Q28" i="22" s="1"/>
  <c r="C28" i="22"/>
  <c r="P27" i="22"/>
  <c r="T27" i="22" s="1"/>
  <c r="V27" i="22" s="1"/>
  <c r="I27" i="22"/>
  <c r="J27" i="22" s="1"/>
  <c r="Q27" i="22" s="1"/>
  <c r="C27" i="22"/>
  <c r="R26" i="22"/>
  <c r="P26" i="22"/>
  <c r="T26" i="22" s="1"/>
  <c r="T25" i="22"/>
  <c r="R25" i="22"/>
  <c r="P25" i="22"/>
  <c r="P24" i="22"/>
  <c r="T24" i="22" s="1"/>
  <c r="I24" i="22"/>
  <c r="J24" i="22" s="1"/>
  <c r="Q24" i="22" s="1"/>
  <c r="U24" i="22" s="1"/>
  <c r="Z23" i="22"/>
  <c r="Z31" i="22" s="1"/>
  <c r="Z47" i="22" s="1"/>
  <c r="X23" i="22"/>
  <c r="W23" i="22"/>
  <c r="T21" i="22"/>
  <c r="V21" i="22" s="1"/>
  <c r="P21" i="22"/>
  <c r="C21" i="22"/>
  <c r="AC20" i="22"/>
  <c r="S20" i="22"/>
  <c r="P20" i="22"/>
  <c r="T20" i="22" s="1"/>
  <c r="V20" i="22" s="1"/>
  <c r="J20" i="22"/>
  <c r="Q20" i="22" s="1"/>
  <c r="I20" i="22"/>
  <c r="I12" i="22" s="1"/>
  <c r="C20" i="22"/>
  <c r="AC19" i="22"/>
  <c r="P19" i="22"/>
  <c r="T19" i="22" s="1"/>
  <c r="V19" i="22" s="1"/>
  <c r="I19" i="22"/>
  <c r="J19" i="22" s="1"/>
  <c r="Q19" i="22" s="1"/>
  <c r="C19" i="22"/>
  <c r="S18" i="22"/>
  <c r="P18" i="22"/>
  <c r="T18" i="22" s="1"/>
  <c r="V18" i="22" s="1"/>
  <c r="J18" i="22"/>
  <c r="Q18" i="22" s="1"/>
  <c r="I18" i="22"/>
  <c r="C18" i="22"/>
  <c r="AC17" i="22"/>
  <c r="Y17" i="22"/>
  <c r="T17" i="22"/>
  <c r="V17" i="22" s="1"/>
  <c r="AB17" i="22" s="1"/>
  <c r="S17" i="22"/>
  <c r="P17" i="22"/>
  <c r="C17" i="22"/>
  <c r="AC16" i="22"/>
  <c r="AA16" i="22"/>
  <c r="Y16" i="22"/>
  <c r="T16" i="22"/>
  <c r="V16" i="22" s="1"/>
  <c r="S16" i="22"/>
  <c r="P16" i="22"/>
  <c r="C16" i="22"/>
  <c r="AC15" i="22"/>
  <c r="AA15" i="22"/>
  <c r="Y15" i="22"/>
  <c r="T15" i="22"/>
  <c r="V15" i="22" s="1"/>
  <c r="S15" i="22"/>
  <c r="P15" i="22"/>
  <c r="I15" i="22"/>
  <c r="J15" i="22" s="1"/>
  <c r="Q15" i="22" s="1"/>
  <c r="C15" i="22"/>
  <c r="AC14" i="22"/>
  <c r="AA14" i="22"/>
  <c r="Y14" i="22"/>
  <c r="S14" i="22"/>
  <c r="P14" i="22"/>
  <c r="T14" i="22" s="1"/>
  <c r="V14" i="22" s="1"/>
  <c r="AB14" i="22" s="1"/>
  <c r="I14" i="22"/>
  <c r="I21" i="22" s="1"/>
  <c r="J21" i="22" s="1"/>
  <c r="Q21" i="22" s="1"/>
  <c r="C14" i="22"/>
  <c r="AC13" i="22"/>
  <c r="AA13" i="22"/>
  <c r="Y13" i="22"/>
  <c r="T13" i="22"/>
  <c r="V13" i="22" s="1"/>
  <c r="S13" i="22"/>
  <c r="P13" i="22"/>
  <c r="I13" i="22"/>
  <c r="J13" i="22" s="1"/>
  <c r="Q13" i="22" s="1"/>
  <c r="C13" i="22"/>
  <c r="AC12" i="22"/>
  <c r="AB12" i="22"/>
  <c r="Y12" i="22"/>
  <c r="V12" i="22"/>
  <c r="T12" i="22"/>
  <c r="S12" i="22"/>
  <c r="P12" i="22"/>
  <c r="C12" i="22"/>
  <c r="AC11" i="22"/>
  <c r="AA11" i="22"/>
  <c r="Y11" i="22"/>
  <c r="S11" i="22"/>
  <c r="P11" i="22"/>
  <c r="T11" i="22" s="1"/>
  <c r="V11" i="22" s="1"/>
  <c r="AB11" i="22" s="1"/>
  <c r="I11" i="22"/>
  <c r="J11" i="22" s="1"/>
  <c r="Q11" i="22" s="1"/>
  <c r="C11" i="22"/>
  <c r="Y10" i="22"/>
  <c r="P10" i="22"/>
  <c r="T10" i="22" s="1"/>
  <c r="V10" i="22" s="1"/>
  <c r="AB10" i="22" s="1"/>
  <c r="I10" i="22"/>
  <c r="J10" i="22" s="1"/>
  <c r="Q10" i="22" s="1"/>
  <c r="C10" i="22"/>
  <c r="AC9" i="22"/>
  <c r="AB9" i="22"/>
  <c r="Y9" i="22"/>
  <c r="V9" i="22"/>
  <c r="T9" i="22"/>
  <c r="S9" i="22"/>
  <c r="P9" i="22"/>
  <c r="I9" i="22"/>
  <c r="I16" i="22" s="1"/>
  <c r="C9" i="22"/>
  <c r="T8" i="22"/>
  <c r="V8" i="22" s="1"/>
  <c r="P8" i="22"/>
  <c r="I8" i="22"/>
  <c r="J8" i="22" s="1"/>
  <c r="C8" i="22"/>
  <c r="T7" i="22"/>
  <c r="V7" i="22" s="1"/>
  <c r="Q7" i="22"/>
  <c r="P7" i="22"/>
  <c r="J7" i="22"/>
  <c r="C7" i="22"/>
  <c r="T6" i="22"/>
  <c r="T31" i="22" s="1"/>
  <c r="T47" i="22" s="1"/>
  <c r="P6" i="22"/>
  <c r="P31" i="22" s="1"/>
  <c r="P47" i="22" s="1"/>
  <c r="J6" i="22"/>
  <c r="C6" i="22"/>
  <c r="J12" i="22" l="1"/>
  <c r="Q12" i="22" s="1"/>
  <c r="I25" i="22"/>
  <c r="J25" i="22" s="1"/>
  <c r="Q25" i="22" s="1"/>
  <c r="U25" i="22" s="1"/>
  <c r="V25" i="22" s="1"/>
  <c r="V26" i="22"/>
  <c r="AB16" i="22"/>
  <c r="V24" i="22"/>
  <c r="J16" i="22"/>
  <c r="Q16" i="22" s="1"/>
  <c r="I26" i="22"/>
  <c r="J26" i="22" s="1"/>
  <c r="Q26" i="22" s="1"/>
  <c r="U26" i="22" s="1"/>
  <c r="U31" i="22" s="1"/>
  <c r="U47" i="22" s="1"/>
  <c r="U51" i="22" s="1"/>
  <c r="AB15" i="22"/>
  <c r="AB13" i="22"/>
  <c r="G51" i="22"/>
  <c r="Y23" i="22"/>
  <c r="Y31" i="22" s="1"/>
  <c r="Y47" i="22" s="1"/>
  <c r="Q6" i="22"/>
  <c r="J9" i="22"/>
  <c r="Q9" i="22" s="1"/>
  <c r="D47" i="22"/>
  <c r="V6" i="22"/>
  <c r="G47" i="22"/>
  <c r="I17" i="22"/>
  <c r="J17" i="22" s="1"/>
  <c r="Q17" i="22" s="1"/>
  <c r="J14" i="22"/>
  <c r="Q14" i="22" s="1"/>
  <c r="G223" i="10"/>
  <c r="D229" i="10"/>
  <c r="D228" i="10"/>
  <c r="D227" i="10"/>
  <c r="D226" i="10"/>
  <c r="D225" i="10"/>
  <c r="R1858" i="14"/>
  <c r="R1852" i="14"/>
  <c r="D99" i="3"/>
  <c r="R1839" i="14"/>
  <c r="D207" i="10"/>
  <c r="D204" i="10"/>
  <c r="D218" i="10" s="1"/>
  <c r="D205" i="10"/>
  <c r="D206" i="10"/>
  <c r="D208" i="10"/>
  <c r="D209" i="10"/>
  <c r="D210" i="10"/>
  <c r="D211" i="10"/>
  <c r="D212" i="10"/>
  <c r="D213" i="10"/>
  <c r="D214" i="10"/>
  <c r="D215" i="10"/>
  <c r="D221" i="10"/>
  <c r="D220" i="10"/>
  <c r="D222" i="10"/>
  <c r="G966" i="21"/>
  <c r="R1821" i="14"/>
  <c r="D201" i="10"/>
  <c r="D200" i="10"/>
  <c r="D202" i="10" s="1"/>
  <c r="G953" i="21"/>
  <c r="D198" i="10"/>
  <c r="D197" i="10"/>
  <c r="D196" i="10"/>
  <c r="D195" i="10"/>
  <c r="D194" i="10"/>
  <c r="D193" i="10"/>
  <c r="D192" i="10"/>
  <c r="D191" i="10"/>
  <c r="D190" i="10"/>
  <c r="R1767" i="14"/>
  <c r="R1758" i="14"/>
  <c r="G960" i="21"/>
  <c r="O891" i="21"/>
  <c r="J31" i="22" l="1"/>
  <c r="V31" i="22"/>
  <c r="V47" i="22" s="1"/>
  <c r="D223" i="10"/>
  <c r="D199" i="10"/>
  <c r="D179" i="10"/>
  <c r="D180" i="10"/>
  <c r="D181" i="10"/>
  <c r="D182" i="10"/>
  <c r="D183" i="10"/>
  <c r="D184" i="10"/>
  <c r="D185" i="10"/>
  <c r="D186" i="10"/>
  <c r="D187" i="10"/>
  <c r="D188" i="10"/>
  <c r="G891" i="21"/>
  <c r="G827" i="21"/>
  <c r="G822" i="21"/>
  <c r="G842" i="21"/>
  <c r="G836" i="21"/>
  <c r="R1664" i="14"/>
  <c r="D174" i="10"/>
  <c r="D172" i="10"/>
  <c r="D173" i="10"/>
  <c r="D165" i="10"/>
  <c r="D166" i="10"/>
  <c r="D167" i="10"/>
  <c r="D168" i="10"/>
  <c r="D169" i="10"/>
  <c r="D170" i="10"/>
  <c r="D164" i="10"/>
  <c r="Q1663" i="14"/>
  <c r="Q1660" i="14"/>
  <c r="Q1657" i="14"/>
  <c r="Q1648" i="14"/>
  <c r="Q1637" i="14"/>
  <c r="Q1622" i="14"/>
  <c r="Q1615" i="14"/>
  <c r="Q1610" i="14"/>
  <c r="Q1593" i="14"/>
  <c r="Q1572" i="14"/>
  <c r="Q1560" i="14"/>
  <c r="Q1557" i="14"/>
  <c r="Q1542" i="14"/>
  <c r="D162" i="10"/>
  <c r="D161" i="10"/>
  <c r="D160" i="10"/>
  <c r="D157" i="10"/>
  <c r="D158" i="10"/>
  <c r="D159" i="10"/>
  <c r="D156" i="10"/>
  <c r="D155" i="10"/>
  <c r="D154" i="10"/>
  <c r="D153" i="10"/>
  <c r="D152" i="10"/>
  <c r="D151" i="10"/>
  <c r="D149" i="10"/>
  <c r="G817" i="21"/>
  <c r="Q31" i="22" l="1"/>
  <c r="Q47" i="22" s="1"/>
  <c r="J47" i="22"/>
  <c r="V51" i="22"/>
  <c r="AA47" i="22"/>
  <c r="D189" i="10"/>
  <c r="R1560" i="14"/>
  <c r="D175" i="10"/>
  <c r="D171" i="10"/>
  <c r="D163" i="10"/>
  <c r="R1663" i="14"/>
  <c r="G777" i="21"/>
  <c r="D147" i="10"/>
  <c r="D146" i="10"/>
  <c r="D145" i="10"/>
  <c r="D144" i="10"/>
  <c r="G730" i="21"/>
  <c r="G719" i="21"/>
  <c r="G697" i="21"/>
  <c r="G626" i="21"/>
  <c r="G620" i="21"/>
  <c r="G335" i="21"/>
  <c r="G146" i="21"/>
  <c r="G75" i="21"/>
  <c r="D142" i="10"/>
  <c r="D143" i="10" s="1"/>
  <c r="Q1539" i="14"/>
  <c r="Q1538" i="14"/>
  <c r="Q1525" i="14"/>
  <c r="AA48" i="22" l="1"/>
  <c r="D148" i="10"/>
  <c r="P183" i="14"/>
  <c r="P353" i="14"/>
  <c r="D140" i="10"/>
  <c r="D129" i="10"/>
  <c r="D130" i="10"/>
  <c r="D131" i="10"/>
  <c r="D132" i="10"/>
  <c r="D133" i="10"/>
  <c r="D134" i="10"/>
  <c r="D135" i="10"/>
  <c r="D136" i="10"/>
  <c r="D137" i="10"/>
  <c r="D138" i="10"/>
  <c r="D139" i="10"/>
  <c r="D128" i="10"/>
  <c r="Q1536" i="14"/>
  <c r="Q1497" i="14"/>
  <c r="Q1475" i="14"/>
  <c r="Q1468" i="14"/>
  <c r="Q1442" i="14"/>
  <c r="Q1407" i="14"/>
  <c r="Q1339" i="14"/>
  <c r="D126" i="10"/>
  <c r="D125" i="10"/>
  <c r="D124" i="10"/>
  <c r="D123" i="10"/>
  <c r="D122" i="10"/>
  <c r="D121" i="10"/>
  <c r="D120" i="10"/>
  <c r="D119" i="10"/>
  <c r="D118" i="10"/>
  <c r="D117" i="10"/>
  <c r="D116" i="10"/>
  <c r="D115" i="10"/>
  <c r="D267" i="19"/>
  <c r="D106" i="10"/>
  <c r="Q1313" i="14"/>
  <c r="Q1283" i="14"/>
  <c r="Q1274" i="14"/>
  <c r="Q1259" i="14"/>
  <c r="Q1240" i="14"/>
  <c r="Q1211" i="14"/>
  <c r="Q1191" i="14"/>
  <c r="Q1159" i="14"/>
  <c r="Q1144" i="14"/>
  <c r="Q1135" i="14"/>
  <c r="Q1108" i="14"/>
  <c r="Q1083" i="14"/>
  <c r="D109" i="10"/>
  <c r="D113" i="10"/>
  <c r="D112" i="10"/>
  <c r="D111" i="10"/>
  <c r="D110" i="10"/>
  <c r="D108" i="10"/>
  <c r="D107" i="10"/>
  <c r="B104" i="10"/>
  <c r="D104" i="10" s="1"/>
  <c r="R948" i="14"/>
  <c r="D141" i="10" l="1"/>
  <c r="R1539" i="14"/>
  <c r="D114" i="10"/>
  <c r="D127" i="10"/>
  <c r="R1313" i="14"/>
  <c r="H13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90" i="10"/>
  <c r="D923" i="18"/>
  <c r="D928" i="18"/>
  <c r="D924" i="18" l="1"/>
  <c r="H909" i="18"/>
  <c r="H910" i="18" s="1"/>
  <c r="H915" i="18" s="1"/>
  <c r="F913" i="18"/>
  <c r="G594" i="18"/>
  <c r="G596" i="18" s="1"/>
  <c r="G296" i="18"/>
  <c r="V73" i="18"/>
  <c r="V612" i="18" s="1"/>
  <c r="V72" i="18"/>
  <c r="V71" i="18"/>
  <c r="K24" i="10"/>
  <c r="D81" i="10" l="1"/>
  <c r="D82" i="10"/>
  <c r="D83" i="10"/>
  <c r="D84" i="10"/>
  <c r="D85" i="10"/>
  <c r="D86" i="10"/>
  <c r="D87" i="10"/>
  <c r="D88" i="10"/>
  <c r="D89" i="10"/>
  <c r="D80" i="10"/>
  <c r="D79" i="10"/>
  <c r="D78" i="10"/>
  <c r="D77" i="10"/>
  <c r="D76" i="10"/>
  <c r="D74" i="10"/>
  <c r="D75" i="10"/>
  <c r="D71" i="10"/>
  <c r="D72" i="10"/>
  <c r="D73" i="10"/>
  <c r="E54" i="17" l="1"/>
  <c r="E99" i="17"/>
  <c r="Q907" i="14" l="1"/>
  <c r="Q903" i="14"/>
  <c r="Q901" i="14"/>
  <c r="Q894" i="14"/>
  <c r="Q893" i="14"/>
  <c r="Q888" i="14"/>
  <c r="Q842" i="14"/>
  <c r="Q840" i="14"/>
  <c r="Q839" i="14"/>
  <c r="Q738" i="14"/>
  <c r="Q736" i="14"/>
  <c r="Q735" i="14"/>
  <c r="Q730" i="14"/>
  <c r="Q668" i="14"/>
  <c r="Q650" i="14"/>
  <c r="Q645" i="14"/>
  <c r="Q516" i="14"/>
  <c r="Q510" i="14"/>
  <c r="Q197" i="14"/>
  <c r="D67" i="10"/>
  <c r="D68" i="10"/>
  <c r="D69" i="10"/>
  <c r="D70" i="10"/>
  <c r="D66" i="10"/>
  <c r="D65" i="10"/>
  <c r="D57" i="10"/>
  <c r="D58" i="10"/>
  <c r="D59" i="10"/>
  <c r="D60" i="10"/>
  <c r="D61" i="10"/>
  <c r="D62" i="10"/>
  <c r="D63" i="10"/>
  <c r="D11" i="15" s="1"/>
  <c r="D64" i="10"/>
  <c r="D56" i="10"/>
  <c r="D8" i="15"/>
  <c r="E8" i="15" s="1"/>
  <c r="E3" i="15"/>
  <c r="D7" i="15"/>
  <c r="E7" i="15" s="1"/>
  <c r="D6" i="15"/>
  <c r="E6" i="15" s="1"/>
  <c r="D5" i="15"/>
  <c r="E5" i="15" s="1"/>
  <c r="D4" i="15"/>
  <c r="E4" i="15" s="1"/>
  <c r="D2" i="15"/>
  <c r="E2" i="15" s="1"/>
  <c r="C9" i="15"/>
  <c r="P184" i="14"/>
  <c r="P185" i="14"/>
  <c r="P186" i="14"/>
  <c r="P187" i="14"/>
  <c r="P188" i="14"/>
  <c r="P189" i="14"/>
  <c r="P190" i="14"/>
  <c r="P191" i="14"/>
  <c r="P192" i="14"/>
  <c r="P193" i="14"/>
  <c r="P194" i="14"/>
  <c r="P195" i="14"/>
  <c r="P196" i="14"/>
  <c r="P197" i="14"/>
  <c r="P198" i="14"/>
  <c r="P199" i="14"/>
  <c r="P200" i="14"/>
  <c r="P201" i="14"/>
  <c r="P202" i="14"/>
  <c r="P203" i="14"/>
  <c r="P204" i="14"/>
  <c r="P205" i="14"/>
  <c r="P206" i="14"/>
  <c r="P207" i="14"/>
  <c r="P208" i="14"/>
  <c r="P209" i="14"/>
  <c r="P210" i="14"/>
  <c r="P211" i="14"/>
  <c r="P212" i="14"/>
  <c r="P213" i="14"/>
  <c r="P214" i="14"/>
  <c r="P215" i="14"/>
  <c r="P216" i="14"/>
  <c r="P217" i="14"/>
  <c r="P218" i="14"/>
  <c r="P219" i="14"/>
  <c r="P220" i="14"/>
  <c r="P221" i="14"/>
  <c r="P222" i="14"/>
  <c r="P223" i="14"/>
  <c r="P224" i="14"/>
  <c r="P225" i="14"/>
  <c r="P226" i="14"/>
  <c r="P227" i="14"/>
  <c r="P228" i="14"/>
  <c r="P229" i="14"/>
  <c r="P230" i="14"/>
  <c r="P231" i="14"/>
  <c r="P232" i="14"/>
  <c r="P233" i="14"/>
  <c r="P234" i="14"/>
  <c r="P235" i="14"/>
  <c r="P236" i="14"/>
  <c r="P237" i="14"/>
  <c r="P238" i="14"/>
  <c r="P239" i="14"/>
  <c r="P240" i="14"/>
  <c r="P241" i="14"/>
  <c r="P242" i="14"/>
  <c r="P243" i="14"/>
  <c r="P244" i="14"/>
  <c r="P245" i="14"/>
  <c r="P246" i="14"/>
  <c r="P247" i="14"/>
  <c r="P248" i="14"/>
  <c r="P249" i="14"/>
  <c r="P250" i="14"/>
  <c r="P251" i="14"/>
  <c r="P252" i="14"/>
  <c r="P253" i="14"/>
  <c r="P254" i="14"/>
  <c r="P255" i="14"/>
  <c r="P256" i="14"/>
  <c r="P257" i="14"/>
  <c r="P258" i="14"/>
  <c r="P259" i="14"/>
  <c r="P260" i="14"/>
  <c r="P261" i="14"/>
  <c r="P262" i="14"/>
  <c r="P263" i="14"/>
  <c r="P264" i="14"/>
  <c r="P265" i="14"/>
  <c r="P266" i="14"/>
  <c r="P267" i="14"/>
  <c r="P268" i="14"/>
  <c r="P269" i="14"/>
  <c r="P270" i="14"/>
  <c r="P271" i="14"/>
  <c r="P272" i="14"/>
  <c r="P273" i="14"/>
  <c r="P274" i="14"/>
  <c r="P275" i="14"/>
  <c r="P276" i="14"/>
  <c r="P277" i="14"/>
  <c r="P278" i="14"/>
  <c r="P279" i="14"/>
  <c r="P280" i="14"/>
  <c r="P281" i="14"/>
  <c r="P282" i="14"/>
  <c r="P283" i="14"/>
  <c r="P284" i="14"/>
  <c r="P285" i="14"/>
  <c r="P286" i="14"/>
  <c r="P289" i="14"/>
  <c r="P290" i="14"/>
  <c r="P291" i="14"/>
  <c r="P292" i="14"/>
  <c r="P293" i="14"/>
  <c r="P294" i="14"/>
  <c r="P295" i="14"/>
  <c r="P296" i="14"/>
  <c r="P297" i="14"/>
  <c r="P298" i="14"/>
  <c r="P299" i="14"/>
  <c r="P300" i="14"/>
  <c r="P301" i="14"/>
  <c r="P302" i="14"/>
  <c r="P303" i="14"/>
  <c r="P304" i="14"/>
  <c r="P305" i="14"/>
  <c r="P306" i="14"/>
  <c r="P307" i="14"/>
  <c r="P308" i="14"/>
  <c r="P309" i="14"/>
  <c r="P310" i="14"/>
  <c r="P311" i="14"/>
  <c r="P312" i="14"/>
  <c r="P313" i="14"/>
  <c r="P314" i="14"/>
  <c r="P315" i="14"/>
  <c r="P316" i="14"/>
  <c r="P317" i="14"/>
  <c r="P318" i="14"/>
  <c r="P319" i="14"/>
  <c r="P320" i="14"/>
  <c r="P321" i="14"/>
  <c r="P322" i="14"/>
  <c r="P323" i="14"/>
  <c r="P324" i="14"/>
  <c r="P325" i="14"/>
  <c r="P326" i="14"/>
  <c r="P327" i="14"/>
  <c r="P328" i="14"/>
  <c r="P329" i="14"/>
  <c r="P330" i="14"/>
  <c r="P331" i="14"/>
  <c r="P332" i="14"/>
  <c r="P333" i="14"/>
  <c r="P334" i="14"/>
  <c r="P335" i="14"/>
  <c r="P336" i="14"/>
  <c r="P337" i="14"/>
  <c r="P338" i="14"/>
  <c r="P339" i="14"/>
  <c r="P340" i="14"/>
  <c r="P341" i="14"/>
  <c r="P342" i="14"/>
  <c r="P343" i="14"/>
  <c r="P344" i="14"/>
  <c r="P345" i="14"/>
  <c r="P346" i="14"/>
  <c r="P347" i="14"/>
  <c r="P348" i="14"/>
  <c r="P349" i="14"/>
  <c r="P350" i="14"/>
  <c r="P351" i="14"/>
  <c r="P352" i="14"/>
  <c r="P354" i="14"/>
  <c r="P355" i="14"/>
  <c r="P356" i="14"/>
  <c r="P357" i="14"/>
  <c r="P358" i="14"/>
  <c r="P359" i="14"/>
  <c r="P360" i="14"/>
  <c r="P361" i="14"/>
  <c r="P362" i="14"/>
  <c r="P363" i="14"/>
  <c r="P364" i="14"/>
  <c r="P365" i="14"/>
  <c r="P366" i="14"/>
  <c r="P367" i="14"/>
  <c r="P368" i="14"/>
  <c r="P369" i="14"/>
  <c r="P370" i="14"/>
  <c r="P371" i="14"/>
  <c r="P372" i="14"/>
  <c r="P373" i="14"/>
  <c r="P374" i="14"/>
  <c r="P375" i="14"/>
  <c r="P376" i="14"/>
  <c r="P377" i="14"/>
  <c r="P378" i="14"/>
  <c r="P379" i="14"/>
  <c r="P380" i="14"/>
  <c r="P381" i="14"/>
  <c r="P382" i="14"/>
  <c r="P383" i="14"/>
  <c r="P384" i="14"/>
  <c r="P385" i="14"/>
  <c r="P386" i="14"/>
  <c r="P387" i="14"/>
  <c r="P388" i="14"/>
  <c r="P389" i="14"/>
  <c r="P390" i="14"/>
  <c r="P391" i="14"/>
  <c r="P392" i="14"/>
  <c r="P393" i="14"/>
  <c r="P394" i="14"/>
  <c r="P395" i="14"/>
  <c r="P396" i="14"/>
  <c r="P397" i="14"/>
  <c r="P398" i="14"/>
  <c r="P399" i="14"/>
  <c r="P400" i="14"/>
  <c r="P401" i="14"/>
  <c r="P402" i="14"/>
  <c r="P403" i="14"/>
  <c r="P404" i="14"/>
  <c r="P405" i="14"/>
  <c r="P406" i="14"/>
  <c r="P407" i="14"/>
  <c r="P408" i="14"/>
  <c r="P409" i="14"/>
  <c r="P410" i="14"/>
  <c r="P411" i="14"/>
  <c r="P412" i="14"/>
  <c r="P413" i="14"/>
  <c r="P414" i="14"/>
  <c r="P415" i="14"/>
  <c r="P416" i="14"/>
  <c r="P417" i="14"/>
  <c r="P418" i="14"/>
  <c r="P419" i="14"/>
  <c r="P420" i="14"/>
  <c r="P421" i="14"/>
  <c r="P422" i="14"/>
  <c r="P423" i="14"/>
  <c r="P424" i="14"/>
  <c r="P425" i="14"/>
  <c r="P426" i="14"/>
  <c r="P427" i="14"/>
  <c r="P428" i="14"/>
  <c r="P429" i="14"/>
  <c r="P430" i="14"/>
  <c r="P431" i="14"/>
  <c r="P432" i="14"/>
  <c r="P433" i="14"/>
  <c r="P434" i="14"/>
  <c r="P435" i="14"/>
  <c r="P436" i="14"/>
  <c r="P437" i="14"/>
  <c r="P438" i="14"/>
  <c r="P439" i="14"/>
  <c r="P440" i="14"/>
  <c r="P441" i="14"/>
  <c r="P442" i="14"/>
  <c r="P443" i="14"/>
  <c r="P444" i="14"/>
  <c r="P445" i="14"/>
  <c r="P446" i="14"/>
  <c r="P447" i="14"/>
  <c r="P448" i="14"/>
  <c r="P449" i="14"/>
  <c r="P450" i="14"/>
  <c r="P451" i="14"/>
  <c r="P452" i="14"/>
  <c r="P453" i="14"/>
  <c r="P454" i="14"/>
  <c r="P455" i="14"/>
  <c r="P456" i="14"/>
  <c r="P457" i="14"/>
  <c r="P458" i="14"/>
  <c r="P459" i="14"/>
  <c r="P460" i="14"/>
  <c r="P461" i="14"/>
  <c r="P462" i="14"/>
  <c r="P463" i="14"/>
  <c r="P464" i="14"/>
  <c r="P465" i="14"/>
  <c r="P466" i="14"/>
  <c r="P467" i="14"/>
  <c r="P468" i="14"/>
  <c r="P469" i="14"/>
  <c r="P470" i="14"/>
  <c r="P471" i="14"/>
  <c r="P472" i="14"/>
  <c r="P473" i="14"/>
  <c r="P474" i="14"/>
  <c r="P477" i="14"/>
  <c r="P478" i="14"/>
  <c r="P479" i="14"/>
  <c r="P480" i="14"/>
  <c r="P481" i="14"/>
  <c r="P482" i="14"/>
  <c r="P483" i="14"/>
  <c r="P484" i="14"/>
  <c r="P485" i="14"/>
  <c r="P486" i="14"/>
  <c r="P487" i="14"/>
  <c r="P488" i="14"/>
  <c r="P489" i="14"/>
  <c r="P490" i="14"/>
  <c r="P491" i="14"/>
  <c r="P492" i="14"/>
  <c r="P493" i="14"/>
  <c r="P494" i="14"/>
  <c r="P495" i="14"/>
  <c r="P496" i="14"/>
  <c r="P497" i="14"/>
  <c r="P498" i="14"/>
  <c r="P499" i="14"/>
  <c r="P500" i="14"/>
  <c r="P501" i="14"/>
  <c r="P502" i="14"/>
  <c r="P503" i="14"/>
  <c r="P504" i="14"/>
  <c r="P505" i="14"/>
  <c r="P506" i="14"/>
  <c r="P507" i="14"/>
  <c r="P508" i="14"/>
  <c r="P509" i="14"/>
  <c r="P510" i="14"/>
  <c r="P511" i="14"/>
  <c r="P512" i="14"/>
  <c r="P513" i="14"/>
  <c r="P514" i="14"/>
  <c r="P515" i="14"/>
  <c r="P516" i="14"/>
  <c r="P517" i="14"/>
  <c r="P518" i="14"/>
  <c r="P519" i="14"/>
  <c r="P520" i="14"/>
  <c r="P521" i="14"/>
  <c r="P522" i="14"/>
  <c r="P523" i="14"/>
  <c r="P524" i="14"/>
  <c r="P525" i="14"/>
  <c r="P526" i="14"/>
  <c r="P527" i="14"/>
  <c r="P528" i="14"/>
  <c r="P529" i="14"/>
  <c r="P530" i="14"/>
  <c r="P531" i="14"/>
  <c r="P532" i="14"/>
  <c r="P533" i="14"/>
  <c r="P534" i="14"/>
  <c r="P535" i="14"/>
  <c r="P536" i="14"/>
  <c r="P537" i="14"/>
  <c r="P538" i="14"/>
  <c r="P539" i="14"/>
  <c r="P540" i="14"/>
  <c r="P541" i="14"/>
  <c r="P542" i="14"/>
  <c r="P543" i="14"/>
  <c r="P544" i="14"/>
  <c r="P545" i="14"/>
  <c r="P546" i="14"/>
  <c r="P547" i="14"/>
  <c r="P550" i="14"/>
  <c r="P551" i="14"/>
  <c r="P552" i="14"/>
  <c r="P553" i="14"/>
  <c r="P554" i="14"/>
  <c r="P555" i="14"/>
  <c r="P556" i="14"/>
  <c r="P557" i="14"/>
  <c r="P558" i="14"/>
  <c r="P559" i="14"/>
  <c r="P560" i="14"/>
  <c r="P561" i="14"/>
  <c r="P562" i="14"/>
  <c r="P563" i="14"/>
  <c r="P564" i="14"/>
  <c r="P565" i="14"/>
  <c r="P566" i="14"/>
  <c r="P567" i="14"/>
  <c r="P568" i="14"/>
  <c r="P569" i="14"/>
  <c r="P570" i="14"/>
  <c r="P571" i="14"/>
  <c r="P572" i="14"/>
  <c r="P573" i="14"/>
  <c r="P574" i="14"/>
  <c r="P575" i="14"/>
  <c r="P576" i="14"/>
  <c r="P577" i="14"/>
  <c r="P578" i="14"/>
  <c r="P579" i="14"/>
  <c r="P580" i="14"/>
  <c r="P581" i="14"/>
  <c r="P582" i="14"/>
  <c r="P583" i="14"/>
  <c r="P584" i="14"/>
  <c r="P585" i="14"/>
  <c r="P586" i="14"/>
  <c r="P587" i="14"/>
  <c r="P588" i="14"/>
  <c r="P589" i="14"/>
  <c r="P590" i="14"/>
  <c r="P591" i="14"/>
  <c r="P592" i="14"/>
  <c r="P593" i="14"/>
  <c r="P594" i="14"/>
  <c r="P595" i="14"/>
  <c r="P596" i="14"/>
  <c r="P597" i="14"/>
  <c r="P598" i="14"/>
  <c r="P599" i="14"/>
  <c r="P600" i="14"/>
  <c r="P601" i="14"/>
  <c r="P602" i="14"/>
  <c r="P603" i="14"/>
  <c r="P604" i="14"/>
  <c r="P605" i="14"/>
  <c r="P606" i="14"/>
  <c r="P607" i="14"/>
  <c r="P608" i="14"/>
  <c r="P609" i="14"/>
  <c r="P610" i="14"/>
  <c r="P611" i="14"/>
  <c r="P612" i="14"/>
  <c r="P613" i="14"/>
  <c r="P614" i="14"/>
  <c r="P615" i="14"/>
  <c r="P616" i="14"/>
  <c r="P617" i="14"/>
  <c r="P618" i="14"/>
  <c r="P619" i="14"/>
  <c r="P620" i="14"/>
  <c r="P621" i="14"/>
  <c r="P622" i="14"/>
  <c r="P623" i="14"/>
  <c r="P624" i="14"/>
  <c r="P625" i="14"/>
  <c r="P626" i="14"/>
  <c r="P627" i="14"/>
  <c r="P628" i="14"/>
  <c r="P629" i="14"/>
  <c r="P630" i="14"/>
  <c r="P631" i="14"/>
  <c r="P632" i="14"/>
  <c r="P633" i="14"/>
  <c r="P634" i="14"/>
  <c r="P635" i="14"/>
  <c r="P636" i="14"/>
  <c r="P637" i="14"/>
  <c r="P638" i="14"/>
  <c r="P639" i="14"/>
  <c r="P640" i="14"/>
  <c r="D53" i="10"/>
  <c r="D54" i="10"/>
  <c r="D55" i="10"/>
  <c r="K46" i="12"/>
  <c r="K2" i="12"/>
  <c r="K3" i="12"/>
  <c r="K4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8" i="12"/>
  <c r="K69" i="12"/>
  <c r="K70" i="12"/>
  <c r="K71" i="12"/>
  <c r="K72" i="12"/>
  <c r="J3" i="12"/>
  <c r="J4" i="12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2" i="12"/>
  <c r="D49" i="10"/>
  <c r="D50" i="10"/>
  <c r="D51" i="10"/>
  <c r="D52" i="10"/>
  <c r="D48" i="10"/>
  <c r="D44" i="10"/>
  <c r="D45" i="10"/>
  <c r="D46" i="10"/>
  <c r="D47" i="10"/>
  <c r="D41" i="10"/>
  <c r="D42" i="10"/>
  <c r="D43" i="10"/>
  <c r="Q917" i="14" l="1"/>
  <c r="Q918" i="14" s="1"/>
  <c r="E9" i="15"/>
  <c r="H9" i="10"/>
  <c r="H10" i="10"/>
  <c r="D9" i="15"/>
  <c r="D12" i="15" s="1"/>
  <c r="D93" i="13"/>
  <c r="D73" i="12"/>
  <c r="D34" i="10"/>
  <c r="D35" i="10"/>
  <c r="D36" i="10"/>
  <c r="D37" i="10"/>
  <c r="D38" i="10"/>
  <c r="D39" i="10"/>
  <c r="D40" i="10"/>
  <c r="D33" i="10"/>
  <c r="D32" i="10"/>
  <c r="D24" i="10"/>
  <c r="D25" i="10"/>
  <c r="D26" i="10"/>
  <c r="D27" i="10"/>
  <c r="D30" i="10"/>
  <c r="D29" i="10"/>
  <c r="D28" i="10"/>
  <c r="D31" i="10"/>
  <c r="H8" i="10" s="1"/>
  <c r="E213" i="11"/>
  <c r="D202" i="11"/>
  <c r="C199" i="11"/>
  <c r="E203" i="11"/>
  <c r="D200" i="11"/>
  <c r="D23" i="10"/>
  <c r="C200" i="11" l="1"/>
  <c r="C203" i="11" s="1"/>
  <c r="D22" i="10"/>
  <c r="H7" i="10" s="1"/>
  <c r="D21" i="10" l="1"/>
  <c r="H6" i="10" s="1"/>
  <c r="D188" i="11"/>
  <c r="B18" i="10"/>
  <c r="D18" i="10" s="1"/>
  <c r="D20" i="10"/>
  <c r="D19" i="10"/>
  <c r="D17" i="10"/>
  <c r="D16" i="10"/>
  <c r="D15" i="10"/>
  <c r="D14" i="10"/>
  <c r="D3" i="10"/>
  <c r="D4" i="10"/>
  <c r="D5" i="10"/>
  <c r="D6" i="10"/>
  <c r="D7" i="10"/>
  <c r="D8" i="10"/>
  <c r="D9" i="10"/>
  <c r="D10" i="10"/>
  <c r="D11" i="10"/>
  <c r="D12" i="10"/>
  <c r="D13" i="10"/>
  <c r="D2" i="10"/>
  <c r="H5" i="10" l="1"/>
  <c r="H4" i="10"/>
  <c r="D105" i="10"/>
  <c r="I223" i="10" s="1"/>
  <c r="H3" i="10"/>
  <c r="D201" i="11"/>
  <c r="D203" i="11" s="1"/>
  <c r="E205" i="11" s="1"/>
  <c r="E206" i="11" s="1"/>
  <c r="D106" i="9"/>
  <c r="D95" i="3"/>
  <c r="H39" i="6"/>
  <c r="H40" i="6"/>
  <c r="H11" i="10" l="1"/>
  <c r="O33" i="6"/>
  <c r="P33" i="6"/>
  <c r="Q33" i="6"/>
  <c r="G5" i="6" s="1"/>
  <c r="R33" i="6"/>
  <c r="G6" i="6" s="1"/>
  <c r="S33" i="6"/>
  <c r="G7" i="6" s="1"/>
  <c r="T33" i="6"/>
  <c r="U33" i="6"/>
  <c r="G9" i="6" s="1"/>
  <c r="F11" i="6"/>
  <c r="G8" i="6"/>
  <c r="E8" i="6"/>
  <c r="E7" i="6"/>
  <c r="E6" i="6"/>
  <c r="G4" i="6"/>
  <c r="G3" i="6"/>
  <c r="N33" i="6"/>
  <c r="G2" i="6" s="1"/>
  <c r="E5" i="6"/>
  <c r="E4" i="6"/>
  <c r="E3" i="6"/>
  <c r="E2" i="6"/>
  <c r="E11" i="6" s="1"/>
  <c r="G1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S29" authorId="0" shapeId="0" xr:uid="{79FD6892-B269-4122-BC80-F49A76A912DF}">
      <text>
        <r>
          <rPr>
            <b/>
            <sz val="10"/>
            <color indexed="81"/>
            <rFont val="Tahoma"/>
            <family val="2"/>
            <charset val="204"/>
          </rPr>
          <t>а нужно ли подписывать ВОРы, если работы уже запроцентованы…?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C38" authorId="0" shapeId="0" xr:uid="{2D8FCFB1-1783-44FB-8FD9-923DFE33A861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  <comment ref="C39" authorId="0" shapeId="0" xr:uid="{A7D12EC8-67B9-435F-9AC2-293950F835B8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H38" authorId="0" shapeId="0" xr:uid="{863123A6-F223-494E-AB49-F6BC00F52898}">
      <text>
        <r>
          <rPr>
            <b/>
            <sz val="9"/>
            <color indexed="81"/>
            <rFont val="Tahoma"/>
            <family val="2"/>
            <charset val="204"/>
          </rPr>
          <t>Слава</t>
        </r>
      </text>
    </comment>
  </commentList>
</comments>
</file>

<file path=xl/sharedStrings.xml><?xml version="1.0" encoding="utf-8"?>
<sst xmlns="http://schemas.openxmlformats.org/spreadsheetml/2006/main" count="17141" uniqueCount="590">
  <si>
    <t>Е266КВ</t>
  </si>
  <si>
    <t>Х909ЕЕ</t>
  </si>
  <si>
    <t>К831СС799</t>
  </si>
  <si>
    <t>К908СС799</t>
  </si>
  <si>
    <t>С926ТХ799</t>
  </si>
  <si>
    <t>Е792УО</t>
  </si>
  <si>
    <t>В943РХ799</t>
  </si>
  <si>
    <t>Е028</t>
  </si>
  <si>
    <t>Е266ХВ799</t>
  </si>
  <si>
    <t>С927ТХ799</t>
  </si>
  <si>
    <t>Дата</t>
  </si>
  <si>
    <t>Номер авто</t>
  </si>
  <si>
    <t>Накладная</t>
  </si>
  <si>
    <t>С911ТВ799</t>
  </si>
  <si>
    <t>С901ТВ799</t>
  </si>
  <si>
    <t>К308СС799</t>
  </si>
  <si>
    <t>К831СС</t>
  </si>
  <si>
    <t>Е792УО799</t>
  </si>
  <si>
    <t>Е266ХВ</t>
  </si>
  <si>
    <t>Х860ЕЕ799</t>
  </si>
  <si>
    <t>б/н</t>
  </si>
  <si>
    <t>Х939ЕЕ</t>
  </si>
  <si>
    <t>Х837ЕЕ</t>
  </si>
  <si>
    <t>Х831СС</t>
  </si>
  <si>
    <t>Х909ЕЕ799</t>
  </si>
  <si>
    <t>Х909</t>
  </si>
  <si>
    <t>Объем</t>
  </si>
  <si>
    <t>Талон</t>
  </si>
  <si>
    <t>Объем по талону</t>
  </si>
  <si>
    <t>№</t>
  </si>
  <si>
    <t>Машин по накладным</t>
  </si>
  <si>
    <t>Машин по бумажным талонам</t>
  </si>
  <si>
    <t>Машин по электронным талонам</t>
  </si>
  <si>
    <t>V, м3 по накладным</t>
  </si>
  <si>
    <t>V, м3 по бумажным талонам</t>
  </si>
  <si>
    <t>V, м3 по электронным талонам</t>
  </si>
  <si>
    <t>куб</t>
  </si>
  <si>
    <t>1100 по старой цене</t>
  </si>
  <si>
    <t>Планировалось снять, м3</t>
  </si>
  <si>
    <t>Осталось снть, м3</t>
  </si>
  <si>
    <t>Снято грунта факт, м3</t>
  </si>
  <si>
    <t>с кф.1,6</t>
  </si>
  <si>
    <t>с кф.1,8</t>
  </si>
  <si>
    <t>Слава, геодезическая съемка</t>
  </si>
  <si>
    <t>Сумма</t>
  </si>
  <si>
    <t>ЖД</t>
  </si>
  <si>
    <t>ГСН</t>
  </si>
  <si>
    <t>ТБ</t>
  </si>
  <si>
    <t>Кол-во</t>
  </si>
  <si>
    <t>№ талона</t>
  </si>
  <si>
    <t>бум талон</t>
  </si>
  <si>
    <t>дублируется</t>
  </si>
  <si>
    <t>Кол-во машин</t>
  </si>
  <si>
    <t>Общий объем</t>
  </si>
  <si>
    <t>Объем машины</t>
  </si>
  <si>
    <t>Место вывоза</t>
  </si>
  <si>
    <t>по месту</t>
  </si>
  <si>
    <t>Сергей нашел</t>
  </si>
  <si>
    <t>так же скол стены</t>
  </si>
  <si>
    <t>АС3</t>
  </si>
  <si>
    <t>Андрей прораб</t>
  </si>
  <si>
    <t>8пол</t>
  </si>
  <si>
    <t>Талоны</t>
  </si>
  <si>
    <t>по УПД</t>
  </si>
  <si>
    <t>Накладные</t>
  </si>
  <si>
    <t>Этап</t>
  </si>
  <si>
    <t>Суммы</t>
  </si>
  <si>
    <t>остаток террусу</t>
  </si>
  <si>
    <t>Дата УПД</t>
  </si>
  <si>
    <t>в деньгах</t>
  </si>
  <si>
    <t xml:space="preserve">  </t>
  </si>
  <si>
    <t>мазут</t>
  </si>
  <si>
    <t>ЖД 31</t>
  </si>
  <si>
    <t>бумажный талон 3436</t>
  </si>
  <si>
    <t>талон дублируется</t>
  </si>
  <si>
    <t>Примечания</t>
  </si>
  <si>
    <t>талон дублируется, обрезан номер</t>
  </si>
  <si>
    <t>9з-121</t>
  </si>
  <si>
    <t>мазутопр</t>
  </si>
  <si>
    <t>по трассе</t>
  </si>
  <si>
    <t>микс</t>
  </si>
  <si>
    <t>пж+терр+мазут</t>
  </si>
  <si>
    <t>Ново</t>
  </si>
  <si>
    <t>е792уо799</t>
  </si>
  <si>
    <t>8 11 100 01 49 5</t>
  </si>
  <si>
    <t>Камаз</t>
  </si>
  <si>
    <t>х860ее799</t>
  </si>
  <si>
    <t>х837ее799</t>
  </si>
  <si>
    <t>Мерседес</t>
  </si>
  <si>
    <t>к908сс799</t>
  </si>
  <si>
    <t>х909ее799</t>
  </si>
  <si>
    <t>с901тв799</t>
  </si>
  <si>
    <t>в943рх799</t>
  </si>
  <si>
    <t>с911тв799</t>
  </si>
  <si>
    <t>к831сс799</t>
  </si>
  <si>
    <t>с927тх799</t>
  </si>
  <si>
    <t>е028хв799</t>
  </si>
  <si>
    <t>е266хв799</t>
  </si>
  <si>
    <t>м629вх977</t>
  </si>
  <si>
    <t>м432вх977</t>
  </si>
  <si>
    <t>м768вх977</t>
  </si>
  <si>
    <t>м876вх977</t>
  </si>
  <si>
    <t>к831ее799</t>
  </si>
  <si>
    <t>м280вх977</t>
  </si>
  <si>
    <t>м217ах977</t>
  </si>
  <si>
    <t>е028ха799</t>
  </si>
  <si>
    <t>м280ах977</t>
  </si>
  <si>
    <t>м485от799</t>
  </si>
  <si>
    <t>м629вх799</t>
  </si>
  <si>
    <t>16,6 в талоне</t>
  </si>
  <si>
    <t>HOВО</t>
  </si>
  <si>
    <t>КАМАЗ</t>
  </si>
  <si>
    <t>МЕРСЕДЕС</t>
  </si>
  <si>
    <t>НОВО</t>
  </si>
  <si>
    <t>Е028ХВ799</t>
  </si>
  <si>
    <t>30,08,2023</t>
  </si>
  <si>
    <t>Х837ЕЕ799</t>
  </si>
  <si>
    <t>пж+мазут</t>
  </si>
  <si>
    <t>меняем, был 18.09</t>
  </si>
  <si>
    <t>меняем, был 12.10</t>
  </si>
  <si>
    <t>№ п/п</t>
  </si>
  <si>
    <t>№ УПД</t>
  </si>
  <si>
    <t>Кол-во по УПД</t>
  </si>
  <si>
    <t>ТР230904/1 от 04.09.2023</t>
  </si>
  <si>
    <t>ТР230923/5 от 23.09.2023</t>
  </si>
  <si>
    <t>ТР230927/2 от 27.09.2023</t>
  </si>
  <si>
    <t>ТР231015/4 от 15.10.2023</t>
  </si>
  <si>
    <t>ТР231021/4 от 21.10.2023</t>
  </si>
  <si>
    <t>ТР231009/3 от 09.10.2023</t>
  </si>
  <si>
    <t>ТР231030/3 от 30.10.2023</t>
  </si>
  <si>
    <t>Формат документа</t>
  </si>
  <si>
    <t>диадок</t>
  </si>
  <si>
    <t>бумага</t>
  </si>
  <si>
    <t>диадок+бумага</t>
  </si>
  <si>
    <t>Кол-во по талонам</t>
  </si>
  <si>
    <t>Дельта УПД-талоны</t>
  </si>
  <si>
    <t>Итого</t>
  </si>
  <si>
    <t>Примечание</t>
  </si>
  <si>
    <t>жду скорр талоны 8 шт</t>
  </si>
  <si>
    <t>жду скорр талоны 1 шт</t>
  </si>
  <si>
    <t>тупики</t>
  </si>
  <si>
    <t>9 захв</t>
  </si>
  <si>
    <t>0020</t>
  </si>
  <si>
    <t>м247от799</t>
  </si>
  <si>
    <t>0005</t>
  </si>
  <si>
    <t>0004</t>
  </si>
  <si>
    <t>0006</t>
  </si>
  <si>
    <t>Объем дублируемых талонов, м3</t>
  </si>
  <si>
    <t>Стоимость, руб</t>
  </si>
  <si>
    <t>Реестр талонов утилизации</t>
  </si>
  <si>
    <t>Ед. изм</t>
  </si>
  <si>
    <t>Т740ЕН39</t>
  </si>
  <si>
    <t>м3</t>
  </si>
  <si>
    <t>Х611ХВ790</t>
  </si>
  <si>
    <t>Е042ХЕ790</t>
  </si>
  <si>
    <t>ИТОГО:</t>
  </si>
  <si>
    <t>А332ХК790</t>
  </si>
  <si>
    <t>У267ХС790</t>
  </si>
  <si>
    <t>Марка авто</t>
  </si>
  <si>
    <t>Гос. Номер</t>
  </si>
  <si>
    <t>Наименование груза</t>
  </si>
  <si>
    <t>Кол-во рейсов</t>
  </si>
  <si>
    <t>Номер талона</t>
  </si>
  <si>
    <t>ГП-2</t>
  </si>
  <si>
    <t>по талонам</t>
  </si>
  <si>
    <t>по КС</t>
  </si>
  <si>
    <t>талоны на 12.12</t>
  </si>
  <si>
    <t>закрыто по кс</t>
  </si>
  <si>
    <t>остаток</t>
  </si>
  <si>
    <t>остаток пж</t>
  </si>
  <si>
    <t>мазутопровод</t>
  </si>
  <si>
    <t>гсн</t>
  </si>
  <si>
    <t>ГП2+31путь</t>
  </si>
  <si>
    <t>микс, тупики</t>
  </si>
  <si>
    <t>е028сс799</t>
  </si>
  <si>
    <t>Дата выезда</t>
  </si>
  <si>
    <t>Марка т/с</t>
  </si>
  <si>
    <t>Гос.номер</t>
  </si>
  <si>
    <t>Наименование (Грунт/ОСС)</t>
  </si>
  <si>
    <t>Кол-во м3</t>
  </si>
  <si>
    <t>№ Талона</t>
  </si>
  <si>
    <t>16,4 в талоне</t>
  </si>
  <si>
    <t>гп+9+31</t>
  </si>
  <si>
    <t>27.11-13.12</t>
  </si>
  <si>
    <t>6356</t>
  </si>
  <si>
    <t>м768вх799</t>
  </si>
  <si>
    <t>6664</t>
  </si>
  <si>
    <t>6661</t>
  </si>
  <si>
    <t>6997</t>
  </si>
  <si>
    <t>м901</t>
  </si>
  <si>
    <t>7029</t>
  </si>
  <si>
    <t>м432вх799</t>
  </si>
  <si>
    <t>7139</t>
  </si>
  <si>
    <t>7085</t>
  </si>
  <si>
    <t>6343</t>
  </si>
  <si>
    <t>КС-2 АС-1</t>
  </si>
  <si>
    <t>КС-2 ПЖ</t>
  </si>
  <si>
    <t>КС-2 ГП1</t>
  </si>
  <si>
    <t>КС-1 ПЖ</t>
  </si>
  <si>
    <t>КС-3 АС-2</t>
  </si>
  <si>
    <t>КС-3 ГП2</t>
  </si>
  <si>
    <t>КС-3 ПЖ</t>
  </si>
  <si>
    <t>КС-3 НВК5</t>
  </si>
  <si>
    <t xml:space="preserve">                 </t>
  </si>
  <si>
    <t>8 цех</t>
  </si>
  <si>
    <t>с корректировками</t>
  </si>
  <si>
    <t>АС3 и Мазутопровод</t>
  </si>
  <si>
    <t>м217</t>
  </si>
  <si>
    <t>0062</t>
  </si>
  <si>
    <t>0063</t>
  </si>
  <si>
    <t>0002</t>
  </si>
  <si>
    <t>7109</t>
  </si>
  <si>
    <t>0060</t>
  </si>
  <si>
    <t>0046</t>
  </si>
  <si>
    <t>7340</t>
  </si>
  <si>
    <t>0071</t>
  </si>
  <si>
    <t>0061</t>
  </si>
  <si>
    <t>7239</t>
  </si>
  <si>
    <t>0037</t>
  </si>
  <si>
    <t>0065</t>
  </si>
  <si>
    <t>6947</t>
  </si>
  <si>
    <t>0058</t>
  </si>
  <si>
    <t>0098</t>
  </si>
  <si>
    <t>0054</t>
  </si>
  <si>
    <t>0048</t>
  </si>
  <si>
    <t>0051</t>
  </si>
  <si>
    <t>0070</t>
  </si>
  <si>
    <t>0074</t>
  </si>
  <si>
    <t>0056</t>
  </si>
  <si>
    <t>0094</t>
  </si>
  <si>
    <t>0088</t>
  </si>
  <si>
    <t>0087</t>
  </si>
  <si>
    <t>0057</t>
  </si>
  <si>
    <t>7354</t>
  </si>
  <si>
    <t>0091</t>
  </si>
  <si>
    <t>0044</t>
  </si>
  <si>
    <t>0089</t>
  </si>
  <si>
    <t>0059</t>
  </si>
  <si>
    <t>7428</t>
  </si>
  <si>
    <t>0053</t>
  </si>
  <si>
    <t>7358</t>
  </si>
  <si>
    <t>0123</t>
  </si>
  <si>
    <t>0106</t>
  </si>
  <si>
    <t>0117</t>
  </si>
  <si>
    <t>0108</t>
  </si>
  <si>
    <t>0079</t>
  </si>
  <si>
    <t>0085</t>
  </si>
  <si>
    <t>0118</t>
  </si>
  <si>
    <t>0078</t>
  </si>
  <si>
    <t>0082</t>
  </si>
  <si>
    <t>0100</t>
  </si>
  <si>
    <t>7179</t>
  </si>
  <si>
    <t>0120</t>
  </si>
  <si>
    <t>0077</t>
  </si>
  <si>
    <t>0393</t>
  </si>
  <si>
    <t>0115</t>
  </si>
  <si>
    <t>0075</t>
  </si>
  <si>
    <t>0350</t>
  </si>
  <si>
    <t>0114</t>
  </si>
  <si>
    <t>0394</t>
  </si>
  <si>
    <t>0335</t>
  </si>
  <si>
    <t>0127</t>
  </si>
  <si>
    <t>6667</t>
  </si>
  <si>
    <t>0132</t>
  </si>
  <si>
    <t>0369</t>
  </si>
  <si>
    <t>0153</t>
  </si>
  <si>
    <t>0145</t>
  </si>
  <si>
    <t>0372</t>
  </si>
  <si>
    <t>0395</t>
  </si>
  <si>
    <t>7310</t>
  </si>
  <si>
    <t>0396</t>
  </si>
  <si>
    <t>0138</t>
  </si>
  <si>
    <t>0346</t>
  </si>
  <si>
    <t>0080</t>
  </si>
  <si>
    <t>0340</t>
  </si>
  <si>
    <t>0099</t>
  </si>
  <si>
    <t>0159</t>
  </si>
  <si>
    <t>0376</t>
  </si>
  <si>
    <t>0341</t>
  </si>
  <si>
    <t>0111</t>
  </si>
  <si>
    <t>0147</t>
  </si>
  <si>
    <t>7338</t>
  </si>
  <si>
    <t>7365</t>
  </si>
  <si>
    <t>0093</t>
  </si>
  <si>
    <t>0215</t>
  </si>
  <si>
    <t>7230</t>
  </si>
  <si>
    <t>0156</t>
  </si>
  <si>
    <t>0222</t>
  </si>
  <si>
    <t>7455</t>
  </si>
  <si>
    <t>0092</t>
  </si>
  <si>
    <t>0334</t>
  </si>
  <si>
    <t>7440</t>
  </si>
  <si>
    <t>0203</t>
  </si>
  <si>
    <t>0189</t>
  </si>
  <si>
    <t>0192</t>
  </si>
  <si>
    <t>7480</t>
  </si>
  <si>
    <t>7464</t>
  </si>
  <si>
    <t>0234</t>
  </si>
  <si>
    <t>7475</t>
  </si>
  <si>
    <t>7272</t>
  </si>
  <si>
    <t>7322</t>
  </si>
  <si>
    <t>0349</t>
  </si>
  <si>
    <t>0049</t>
  </si>
  <si>
    <t>0018</t>
  </si>
  <si>
    <t>0086</t>
  </si>
  <si>
    <t>0336</t>
  </si>
  <si>
    <t>0267</t>
  </si>
  <si>
    <t>0084</t>
  </si>
  <si>
    <t>0271</t>
  </si>
  <si>
    <t>0311</t>
  </si>
  <si>
    <t>0382</t>
  </si>
  <si>
    <t>0370</t>
  </si>
  <si>
    <t>0293</t>
  </si>
  <si>
    <t>0325</t>
  </si>
  <si>
    <t>0068</t>
  </si>
  <si>
    <t>7313</t>
  </si>
  <si>
    <t>0451</t>
  </si>
  <si>
    <t>0461</t>
  </si>
  <si>
    <t>0499</t>
  </si>
  <si>
    <t>0445</t>
  </si>
  <si>
    <t>0434</t>
  </si>
  <si>
    <t>0437</t>
  </si>
  <si>
    <t>0447</t>
  </si>
  <si>
    <t>0475</t>
  </si>
  <si>
    <t>7446</t>
  </si>
  <si>
    <t>0571</t>
  </si>
  <si>
    <t>0443</t>
  </si>
  <si>
    <t>0496</t>
  </si>
  <si>
    <t>0469</t>
  </si>
  <si>
    <t>0481</t>
  </si>
  <si>
    <t>0504</t>
  </si>
  <si>
    <t>0501</t>
  </si>
  <si>
    <t>0476</t>
  </si>
  <si>
    <t>0508</t>
  </si>
  <si>
    <t>0502</t>
  </si>
  <si>
    <t>0500</t>
  </si>
  <si>
    <t>0488</t>
  </si>
  <si>
    <t>0455</t>
  </si>
  <si>
    <t>0486</t>
  </si>
  <si>
    <t>0474</t>
  </si>
  <si>
    <t>0456</t>
  </si>
  <si>
    <t>6891</t>
  </si>
  <si>
    <t>0553</t>
  </si>
  <si>
    <t>0542</t>
  </si>
  <si>
    <t>0291</t>
  </si>
  <si>
    <t>0537</t>
  </si>
  <si>
    <t>0575</t>
  </si>
  <si>
    <t>Террус вывоз на 31.01.2024г.</t>
  </si>
  <si>
    <t>ТС1</t>
  </si>
  <si>
    <t>АС4</t>
  </si>
  <si>
    <t>ас4</t>
  </si>
  <si>
    <t>тс1</t>
  </si>
  <si>
    <t>нвк1</t>
  </si>
  <si>
    <t>нвк4</t>
  </si>
  <si>
    <t>НВК4</t>
  </si>
  <si>
    <t>НВК1</t>
  </si>
  <si>
    <t>Реестр талонов 130-23-ПЖ 2,3,4 пути</t>
  </si>
  <si>
    <t>0849</t>
  </si>
  <si>
    <t>0755</t>
  </si>
  <si>
    <t>0657</t>
  </si>
  <si>
    <t>0710</t>
  </si>
  <si>
    <t>0836</t>
  </si>
  <si>
    <t>0457</t>
  </si>
  <si>
    <t>0654</t>
  </si>
  <si>
    <t>6055</t>
  </si>
  <si>
    <t>0076</t>
  </si>
  <si>
    <t>0873</t>
  </si>
  <si>
    <t>0096</t>
  </si>
  <si>
    <t>0738</t>
  </si>
  <si>
    <t>0742</t>
  </si>
  <si>
    <t>0863</t>
  </si>
  <si>
    <t>0820</t>
  </si>
  <si>
    <t>0800</t>
  </si>
  <si>
    <t>0839</t>
  </si>
  <si>
    <t>0043</t>
  </si>
  <si>
    <t>0900</t>
  </si>
  <si>
    <t>0181</t>
  </si>
  <si>
    <t>по месту 5 ч.</t>
  </si>
  <si>
    <t>по месту 4 ч.</t>
  </si>
  <si>
    <t>8 11 100 01 49 5</t>
  </si>
  <si>
    <t>1178</t>
  </si>
  <si>
    <t>1174</t>
  </si>
  <si>
    <t>1116</t>
  </si>
  <si>
    <t>1084</t>
  </si>
  <si>
    <t>1042</t>
  </si>
  <si>
    <t>1213</t>
  </si>
  <si>
    <t>1388</t>
  </si>
  <si>
    <t>1268</t>
  </si>
  <si>
    <t>1211</t>
  </si>
  <si>
    <t>1225</t>
  </si>
  <si>
    <t>1191</t>
  </si>
  <si>
    <t>1194</t>
  </si>
  <si>
    <t>0974</t>
  </si>
  <si>
    <t>1339</t>
  </si>
  <si>
    <t>1055</t>
  </si>
  <si>
    <t>0910</t>
  </si>
  <si>
    <t>1085</t>
  </si>
  <si>
    <t>1134</t>
  </si>
  <si>
    <t>1350</t>
  </si>
  <si>
    <t>1265</t>
  </si>
  <si>
    <t>1387</t>
  </si>
  <si>
    <t>1228</t>
  </si>
  <si>
    <t>0959</t>
  </si>
  <si>
    <t>1243</t>
  </si>
  <si>
    <t>1136</t>
  </si>
  <si>
    <t>1426</t>
  </si>
  <si>
    <t>1354</t>
  </si>
  <si>
    <t>1271</t>
  </si>
  <si>
    <t>1391</t>
  </si>
  <si>
    <t>1321</t>
  </si>
  <si>
    <t>1366</t>
  </si>
  <si>
    <t>1434</t>
  </si>
  <si>
    <t>Вывоз на 28.03.2024</t>
  </si>
  <si>
    <t>АС4 компрес.</t>
  </si>
  <si>
    <t>Реестр талонов 130-23-АС4 ФП наружной установки</t>
  </si>
  <si>
    <t>1874</t>
  </si>
  <si>
    <t>1914</t>
  </si>
  <si>
    <t>1855</t>
  </si>
  <si>
    <t>1841</t>
  </si>
  <si>
    <t>1816</t>
  </si>
  <si>
    <t>1895</t>
  </si>
  <si>
    <t>Вывоз на 30.03.2024</t>
  </si>
  <si>
    <t>по месту 8 ч.</t>
  </si>
  <si>
    <t>пж 1-4пути</t>
  </si>
  <si>
    <t>Реестр талонов 130-23-ПЖ 1,2,3,4 пути</t>
  </si>
  <si>
    <t>1949</t>
  </si>
  <si>
    <t>2169</t>
  </si>
  <si>
    <t>2264</t>
  </si>
  <si>
    <t>25,13</t>
  </si>
  <si>
    <t>2659</t>
  </si>
  <si>
    <t>2599</t>
  </si>
  <si>
    <t>2657</t>
  </si>
  <si>
    <t>2442</t>
  </si>
  <si>
    <t>2473</t>
  </si>
  <si>
    <t>2618</t>
  </si>
  <si>
    <t>2352</t>
  </si>
  <si>
    <t>2443</t>
  </si>
  <si>
    <t>2930</t>
  </si>
  <si>
    <t>2695</t>
  </si>
  <si>
    <t>2479</t>
  </si>
  <si>
    <t>1970</t>
  </si>
  <si>
    <t>2304</t>
  </si>
  <si>
    <t>2702</t>
  </si>
  <si>
    <t>2606</t>
  </si>
  <si>
    <t>2922</t>
  </si>
  <si>
    <t>2933</t>
  </si>
  <si>
    <t>2643</t>
  </si>
  <si>
    <t>6897</t>
  </si>
  <si>
    <t>2227</t>
  </si>
  <si>
    <t>2322</t>
  </si>
  <si>
    <t>2496</t>
  </si>
  <si>
    <t>2619</t>
  </si>
  <si>
    <t>3157</t>
  </si>
  <si>
    <t>2709</t>
  </si>
  <si>
    <t>2493</t>
  </si>
  <si>
    <t>3142</t>
  </si>
  <si>
    <t>2960</t>
  </si>
  <si>
    <t>2241</t>
  </si>
  <si>
    <t>3002</t>
  </si>
  <si>
    <t>2903</t>
  </si>
  <si>
    <t>2979</t>
  </si>
  <si>
    <t>2916</t>
  </si>
  <si>
    <t>2281</t>
  </si>
  <si>
    <t>2321</t>
  </si>
  <si>
    <t>2147</t>
  </si>
  <si>
    <t>3005</t>
  </si>
  <si>
    <t>1616</t>
  </si>
  <si>
    <t>2303</t>
  </si>
  <si>
    <t>2908</t>
  </si>
  <si>
    <t>2642</t>
  </si>
  <si>
    <t>3163</t>
  </si>
  <si>
    <t>2711</t>
  </si>
  <si>
    <t>2207</t>
  </si>
  <si>
    <t>1810</t>
  </si>
  <si>
    <t>2582</t>
  </si>
  <si>
    <t>2900</t>
  </si>
  <si>
    <t>2727</t>
  </si>
  <si>
    <t>2964</t>
  </si>
  <si>
    <t>по месту 10 ч.</t>
  </si>
  <si>
    <t>ПЖ4йпуть улица</t>
  </si>
  <si>
    <t>Реестр талонов 130-23-ПЖ 4й путь (ПК0-ПК0+43,47)</t>
  </si>
  <si>
    <t>Вывоз на 27.04.2024</t>
  </si>
  <si>
    <t>Вывоз на 05.05.2024</t>
  </si>
  <si>
    <t>по реестру 3836</t>
  </si>
  <si>
    <t>м768ах977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</si>
  <si>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</si>
  <si>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</si>
  <si>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</si>
  <si>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</si>
  <si>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</si>
  <si>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</si>
  <si>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r>
      <t xml:space="preserve">всего без НДС с повышающим договорным коэффициентом </t>
    </r>
    <r>
      <rPr>
        <b/>
        <i/>
        <sz val="12"/>
        <color theme="1"/>
        <rFont val="Times New Roman"/>
        <family val="1"/>
        <charset val="204"/>
      </rPr>
      <t>1,05136042</t>
    </r>
  </si>
  <si>
    <t>ндс 20%</t>
  </si>
  <si>
    <t>Сумма смет  по ДОГОВОРУ с ндс</t>
  </si>
  <si>
    <r>
      <t xml:space="preserve">Всего (с НДС),                          </t>
    </r>
    <r>
      <rPr>
        <b/>
        <u/>
        <sz val="12"/>
        <color theme="1"/>
        <rFont val="Times New Roman"/>
        <family val="1"/>
        <charset val="204"/>
      </rPr>
      <t>кс-3 №1</t>
    </r>
    <r>
      <rPr>
        <b/>
        <sz val="12"/>
        <color theme="1"/>
        <rFont val="Times New Roman"/>
        <family val="1"/>
        <charset val="204"/>
      </rPr>
      <t xml:space="preserve"> от 20.11.2023г.</t>
    </r>
  </si>
  <si>
    <r>
      <t xml:space="preserve">Всего (с НДС),                           </t>
    </r>
    <r>
      <rPr>
        <b/>
        <u/>
        <sz val="12"/>
        <color theme="1"/>
        <rFont val="Times New Roman"/>
        <family val="1"/>
        <charset val="204"/>
      </rPr>
      <t>кс-3 №2</t>
    </r>
    <r>
      <rPr>
        <b/>
        <sz val="12"/>
        <color theme="1"/>
        <rFont val="Times New Roman"/>
        <family val="1"/>
        <charset val="204"/>
      </rPr>
      <t xml:space="preserve"> от 07.12.2023г.</t>
    </r>
  </si>
  <si>
    <r>
      <t xml:space="preserve">Всего (с НДС),                           </t>
    </r>
    <r>
      <rPr>
        <b/>
        <u/>
        <sz val="12"/>
        <color theme="1"/>
        <rFont val="Times New Roman"/>
        <family val="1"/>
        <charset val="204"/>
      </rPr>
      <t>кс-3 №3</t>
    </r>
    <r>
      <rPr>
        <b/>
        <sz val="12"/>
        <color theme="1"/>
        <rFont val="Times New Roman"/>
        <family val="1"/>
        <charset val="204"/>
      </rPr>
      <t xml:space="preserve"> от 29.12.2023г.</t>
    </r>
  </si>
  <si>
    <r>
      <t xml:space="preserve">Всего (с НДС),                           </t>
    </r>
    <r>
      <rPr>
        <b/>
        <u/>
        <sz val="12"/>
        <color rgb="FFFF0000"/>
        <rFont val="Times New Roman"/>
        <family val="1"/>
        <charset val="204"/>
      </rPr>
      <t>кс-3 №4</t>
    </r>
    <r>
      <rPr>
        <b/>
        <sz val="12"/>
        <color rgb="FFFF0000"/>
        <rFont val="Times New Roman"/>
        <family val="1"/>
        <charset val="204"/>
      </rPr>
      <t xml:space="preserve"> от 22.01.2024г.</t>
    </r>
  </si>
  <si>
    <r>
      <t xml:space="preserve">Всего (с НДС),                           </t>
    </r>
    <r>
      <rPr>
        <b/>
        <u/>
        <sz val="12"/>
        <color rgb="FFFF0000"/>
        <rFont val="Times New Roman"/>
        <family val="1"/>
        <charset val="204"/>
      </rPr>
      <t>кс-3 №5</t>
    </r>
    <r>
      <rPr>
        <b/>
        <sz val="12"/>
        <color rgb="FFFF0000"/>
        <rFont val="Times New Roman"/>
        <family val="1"/>
        <charset val="204"/>
      </rPr>
      <t xml:space="preserve"> от 20.03.2024г.</t>
    </r>
  </si>
  <si>
    <t>Всего закрыто на 20.03.2024</t>
  </si>
  <si>
    <t>ВОР</t>
  </si>
  <si>
    <t>статус отработки</t>
  </si>
  <si>
    <t>сумма ССР1                                                     (то,что %-но, Кдог=1,0514), с НДС</t>
  </si>
  <si>
    <r>
      <t>сумма ССР2                                                         (Кдог=</t>
    </r>
    <r>
      <rPr>
        <b/>
        <u/>
        <sz val="12"/>
        <color theme="1"/>
        <rFont val="Times New Roman"/>
        <family val="1"/>
        <charset val="204"/>
      </rPr>
      <t>1,0514</t>
    </r>
    <r>
      <rPr>
        <b/>
        <sz val="12"/>
        <color theme="1"/>
        <rFont val="Times New Roman"/>
        <family val="1"/>
        <charset val="204"/>
      </rPr>
      <t>), с НДС</t>
    </r>
  </si>
  <si>
    <t>ВСЕГО (ССР1+ССР2),                             с НДС</t>
  </si>
  <si>
    <t>замечания по ВОР/смете</t>
  </si>
  <si>
    <t>сумма, с НДС</t>
  </si>
  <si>
    <t>Вариант НВ (с 0,65 и без уплотнения)</t>
  </si>
  <si>
    <t>ноябрь</t>
  </si>
  <si>
    <t>декабрь-1</t>
  </si>
  <si>
    <t>декабрь-2</t>
  </si>
  <si>
    <t>январь</t>
  </si>
  <si>
    <t>февраль</t>
  </si>
  <si>
    <r>
      <t xml:space="preserve">сметы по ВОР - ОТРАБОТАНЫ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         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C00000"/>
        <rFont val="Times New Roman"/>
        <family val="1"/>
        <charset val="204"/>
      </rPr>
      <t>( песок с Купл=1,1)</t>
    </r>
  </si>
  <si>
    <t>01-01-01 изм.1</t>
  </si>
  <si>
    <t>+</t>
  </si>
  <si>
    <t xml:space="preserve">ВОР отработан/смета оформлена </t>
  </si>
  <si>
    <t>01-01-02 изм.1</t>
  </si>
  <si>
    <t>01-01-03 изм.1</t>
  </si>
  <si>
    <t>02-03-02 изм.1</t>
  </si>
  <si>
    <t>оформить на подпись</t>
  </si>
  <si>
    <t>04-01-01 изм.1</t>
  </si>
  <si>
    <t>ВОР подписан, смета отправлена на проверку 21.06</t>
  </si>
  <si>
    <t>04-01-02 изм.1</t>
  </si>
  <si>
    <t>06-01-01 изм.1</t>
  </si>
  <si>
    <t>06-01-02 изм.1</t>
  </si>
  <si>
    <t>06-02-01 изм.1</t>
  </si>
  <si>
    <t>06-02-02 изм.1</t>
  </si>
  <si>
    <t>06-03-03 изм.1</t>
  </si>
  <si>
    <t>06-03-04 изм.1</t>
  </si>
  <si>
    <t>06-04-01 изм.1</t>
  </si>
  <si>
    <t>02-01-01 изм.1</t>
  </si>
  <si>
    <t>Замечания в работе (ждем решение от рук-ва о прнятии версии Заказчика)</t>
  </si>
  <si>
    <t>02-03-01 изм.1</t>
  </si>
  <si>
    <t>06-03-02</t>
  </si>
  <si>
    <t>ВОР подписан, смета отправлена на проверку 01.07</t>
  </si>
  <si>
    <r>
      <t xml:space="preserve">сметы по ВОР - не ОТРАБОТАНЫ   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C00000"/>
        <rFont val="Times New Roman"/>
        <family val="1"/>
        <charset val="204"/>
      </rPr>
      <t>(нет подписанного ВОР)</t>
    </r>
  </si>
  <si>
    <t>06-03-01</t>
  </si>
  <si>
    <t>Теплоснабжение.Переустройство трубопровода.ТС1</t>
  </si>
  <si>
    <t>ждем ВОР</t>
  </si>
  <si>
    <r>
      <t xml:space="preserve">ВОР на %-ый объем оформлен,отпр. 28.04 ,нужен на </t>
    </r>
    <r>
      <rPr>
        <u/>
        <sz val="9"/>
        <rFont val="Times New Roman"/>
        <family val="1"/>
        <charset val="204"/>
      </rPr>
      <t>остальные работы</t>
    </r>
  </si>
  <si>
    <t>сумма остатка взята по утвержденной смете!!!</t>
  </si>
  <si>
    <t>07-01-01</t>
  </si>
  <si>
    <t>Генеральный план. Трансбордер. ГП1</t>
  </si>
  <si>
    <t>07-01-02</t>
  </si>
  <si>
    <t>Генеральный план. ГП2</t>
  </si>
  <si>
    <t>02-02-01</t>
  </si>
  <si>
    <t>ВОРа на доп. не будет</t>
  </si>
  <si>
    <t xml:space="preserve">ВОР на %-ый объем оформлен,отпр. 28.04 </t>
  </si>
  <si>
    <t>-</t>
  </si>
  <si>
    <t>ОТ Романа-не спешим ОФОРМЛЯТЬ</t>
  </si>
  <si>
    <t>не изменяются</t>
  </si>
  <si>
    <t>06-02-03</t>
  </si>
  <si>
    <r>
      <t xml:space="preserve">ВОР на %-ый объем оформлен,отпр. 28.04 ,нужен на </t>
    </r>
    <r>
      <rPr>
        <u/>
        <sz val="9"/>
        <color theme="9"/>
        <rFont val="Times New Roman"/>
        <family val="1"/>
        <charset val="204"/>
      </rPr>
      <t>остальные работы</t>
    </r>
  </si>
  <si>
    <t>Временная теплосеть</t>
  </si>
  <si>
    <t>! +, подписать ВОР</t>
  </si>
  <si>
    <t>Мазутопровод</t>
  </si>
  <si>
    <t>ИТОГО</t>
  </si>
  <si>
    <r>
      <t xml:space="preserve">сметы по ВОР на </t>
    </r>
    <r>
      <rPr>
        <b/>
        <i/>
        <u/>
        <sz val="16"/>
        <color theme="1"/>
        <rFont val="Times New Roman"/>
        <family val="1"/>
        <charset val="204"/>
      </rPr>
      <t>доп.работы</t>
    </r>
    <r>
      <rPr>
        <b/>
        <i/>
        <sz val="12"/>
        <color theme="1"/>
        <rFont val="Times New Roman"/>
        <family val="1"/>
        <charset val="204"/>
      </rPr>
      <t xml:space="preserve">- ОТРАБОТАНЫ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         </t>
    </r>
  </si>
  <si>
    <t>Временный переезд ч.жд.п цех 417</t>
  </si>
  <si>
    <t>щебень исключен-почему? Куда перенесен?</t>
  </si>
  <si>
    <t>Временный водопровод 121</t>
  </si>
  <si>
    <t>Демонтаж ламп-121+75</t>
  </si>
  <si>
    <t>Вырубка кустарников</t>
  </si>
  <si>
    <t>СС.Переустройство кабельной канализации связи</t>
  </si>
  <si>
    <t>Проектное ограждение.АС1(исключить АС1, не относится к 417)</t>
  </si>
  <si>
    <t>ВОР подписан, смета отправлена на проверку 27.06</t>
  </si>
  <si>
    <t>Смещение ЗД.АС1</t>
  </si>
  <si>
    <t>ВОР подписан, смета отправлена на проверку 28.06</t>
  </si>
  <si>
    <t>КС трансбордер</t>
  </si>
  <si>
    <t>требуется корректировка ВОР,отправлено в ПТО,Вор в работе</t>
  </si>
  <si>
    <t>Резинокорд-войдет в ГП2</t>
  </si>
  <si>
    <t>ВОР будет в ГП2 на основные работы, расценка согласована, включить в  смету ГП2</t>
  </si>
  <si>
    <t>Отвод контактной сети</t>
  </si>
  <si>
    <t>на последний момент</t>
  </si>
  <si>
    <t>сметы по ВОР на доп.работы - не выполненные работы</t>
  </si>
  <si>
    <t>объем</t>
  </si>
  <si>
    <t>Смещение фундаментов под трансбордер</t>
  </si>
  <si>
    <t>Вывоз факт</t>
  </si>
  <si>
    <t>ВСЕГО</t>
  </si>
  <si>
    <t>Устройство ограждения вдоль обкаточного пути</t>
  </si>
  <si>
    <t>ВОР+ надо подписать, смета отработана, оформлена, отпр.Андрею 11.06</t>
  </si>
  <si>
    <t>Будет закрыто</t>
  </si>
  <si>
    <t>Не закроем</t>
  </si>
  <si>
    <t>АС2-ВК (Узел подпорной стены по коллектору)</t>
  </si>
  <si>
    <t>ИСКЛЮЧЕНО (задвоение в основном ВОРе)</t>
  </si>
  <si>
    <t>исключено, вошло в АС2</t>
  </si>
  <si>
    <t>Удлинение подпорной стенки трансбордера (ПС-2)</t>
  </si>
  <si>
    <t>Переустройство кабеля к кранам шихты под путями 32 34 36</t>
  </si>
  <si>
    <t>исключено, вошло в АС1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</si>
</sst>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"/>
    <numFmt numFmtId="165" formatCode="dd\.mm\.yyyy"/>
    <numFmt numFmtId="166" formatCode="0.00_ "/>
    <numFmt numFmtId="167" formatCode="dd\.mmm"/>
    <numFmt numFmtId="168" formatCode="0.0"/>
    <numFmt numFmtId="169" formatCode="_-* #,##0.00\ _₽_-;\-* #,##0.00\ _₽_-;_-* &quot;-&quot;??\ _₽_-;_-@_-"/>
    <numFmt numFmtId="170" formatCode="#,##0.0000"/>
    <numFmt numFmtId="171" formatCode="_-* #,##0.00_р_._-;\-* #,##0.00_р_._-;_-* &quot;-&quot;??_р_._-;_-@_-"/>
  </numFmts>
  <fonts count="6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1"/>
      <color rgb="FFFF0000"/>
      <name val="Cambria"/>
      <family val="1"/>
      <charset val="204"/>
    </font>
    <font>
      <sz val="11"/>
      <name val="Cambria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00B0F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i/>
      <sz val="12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theme="9"/>
      <name val="Times New Roman"/>
      <family val="1"/>
      <charset val="204"/>
    </font>
    <font>
      <sz val="10"/>
      <color theme="9"/>
      <name val="Times New Roman"/>
      <family val="1"/>
      <charset val="204"/>
    </font>
    <font>
      <sz val="12"/>
      <color theme="9"/>
      <name val="Times New Roman"/>
      <family val="1"/>
      <charset val="204"/>
    </font>
    <font>
      <sz val="9"/>
      <name val="Times New Roman"/>
      <family val="1"/>
      <charset val="204"/>
    </font>
    <font>
      <u/>
      <sz val="9"/>
      <name val="Times New Roman"/>
      <family val="1"/>
      <charset val="204"/>
    </font>
    <font>
      <b/>
      <sz val="12"/>
      <color theme="9"/>
      <name val="Times New Roman"/>
      <family val="1"/>
      <charset val="204"/>
    </font>
    <font>
      <sz val="9"/>
      <color theme="9"/>
      <name val="Times New Roman"/>
      <family val="1"/>
      <charset val="204"/>
    </font>
    <font>
      <i/>
      <sz val="8"/>
      <color theme="9"/>
      <name val="Times New Roman"/>
      <family val="1"/>
      <charset val="204"/>
    </font>
    <font>
      <u/>
      <sz val="9"/>
      <color theme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2"/>
      <color rgb="FFFF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2"/>
      <color rgb="FF00B0F0"/>
      <name val="Times New Roman"/>
      <family val="1"/>
      <charset val="204"/>
    </font>
    <font>
      <b/>
      <sz val="10"/>
      <color indexed="81"/>
      <name val="Tahoma"/>
      <family val="2"/>
      <charset val="204"/>
    </font>
    <font>
      <sz val="10"/>
      <color indexed="81"/>
      <name val="Tahoma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1" fillId="0" borderId="0"/>
    <xf numFmtId="0" fontId="22" fillId="0" borderId="0"/>
    <xf numFmtId="43" fontId="21" fillId="0" borderId="0" applyFont="0" applyFill="0" applyBorder="0" applyAlignment="0" applyProtection="0"/>
    <xf numFmtId="0" fontId="29" fillId="0" borderId="0"/>
    <xf numFmtId="0" fontId="1" fillId="0" borderId="0"/>
    <xf numFmtId="0" fontId="29" fillId="0" borderId="0"/>
    <xf numFmtId="169" fontId="22" fillId="0" borderId="0" applyFont="0" applyFill="0" applyBorder="0" applyAlignment="0" applyProtection="0"/>
    <xf numFmtId="0" fontId="23" fillId="0" borderId="0"/>
  </cellStyleXfs>
  <cellXfs count="642">
    <xf numFmtId="0" fontId="0" fillId="0" borderId="0" xfId="0"/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0" fillId="0" borderId="0" xfId="0" applyBorder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66" fontId="1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" fontId="16" fillId="0" borderId="0" xfId="0" applyNumberFormat="1" applyFont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center" wrapText="1"/>
    </xf>
    <xf numFmtId="166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 vertical="center"/>
    </xf>
    <xf numFmtId="164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4" fontId="20" fillId="0" borderId="0" xfId="0" applyNumberFormat="1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14" fontId="20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2" fontId="20" fillId="0" borderId="1" xfId="0" applyNumberFormat="1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66" fontId="0" fillId="8" borderId="1" xfId="0" applyNumberForma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65" fontId="0" fillId="8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66" fontId="0" fillId="5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166" fontId="4" fillId="2" borderId="1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21" fillId="0" borderId="1" xfId="1" applyBorder="1" applyAlignment="1">
      <alignment horizontal="center" vertical="center"/>
    </xf>
    <xf numFmtId="165" fontId="21" fillId="0" borderId="1" xfId="1" applyNumberFormat="1" applyBorder="1" applyAlignment="1">
      <alignment horizontal="center" vertical="center"/>
    </xf>
    <xf numFmtId="166" fontId="21" fillId="8" borderId="1" xfId="1" applyNumberFormat="1" applyFill="1" applyBorder="1" applyAlignment="1">
      <alignment horizontal="center" vertical="center"/>
    </xf>
    <xf numFmtId="0" fontId="21" fillId="0" borderId="0" xfId="1" applyAlignment="1">
      <alignment horizontal="center" vertical="center"/>
    </xf>
    <xf numFmtId="0" fontId="22" fillId="0" borderId="1" xfId="2" applyBorder="1" applyAlignment="1">
      <alignment horizontal="center" vertical="center"/>
    </xf>
    <xf numFmtId="165" fontId="22" fillId="0" borderId="1" xfId="2" applyNumberFormat="1" applyBorder="1" applyAlignment="1">
      <alignment horizontal="center" vertical="center"/>
    </xf>
    <xf numFmtId="166" fontId="22" fillId="7" borderId="1" xfId="2" applyNumberFormat="1" applyFill="1" applyBorder="1" applyAlignment="1">
      <alignment horizontal="center" vertical="center"/>
    </xf>
    <xf numFmtId="4" fontId="21" fillId="0" borderId="0" xfId="1" applyNumberFormat="1" applyAlignment="1">
      <alignment horizontal="center" vertical="center"/>
    </xf>
    <xf numFmtId="166" fontId="21" fillId="7" borderId="0" xfId="1" applyNumberFormat="1" applyFill="1" applyAlignment="1">
      <alignment horizontal="center" vertical="center"/>
    </xf>
    <xf numFmtId="166" fontId="22" fillId="6" borderId="1" xfId="2" applyNumberFormat="1" applyFill="1" applyBorder="1" applyAlignment="1">
      <alignment horizontal="center" vertical="center"/>
    </xf>
    <xf numFmtId="2" fontId="21" fillId="6" borderId="0" xfId="1" applyNumberFormat="1" applyFill="1" applyAlignment="1">
      <alignment horizontal="center" vertical="center"/>
    </xf>
    <xf numFmtId="166" fontId="21" fillId="9" borderId="0" xfId="1" applyNumberFormat="1" applyFill="1" applyAlignment="1">
      <alignment horizontal="center" vertical="center"/>
    </xf>
    <xf numFmtId="2" fontId="21" fillId="0" borderId="0" xfId="1" applyNumberFormat="1" applyAlignment="1">
      <alignment horizontal="center" vertical="center"/>
    </xf>
    <xf numFmtId="166" fontId="22" fillId="9" borderId="1" xfId="2" applyNumberFormat="1" applyFill="1" applyBorder="1" applyAlignment="1">
      <alignment horizontal="center" vertical="center"/>
    </xf>
    <xf numFmtId="167" fontId="22" fillId="0" borderId="1" xfId="2" applyNumberFormat="1" applyBorder="1" applyAlignment="1">
      <alignment horizontal="center" vertical="center"/>
    </xf>
    <xf numFmtId="0" fontId="22" fillId="8" borderId="1" xfId="2" applyFill="1" applyBorder="1" applyAlignment="1">
      <alignment horizontal="center" vertical="center"/>
    </xf>
    <xf numFmtId="165" fontId="22" fillId="8" borderId="1" xfId="2" applyNumberFormat="1" applyFill="1" applyBorder="1" applyAlignment="1">
      <alignment horizontal="center" vertical="center"/>
    </xf>
    <xf numFmtId="166" fontId="22" fillId="8" borderId="1" xfId="2" applyNumberFormat="1" applyFill="1" applyBorder="1" applyAlignment="1">
      <alignment horizontal="center" vertical="center"/>
    </xf>
    <xf numFmtId="167" fontId="21" fillId="0" borderId="1" xfId="1" applyNumberFormat="1" applyBorder="1" applyAlignment="1">
      <alignment horizontal="center" vertical="center"/>
    </xf>
    <xf numFmtId="166" fontId="21" fillId="0" borderId="1" xfId="1" applyNumberFormat="1" applyBorder="1" applyAlignment="1">
      <alignment horizontal="center" vertical="center"/>
    </xf>
    <xf numFmtId="166" fontId="21" fillId="0" borderId="0" xfId="1" applyNumberFormat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165" fontId="4" fillId="2" borderId="1" xfId="2" applyNumberFormat="1" applyFont="1" applyFill="1" applyBorder="1" applyAlignment="1">
      <alignment horizontal="center" vertical="center" wrapText="1"/>
    </xf>
    <xf numFmtId="166" fontId="4" fillId="2" borderId="1" xfId="2" applyNumberFormat="1" applyFont="1" applyFill="1" applyBorder="1" applyAlignment="1">
      <alignment horizontal="center" vertical="center" wrapText="1"/>
    </xf>
    <xf numFmtId="0" fontId="21" fillId="8" borderId="0" xfId="1" applyFill="1" applyAlignment="1">
      <alignment horizontal="center" vertical="center"/>
    </xf>
    <xf numFmtId="166" fontId="22" fillId="0" borderId="1" xfId="2" applyNumberFormat="1" applyBorder="1" applyAlignment="1">
      <alignment horizontal="center" vertical="center"/>
    </xf>
    <xf numFmtId="167" fontId="22" fillId="8" borderId="1" xfId="2" applyNumberFormat="1" applyFill="1" applyBorder="1" applyAlignment="1">
      <alignment horizontal="center" vertical="center"/>
    </xf>
    <xf numFmtId="166" fontId="23" fillId="9" borderId="1" xfId="2" applyNumberFormat="1" applyFont="1" applyFill="1" applyBorder="1" applyAlignment="1">
      <alignment horizontal="center" vertical="center"/>
    </xf>
    <xf numFmtId="0" fontId="22" fillId="0" borderId="0" xfId="2" applyAlignment="1">
      <alignment horizontal="center" vertical="center"/>
    </xf>
    <xf numFmtId="166" fontId="22" fillId="8" borderId="0" xfId="2" applyNumberFormat="1" applyFill="1" applyAlignment="1">
      <alignment horizontal="center" vertical="center"/>
    </xf>
    <xf numFmtId="2" fontId="22" fillId="0" borderId="0" xfId="2" applyNumberFormat="1" applyAlignment="1">
      <alignment horizontal="center" vertical="center"/>
    </xf>
    <xf numFmtId="49" fontId="22" fillId="0" borderId="1" xfId="2" applyNumberFormat="1" applyBorder="1" applyAlignment="1">
      <alignment horizontal="center" vertical="center"/>
    </xf>
    <xf numFmtId="166" fontId="22" fillId="0" borderId="0" xfId="2" applyNumberFormat="1" applyAlignment="1">
      <alignment horizontal="center" vertical="center"/>
    </xf>
    <xf numFmtId="0" fontId="22" fillId="0" borderId="0" xfId="2" applyAlignment="1">
      <alignment horizontal="left" vertical="center"/>
    </xf>
    <xf numFmtId="0" fontId="24" fillId="0" borderId="0" xfId="2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0" fillId="8" borderId="1" xfId="0" applyNumberFormat="1" applyFill="1" applyBorder="1" applyAlignment="1">
      <alignment horizontal="center" vertical="center"/>
    </xf>
    <xf numFmtId="166" fontId="6" fillId="8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2" fontId="0" fillId="0" borderId="0" xfId="0" applyNumberFormat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1" xfId="0" applyBorder="1"/>
    <xf numFmtId="165" fontId="0" fillId="0" borderId="0" xfId="0" applyNumberFormat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6" fontId="4" fillId="0" borderId="0" xfId="0" applyNumberFormat="1" applyFont="1"/>
    <xf numFmtId="166" fontId="22" fillId="10" borderId="1" xfId="2" applyNumberFormat="1" applyFill="1" applyBorder="1" applyAlignment="1">
      <alignment horizontal="center" vertical="center"/>
    </xf>
    <xf numFmtId="166" fontId="23" fillId="10" borderId="1" xfId="2" applyNumberFormat="1" applyFont="1" applyFill="1" applyBorder="1" applyAlignment="1">
      <alignment horizontal="center" vertical="center"/>
    </xf>
    <xf numFmtId="0" fontId="22" fillId="10" borderId="1" xfId="2" applyFill="1" applyBorder="1" applyAlignment="1">
      <alignment horizontal="center" vertical="center"/>
    </xf>
    <xf numFmtId="165" fontId="22" fillId="10" borderId="1" xfId="2" applyNumberFormat="1" applyFill="1" applyBorder="1" applyAlignment="1">
      <alignment horizontal="center" vertical="center"/>
    </xf>
    <xf numFmtId="167" fontId="22" fillId="10" borderId="1" xfId="2" applyNumberFormat="1" applyFill="1" applyBorder="1" applyAlignment="1">
      <alignment horizontal="center" vertical="center"/>
    </xf>
    <xf numFmtId="0" fontId="22" fillId="11" borderId="1" xfId="2" applyFill="1" applyBorder="1" applyAlignment="1">
      <alignment horizontal="center" vertical="center"/>
    </xf>
    <xf numFmtId="165" fontId="22" fillId="11" borderId="1" xfId="2" applyNumberFormat="1" applyFill="1" applyBorder="1" applyAlignment="1">
      <alignment horizontal="center" vertical="center"/>
    </xf>
    <xf numFmtId="166" fontId="22" fillId="11" borderId="1" xfId="2" applyNumberFormat="1" applyFill="1" applyBorder="1" applyAlignment="1">
      <alignment horizontal="center" vertical="center"/>
    </xf>
    <xf numFmtId="0" fontId="22" fillId="4" borderId="1" xfId="2" applyFill="1" applyBorder="1" applyAlignment="1">
      <alignment horizontal="center" vertical="center"/>
    </xf>
    <xf numFmtId="165" fontId="22" fillId="4" borderId="1" xfId="2" applyNumberFormat="1" applyFill="1" applyBorder="1" applyAlignment="1">
      <alignment horizontal="center" vertical="center"/>
    </xf>
    <xf numFmtId="166" fontId="22" fillId="4" borderId="1" xfId="2" applyNumberFormat="1" applyFill="1" applyBorder="1" applyAlignment="1">
      <alignment horizontal="center" vertical="center"/>
    </xf>
    <xf numFmtId="0" fontId="22" fillId="7" borderId="1" xfId="2" applyFill="1" applyBorder="1" applyAlignment="1">
      <alignment horizontal="center" vertical="center"/>
    </xf>
    <xf numFmtId="165" fontId="22" fillId="7" borderId="1" xfId="2" applyNumberFormat="1" applyFill="1" applyBorder="1" applyAlignment="1">
      <alignment horizontal="center" vertical="center"/>
    </xf>
    <xf numFmtId="0" fontId="22" fillId="6" borderId="1" xfId="2" applyFill="1" applyBorder="1" applyAlignment="1">
      <alignment horizontal="center" vertical="center"/>
    </xf>
    <xf numFmtId="165" fontId="22" fillId="6" borderId="1" xfId="2" applyNumberFormat="1" applyFill="1" applyBorder="1" applyAlignment="1">
      <alignment horizontal="center" vertical="center"/>
    </xf>
    <xf numFmtId="0" fontId="22" fillId="9" borderId="1" xfId="2" applyFill="1" applyBorder="1" applyAlignment="1">
      <alignment horizontal="center" vertical="center"/>
    </xf>
    <xf numFmtId="165" fontId="22" fillId="9" borderId="1" xfId="2" applyNumberFormat="1" applyFill="1" applyBorder="1" applyAlignment="1">
      <alignment horizontal="center" vertical="center"/>
    </xf>
    <xf numFmtId="167" fontId="22" fillId="9" borderId="1" xfId="2" applyNumberFormat="1" applyFill="1" applyBorder="1" applyAlignment="1">
      <alignment horizontal="center" vertical="center"/>
    </xf>
    <xf numFmtId="4" fontId="21" fillId="12" borderId="0" xfId="1" applyNumberFormat="1" applyFill="1" applyAlignment="1">
      <alignment horizontal="center" vertical="center"/>
    </xf>
    <xf numFmtId="2" fontId="21" fillId="4" borderId="0" xfId="1" applyNumberFormat="1" applyFill="1" applyAlignment="1">
      <alignment horizontal="center" vertical="center"/>
    </xf>
    <xf numFmtId="166" fontId="22" fillId="13" borderId="1" xfId="2" applyNumberFormat="1" applyFill="1" applyBorder="1" applyAlignment="1">
      <alignment horizontal="center" vertical="center"/>
    </xf>
    <xf numFmtId="166" fontId="23" fillId="13" borderId="1" xfId="2" applyNumberFormat="1" applyFont="1" applyFill="1" applyBorder="1" applyAlignment="1">
      <alignment horizontal="center" vertical="center"/>
    </xf>
    <xf numFmtId="0" fontId="22" fillId="13" borderId="1" xfId="2" applyFill="1" applyBorder="1" applyAlignment="1">
      <alignment horizontal="center" vertical="center"/>
    </xf>
    <xf numFmtId="165" fontId="22" fillId="13" borderId="1" xfId="2" applyNumberFormat="1" applyFill="1" applyBorder="1" applyAlignment="1">
      <alignment horizontal="center" vertical="center"/>
    </xf>
    <xf numFmtId="2" fontId="21" fillId="13" borderId="0" xfId="1" applyNumberFormat="1" applyFill="1" applyAlignment="1">
      <alignment horizontal="center" vertical="center"/>
    </xf>
    <xf numFmtId="166" fontId="22" fillId="14" borderId="1" xfId="2" applyNumberFormat="1" applyFill="1" applyBorder="1" applyAlignment="1">
      <alignment horizontal="center" vertical="center"/>
    </xf>
    <xf numFmtId="0" fontId="22" fillId="14" borderId="1" xfId="2" applyFill="1" applyBorder="1" applyAlignment="1">
      <alignment horizontal="center" vertical="center"/>
    </xf>
    <xf numFmtId="165" fontId="22" fillId="14" borderId="1" xfId="2" applyNumberFormat="1" applyFill="1" applyBorder="1" applyAlignment="1">
      <alignment horizontal="center" vertical="center"/>
    </xf>
    <xf numFmtId="0" fontId="21" fillId="14" borderId="0" xfId="1" applyFill="1" applyAlignment="1">
      <alignment horizontal="center" vertical="center"/>
    </xf>
    <xf numFmtId="166" fontId="22" fillId="15" borderId="1" xfId="2" applyNumberFormat="1" applyFill="1" applyBorder="1" applyAlignment="1">
      <alignment horizontal="center" vertical="center"/>
    </xf>
    <xf numFmtId="0" fontId="22" fillId="15" borderId="1" xfId="2" applyFill="1" applyBorder="1" applyAlignment="1">
      <alignment horizontal="center" vertical="center"/>
    </xf>
    <xf numFmtId="165" fontId="22" fillId="15" borderId="1" xfId="2" applyNumberFormat="1" applyFill="1" applyBorder="1" applyAlignment="1">
      <alignment horizontal="center" vertical="center"/>
    </xf>
    <xf numFmtId="0" fontId="22" fillId="0" borderId="0" xfId="2" applyFill="1" applyBorder="1" applyAlignment="1">
      <alignment horizontal="center" vertical="center"/>
    </xf>
    <xf numFmtId="0" fontId="21" fillId="15" borderId="0" xfId="1" applyFill="1" applyAlignment="1">
      <alignment horizontal="center" vertical="center"/>
    </xf>
    <xf numFmtId="166" fontId="22" fillId="16" borderId="1" xfId="2" applyNumberFormat="1" applyFill="1" applyBorder="1" applyAlignment="1">
      <alignment horizontal="center" vertical="center"/>
    </xf>
    <xf numFmtId="166" fontId="14" fillId="16" borderId="1" xfId="2" applyNumberFormat="1" applyFont="1" applyFill="1" applyBorder="1" applyAlignment="1">
      <alignment horizontal="center" vertical="center"/>
    </xf>
    <xf numFmtId="0" fontId="22" fillId="16" borderId="1" xfId="2" applyFill="1" applyBorder="1" applyAlignment="1">
      <alignment horizontal="center" vertical="center"/>
    </xf>
    <xf numFmtId="165" fontId="22" fillId="16" borderId="1" xfId="2" applyNumberFormat="1" applyFill="1" applyBorder="1" applyAlignment="1">
      <alignment horizontal="center" vertical="center"/>
    </xf>
    <xf numFmtId="166" fontId="14" fillId="10" borderId="1" xfId="2" applyNumberFormat="1" applyFont="1" applyFill="1" applyBorder="1" applyAlignment="1">
      <alignment horizontal="center" vertical="center"/>
    </xf>
    <xf numFmtId="166" fontId="24" fillId="10" borderId="1" xfId="2" applyNumberFormat="1" applyFont="1" applyFill="1" applyBorder="1" applyAlignment="1">
      <alignment horizontal="center" vertical="center"/>
    </xf>
    <xf numFmtId="2" fontId="21" fillId="16" borderId="0" xfId="1" applyNumberFormat="1" applyFill="1" applyAlignment="1">
      <alignment horizontal="center" vertical="center"/>
    </xf>
    <xf numFmtId="0" fontId="21" fillId="17" borderId="0" xfId="1" applyFill="1" applyAlignment="1">
      <alignment horizontal="center" vertical="center"/>
    </xf>
    <xf numFmtId="0" fontId="22" fillId="17" borderId="1" xfId="2" applyFill="1" applyBorder="1" applyAlignment="1">
      <alignment horizontal="center" vertical="center"/>
    </xf>
    <xf numFmtId="165" fontId="22" fillId="17" borderId="1" xfId="2" applyNumberFormat="1" applyFill="1" applyBorder="1" applyAlignment="1">
      <alignment horizontal="center" vertical="center"/>
    </xf>
    <xf numFmtId="166" fontId="22" fillId="17" borderId="1" xfId="2" applyNumberFormat="1" applyFill="1" applyBorder="1" applyAlignment="1">
      <alignment horizontal="center" vertical="center"/>
    </xf>
    <xf numFmtId="49" fontId="22" fillId="17" borderId="1" xfId="2" applyNumberFormat="1" applyFill="1" applyBorder="1" applyAlignment="1">
      <alignment horizontal="center" vertical="center"/>
    </xf>
    <xf numFmtId="49" fontId="22" fillId="10" borderId="1" xfId="2" applyNumberForma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166" fontId="22" fillId="2" borderId="1" xfId="2" applyNumberFormat="1" applyFill="1" applyBorder="1" applyAlignment="1">
      <alignment horizontal="center" vertical="center"/>
    </xf>
    <xf numFmtId="0" fontId="22" fillId="2" borderId="1" xfId="2" applyFill="1" applyBorder="1" applyAlignment="1">
      <alignment horizontal="center" vertical="center"/>
    </xf>
    <xf numFmtId="165" fontId="22" fillId="2" borderId="1" xfId="2" applyNumberFormat="1" applyFill="1" applyBorder="1" applyAlignment="1">
      <alignment horizontal="center" vertical="center"/>
    </xf>
    <xf numFmtId="2" fontId="21" fillId="2" borderId="0" xfId="1" applyNumberFormat="1" applyFill="1" applyAlignment="1">
      <alignment horizontal="center" vertical="center"/>
    </xf>
    <xf numFmtId="2" fontId="21" fillId="14" borderId="0" xfId="1" applyNumberFormat="1" applyFill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43" fontId="27" fillId="0" borderId="0" xfId="3" applyFont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65" fontId="0" fillId="10" borderId="1" xfId="0" applyNumberFormat="1" applyFill="1" applyBorder="1" applyAlignment="1">
      <alignment horizontal="center" vertical="center"/>
    </xf>
    <xf numFmtId="166" fontId="0" fillId="10" borderId="1" xfId="0" applyNumberFormat="1" applyFill="1" applyBorder="1" applyAlignment="1">
      <alignment horizontal="center" vertical="center"/>
    </xf>
    <xf numFmtId="0" fontId="0" fillId="10" borderId="1" xfId="0" applyNumberFormat="1" applyFill="1" applyBorder="1" applyAlignment="1">
      <alignment horizontal="center" vertical="center"/>
    </xf>
    <xf numFmtId="166" fontId="6" fillId="10" borderId="1" xfId="0" applyNumberFormat="1" applyFont="1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49" fontId="0" fillId="10" borderId="1" xfId="0" applyNumberFormat="1" applyFill="1" applyBorder="1" applyAlignment="1">
      <alignment horizontal="center" vertical="center"/>
    </xf>
    <xf numFmtId="167" fontId="0" fillId="10" borderId="1" xfId="0" applyNumberFormat="1" applyFill="1" applyBorder="1" applyAlignment="1">
      <alignment horizontal="center" vertical="center"/>
    </xf>
    <xf numFmtId="0" fontId="21" fillId="18" borderId="0" xfId="1" applyFill="1" applyAlignment="1">
      <alignment horizontal="center" vertical="center"/>
    </xf>
    <xf numFmtId="0" fontId="22" fillId="18" borderId="1" xfId="2" applyFill="1" applyBorder="1" applyAlignment="1">
      <alignment horizontal="center" vertical="center"/>
    </xf>
    <xf numFmtId="165" fontId="22" fillId="18" borderId="1" xfId="2" applyNumberFormat="1" applyFill="1" applyBorder="1" applyAlignment="1">
      <alignment horizontal="center" vertical="center"/>
    </xf>
    <xf numFmtId="166" fontId="22" fillId="18" borderId="1" xfId="2" applyNumberFormat="1" applyFill="1" applyBorder="1" applyAlignment="1">
      <alignment horizontal="center" vertical="center"/>
    </xf>
    <xf numFmtId="166" fontId="22" fillId="19" borderId="1" xfId="2" applyNumberFormat="1" applyFill="1" applyBorder="1" applyAlignment="1">
      <alignment horizontal="center" vertical="center"/>
    </xf>
    <xf numFmtId="0" fontId="22" fillId="19" borderId="1" xfId="2" applyFill="1" applyBorder="1" applyAlignment="1">
      <alignment horizontal="center" vertical="center"/>
    </xf>
    <xf numFmtId="165" fontId="22" fillId="19" borderId="1" xfId="2" applyNumberFormat="1" applyFill="1" applyBorder="1" applyAlignment="1">
      <alignment horizontal="center" vertical="center"/>
    </xf>
    <xf numFmtId="0" fontId="21" fillId="19" borderId="0" xfId="1" applyFill="1" applyAlignment="1">
      <alignment horizontal="center" vertical="center"/>
    </xf>
    <xf numFmtId="14" fontId="0" fillId="8" borderId="1" xfId="0" applyNumberFormat="1" applyFill="1" applyBorder="1" applyAlignment="1">
      <alignment horizontal="center" vertical="center"/>
    </xf>
    <xf numFmtId="49" fontId="0" fillId="8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/>
    </xf>
    <xf numFmtId="0" fontId="4" fillId="0" borderId="0" xfId="0" applyFont="1"/>
    <xf numFmtId="0" fontId="0" fillId="0" borderId="0" xfId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6" fontId="0" fillId="6" borderId="1" xfId="0" applyNumberFormat="1" applyFill="1" applyBorder="1" applyAlignment="1">
      <alignment horizontal="center" vertical="center"/>
    </xf>
    <xf numFmtId="165" fontId="0" fillId="6" borderId="1" xfId="0" applyNumberFormat="1" applyFill="1" applyBorder="1" applyAlignment="1">
      <alignment horizontal="center" vertical="center"/>
    </xf>
    <xf numFmtId="0" fontId="21" fillId="6" borderId="0" xfId="1" applyFill="1" applyAlignment="1">
      <alignment horizontal="center" vertical="center"/>
    </xf>
    <xf numFmtId="166" fontId="0" fillId="0" borderId="0" xfId="0" applyNumberFormat="1"/>
    <xf numFmtId="14" fontId="9" fillId="0" borderId="1" xfId="0" applyNumberFormat="1" applyFont="1" applyBorder="1" applyAlignment="1">
      <alignment horizontal="center" vertical="center" wrapText="1"/>
    </xf>
    <xf numFmtId="0" fontId="21" fillId="2" borderId="0" xfId="1" applyFill="1" applyAlignment="1">
      <alignment horizontal="center" vertical="center"/>
    </xf>
    <xf numFmtId="14" fontId="9" fillId="0" borderId="0" xfId="0" applyNumberFormat="1" applyFont="1" applyBorder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0" fontId="30" fillId="0" borderId="0" xfId="4" applyFont="1" applyAlignment="1">
      <alignment horizontal="center" vertical="center"/>
    </xf>
    <xf numFmtId="4" fontId="31" fillId="0" borderId="0" xfId="5" applyNumberFormat="1" applyFont="1" applyAlignment="1">
      <alignment horizontal="center" vertical="center"/>
    </xf>
    <xf numFmtId="0" fontId="31" fillId="0" borderId="0" xfId="5" applyFont="1"/>
    <xf numFmtId="0" fontId="32" fillId="0" borderId="0" xfId="5" applyFont="1" applyAlignment="1">
      <alignment vertical="center" wrapText="1" shrinkToFit="1"/>
    </xf>
    <xf numFmtId="0" fontId="33" fillId="0" borderId="0" xfId="5" applyFont="1"/>
    <xf numFmtId="0" fontId="31" fillId="0" borderId="0" xfId="5" applyFont="1" applyAlignment="1">
      <alignment horizontal="center" vertical="center"/>
    </xf>
    <xf numFmtId="0" fontId="34" fillId="0" borderId="0" xfId="5" applyFont="1" applyAlignment="1">
      <alignment horizontal="center" vertical="center"/>
    </xf>
    <xf numFmtId="0" fontId="31" fillId="0" borderId="0" xfId="6" applyFont="1" applyAlignment="1">
      <alignment horizontal="center"/>
    </xf>
    <xf numFmtId="0" fontId="31" fillId="0" borderId="0" xfId="6" applyFont="1"/>
    <xf numFmtId="0" fontId="31" fillId="0" borderId="5" xfId="5" applyFont="1" applyBorder="1" applyAlignment="1">
      <alignment horizontal="center" vertical="center"/>
    </xf>
    <xf numFmtId="0" fontId="36" fillId="20" borderId="5" xfId="5" applyFont="1" applyFill="1" applyBorder="1" applyAlignment="1">
      <alignment horizontal="center" vertical="center" wrapText="1"/>
    </xf>
    <xf numFmtId="4" fontId="36" fillId="20" borderId="5" xfId="5" applyNumberFormat="1" applyFont="1" applyFill="1" applyBorder="1" applyAlignment="1">
      <alignment horizontal="center" vertical="center" wrapText="1"/>
    </xf>
    <xf numFmtId="0" fontId="38" fillId="20" borderId="5" xfId="5" applyFont="1" applyFill="1" applyBorder="1" applyAlignment="1">
      <alignment horizontal="center" vertical="center" wrapText="1"/>
    </xf>
    <xf numFmtId="4" fontId="38" fillId="20" borderId="5" xfId="5" applyNumberFormat="1" applyFont="1" applyFill="1" applyBorder="1" applyAlignment="1">
      <alignment horizontal="center" vertical="center" wrapText="1"/>
    </xf>
    <xf numFmtId="0" fontId="36" fillId="21" borderId="5" xfId="5" applyFont="1" applyFill="1" applyBorder="1" applyAlignment="1">
      <alignment horizontal="center" vertical="center" wrapText="1"/>
    </xf>
    <xf numFmtId="0" fontId="36" fillId="22" borderId="5" xfId="5" applyFont="1" applyFill="1" applyBorder="1" applyAlignment="1">
      <alignment horizontal="center" vertical="center" wrapText="1"/>
    </xf>
    <xf numFmtId="0" fontId="36" fillId="22" borderId="6" xfId="5" applyFont="1" applyFill="1" applyBorder="1" applyAlignment="1">
      <alignment horizontal="center" vertical="center" wrapText="1"/>
    </xf>
    <xf numFmtId="0" fontId="31" fillId="0" borderId="1" xfId="5" applyFont="1" applyBorder="1" applyAlignment="1">
      <alignment horizontal="center" vertical="center"/>
    </xf>
    <xf numFmtId="49" fontId="35" fillId="20" borderId="1" xfId="5" applyNumberFormat="1" applyFont="1" applyFill="1" applyBorder="1" applyAlignment="1">
      <alignment horizontal="center" vertical="center" wrapText="1"/>
    </xf>
    <xf numFmtId="49" fontId="35" fillId="21" borderId="1" xfId="5" applyNumberFormat="1" applyFont="1" applyFill="1" applyBorder="1" applyAlignment="1">
      <alignment horizontal="center" vertical="center" wrapText="1"/>
    </xf>
    <xf numFmtId="49" fontId="35" fillId="22" borderId="1" xfId="5" applyNumberFormat="1" applyFont="1" applyFill="1" applyBorder="1" applyAlignment="1">
      <alignment horizontal="center" vertical="center" wrapText="1"/>
    </xf>
    <xf numFmtId="49" fontId="35" fillId="22" borderId="8" xfId="5" applyNumberFormat="1" applyFont="1" applyFill="1" applyBorder="1" applyAlignment="1">
      <alignment horizontal="center" vertical="center" wrapText="1"/>
    </xf>
    <xf numFmtId="0" fontId="31" fillId="23" borderId="7" xfId="5" applyFont="1" applyFill="1" applyBorder="1" applyAlignment="1">
      <alignment horizontal="center" vertical="center"/>
    </xf>
    <xf numFmtId="0" fontId="31" fillId="23" borderId="1" xfId="5" applyFont="1" applyFill="1" applyBorder="1" applyAlignment="1">
      <alignment horizontal="center" vertical="center"/>
    </xf>
    <xf numFmtId="0" fontId="31" fillId="23" borderId="1" xfId="5" applyFont="1" applyFill="1" applyBorder="1" applyAlignment="1">
      <alignment horizontal="center" vertical="center" wrapText="1"/>
    </xf>
    <xf numFmtId="49" fontId="35" fillId="23" borderId="1" xfId="5" applyNumberFormat="1" applyFont="1" applyFill="1" applyBorder="1" applyAlignment="1">
      <alignment horizontal="center" vertical="center" wrapText="1"/>
    </xf>
    <xf numFmtId="49" fontId="35" fillId="23" borderId="8" xfId="5" applyNumberFormat="1" applyFont="1" applyFill="1" applyBorder="1" applyAlignment="1">
      <alignment horizontal="center" vertical="center" wrapText="1"/>
    </xf>
    <xf numFmtId="0" fontId="42" fillId="24" borderId="7" xfId="5" applyFont="1" applyFill="1" applyBorder="1" applyAlignment="1">
      <alignment horizontal="center" vertical="center"/>
    </xf>
    <xf numFmtId="0" fontId="30" fillId="24" borderId="1" xfId="5" applyFont="1" applyFill="1" applyBorder="1" applyAlignment="1">
      <alignment horizontal="center" vertical="center"/>
    </xf>
    <xf numFmtId="0" fontId="42" fillId="24" borderId="1" xfId="5" applyFont="1" applyFill="1" applyBorder="1" applyAlignment="1">
      <alignment horizontal="left" vertical="center" wrapText="1"/>
    </xf>
    <xf numFmtId="169" fontId="42" fillId="24" borderId="1" xfId="7" applyFont="1" applyFill="1" applyBorder="1" applyAlignment="1">
      <alignment horizontal="center" vertical="center"/>
    </xf>
    <xf numFmtId="164" fontId="42" fillId="24" borderId="1" xfId="5" applyNumberFormat="1" applyFont="1" applyFill="1" applyBorder="1" applyAlignment="1">
      <alignment horizontal="center" vertical="center"/>
    </xf>
    <xf numFmtId="4" fontId="30" fillId="24" borderId="1" xfId="5" applyNumberFormat="1" applyFont="1" applyFill="1" applyBorder="1" applyAlignment="1">
      <alignment horizontal="center" vertical="center"/>
    </xf>
    <xf numFmtId="4" fontId="42" fillId="24" borderId="1" xfId="5" applyNumberFormat="1" applyFont="1" applyFill="1" applyBorder="1" applyAlignment="1">
      <alignment horizontal="center" vertical="center"/>
    </xf>
    <xf numFmtId="4" fontId="43" fillId="24" borderId="1" xfId="5" applyNumberFormat="1" applyFont="1" applyFill="1" applyBorder="1" applyAlignment="1">
      <alignment horizontal="center" vertical="center" wrapText="1"/>
    </xf>
    <xf numFmtId="4" fontId="42" fillId="24" borderId="8" xfId="5" applyNumberFormat="1" applyFont="1" applyFill="1" applyBorder="1" applyAlignment="1">
      <alignment horizontal="center" vertical="center"/>
    </xf>
    <xf numFmtId="4" fontId="30" fillId="24" borderId="8" xfId="5" applyNumberFormat="1" applyFont="1" applyFill="1" applyBorder="1" applyAlignment="1">
      <alignment horizontal="center" vertical="center"/>
    </xf>
    <xf numFmtId="4" fontId="32" fillId="0" borderId="0" xfId="5" applyNumberFormat="1" applyFont="1" applyAlignment="1">
      <alignment vertical="center" wrapText="1" shrinkToFit="1"/>
    </xf>
    <xf numFmtId="4" fontId="43" fillId="22" borderId="1" xfId="5" applyNumberFormat="1" applyFont="1" applyFill="1" applyBorder="1" applyAlignment="1">
      <alignment horizontal="center" vertical="center" wrapText="1"/>
    </xf>
    <xf numFmtId="4" fontId="31" fillId="22" borderId="8" xfId="5" applyNumberFormat="1" applyFont="1" applyFill="1" applyBorder="1" applyAlignment="1">
      <alignment horizontal="center" vertical="center"/>
    </xf>
    <xf numFmtId="4" fontId="31" fillId="22" borderId="8" xfId="5" applyNumberFormat="1" applyFont="1" applyFill="1" applyBorder="1" applyAlignment="1">
      <alignment horizontal="center" vertical="center" wrapText="1"/>
    </xf>
    <xf numFmtId="4" fontId="30" fillId="0" borderId="0" xfId="5" applyNumberFormat="1" applyFont="1" applyAlignment="1">
      <alignment horizontal="center" vertical="center" wrapText="1"/>
    </xf>
    <xf numFmtId="0" fontId="34" fillId="0" borderId="1" xfId="5" applyFont="1" applyBorder="1" applyAlignment="1">
      <alignment horizontal="center" vertical="center"/>
    </xf>
    <xf numFmtId="0" fontId="42" fillId="17" borderId="7" xfId="5" applyFont="1" applyFill="1" applyBorder="1" applyAlignment="1">
      <alignment horizontal="center" vertical="center"/>
    </xf>
    <xf numFmtId="0" fontId="30" fillId="17" borderId="1" xfId="5" applyFont="1" applyFill="1" applyBorder="1" applyAlignment="1">
      <alignment horizontal="center" vertical="center"/>
    </xf>
    <xf numFmtId="0" fontId="42" fillId="17" borderId="1" xfId="5" applyFont="1" applyFill="1" applyBorder="1" applyAlignment="1">
      <alignment horizontal="left" vertical="center" wrapText="1"/>
    </xf>
    <xf numFmtId="169" fontId="42" fillId="17" borderId="1" xfId="7" applyFont="1" applyFill="1" applyBorder="1" applyAlignment="1">
      <alignment horizontal="center" vertical="center"/>
    </xf>
    <xf numFmtId="164" fontId="42" fillId="17" borderId="1" xfId="5" applyNumberFormat="1" applyFont="1" applyFill="1" applyBorder="1" applyAlignment="1">
      <alignment horizontal="center" vertical="center"/>
    </xf>
    <xf numFmtId="4" fontId="30" fillId="17" borderId="1" xfId="5" applyNumberFormat="1" applyFont="1" applyFill="1" applyBorder="1" applyAlignment="1">
      <alignment horizontal="center" vertical="center"/>
    </xf>
    <xf numFmtId="4" fontId="42" fillId="17" borderId="1" xfId="5" applyNumberFormat="1" applyFont="1" applyFill="1" applyBorder="1" applyAlignment="1">
      <alignment horizontal="center" vertical="center"/>
    </xf>
    <xf numFmtId="4" fontId="42" fillId="17" borderId="1" xfId="5" applyNumberFormat="1" applyFont="1" applyFill="1" applyBorder="1" applyAlignment="1">
      <alignment horizontal="center" vertical="center" wrapText="1"/>
    </xf>
    <xf numFmtId="4" fontId="44" fillId="17" borderId="1" xfId="5" applyNumberFormat="1" applyFont="1" applyFill="1" applyBorder="1" applyAlignment="1">
      <alignment horizontal="center" vertical="center" wrapText="1"/>
    </xf>
    <xf numFmtId="4" fontId="42" fillId="17" borderId="8" xfId="5" applyNumberFormat="1" applyFont="1" applyFill="1" applyBorder="1" applyAlignment="1">
      <alignment horizontal="center" vertical="center"/>
    </xf>
    <xf numFmtId="4" fontId="45" fillId="17" borderId="8" xfId="5" applyNumberFormat="1" applyFont="1" applyFill="1" applyBorder="1" applyAlignment="1">
      <alignment horizontal="center" vertical="center"/>
    </xf>
    <xf numFmtId="4" fontId="30" fillId="17" borderId="8" xfId="5" applyNumberFormat="1" applyFont="1" applyFill="1" applyBorder="1" applyAlignment="1">
      <alignment horizontal="center" vertical="center"/>
    </xf>
    <xf numFmtId="0" fontId="46" fillId="5" borderId="0" xfId="5" applyFont="1" applyFill="1" applyAlignment="1">
      <alignment vertical="center" wrapText="1" shrinkToFit="1"/>
    </xf>
    <xf numFmtId="4" fontId="47" fillId="5" borderId="1" xfId="5" applyNumberFormat="1" applyFont="1" applyFill="1" applyBorder="1" applyAlignment="1">
      <alignment horizontal="center" vertical="center" wrapText="1"/>
    </xf>
    <xf numFmtId="4" fontId="38" fillId="5" borderId="8" xfId="5" applyNumberFormat="1" applyFont="1" applyFill="1" applyBorder="1" applyAlignment="1">
      <alignment horizontal="center" vertical="center"/>
    </xf>
    <xf numFmtId="4" fontId="38" fillId="5" borderId="8" xfId="5" applyNumberFormat="1" applyFont="1" applyFill="1" applyBorder="1" applyAlignment="1">
      <alignment horizontal="center" vertical="center" wrapText="1"/>
    </xf>
    <xf numFmtId="4" fontId="48" fillId="0" borderId="0" xfId="5" applyNumberFormat="1" applyFont="1" applyAlignment="1">
      <alignment horizontal="center" vertical="center"/>
    </xf>
    <xf numFmtId="0" fontId="48" fillId="0" borderId="1" xfId="5" applyFont="1" applyBorder="1" applyAlignment="1">
      <alignment horizontal="center" vertical="center"/>
    </xf>
    <xf numFmtId="0" fontId="48" fillId="0" borderId="0" xfId="5" applyFont="1"/>
    <xf numFmtId="0" fontId="32" fillId="5" borderId="0" xfId="5" applyFont="1" applyFill="1" applyAlignment="1">
      <alignment vertical="center" wrapText="1" shrinkToFit="1"/>
    </xf>
    <xf numFmtId="4" fontId="43" fillId="5" borderId="1" xfId="5" applyNumberFormat="1" applyFont="1" applyFill="1" applyBorder="1" applyAlignment="1">
      <alignment horizontal="center" vertical="center" wrapText="1"/>
    </xf>
    <xf numFmtId="4" fontId="36" fillId="5" borderId="8" xfId="5" applyNumberFormat="1" applyFont="1" applyFill="1" applyBorder="1" applyAlignment="1">
      <alignment horizontal="center" vertical="center"/>
    </xf>
    <xf numFmtId="4" fontId="36" fillId="5" borderId="8" xfId="5" applyNumberFormat="1" applyFont="1" applyFill="1" applyBorder="1" applyAlignment="1">
      <alignment horizontal="center" vertical="center" wrapText="1"/>
    </xf>
    <xf numFmtId="0" fontId="46" fillId="0" borderId="0" xfId="5" applyFont="1" applyAlignment="1">
      <alignment vertical="center" wrapText="1" shrinkToFit="1"/>
    </xf>
    <xf numFmtId="4" fontId="30" fillId="10" borderId="0" xfId="5" applyNumberFormat="1" applyFont="1" applyFill="1" applyAlignment="1">
      <alignment horizontal="center" vertical="center" wrapText="1"/>
    </xf>
    <xf numFmtId="4" fontId="47" fillId="22" borderId="1" xfId="5" applyNumberFormat="1" applyFont="1" applyFill="1" applyBorder="1" applyAlignment="1">
      <alignment horizontal="center" vertical="center" wrapText="1"/>
    </xf>
    <xf numFmtId="4" fontId="48" fillId="22" borderId="8" xfId="5" applyNumberFormat="1" applyFont="1" applyFill="1" applyBorder="1" applyAlignment="1">
      <alignment horizontal="center" vertical="center"/>
    </xf>
    <xf numFmtId="4" fontId="31" fillId="17" borderId="1" xfId="5" applyNumberFormat="1" applyFont="1" applyFill="1" applyBorder="1" applyAlignment="1">
      <alignment horizontal="center" vertical="center"/>
    </xf>
    <xf numFmtId="4" fontId="48" fillId="17" borderId="1" xfId="5" applyNumberFormat="1" applyFont="1" applyFill="1" applyBorder="1" applyAlignment="1">
      <alignment horizontal="center" vertical="center" wrapText="1"/>
    </xf>
    <xf numFmtId="0" fontId="32" fillId="6" borderId="0" xfId="5" applyFont="1" applyFill="1" applyAlignment="1">
      <alignment vertical="center" wrapText="1" shrinkToFit="1"/>
    </xf>
    <xf numFmtId="4" fontId="48" fillId="0" borderId="0" xfId="5" applyNumberFormat="1" applyFont="1"/>
    <xf numFmtId="49" fontId="30" fillId="17" borderId="1" xfId="5" applyNumberFormat="1" applyFont="1" applyFill="1" applyBorder="1" applyAlignment="1">
      <alignment horizontal="center" vertical="center"/>
    </xf>
    <xf numFmtId="4" fontId="44" fillId="4" borderId="1" xfId="5" applyNumberFormat="1" applyFont="1" applyFill="1" applyBorder="1" applyAlignment="1">
      <alignment horizontal="center" vertical="center" wrapText="1"/>
    </xf>
    <xf numFmtId="4" fontId="31" fillId="0" borderId="0" xfId="5" applyNumberFormat="1" applyFont="1"/>
    <xf numFmtId="0" fontId="49" fillId="0" borderId="0" xfId="5" applyFont="1" applyAlignment="1">
      <alignment vertical="center" wrapText="1" shrinkToFit="1"/>
    </xf>
    <xf numFmtId="4" fontId="42" fillId="22" borderId="8" xfId="5" applyNumberFormat="1" applyFont="1" applyFill="1" applyBorder="1" applyAlignment="1">
      <alignment horizontal="center" vertical="center"/>
    </xf>
    <xf numFmtId="4" fontId="42" fillId="22" borderId="8" xfId="5" applyNumberFormat="1" applyFont="1" applyFill="1" applyBorder="1" applyAlignment="1">
      <alignment horizontal="center" vertical="center" wrapText="1"/>
    </xf>
    <xf numFmtId="0" fontId="49" fillId="0" borderId="0" xfId="5" applyFont="1"/>
    <xf numFmtId="0" fontId="42" fillId="0" borderId="0" xfId="5" applyFont="1"/>
    <xf numFmtId="0" fontId="42" fillId="0" borderId="1" xfId="5" applyFont="1" applyBorder="1" applyAlignment="1">
      <alignment horizontal="center" vertical="center"/>
    </xf>
    <xf numFmtId="0" fontId="42" fillId="17" borderId="10" xfId="5" applyFont="1" applyFill="1" applyBorder="1" applyAlignment="1">
      <alignment horizontal="center" vertical="center"/>
    </xf>
    <xf numFmtId="0" fontId="30" fillId="17" borderId="11" xfId="5" applyFont="1" applyFill="1" applyBorder="1" applyAlignment="1">
      <alignment horizontal="center" vertical="center"/>
    </xf>
    <xf numFmtId="0" fontId="42" fillId="17" borderId="11" xfId="5" applyFont="1" applyFill="1" applyBorder="1" applyAlignment="1">
      <alignment horizontal="left" vertical="center" wrapText="1"/>
    </xf>
    <xf numFmtId="169" fontId="42" fillId="17" borderId="11" xfId="7" applyFont="1" applyFill="1" applyBorder="1" applyAlignment="1">
      <alignment horizontal="center" vertical="center"/>
    </xf>
    <xf numFmtId="164" fontId="42" fillId="17" borderId="11" xfId="5" applyNumberFormat="1" applyFont="1" applyFill="1" applyBorder="1" applyAlignment="1">
      <alignment horizontal="center" vertical="center"/>
    </xf>
    <xf numFmtId="4" fontId="30" fillId="17" borderId="11" xfId="5" applyNumberFormat="1" applyFont="1" applyFill="1" applyBorder="1" applyAlignment="1">
      <alignment horizontal="center" vertical="center"/>
    </xf>
    <xf numFmtId="4" fontId="42" fillId="17" borderId="11" xfId="5" applyNumberFormat="1" applyFont="1" applyFill="1" applyBorder="1" applyAlignment="1">
      <alignment horizontal="center" vertical="center"/>
    </xf>
    <xf numFmtId="4" fontId="42" fillId="17" borderId="12" xfId="5" applyNumberFormat="1" applyFont="1" applyFill="1" applyBorder="1" applyAlignment="1">
      <alignment horizontal="center" vertical="center"/>
    </xf>
    <xf numFmtId="0" fontId="50" fillId="0" borderId="0" xfId="5" applyFont="1" applyAlignment="1">
      <alignment vertical="center" wrapText="1" shrinkToFit="1"/>
    </xf>
    <xf numFmtId="4" fontId="51" fillId="22" borderId="1" xfId="5" applyNumberFormat="1" applyFont="1" applyFill="1" applyBorder="1" applyAlignment="1">
      <alignment horizontal="center" vertical="center" wrapText="1"/>
    </xf>
    <xf numFmtId="4" fontId="52" fillId="22" borderId="8" xfId="5" applyNumberFormat="1" applyFont="1" applyFill="1" applyBorder="1" applyAlignment="1">
      <alignment horizontal="center" vertical="center"/>
    </xf>
    <xf numFmtId="4" fontId="52" fillId="22" borderId="8" xfId="5" applyNumberFormat="1" applyFont="1" applyFill="1" applyBorder="1" applyAlignment="1">
      <alignment horizontal="center" vertical="center" wrapText="1"/>
    </xf>
    <xf numFmtId="0" fontId="50" fillId="0" borderId="0" xfId="5" applyFont="1"/>
    <xf numFmtId="0" fontId="52" fillId="0" borderId="0" xfId="5" applyFont="1"/>
    <xf numFmtId="0" fontId="52" fillId="0" borderId="1" xfId="5" applyFont="1" applyBorder="1" applyAlignment="1">
      <alignment horizontal="center" vertical="center"/>
    </xf>
    <xf numFmtId="0" fontId="42" fillId="4" borderId="7" xfId="5" applyFont="1" applyFill="1" applyBorder="1" applyAlignment="1">
      <alignment horizontal="center" vertical="center"/>
    </xf>
    <xf numFmtId="0" fontId="30" fillId="4" borderId="1" xfId="5" applyFont="1" applyFill="1" applyBorder="1" applyAlignment="1">
      <alignment horizontal="center" vertical="center"/>
    </xf>
    <xf numFmtId="0" fontId="42" fillId="4" borderId="1" xfId="5" applyFont="1" applyFill="1" applyBorder="1" applyAlignment="1">
      <alignment horizontal="left" vertical="center" wrapText="1"/>
    </xf>
    <xf numFmtId="169" fontId="42" fillId="4" borderId="1" xfId="7" applyFont="1" applyFill="1" applyBorder="1" applyAlignment="1">
      <alignment horizontal="center" vertical="center"/>
    </xf>
    <xf numFmtId="164" fontId="42" fillId="4" borderId="1" xfId="5" applyNumberFormat="1" applyFont="1" applyFill="1" applyBorder="1" applyAlignment="1">
      <alignment horizontal="center" vertical="center"/>
    </xf>
    <xf numFmtId="4" fontId="30" fillId="4" borderId="1" xfId="5" applyNumberFormat="1" applyFont="1" applyFill="1" applyBorder="1" applyAlignment="1">
      <alignment horizontal="center" vertical="center"/>
    </xf>
    <xf numFmtId="4" fontId="42" fillId="4" borderId="1" xfId="5" applyNumberFormat="1" applyFont="1" applyFill="1" applyBorder="1" applyAlignment="1">
      <alignment horizontal="center" vertical="center"/>
    </xf>
    <xf numFmtId="4" fontId="43" fillId="4" borderId="1" xfId="5" applyNumberFormat="1" applyFont="1" applyFill="1" applyBorder="1" applyAlignment="1">
      <alignment horizontal="center" vertical="center" wrapText="1"/>
    </xf>
    <xf numFmtId="4" fontId="42" fillId="4" borderId="2" xfId="5" applyNumberFormat="1" applyFont="1" applyFill="1" applyBorder="1" applyAlignment="1">
      <alignment horizontal="center" vertical="center"/>
    </xf>
    <xf numFmtId="4" fontId="42" fillId="4" borderId="9" xfId="5" applyNumberFormat="1" applyFont="1" applyFill="1" applyBorder="1" applyAlignment="1">
      <alignment horizontal="center" vertical="center"/>
    </xf>
    <xf numFmtId="4" fontId="30" fillId="4" borderId="8" xfId="5" applyNumberFormat="1" applyFont="1" applyFill="1" applyBorder="1" applyAlignment="1">
      <alignment horizontal="center" vertical="center"/>
    </xf>
    <xf numFmtId="4" fontId="35" fillId="23" borderId="8" xfId="5" applyNumberFormat="1" applyFont="1" applyFill="1" applyBorder="1" applyAlignment="1">
      <alignment horizontal="center" vertical="center" wrapText="1"/>
    </xf>
    <xf numFmtId="0" fontId="42" fillId="2" borderId="7" xfId="5" applyFont="1" applyFill="1" applyBorder="1" applyAlignment="1">
      <alignment horizontal="center" vertical="center"/>
    </xf>
    <xf numFmtId="0" fontId="30" fillId="2" borderId="1" xfId="5" applyFont="1" applyFill="1" applyBorder="1" applyAlignment="1">
      <alignment horizontal="center" vertical="center"/>
    </xf>
    <xf numFmtId="0" fontId="42" fillId="2" borderId="1" xfId="5" applyFont="1" applyFill="1" applyBorder="1" applyAlignment="1">
      <alignment horizontal="left" vertical="center" wrapText="1"/>
    </xf>
    <xf numFmtId="169" fontId="42" fillId="2" borderId="1" xfId="7" applyFont="1" applyFill="1" applyBorder="1" applyAlignment="1">
      <alignment horizontal="center" vertical="center"/>
    </xf>
    <xf numFmtId="164" fontId="42" fillId="2" borderId="1" xfId="5" applyNumberFormat="1" applyFont="1" applyFill="1" applyBorder="1" applyAlignment="1">
      <alignment horizontal="center" vertical="center"/>
    </xf>
    <xf numFmtId="4" fontId="30" fillId="2" borderId="1" xfId="5" applyNumberFormat="1" applyFont="1" applyFill="1" applyBorder="1" applyAlignment="1">
      <alignment horizontal="center" vertical="center"/>
    </xf>
    <xf numFmtId="4" fontId="42" fillId="2" borderId="1" xfId="5" applyNumberFormat="1" applyFont="1" applyFill="1" applyBorder="1" applyAlignment="1">
      <alignment horizontal="center" vertical="center"/>
    </xf>
    <xf numFmtId="4" fontId="53" fillId="2" borderId="1" xfId="5" applyNumberFormat="1" applyFont="1" applyFill="1" applyBorder="1" applyAlignment="1">
      <alignment horizontal="center" vertical="center" wrapText="1"/>
    </xf>
    <xf numFmtId="4" fontId="42" fillId="2" borderId="8" xfId="5" applyNumberFormat="1" applyFont="1" applyFill="1" applyBorder="1" applyAlignment="1">
      <alignment horizontal="center" vertical="center"/>
    </xf>
    <xf numFmtId="4" fontId="45" fillId="2" borderId="8" xfId="5" applyNumberFormat="1" applyFont="1" applyFill="1" applyBorder="1" applyAlignment="1">
      <alignment horizontal="center" vertical="center"/>
    </xf>
    <xf numFmtId="0" fontId="42" fillId="0" borderId="0" xfId="5" applyFont="1" applyAlignment="1">
      <alignment horizontal="center" vertical="center"/>
    </xf>
    <xf numFmtId="4" fontId="42" fillId="2" borderId="1" xfId="5" applyNumberFormat="1" applyFont="1" applyFill="1" applyBorder="1" applyAlignment="1">
      <alignment horizontal="center" vertical="center" wrapText="1"/>
    </xf>
    <xf numFmtId="0" fontId="32" fillId="10" borderId="0" xfId="5" applyFont="1" applyFill="1" applyAlignment="1">
      <alignment vertical="center" wrapText="1" shrinkToFit="1"/>
    </xf>
    <xf numFmtId="0" fontId="42" fillId="2" borderId="13" xfId="5" applyFont="1" applyFill="1" applyBorder="1" applyAlignment="1">
      <alignment horizontal="center" vertical="center"/>
    </xf>
    <xf numFmtId="0" fontId="30" fillId="2" borderId="14" xfId="5" applyFont="1" applyFill="1" applyBorder="1" applyAlignment="1">
      <alignment horizontal="center" vertical="center"/>
    </xf>
    <xf numFmtId="0" fontId="42" fillId="2" borderId="14" xfId="5" applyFont="1" applyFill="1" applyBorder="1" applyAlignment="1">
      <alignment horizontal="left" vertical="center" wrapText="1"/>
    </xf>
    <xf numFmtId="169" fontId="42" fillId="2" borderId="14" xfId="7" applyFont="1" applyFill="1" applyBorder="1" applyAlignment="1">
      <alignment horizontal="center" vertical="center"/>
    </xf>
    <xf numFmtId="164" fontId="42" fillId="2" borderId="14" xfId="5" applyNumberFormat="1" applyFont="1" applyFill="1" applyBorder="1" applyAlignment="1">
      <alignment horizontal="center" vertical="center"/>
    </xf>
    <xf numFmtId="4" fontId="30" fillId="2" borderId="14" xfId="5" applyNumberFormat="1" applyFont="1" applyFill="1" applyBorder="1" applyAlignment="1">
      <alignment horizontal="center" vertical="center"/>
    </xf>
    <xf numFmtId="4" fontId="42" fillId="2" borderId="14" xfId="5" applyNumberFormat="1" applyFont="1" applyFill="1" applyBorder="1" applyAlignment="1">
      <alignment horizontal="center" vertical="center"/>
    </xf>
    <xf numFmtId="4" fontId="42" fillId="2" borderId="14" xfId="5" applyNumberFormat="1" applyFont="1" applyFill="1" applyBorder="1" applyAlignment="1">
      <alignment horizontal="center" vertical="center" wrapText="1"/>
    </xf>
    <xf numFmtId="4" fontId="53" fillId="2" borderId="14" xfId="5" applyNumberFormat="1" applyFont="1" applyFill="1" applyBorder="1" applyAlignment="1">
      <alignment horizontal="center" vertical="center" wrapText="1"/>
    </xf>
    <xf numFmtId="4" fontId="42" fillId="2" borderId="15" xfId="5" applyNumberFormat="1" applyFont="1" applyFill="1" applyBorder="1" applyAlignment="1">
      <alignment horizontal="center" vertical="center"/>
    </xf>
    <xf numFmtId="4" fontId="45" fillId="2" borderId="15" xfId="5" applyNumberFormat="1" applyFont="1" applyFill="1" applyBorder="1" applyAlignment="1">
      <alignment horizontal="center" vertical="center"/>
    </xf>
    <xf numFmtId="4" fontId="42" fillId="2" borderId="16" xfId="5" applyNumberFormat="1" applyFont="1" applyFill="1" applyBorder="1" applyAlignment="1">
      <alignment horizontal="center" vertical="center"/>
    </xf>
    <xf numFmtId="4" fontId="31" fillId="22" borderId="15" xfId="5" applyNumberFormat="1" applyFont="1" applyFill="1" applyBorder="1" applyAlignment="1">
      <alignment horizontal="center" vertical="center"/>
    </xf>
    <xf numFmtId="4" fontId="31" fillId="22" borderId="15" xfId="5" applyNumberFormat="1" applyFont="1" applyFill="1" applyBorder="1" applyAlignment="1">
      <alignment horizontal="center" vertical="center" wrapText="1"/>
    </xf>
    <xf numFmtId="0" fontId="52" fillId="10" borderId="4" xfId="5" applyFont="1" applyFill="1" applyBorder="1" applyAlignment="1">
      <alignment horizontal="center" vertical="center"/>
    </xf>
    <xf numFmtId="0" fontId="55" fillId="10" borderId="5" xfId="5" applyFont="1" applyFill="1" applyBorder="1" applyAlignment="1">
      <alignment horizontal="center" vertical="center"/>
    </xf>
    <xf numFmtId="0" fontId="52" fillId="10" borderId="5" xfId="5" applyFont="1" applyFill="1" applyBorder="1" applyAlignment="1">
      <alignment horizontal="left" vertical="center" wrapText="1"/>
    </xf>
    <xf numFmtId="169" fontId="52" fillId="10" borderId="5" xfId="7" applyFont="1" applyFill="1" applyBorder="1" applyAlignment="1">
      <alignment horizontal="center" vertical="center"/>
    </xf>
    <xf numFmtId="164" fontId="52" fillId="10" borderId="5" xfId="5" applyNumberFormat="1" applyFont="1" applyFill="1" applyBorder="1" applyAlignment="1">
      <alignment horizontal="center" vertical="center"/>
    </xf>
    <xf numFmtId="4" fontId="55" fillId="10" borderId="5" xfId="5" applyNumberFormat="1" applyFont="1" applyFill="1" applyBorder="1" applyAlignment="1">
      <alignment horizontal="center" vertical="center"/>
    </xf>
    <xf numFmtId="4" fontId="52" fillId="20" borderId="5" xfId="5" applyNumberFormat="1" applyFont="1" applyFill="1" applyBorder="1" applyAlignment="1">
      <alignment horizontal="center" vertical="center"/>
    </xf>
    <xf numFmtId="4" fontId="52" fillId="21" borderId="5" xfId="5" applyNumberFormat="1" applyFont="1" applyFill="1" applyBorder="1" applyAlignment="1">
      <alignment horizontal="center" vertical="center"/>
    </xf>
    <xf numFmtId="4" fontId="45" fillId="22" borderId="5" xfId="5" applyNumberFormat="1" applyFont="1" applyFill="1" applyBorder="1" applyAlignment="1">
      <alignment horizontal="center" vertical="center" wrapText="1"/>
    </xf>
    <xf numFmtId="4" fontId="56" fillId="22" borderId="5" xfId="5" applyNumberFormat="1" applyFont="1" applyFill="1" applyBorder="1" applyAlignment="1">
      <alignment horizontal="center" vertical="center" wrapText="1"/>
    </xf>
    <xf numFmtId="4" fontId="52" fillId="22" borderId="6" xfId="5" applyNumberFormat="1" applyFont="1" applyFill="1" applyBorder="1" applyAlignment="1">
      <alignment horizontal="center" vertical="center"/>
    </xf>
    <xf numFmtId="4" fontId="55" fillId="22" borderId="6" xfId="5" applyNumberFormat="1" applyFont="1" applyFill="1" applyBorder="1" applyAlignment="1">
      <alignment horizontal="center" vertical="center"/>
    </xf>
    <xf numFmtId="0" fontId="57" fillId="0" borderId="0" xfId="5" applyFont="1" applyAlignment="1">
      <alignment vertical="center" wrapText="1" shrinkToFit="1"/>
    </xf>
    <xf numFmtId="0" fontId="52" fillId="0" borderId="0" xfId="5" applyFont="1" applyAlignment="1">
      <alignment horizontal="center" vertical="center"/>
    </xf>
    <xf numFmtId="0" fontId="52" fillId="10" borderId="18" xfId="5" applyFont="1" applyFill="1" applyBorder="1" applyAlignment="1">
      <alignment horizontal="center" vertical="center"/>
    </xf>
    <xf numFmtId="0" fontId="55" fillId="10" borderId="19" xfId="5" applyFont="1" applyFill="1" applyBorder="1" applyAlignment="1">
      <alignment horizontal="center" vertical="center"/>
    </xf>
    <xf numFmtId="0" fontId="52" fillId="10" borderId="19" xfId="5" applyFont="1" applyFill="1" applyBorder="1" applyAlignment="1">
      <alignment horizontal="left" vertical="center" wrapText="1"/>
    </xf>
    <xf numFmtId="169" fontId="52" fillId="10" borderId="19" xfId="7" applyFont="1" applyFill="1" applyBorder="1" applyAlignment="1">
      <alignment horizontal="center" vertical="center"/>
    </xf>
    <xf numFmtId="164" fontId="52" fillId="10" borderId="19" xfId="5" applyNumberFormat="1" applyFont="1" applyFill="1" applyBorder="1" applyAlignment="1">
      <alignment horizontal="center" vertical="center"/>
    </xf>
    <xf numFmtId="4" fontId="55" fillId="10" borderId="19" xfId="5" applyNumberFormat="1" applyFont="1" applyFill="1" applyBorder="1" applyAlignment="1">
      <alignment horizontal="center" vertical="center"/>
    </xf>
    <xf numFmtId="4" fontId="52" fillId="25" borderId="19" xfId="5" applyNumberFormat="1" applyFont="1" applyFill="1" applyBorder="1" applyAlignment="1">
      <alignment horizontal="center" vertical="center"/>
    </xf>
    <xf numFmtId="4" fontId="52" fillId="21" borderId="19" xfId="5" applyNumberFormat="1" applyFont="1" applyFill="1" applyBorder="1" applyAlignment="1">
      <alignment horizontal="center" vertical="center"/>
    </xf>
    <xf numFmtId="4" fontId="45" fillId="22" borderId="19" xfId="5" applyNumberFormat="1" applyFont="1" applyFill="1" applyBorder="1" applyAlignment="1">
      <alignment horizontal="center" vertical="center" wrapText="1"/>
    </xf>
    <xf numFmtId="4" fontId="56" fillId="25" borderId="19" xfId="5" applyNumberFormat="1" applyFont="1" applyFill="1" applyBorder="1" applyAlignment="1">
      <alignment horizontal="center" vertical="center" wrapText="1"/>
    </xf>
    <xf numFmtId="4" fontId="52" fillId="22" borderId="20" xfId="5" applyNumberFormat="1" applyFont="1" applyFill="1" applyBorder="1" applyAlignment="1">
      <alignment horizontal="center" vertical="center"/>
    </xf>
    <xf numFmtId="4" fontId="55" fillId="25" borderId="20" xfId="5" applyNumberFormat="1" applyFont="1" applyFill="1" applyBorder="1" applyAlignment="1">
      <alignment horizontal="center" vertical="center"/>
    </xf>
    <xf numFmtId="4" fontId="52" fillId="25" borderId="20" xfId="5" applyNumberFormat="1" applyFont="1" applyFill="1" applyBorder="1" applyAlignment="1">
      <alignment horizontal="center" vertical="center"/>
    </xf>
    <xf numFmtId="0" fontId="42" fillId="2" borderId="21" xfId="5" applyFont="1" applyFill="1" applyBorder="1" applyAlignment="1">
      <alignment horizontal="center" vertical="center"/>
    </xf>
    <xf numFmtId="0" fontId="36" fillId="2" borderId="22" xfId="5" applyFont="1" applyFill="1" applyBorder="1" applyAlignment="1">
      <alignment horizontal="center" vertical="center"/>
    </xf>
    <xf numFmtId="0" fontId="42" fillId="2" borderId="22" xfId="5" applyFont="1" applyFill="1" applyBorder="1" applyAlignment="1">
      <alignment horizontal="left" vertical="center" wrapText="1"/>
    </xf>
    <xf numFmtId="169" fontId="42" fillId="2" borderId="22" xfId="7" applyFont="1" applyFill="1" applyBorder="1" applyAlignment="1">
      <alignment horizontal="center" vertical="center"/>
    </xf>
    <xf numFmtId="164" fontId="42" fillId="2" borderId="22" xfId="5" applyNumberFormat="1" applyFont="1" applyFill="1" applyBorder="1" applyAlignment="1">
      <alignment horizontal="center" vertical="center"/>
    </xf>
    <xf numFmtId="4" fontId="30" fillId="2" borderId="22" xfId="5" applyNumberFormat="1" applyFont="1" applyFill="1" applyBorder="1" applyAlignment="1">
      <alignment horizontal="center" vertical="center"/>
    </xf>
    <xf numFmtId="4" fontId="31" fillId="2" borderId="22" xfId="5" applyNumberFormat="1" applyFont="1" applyFill="1" applyBorder="1" applyAlignment="1">
      <alignment horizontal="center" vertical="center"/>
    </xf>
    <xf numFmtId="0" fontId="45" fillId="2" borderId="22" xfId="5" applyFont="1" applyFill="1" applyBorder="1" applyAlignment="1">
      <alignment horizontal="center" vertical="center" wrapText="1"/>
    </xf>
    <xf numFmtId="4" fontId="43" fillId="2" borderId="22" xfId="5" applyNumberFormat="1" applyFont="1" applyFill="1" applyBorder="1" applyAlignment="1">
      <alignment horizontal="center" vertical="center" wrapText="1"/>
    </xf>
    <xf numFmtId="4" fontId="42" fillId="2" borderId="23" xfId="8" applyNumberFormat="1" applyFont="1" applyFill="1" applyBorder="1" applyAlignment="1">
      <alignment horizontal="center" vertical="center" wrapText="1"/>
    </xf>
    <xf numFmtId="4" fontId="43" fillId="25" borderId="1" xfId="5" applyNumberFormat="1" applyFont="1" applyFill="1" applyBorder="1" applyAlignment="1">
      <alignment horizontal="center" vertical="center"/>
    </xf>
    <xf numFmtId="4" fontId="23" fillId="25" borderId="8" xfId="8" applyNumberFormat="1" applyFill="1" applyBorder="1" applyAlignment="1">
      <alignment horizontal="center" vertical="center" wrapText="1"/>
    </xf>
    <xf numFmtId="0" fontId="42" fillId="2" borderId="10" xfId="5" applyFont="1" applyFill="1" applyBorder="1" applyAlignment="1">
      <alignment horizontal="center" vertical="center"/>
    </xf>
    <xf numFmtId="0" fontId="36" fillId="2" borderId="11" xfId="5" applyFont="1" applyFill="1" applyBorder="1" applyAlignment="1">
      <alignment horizontal="center" vertical="center"/>
    </xf>
    <xf numFmtId="0" fontId="42" fillId="2" borderId="11" xfId="5" applyFont="1" applyFill="1" applyBorder="1" applyAlignment="1">
      <alignment horizontal="left" vertical="center" wrapText="1"/>
    </xf>
    <xf numFmtId="169" fontId="42" fillId="2" borderId="11" xfId="7" applyFont="1" applyFill="1" applyBorder="1" applyAlignment="1">
      <alignment horizontal="center" vertical="center"/>
    </xf>
    <xf numFmtId="164" fontId="42" fillId="2" borderId="11" xfId="5" applyNumberFormat="1" applyFont="1" applyFill="1" applyBorder="1" applyAlignment="1">
      <alignment horizontal="center" vertical="center"/>
    </xf>
    <xf numFmtId="4" fontId="30" fillId="2" borderId="11" xfId="5" applyNumberFormat="1" applyFont="1" applyFill="1" applyBorder="1" applyAlignment="1">
      <alignment horizontal="center" vertical="center"/>
    </xf>
    <xf numFmtId="4" fontId="31" fillId="2" borderId="11" xfId="5" applyNumberFormat="1" applyFont="1" applyFill="1" applyBorder="1" applyAlignment="1">
      <alignment horizontal="center" vertical="center"/>
    </xf>
    <xf numFmtId="0" fontId="45" fillId="2" borderId="11" xfId="5" applyFont="1" applyFill="1" applyBorder="1" applyAlignment="1">
      <alignment horizontal="center" vertical="center" wrapText="1"/>
    </xf>
    <xf numFmtId="4" fontId="43" fillId="2" borderId="11" xfId="5" applyNumberFormat="1" applyFont="1" applyFill="1" applyBorder="1" applyAlignment="1">
      <alignment horizontal="center" vertical="center" wrapText="1"/>
    </xf>
    <xf numFmtId="4" fontId="31" fillId="2" borderId="12" xfId="5" applyNumberFormat="1" applyFont="1" applyFill="1" applyBorder="1" applyAlignment="1">
      <alignment horizontal="center" vertical="center"/>
    </xf>
    <xf numFmtId="4" fontId="42" fillId="2" borderId="12" xfId="8" applyNumberFormat="1" applyFont="1" applyFill="1" applyBorder="1" applyAlignment="1">
      <alignment horizontal="center" vertical="center" wrapText="1"/>
    </xf>
    <xf numFmtId="4" fontId="43" fillId="25" borderId="22" xfId="5" applyNumberFormat="1" applyFont="1" applyFill="1" applyBorder="1" applyAlignment="1">
      <alignment horizontal="center" vertical="center"/>
    </xf>
    <xf numFmtId="4" fontId="31" fillId="25" borderId="23" xfId="5" applyNumberFormat="1" applyFont="1" applyFill="1" applyBorder="1" applyAlignment="1">
      <alignment horizontal="center" vertical="center"/>
    </xf>
    <xf numFmtId="4" fontId="31" fillId="25" borderId="23" xfId="5" applyNumberFormat="1" applyFont="1" applyFill="1" applyBorder="1" applyAlignment="1">
      <alignment horizontal="center" vertical="center" wrapText="1"/>
    </xf>
    <xf numFmtId="0" fontId="31" fillId="0" borderId="24" xfId="5" applyFont="1" applyBorder="1"/>
    <xf numFmtId="0" fontId="36" fillId="0" borderId="25" xfId="5" applyFont="1" applyBorder="1" applyAlignment="1">
      <alignment horizontal="center" vertical="center"/>
    </xf>
    <xf numFmtId="0" fontId="31" fillId="0" borderId="25" xfId="5" applyFont="1" applyBorder="1"/>
    <xf numFmtId="4" fontId="36" fillId="0" borderId="25" xfId="5" applyNumberFormat="1" applyFont="1" applyBorder="1" applyAlignment="1">
      <alignment horizontal="center" vertical="center"/>
    </xf>
    <xf numFmtId="169" fontId="31" fillId="0" borderId="25" xfId="5" applyNumberFormat="1" applyFont="1" applyBorder="1"/>
    <xf numFmtId="4" fontId="36" fillId="20" borderId="25" xfId="5" applyNumberFormat="1" applyFont="1" applyFill="1" applyBorder="1" applyAlignment="1">
      <alignment horizontal="center" vertical="center"/>
    </xf>
    <xf numFmtId="4" fontId="36" fillId="20" borderId="26" xfId="5" applyNumberFormat="1" applyFont="1" applyFill="1" applyBorder="1" applyAlignment="1">
      <alignment horizontal="center" vertical="center"/>
    </xf>
    <xf numFmtId="4" fontId="59" fillId="20" borderId="27" xfId="5" applyNumberFormat="1" applyFont="1" applyFill="1" applyBorder="1" applyAlignment="1">
      <alignment horizontal="center" vertical="center"/>
    </xf>
    <xf numFmtId="4" fontId="36" fillId="20" borderId="28" xfId="5" applyNumberFormat="1" applyFont="1" applyFill="1" applyBorder="1" applyAlignment="1">
      <alignment horizontal="center" vertical="center"/>
    </xf>
    <xf numFmtId="4" fontId="36" fillId="20" borderId="28" xfId="5" applyNumberFormat="1" applyFont="1" applyFill="1" applyBorder="1" applyAlignment="1">
      <alignment horizontal="center" vertical="center" wrapText="1"/>
    </xf>
    <xf numFmtId="0" fontId="31" fillId="23" borderId="21" xfId="5" applyFont="1" applyFill="1" applyBorder="1" applyAlignment="1">
      <alignment horizontal="center" vertical="center"/>
    </xf>
    <xf numFmtId="0" fontId="31" fillId="23" borderId="22" xfId="5" applyFont="1" applyFill="1" applyBorder="1" applyAlignment="1">
      <alignment horizontal="center" vertical="center"/>
    </xf>
    <xf numFmtId="0" fontId="31" fillId="23" borderId="22" xfId="5" applyFont="1" applyFill="1" applyBorder="1" applyAlignment="1">
      <alignment horizontal="center" vertical="center" wrapText="1"/>
    </xf>
    <xf numFmtId="49" fontId="35" fillId="23" borderId="22" xfId="5" applyNumberFormat="1" applyFont="1" applyFill="1" applyBorder="1" applyAlignment="1">
      <alignment horizontal="center" vertical="center" wrapText="1"/>
    </xf>
    <xf numFmtId="49" fontId="35" fillId="23" borderId="23" xfId="5" applyNumberFormat="1" applyFont="1" applyFill="1" applyBorder="1" applyAlignment="1">
      <alignment horizontal="center" vertical="center" wrapText="1"/>
    </xf>
    <xf numFmtId="0" fontId="36" fillId="17" borderId="1" xfId="5" applyFont="1" applyFill="1" applyBorder="1" applyAlignment="1">
      <alignment horizontal="center" vertical="center"/>
    </xf>
    <xf numFmtId="0" fontId="31" fillId="17" borderId="1" xfId="5" applyFont="1" applyFill="1" applyBorder="1" applyAlignment="1">
      <alignment horizontal="center" vertical="center"/>
    </xf>
    <xf numFmtId="4" fontId="42" fillId="17" borderId="8" xfId="8" applyNumberFormat="1" applyFont="1" applyFill="1" applyBorder="1" applyAlignment="1">
      <alignment horizontal="center" vertical="center" wrapText="1"/>
    </xf>
    <xf numFmtId="0" fontId="42" fillId="17" borderId="21" xfId="5" applyFont="1" applyFill="1" applyBorder="1" applyAlignment="1">
      <alignment horizontal="center" vertical="center"/>
    </xf>
    <xf numFmtId="4" fontId="61" fillId="25" borderId="8" xfId="8" applyNumberFormat="1" applyFont="1" applyFill="1" applyBorder="1" applyAlignment="1">
      <alignment horizontal="center" vertical="center" wrapText="1"/>
    </xf>
    <xf numFmtId="0" fontId="36" fillId="17" borderId="22" xfId="5" applyFont="1" applyFill="1" applyBorder="1" applyAlignment="1">
      <alignment horizontal="center" vertical="center"/>
    </xf>
    <xf numFmtId="0" fontId="42" fillId="17" borderId="22" xfId="5" applyFont="1" applyFill="1" applyBorder="1" applyAlignment="1">
      <alignment horizontal="left" vertical="center" wrapText="1"/>
    </xf>
    <xf numFmtId="169" fontId="42" fillId="17" borderId="22" xfId="7" applyFont="1" applyFill="1" applyBorder="1" applyAlignment="1">
      <alignment horizontal="center" vertical="center"/>
    </xf>
    <xf numFmtId="164" fontId="42" fillId="17" borderId="22" xfId="5" applyNumberFormat="1" applyFont="1" applyFill="1" applyBorder="1" applyAlignment="1">
      <alignment horizontal="center" vertical="center"/>
    </xf>
    <xf numFmtId="4" fontId="30" fillId="17" borderId="22" xfId="5" applyNumberFormat="1" applyFont="1" applyFill="1" applyBorder="1" applyAlignment="1">
      <alignment horizontal="center" vertical="center"/>
    </xf>
    <xf numFmtId="4" fontId="31" fillId="17" borderId="22" xfId="5" applyNumberFormat="1" applyFont="1" applyFill="1" applyBorder="1" applyAlignment="1">
      <alignment horizontal="center" vertical="center"/>
    </xf>
    <xf numFmtId="4" fontId="62" fillId="17" borderId="1" xfId="8" applyNumberFormat="1" applyFont="1" applyFill="1" applyBorder="1" applyAlignment="1">
      <alignment horizontal="center" vertical="center" wrapText="1"/>
    </xf>
    <xf numFmtId="4" fontId="44" fillId="17" borderId="14" xfId="5" applyNumberFormat="1" applyFont="1" applyFill="1" applyBorder="1" applyAlignment="1">
      <alignment horizontal="center" vertical="center" wrapText="1"/>
    </xf>
    <xf numFmtId="4" fontId="31" fillId="17" borderId="23" xfId="5" applyNumberFormat="1" applyFont="1" applyFill="1" applyBorder="1" applyAlignment="1">
      <alignment horizontal="center" vertical="center"/>
    </xf>
    <xf numFmtId="0" fontId="42" fillId="17" borderId="31" xfId="5" applyFont="1" applyFill="1" applyBorder="1" applyAlignment="1">
      <alignment horizontal="center" vertical="center"/>
    </xf>
    <xf numFmtId="0" fontId="36" fillId="17" borderId="27" xfId="5" applyFont="1" applyFill="1" applyBorder="1" applyAlignment="1">
      <alignment horizontal="center" vertical="center"/>
    </xf>
    <xf numFmtId="0" fontId="42" fillId="17" borderId="27" xfId="5" applyFont="1" applyFill="1" applyBorder="1" applyAlignment="1">
      <alignment horizontal="left" vertical="center" wrapText="1"/>
    </xf>
    <xf numFmtId="169" fontId="42" fillId="17" borderId="27" xfId="7" applyFont="1" applyFill="1" applyBorder="1" applyAlignment="1">
      <alignment horizontal="center" vertical="center"/>
    </xf>
    <xf numFmtId="164" fontId="42" fillId="17" borderId="27" xfId="5" applyNumberFormat="1" applyFont="1" applyFill="1" applyBorder="1" applyAlignment="1">
      <alignment horizontal="center" vertical="center"/>
    </xf>
    <xf numFmtId="4" fontId="30" fillId="17" borderId="27" xfId="5" applyNumberFormat="1" applyFont="1" applyFill="1" applyBorder="1" applyAlignment="1">
      <alignment horizontal="center" vertical="center"/>
    </xf>
    <xf numFmtId="4" fontId="31" fillId="17" borderId="27" xfId="5" applyNumberFormat="1" applyFont="1" applyFill="1" applyBorder="1" applyAlignment="1">
      <alignment horizontal="center" vertical="center"/>
    </xf>
    <xf numFmtId="0" fontId="31" fillId="17" borderId="27" xfId="5" applyFont="1" applyFill="1" applyBorder="1" applyAlignment="1">
      <alignment horizontal="center" vertical="center"/>
    </xf>
    <xf numFmtId="4" fontId="44" fillId="17" borderId="27" xfId="5" applyNumberFormat="1" applyFont="1" applyFill="1" applyBorder="1" applyAlignment="1">
      <alignment horizontal="center" vertical="center" wrapText="1"/>
    </xf>
    <xf numFmtId="4" fontId="42" fillId="17" borderId="28" xfId="8" applyNumberFormat="1" applyFont="1" applyFill="1" applyBorder="1" applyAlignment="1">
      <alignment horizontal="center" vertical="center" wrapText="1"/>
    </xf>
    <xf numFmtId="0" fontId="42" fillId="4" borderId="21" xfId="5" applyFont="1" applyFill="1" applyBorder="1" applyAlignment="1">
      <alignment horizontal="center" vertical="center"/>
    </xf>
    <xf numFmtId="0" fontId="36" fillId="4" borderId="32" xfId="5" applyFont="1" applyFill="1" applyBorder="1" applyAlignment="1">
      <alignment horizontal="center" vertical="center"/>
    </xf>
    <xf numFmtId="0" fontId="42" fillId="4" borderId="32" xfId="5" applyFont="1" applyFill="1" applyBorder="1" applyAlignment="1">
      <alignment horizontal="left" vertical="center" wrapText="1"/>
    </xf>
    <xf numFmtId="169" fontId="42" fillId="4" borderId="32" xfId="7" applyFont="1" applyFill="1" applyBorder="1" applyAlignment="1">
      <alignment horizontal="center" vertical="center"/>
    </xf>
    <xf numFmtId="164" fontId="42" fillId="4" borderId="32" xfId="5" applyNumberFormat="1" applyFont="1" applyFill="1" applyBorder="1" applyAlignment="1">
      <alignment horizontal="center" vertical="center"/>
    </xf>
    <xf numFmtId="4" fontId="30" fillId="4" borderId="32" xfId="5" applyNumberFormat="1" applyFont="1" applyFill="1" applyBorder="1" applyAlignment="1">
      <alignment horizontal="center" vertical="center"/>
    </xf>
    <xf numFmtId="4" fontId="42" fillId="2" borderId="32" xfId="5" applyNumberFormat="1" applyFont="1" applyFill="1" applyBorder="1" applyAlignment="1">
      <alignment horizontal="center" vertical="center"/>
    </xf>
    <xf numFmtId="4" fontId="31" fillId="21" borderId="32" xfId="5" applyNumberFormat="1" applyFont="1" applyFill="1" applyBorder="1" applyAlignment="1">
      <alignment horizontal="center" vertical="center"/>
    </xf>
    <xf numFmtId="4" fontId="42" fillId="25" borderId="32" xfId="8" applyNumberFormat="1" applyFont="1" applyFill="1" applyBorder="1" applyAlignment="1">
      <alignment horizontal="center" vertical="center" wrapText="1"/>
    </xf>
    <xf numFmtId="4" fontId="43" fillId="4" borderId="22" xfId="5" applyNumberFormat="1" applyFont="1" applyFill="1" applyBorder="1" applyAlignment="1">
      <alignment horizontal="center" vertical="center" wrapText="1"/>
    </xf>
    <xf numFmtId="4" fontId="31" fillId="25" borderId="33" xfId="5" applyNumberFormat="1" applyFont="1" applyFill="1" applyBorder="1" applyAlignment="1">
      <alignment horizontal="center" vertical="center"/>
    </xf>
    <xf numFmtId="4" fontId="42" fillId="25" borderId="33" xfId="8" applyNumberFormat="1" applyFont="1" applyFill="1" applyBorder="1" applyAlignment="1">
      <alignment horizontal="center" vertical="center" wrapText="1"/>
    </xf>
    <xf numFmtId="0" fontId="32" fillId="24" borderId="0" xfId="5" applyFont="1" applyFill="1" applyAlignment="1">
      <alignment vertical="center" wrapText="1" shrinkToFit="1"/>
    </xf>
    <xf numFmtId="4" fontId="43" fillId="2" borderId="1" xfId="5" applyNumberFormat="1" applyFont="1" applyFill="1" applyBorder="1" applyAlignment="1">
      <alignment horizontal="center" vertical="center"/>
    </xf>
    <xf numFmtId="4" fontId="31" fillId="2" borderId="8" xfId="5" applyNumberFormat="1" applyFont="1" applyFill="1" applyBorder="1" applyAlignment="1">
      <alignment horizontal="center" vertical="center"/>
    </xf>
    <xf numFmtId="4" fontId="31" fillId="2" borderId="8" xfId="5" applyNumberFormat="1" applyFont="1" applyFill="1" applyBorder="1" applyAlignment="1">
      <alignment horizontal="center" vertical="center" wrapText="1"/>
    </xf>
    <xf numFmtId="0" fontId="42" fillId="4" borderId="13" xfId="5" applyFont="1" applyFill="1" applyBorder="1" applyAlignment="1">
      <alignment horizontal="center" vertical="center"/>
    </xf>
    <xf numFmtId="0" fontId="36" fillId="4" borderId="14" xfId="5" applyFont="1" applyFill="1" applyBorder="1" applyAlignment="1">
      <alignment horizontal="center" vertical="center"/>
    </xf>
    <xf numFmtId="0" fontId="42" fillId="4" borderId="14" xfId="5" applyFont="1" applyFill="1" applyBorder="1" applyAlignment="1">
      <alignment horizontal="left" vertical="center" wrapText="1"/>
    </xf>
    <xf numFmtId="169" fontId="42" fillId="4" borderId="14" xfId="7" applyFont="1" applyFill="1" applyBorder="1" applyAlignment="1">
      <alignment horizontal="center" vertical="center"/>
    </xf>
    <xf numFmtId="164" fontId="42" fillId="4" borderId="14" xfId="5" applyNumberFormat="1" applyFont="1" applyFill="1" applyBorder="1" applyAlignment="1">
      <alignment horizontal="center" vertical="center"/>
    </xf>
    <xf numFmtId="4" fontId="30" fillId="4" borderId="14" xfId="5" applyNumberFormat="1" applyFont="1" applyFill="1" applyBorder="1" applyAlignment="1">
      <alignment horizontal="center" vertical="center"/>
    </xf>
    <xf numFmtId="4" fontId="31" fillId="4" borderId="14" xfId="5" applyNumberFormat="1" applyFont="1" applyFill="1" applyBorder="1" applyAlignment="1">
      <alignment horizontal="center" vertical="center"/>
    </xf>
    <xf numFmtId="4" fontId="41" fillId="4" borderId="14" xfId="8" applyNumberFormat="1" applyFont="1" applyFill="1" applyBorder="1" applyAlignment="1">
      <alignment horizontal="center" vertical="center" wrapText="1"/>
    </xf>
    <xf numFmtId="4" fontId="43" fillId="4" borderId="14" xfId="5" applyNumberFormat="1" applyFont="1" applyFill="1" applyBorder="1" applyAlignment="1">
      <alignment horizontal="center" vertical="center" wrapText="1"/>
    </xf>
    <xf numFmtId="4" fontId="31" fillId="4" borderId="15" xfId="5" applyNumberFormat="1" applyFont="1" applyFill="1" applyBorder="1" applyAlignment="1">
      <alignment horizontal="center" vertical="center"/>
    </xf>
    <xf numFmtId="4" fontId="42" fillId="4" borderId="15" xfId="8" applyNumberFormat="1" applyFont="1" applyFill="1" applyBorder="1" applyAlignment="1">
      <alignment horizontal="center" vertical="center" wrapText="1"/>
    </xf>
    <xf numFmtId="0" fontId="42" fillId="0" borderId="7" xfId="5" applyFont="1" applyBorder="1" applyAlignment="1">
      <alignment horizontal="center" vertical="center"/>
    </xf>
    <xf numFmtId="0" fontId="38" fillId="0" borderId="1" xfId="5" applyFont="1" applyBorder="1" applyAlignment="1">
      <alignment horizontal="center" vertical="center"/>
    </xf>
    <xf numFmtId="0" fontId="48" fillId="0" borderId="1" xfId="5" applyFont="1" applyBorder="1" applyAlignment="1">
      <alignment horizontal="left" vertical="center" wrapText="1"/>
    </xf>
    <xf numFmtId="169" fontId="48" fillId="0" borderId="1" xfId="7" applyFont="1" applyFill="1" applyBorder="1" applyAlignment="1">
      <alignment horizontal="center" vertical="center"/>
    </xf>
    <xf numFmtId="164" fontId="48" fillId="0" borderId="1" xfId="5" applyNumberFormat="1" applyFont="1" applyBorder="1" applyAlignment="1">
      <alignment horizontal="center" vertical="center"/>
    </xf>
    <xf numFmtId="4" fontId="38" fillId="0" borderId="1" xfId="5" applyNumberFormat="1" applyFont="1" applyBorder="1" applyAlignment="1">
      <alignment horizontal="center" vertical="center"/>
    </xf>
    <xf numFmtId="4" fontId="48" fillId="20" borderId="1" xfId="5" applyNumberFormat="1" applyFont="1" applyFill="1" applyBorder="1" applyAlignment="1">
      <alignment horizontal="center" vertical="center"/>
    </xf>
    <xf numFmtId="4" fontId="48" fillId="21" borderId="1" xfId="5" applyNumberFormat="1" applyFont="1" applyFill="1" applyBorder="1" applyAlignment="1">
      <alignment horizontal="center" vertical="center"/>
    </xf>
    <xf numFmtId="4" fontId="48" fillId="25" borderId="1" xfId="8" applyNumberFormat="1" applyFont="1" applyFill="1" applyBorder="1" applyAlignment="1">
      <alignment horizontal="center" vertical="center" wrapText="1"/>
    </xf>
    <xf numFmtId="4" fontId="48" fillId="25" borderId="8" xfId="5" applyNumberFormat="1" applyFont="1" applyFill="1" applyBorder="1" applyAlignment="1">
      <alignment horizontal="center" vertical="center"/>
    </xf>
    <xf numFmtId="4" fontId="42" fillId="25" borderId="8" xfId="8" applyNumberFormat="1" applyFont="1" applyFill="1" applyBorder="1" applyAlignment="1">
      <alignment horizontal="center" vertical="center" wrapText="1"/>
    </xf>
    <xf numFmtId="4" fontId="31" fillId="25" borderId="8" xfId="5" applyNumberFormat="1" applyFont="1" applyFill="1" applyBorder="1" applyAlignment="1">
      <alignment horizontal="center" vertical="center"/>
    </xf>
    <xf numFmtId="4" fontId="31" fillId="25" borderId="8" xfId="5" applyNumberFormat="1" applyFont="1" applyFill="1" applyBorder="1" applyAlignment="1">
      <alignment horizontal="center" vertical="center" wrapText="1"/>
    </xf>
    <xf numFmtId="0" fontId="42" fillId="2" borderId="24" xfId="5" applyFont="1" applyFill="1" applyBorder="1" applyAlignment="1">
      <alignment horizontal="center" vertical="center"/>
    </xf>
    <xf numFmtId="0" fontId="36" fillId="2" borderId="25" xfId="5" applyFont="1" applyFill="1" applyBorder="1" applyAlignment="1">
      <alignment horizontal="center" vertical="center"/>
    </xf>
    <xf numFmtId="0" fontId="42" fillId="2" borderId="25" xfId="5" applyFont="1" applyFill="1" applyBorder="1" applyAlignment="1">
      <alignment horizontal="left" vertical="center" wrapText="1"/>
    </xf>
    <xf numFmtId="169" fontId="42" fillId="2" borderId="25" xfId="7" applyFont="1" applyFill="1" applyBorder="1" applyAlignment="1">
      <alignment horizontal="center" vertical="center"/>
    </xf>
    <xf numFmtId="164" fontId="42" fillId="2" borderId="25" xfId="5" applyNumberFormat="1" applyFont="1" applyFill="1" applyBorder="1" applyAlignment="1">
      <alignment horizontal="center" vertical="center"/>
    </xf>
    <xf numFmtId="4" fontId="30" fillId="2" borderId="25" xfId="5" applyNumberFormat="1" applyFont="1" applyFill="1" applyBorder="1" applyAlignment="1">
      <alignment horizontal="center" vertical="center"/>
    </xf>
    <xf numFmtId="4" fontId="31" fillId="2" borderId="25" xfId="5" applyNumberFormat="1" applyFont="1" applyFill="1" applyBorder="1" applyAlignment="1">
      <alignment horizontal="center" vertical="center"/>
    </xf>
    <xf numFmtId="4" fontId="62" fillId="2" borderId="25" xfId="8" applyNumberFormat="1" applyFont="1" applyFill="1" applyBorder="1" applyAlignment="1">
      <alignment horizontal="center" vertical="center" wrapText="1"/>
    </xf>
    <xf numFmtId="4" fontId="43" fillId="2" borderId="25" xfId="5" applyNumberFormat="1" applyFont="1" applyFill="1" applyBorder="1" applyAlignment="1">
      <alignment horizontal="center" vertical="center"/>
    </xf>
    <xf numFmtId="4" fontId="31" fillId="2" borderId="26" xfId="5" applyNumberFormat="1" applyFont="1" applyFill="1" applyBorder="1" applyAlignment="1">
      <alignment horizontal="center" vertical="center"/>
    </xf>
    <xf numFmtId="4" fontId="36" fillId="2" borderId="26" xfId="5" applyNumberFormat="1" applyFont="1" applyFill="1" applyBorder="1" applyAlignment="1">
      <alignment horizontal="center" vertical="center"/>
    </xf>
    <xf numFmtId="49" fontId="63" fillId="23" borderId="22" xfId="5" applyNumberFormat="1" applyFont="1" applyFill="1" applyBorder="1" applyAlignment="1">
      <alignment horizontal="center" vertical="center" wrapText="1"/>
    </xf>
    <xf numFmtId="0" fontId="42" fillId="0" borderId="13" xfId="5" applyFont="1" applyBorder="1" applyAlignment="1">
      <alignment horizontal="center" vertical="center"/>
    </xf>
    <xf numFmtId="0" fontId="38" fillId="0" borderId="14" xfId="5" applyFont="1" applyBorder="1" applyAlignment="1">
      <alignment horizontal="center" vertical="center"/>
    </xf>
    <xf numFmtId="0" fontId="48" fillId="0" borderId="14" xfId="5" applyFont="1" applyBorder="1" applyAlignment="1">
      <alignment horizontal="left" vertical="center" wrapText="1"/>
    </xf>
    <xf numFmtId="169" fontId="48" fillId="0" borderId="14" xfId="7" applyFont="1" applyFill="1" applyBorder="1" applyAlignment="1">
      <alignment horizontal="center" vertical="center"/>
    </xf>
    <xf numFmtId="164" fontId="48" fillId="0" borderId="14" xfId="5" applyNumberFormat="1" applyFont="1" applyBorder="1" applyAlignment="1">
      <alignment horizontal="center" vertical="center"/>
    </xf>
    <xf numFmtId="4" fontId="38" fillId="0" borderId="14" xfId="5" applyNumberFormat="1" applyFont="1" applyBorder="1" applyAlignment="1">
      <alignment horizontal="center" vertical="center"/>
    </xf>
    <xf numFmtId="4" fontId="48" fillId="20" borderId="14" xfId="5" applyNumberFormat="1" applyFont="1" applyFill="1" applyBorder="1" applyAlignment="1">
      <alignment horizontal="center" vertical="center"/>
    </xf>
    <xf numFmtId="4" fontId="48" fillId="21" borderId="14" xfId="5" applyNumberFormat="1" applyFont="1" applyFill="1" applyBorder="1" applyAlignment="1">
      <alignment horizontal="center" vertical="center"/>
    </xf>
    <xf numFmtId="0" fontId="48" fillId="25" borderId="14" xfId="8" applyFont="1" applyFill="1" applyBorder="1" applyAlignment="1">
      <alignment horizontal="center" vertical="center" wrapText="1"/>
    </xf>
    <xf numFmtId="4" fontId="47" fillId="25" borderId="14" xfId="5" applyNumberFormat="1" applyFont="1" applyFill="1" applyBorder="1" applyAlignment="1">
      <alignment horizontal="center" vertical="center"/>
    </xf>
    <xf numFmtId="4" fontId="48" fillId="25" borderId="15" xfId="5" applyNumberFormat="1" applyFont="1" applyFill="1" applyBorder="1" applyAlignment="1">
      <alignment horizontal="center" vertical="center"/>
    </xf>
    <xf numFmtId="4" fontId="42" fillId="25" borderId="16" xfId="8" applyNumberFormat="1" applyFont="1" applyFill="1" applyBorder="1" applyAlignment="1">
      <alignment horizontal="center" vertical="center" wrapText="1"/>
    </xf>
    <xf numFmtId="4" fontId="43" fillId="25" borderId="14" xfId="5" applyNumberFormat="1" applyFont="1" applyFill="1" applyBorder="1" applyAlignment="1">
      <alignment horizontal="center" vertical="center"/>
    </xf>
    <xf numFmtId="4" fontId="31" fillId="25" borderId="15" xfId="5" applyNumberFormat="1" applyFont="1" applyFill="1" applyBorder="1" applyAlignment="1">
      <alignment horizontal="center" vertical="center"/>
    </xf>
    <xf numFmtId="4" fontId="31" fillId="25" borderId="15" xfId="5" applyNumberFormat="1" applyFont="1" applyFill="1" applyBorder="1" applyAlignment="1">
      <alignment horizontal="center" vertical="center" wrapText="1"/>
    </xf>
    <xf numFmtId="3" fontId="34" fillId="0" borderId="1" xfId="5" applyNumberFormat="1" applyFont="1" applyBorder="1" applyAlignment="1">
      <alignment horizontal="center" vertical="center"/>
    </xf>
    <xf numFmtId="0" fontId="31" fillId="0" borderId="34" xfId="5" applyFont="1" applyBorder="1"/>
    <xf numFmtId="0" fontId="36" fillId="0" borderId="32" xfId="5" applyFont="1" applyBorder="1" applyAlignment="1">
      <alignment horizontal="center" vertical="center"/>
    </xf>
    <xf numFmtId="0" fontId="31" fillId="0" borderId="32" xfId="5" applyFont="1" applyBorder="1"/>
    <xf numFmtId="4" fontId="36" fillId="0" borderId="32" xfId="5" applyNumberFormat="1" applyFont="1" applyBorder="1" applyAlignment="1">
      <alignment horizontal="center" vertical="center"/>
    </xf>
    <xf numFmtId="4" fontId="36" fillId="20" borderId="32" xfId="5" applyNumberFormat="1" applyFont="1" applyFill="1" applyBorder="1" applyAlignment="1">
      <alignment horizontal="center" vertical="center"/>
    </xf>
    <xf numFmtId="4" fontId="59" fillId="20" borderId="32" xfId="5" applyNumberFormat="1" applyFont="1" applyFill="1" applyBorder="1" applyAlignment="1">
      <alignment horizontal="center" vertical="center"/>
    </xf>
    <xf numFmtId="4" fontId="36" fillId="20" borderId="33" xfId="5" applyNumberFormat="1" applyFont="1" applyFill="1" applyBorder="1" applyAlignment="1">
      <alignment horizontal="center" vertical="center"/>
    </xf>
    <xf numFmtId="4" fontId="36" fillId="20" borderId="33" xfId="5" applyNumberFormat="1" applyFont="1" applyFill="1" applyBorder="1" applyAlignment="1">
      <alignment horizontal="center" vertical="center" wrapText="1"/>
    </xf>
    <xf numFmtId="0" fontId="31" fillId="2" borderId="35" xfId="5" applyFont="1" applyFill="1" applyBorder="1"/>
    <xf numFmtId="0" fontId="31" fillId="2" borderId="25" xfId="5" applyFont="1" applyFill="1" applyBorder="1"/>
    <xf numFmtId="4" fontId="36" fillId="2" borderId="25" xfId="5" applyNumberFormat="1" applyFont="1" applyFill="1" applyBorder="1" applyAlignment="1">
      <alignment horizontal="center" vertical="center"/>
    </xf>
    <xf numFmtId="169" fontId="31" fillId="2" borderId="25" xfId="5" applyNumberFormat="1" applyFont="1" applyFill="1" applyBorder="1"/>
    <xf numFmtId="4" fontId="59" fillId="2" borderId="25" xfId="5" applyNumberFormat="1" applyFont="1" applyFill="1" applyBorder="1" applyAlignment="1">
      <alignment horizontal="center" vertical="center"/>
    </xf>
    <xf numFmtId="4" fontId="36" fillId="2" borderId="26" xfId="5" applyNumberFormat="1" applyFont="1" applyFill="1" applyBorder="1" applyAlignment="1">
      <alignment horizontal="center" vertical="center" wrapText="1"/>
    </xf>
    <xf numFmtId="170" fontId="62" fillId="0" borderId="0" xfId="5" applyNumberFormat="1" applyFont="1"/>
    <xf numFmtId="0" fontId="36" fillId="0" borderId="1" xfId="5" applyFont="1" applyBorder="1" applyAlignment="1">
      <alignment horizontal="center" vertical="center"/>
    </xf>
    <xf numFmtId="0" fontId="42" fillId="0" borderId="1" xfId="5" applyFont="1" applyBorder="1" applyAlignment="1">
      <alignment horizontal="left" vertical="center" wrapText="1"/>
    </xf>
    <xf numFmtId="169" fontId="42" fillId="0" borderId="1" xfId="7" applyFont="1" applyFill="1" applyBorder="1" applyAlignment="1">
      <alignment horizontal="center" vertical="center"/>
    </xf>
    <xf numFmtId="164" fontId="42" fillId="0" borderId="1" xfId="5" applyNumberFormat="1" applyFont="1" applyBorder="1" applyAlignment="1">
      <alignment horizontal="center" vertical="center"/>
    </xf>
    <xf numFmtId="4" fontId="30" fillId="0" borderId="1" xfId="5" applyNumberFormat="1" applyFont="1" applyBorder="1" applyAlignment="1">
      <alignment horizontal="center" vertical="center"/>
    </xf>
    <xf numFmtId="4" fontId="31" fillId="20" borderId="1" xfId="5" applyNumberFormat="1" applyFont="1" applyFill="1" applyBorder="1" applyAlignment="1">
      <alignment horizontal="center" vertical="center"/>
    </xf>
    <xf numFmtId="4" fontId="31" fillId="21" borderId="1" xfId="5" applyNumberFormat="1" applyFont="1" applyFill="1" applyBorder="1" applyAlignment="1">
      <alignment horizontal="center" vertical="center"/>
    </xf>
    <xf numFmtId="4" fontId="42" fillId="25" borderId="1" xfId="8" applyNumberFormat="1" applyFont="1" applyFill="1" applyBorder="1" applyAlignment="1">
      <alignment horizontal="center" vertical="center" wrapText="1"/>
    </xf>
    <xf numFmtId="0" fontId="31" fillId="0" borderId="0" xfId="5" applyFont="1" applyAlignment="1">
      <alignment horizontal="center"/>
    </xf>
    <xf numFmtId="0" fontId="42" fillId="17" borderId="13" xfId="5" applyFont="1" applyFill="1" applyBorder="1" applyAlignment="1">
      <alignment horizontal="center" vertical="center"/>
    </xf>
    <xf numFmtId="0" fontId="30" fillId="17" borderId="14" xfId="5" applyFont="1" applyFill="1" applyBorder="1" applyAlignment="1">
      <alignment horizontal="center" vertical="center"/>
    </xf>
    <xf numFmtId="0" fontId="42" fillId="17" borderId="14" xfId="5" applyFont="1" applyFill="1" applyBorder="1" applyAlignment="1">
      <alignment horizontal="left" vertical="center" wrapText="1"/>
    </xf>
    <xf numFmtId="169" fontId="48" fillId="17" borderId="14" xfId="7" applyFont="1" applyFill="1" applyBorder="1" applyAlignment="1">
      <alignment horizontal="center" vertical="center"/>
    </xf>
    <xf numFmtId="164" fontId="48" fillId="17" borderId="14" xfId="5" applyNumberFormat="1" applyFont="1" applyFill="1" applyBorder="1" applyAlignment="1">
      <alignment horizontal="center" vertical="center"/>
    </xf>
    <xf numFmtId="4" fontId="38" fillId="17" borderId="14" xfId="5" applyNumberFormat="1" applyFont="1" applyFill="1" applyBorder="1" applyAlignment="1">
      <alignment horizontal="center" vertical="center"/>
    </xf>
    <xf numFmtId="4" fontId="48" fillId="17" borderId="14" xfId="5" applyNumberFormat="1" applyFont="1" applyFill="1" applyBorder="1" applyAlignment="1">
      <alignment horizontal="center" vertical="center"/>
    </xf>
    <xf numFmtId="4" fontId="31" fillId="17" borderId="14" xfId="5" applyNumberFormat="1" applyFont="1" applyFill="1" applyBorder="1" applyAlignment="1">
      <alignment horizontal="center" vertical="center"/>
    </xf>
    <xf numFmtId="4" fontId="42" fillId="17" borderId="14" xfId="8" applyNumberFormat="1" applyFont="1" applyFill="1" applyBorder="1" applyAlignment="1">
      <alignment horizontal="center" vertical="center" wrapText="1"/>
    </xf>
    <xf numFmtId="4" fontId="42" fillId="17" borderId="15" xfId="5" applyNumberFormat="1" applyFont="1" applyFill="1" applyBorder="1" applyAlignment="1">
      <alignment horizontal="center" vertical="center"/>
    </xf>
    <xf numFmtId="4" fontId="42" fillId="17" borderId="15" xfId="8" applyNumberFormat="1" applyFont="1" applyFill="1" applyBorder="1" applyAlignment="1">
      <alignment horizontal="center" vertical="center" wrapText="1"/>
    </xf>
    <xf numFmtId="4" fontId="42" fillId="17" borderId="1" xfId="8" applyNumberFormat="1" applyFont="1" applyFill="1" applyBorder="1" applyAlignment="1">
      <alignment horizontal="center" vertical="center" wrapText="1"/>
    </xf>
    <xf numFmtId="4" fontId="31" fillId="17" borderId="8" xfId="5" applyNumberFormat="1" applyFont="1" applyFill="1" applyBorder="1" applyAlignment="1">
      <alignment horizontal="center" vertical="center"/>
    </xf>
    <xf numFmtId="0" fontId="48" fillId="25" borderId="1" xfId="8" applyFont="1" applyFill="1" applyBorder="1" applyAlignment="1">
      <alignment horizontal="center" vertical="center" wrapText="1"/>
    </xf>
    <xf numFmtId="4" fontId="47" fillId="25" borderId="1" xfId="5" applyNumberFormat="1" applyFont="1" applyFill="1" applyBorder="1" applyAlignment="1">
      <alignment horizontal="center" vertical="center"/>
    </xf>
    <xf numFmtId="0" fontId="33" fillId="0" borderId="0" xfId="5" applyFont="1" applyAlignment="1">
      <alignment vertical="center"/>
    </xf>
    <xf numFmtId="0" fontId="36" fillId="0" borderId="0" xfId="5" applyFont="1" applyAlignment="1">
      <alignment horizontal="center" vertical="center"/>
    </xf>
    <xf numFmtId="4" fontId="36" fillId="0" borderId="0" xfId="5" applyNumberFormat="1" applyFont="1" applyAlignment="1">
      <alignment horizontal="center" vertical="center"/>
    </xf>
    <xf numFmtId="169" fontId="31" fillId="0" borderId="0" xfId="5" applyNumberFormat="1" applyFont="1"/>
    <xf numFmtId="0" fontId="33" fillId="0" borderId="0" xfId="5" applyFont="1" applyAlignment="1">
      <alignment horizontal="center" vertical="center"/>
    </xf>
    <xf numFmtId="171" fontId="31" fillId="0" borderId="0" xfId="5" applyNumberFormat="1" applyFont="1"/>
    <xf numFmtId="2" fontId="31" fillId="0" borderId="0" xfId="5" applyNumberFormat="1" applyFont="1"/>
    <xf numFmtId="0" fontId="31" fillId="4" borderId="0" xfId="5" applyFont="1" applyFill="1" applyAlignment="1">
      <alignment horizontal="center" vertical="center"/>
    </xf>
    <xf numFmtId="3" fontId="34" fillId="0" borderId="0" xfId="5" applyNumberFormat="1" applyFont="1" applyAlignment="1">
      <alignment horizontal="center" vertical="center"/>
    </xf>
    <xf numFmtId="3" fontId="31" fillId="0" borderId="0" xfId="5" applyNumberFormat="1" applyFont="1"/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0" fontId="64" fillId="0" borderId="17" xfId="5" applyFont="1" applyBorder="1" applyAlignment="1">
      <alignment horizontal="left" vertical="center"/>
    </xf>
    <xf numFmtId="0" fontId="30" fillId="0" borderId="0" xfId="4" applyFont="1" applyAlignment="1">
      <alignment horizontal="center" vertical="center"/>
    </xf>
    <xf numFmtId="0" fontId="31" fillId="0" borderId="4" xfId="5" applyFont="1" applyBorder="1" applyAlignment="1">
      <alignment horizontal="center" vertical="center"/>
    </xf>
    <xf numFmtId="0" fontId="31" fillId="0" borderId="7" xfId="5" applyFont="1" applyBorder="1" applyAlignment="1">
      <alignment horizontal="center" vertical="center"/>
    </xf>
    <xf numFmtId="0" fontId="31" fillId="0" borderId="5" xfId="5" applyFont="1" applyBorder="1" applyAlignment="1">
      <alignment horizontal="center" vertical="center"/>
    </xf>
    <xf numFmtId="0" fontId="31" fillId="0" borderId="1" xfId="5" applyFont="1" applyBorder="1" applyAlignment="1">
      <alignment horizontal="center" vertical="center"/>
    </xf>
    <xf numFmtId="0" fontId="31" fillId="0" borderId="5" xfId="5" applyFont="1" applyBorder="1" applyAlignment="1">
      <alignment horizontal="center" vertical="center" wrapText="1"/>
    </xf>
    <xf numFmtId="0" fontId="31" fillId="0" borderId="1" xfId="5" applyFont="1" applyBorder="1" applyAlignment="1">
      <alignment horizontal="center" vertical="center" wrapText="1"/>
    </xf>
    <xf numFmtId="49" fontId="35" fillId="23" borderId="2" xfId="5" applyNumberFormat="1" applyFont="1" applyFill="1" applyBorder="1" applyAlignment="1">
      <alignment horizontal="center" vertical="center" wrapText="1"/>
    </xf>
    <xf numFmtId="49" fontId="35" fillId="23" borderId="9" xfId="5" applyNumberFormat="1" applyFont="1" applyFill="1" applyBorder="1" applyAlignment="1">
      <alignment horizontal="center" vertical="center" wrapText="1"/>
    </xf>
    <xf numFmtId="0" fontId="50" fillId="0" borderId="17" xfId="5" applyFont="1" applyBorder="1" applyAlignment="1">
      <alignment horizontal="center"/>
    </xf>
    <xf numFmtId="49" fontId="35" fillId="23" borderId="29" xfId="5" applyNumberFormat="1" applyFont="1" applyFill="1" applyBorder="1" applyAlignment="1">
      <alignment horizontal="center" vertical="center" wrapText="1"/>
    </xf>
    <xf numFmtId="49" fontId="35" fillId="23" borderId="30" xfId="5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1" fillId="0" borderId="0" xfId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</cellXfs>
  <cellStyles count="9">
    <cellStyle name="Обычный" xfId="0" builtinId="0"/>
    <cellStyle name="Обычный 2" xfId="2" xr:uid="{0B98FB60-CE43-4A48-AC1B-1A5D8FE3A6FC}"/>
    <cellStyle name="Обычный 2 2" xfId="4" xr:uid="{23CD645A-A0C8-4ABB-BE4C-43A7EF4CA801}"/>
    <cellStyle name="Обычный 3" xfId="5" xr:uid="{25FBF6CB-2BA4-4969-8824-0098B9B28837}"/>
    <cellStyle name="Обычный 3 2" xfId="6" xr:uid="{510D97FC-986F-47D6-9E79-5B87E6A31160}"/>
    <cellStyle name="Обычный 4" xfId="8" xr:uid="{C110A2F6-249E-4EF1-BA78-EC7AAA7001A0}"/>
    <cellStyle name="Обычный 5" xfId="1" xr:uid="{CB0F3DF3-D073-4A80-85D2-0AFB8E438088}"/>
    <cellStyle name="Финансовый" xfId="3" builtinId="3"/>
    <cellStyle name="Финансовый 2" xfId="7" xr:uid="{6CDCE744-5B9A-4D5D-9C70-D6AB7B90B007}"/>
  </cellStyles>
  <dxfs count="182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1176617</xdr:colOff>
      <xdr:row>1865</xdr:row>
      <xdr:rowOff>134470</xdr:rowOff>
    </xdr:from>
    <xdr:to>
      <xdr:col>20</xdr:col>
      <xdr:colOff>21670</xdr:colOff>
      <xdr:row>1921</xdr:row>
      <xdr:rowOff>88327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1F836E6-6246-41B7-9F85-F5C9850E2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19293" y="355775558"/>
          <a:ext cx="10745700" cy="106218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45720</xdr:colOff>
      <xdr:row>34</xdr:row>
      <xdr:rowOff>7620</xdr:rowOff>
    </xdr:from>
    <xdr:to>
      <xdr:col>21</xdr:col>
      <xdr:colOff>517341</xdr:colOff>
      <xdr:row>42</xdr:row>
      <xdr:rowOff>129758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5216336-3BE3-4B25-9C1D-AEA90C166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0420" y="6532245"/>
          <a:ext cx="7790631" cy="15623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/!!!%20&#1088;&#1077;&#1077;&#1089;&#1090;&#1088;%20&#1089;&#1084;&#1077;&#1090;%20&#1087;&#1086;&#1076;%20&#1060;&#1040;&#1050;&#1058;%20&#1048;&#1044;_01.0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"/>
      <sheetName val="на 04.06"/>
      <sheetName val="вар НВ (с 0,65 и без упл)"/>
      <sheetName val="вывоз недобор"/>
      <sheetName val="реестр под ФАКТ"/>
      <sheetName val="свод реестров по кс-2"/>
      <sheetName val="аналитика"/>
      <sheetName val="ан-ка (на 95% мех и 5% вруч )"/>
      <sheetName val="реестр под ФАКТ с виброплит"/>
      <sheetName val="реестр под ФАКТ (2)"/>
      <sheetName val="реестр к Договору"/>
    </sheetNames>
    <sheetDataSet>
      <sheetData sheetId="0">
        <row r="24">
          <cell r="C24" t="str">
            <v>Выполнение работ по ликвидации объектов по трассе ж.д. путей, подготовке трассы ж.д. путей.</v>
          </cell>
        </row>
        <row r="25">
          <cell r="C25" t="str">
            <v>Выполнение работ по ликвидации объекта капитального строительства</v>
          </cell>
        </row>
        <row r="26">
          <cell r="C26" t="str">
            <v>Демонтаж сетей и систем  инженерного обоспечения.</v>
          </cell>
        </row>
        <row r="29">
          <cell r="C29" t="str">
            <v>Верхнее строение пути</v>
          </cell>
        </row>
        <row r="30">
          <cell r="C30" t="str">
            <v>Восстановительные работы цеха №121/18. АС 3.</v>
          </cell>
        </row>
        <row r="31">
          <cell r="C31" t="str">
            <v>Архитектурно-строительные решения. Часть 1.АС1</v>
          </cell>
        </row>
        <row r="32">
          <cell r="C32" t="str">
            <v>Трансбордер. Архитектурно-строительные решения. Часть 2. АС2 .</v>
          </cell>
        </row>
        <row r="35">
          <cell r="C35" t="str">
            <v>Электроснабжение. ЭС 1.</v>
          </cell>
        </row>
        <row r="36">
          <cell r="C36" t="str">
            <v>Переустройство кабельных линий.ЭС2</v>
          </cell>
        </row>
        <row r="40">
          <cell r="C40" t="str">
            <v>Переустройство хозпитьевого водопровода.НВК2</v>
          </cell>
        </row>
        <row r="41">
          <cell r="C41" t="str">
            <v>Переустройство хозпитьевого водопровода.НВК3</v>
          </cell>
        </row>
        <row r="43">
          <cell r="C43" t="str">
            <v>Переустройство хозяйственно-бытовой канализации.НВК4</v>
          </cell>
        </row>
        <row r="44">
          <cell r="C44" t="str">
            <v>Переустройство ливневой канализации.НВК5.</v>
          </cell>
        </row>
        <row r="45">
          <cell r="C45" t="str">
            <v>Трубопровод ливневых сточных вод от трансбордера. НВК1</v>
          </cell>
        </row>
        <row r="48">
          <cell r="C48" t="str">
            <v>Архитектурно-строительные решения. Эстакада для ТС1. АС 4</v>
          </cell>
        </row>
        <row r="49">
          <cell r="C49" t="str">
            <v>Теплоснабжение. Переустройство трубопровода.ТС2</v>
          </cell>
        </row>
        <row r="50">
          <cell r="C50" t="str">
            <v>Теплоснабжение. Переустройство трубопровода.ТС3</v>
          </cell>
        </row>
        <row r="52">
          <cell r="C52" t="str">
            <v>Наружные газопроводы. Вынос газопровода среднего давления.</v>
          </cell>
        </row>
        <row r="58">
          <cell r="H58">
            <v>392033.92</v>
          </cell>
        </row>
        <row r="76">
          <cell r="H76">
            <v>434361.04</v>
          </cell>
        </row>
        <row r="78">
          <cell r="H78">
            <v>456670</v>
          </cell>
        </row>
      </sheetData>
      <sheetData sheetId="1"/>
      <sheetData sheetId="2">
        <row r="11">
          <cell r="U11">
            <v>4814643</v>
          </cell>
        </row>
        <row r="13">
          <cell r="U13">
            <v>19308691</v>
          </cell>
        </row>
        <row r="14">
          <cell r="U14">
            <v>2202170</v>
          </cell>
        </row>
        <row r="15">
          <cell r="V15">
            <v>4448059.79</v>
          </cell>
        </row>
        <row r="16">
          <cell r="U16">
            <v>2387178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8DF2B-2573-4037-93BB-95D20499B6DA}">
  <sheetPr>
    <tabColor rgb="FFFF0000"/>
    <pageSetUpPr fitToPage="1"/>
  </sheetPr>
  <dimension ref="A1:AE93"/>
  <sheetViews>
    <sheetView topLeftCell="B1" zoomScale="70" zoomScaleNormal="70" zoomScaleSheetLayoutView="80" workbookViewId="0">
      <pane ySplit="3" topLeftCell="A25" activePane="bottomLeft" state="frozen"/>
      <selection pane="bottomLeft" activeCell="AC6" sqref="AC6:AD42"/>
    </sheetView>
  </sheetViews>
  <sheetFormatPr defaultColWidth="9.140625" defaultRowHeight="15.75" outlineLevelCol="1" x14ac:dyDescent="0.25"/>
  <cols>
    <col min="1" max="1" width="6.28515625" style="277" customWidth="1"/>
    <col min="2" max="2" width="16.140625" style="277" customWidth="1"/>
    <col min="3" max="3" width="38.85546875" style="277" customWidth="1"/>
    <col min="4" max="4" width="20.5703125" style="277" hidden="1" customWidth="1" outlineLevel="1"/>
    <col min="5" max="5" width="18.85546875" style="277" hidden="1" customWidth="1" outlineLevel="1"/>
    <col min="6" max="6" width="17.5703125" style="277" hidden="1" customWidth="1" outlineLevel="1"/>
    <col min="7" max="7" width="20.7109375" style="277" hidden="1" customWidth="1" outlineLevel="1"/>
    <col min="8" max="8" width="19.5703125" style="277" hidden="1" customWidth="1" outlineLevel="1"/>
    <col min="9" max="9" width="8.5703125" style="277" hidden="1" customWidth="1" outlineLevel="1"/>
    <col min="10" max="10" width="22.28515625" style="277" customWidth="1" collapsed="1"/>
    <col min="11" max="11" width="20.42578125" style="280" hidden="1" customWidth="1" outlineLevel="1"/>
    <col min="12" max="12" width="16.85546875" style="280" hidden="1" customWidth="1" outlineLevel="1"/>
    <col min="13" max="13" width="18.140625" style="276" hidden="1" customWidth="1" outlineLevel="1"/>
    <col min="14" max="14" width="16.85546875" style="280" hidden="1" customWidth="1" outlineLevel="1"/>
    <col min="15" max="15" width="18.140625" style="276" hidden="1" customWidth="1" outlineLevel="1"/>
    <col min="16" max="16" width="18.42578125" style="277" customWidth="1" collapsed="1"/>
    <col min="17" max="17" width="16.7109375" style="277" customWidth="1"/>
    <col min="18" max="18" width="16.85546875" style="277" customWidth="1"/>
    <col min="19" max="19" width="40.85546875" style="277" customWidth="1"/>
    <col min="20" max="20" width="26.140625" style="277" customWidth="1"/>
    <col min="21" max="21" width="26.7109375" style="277" customWidth="1"/>
    <col min="22" max="22" width="31.42578125" style="277" customWidth="1"/>
    <col min="23" max="23" width="3.28515625" style="278" hidden="1" customWidth="1"/>
    <col min="24" max="24" width="27.5703125" style="277" hidden="1" customWidth="1"/>
    <col min="25" max="26" width="19" style="277" hidden="1" customWidth="1"/>
    <col min="27" max="27" width="29.28515625" style="279" hidden="1" customWidth="1"/>
    <col min="28" max="28" width="15" style="277" hidden="1" customWidth="1"/>
    <col min="29" max="29" width="19.28515625" style="280" customWidth="1"/>
    <col min="30" max="30" width="23.28515625" style="281" customWidth="1"/>
    <col min="31" max="31" width="35.5703125" style="277" customWidth="1"/>
    <col min="32" max="16384" width="9.140625" style="277"/>
  </cols>
  <sheetData>
    <row r="1" spans="1:30" ht="8.25" customHeight="1" x14ac:dyDescent="0.25">
      <c r="A1" s="625"/>
      <c r="B1" s="625"/>
      <c r="C1" s="625"/>
      <c r="D1" s="625"/>
      <c r="E1" s="625"/>
      <c r="F1" s="625"/>
      <c r="G1" s="625"/>
      <c r="H1" s="625"/>
      <c r="I1" s="625"/>
      <c r="J1" s="625"/>
      <c r="K1" s="275"/>
      <c r="L1" s="275"/>
      <c r="N1" s="275"/>
    </row>
    <row r="2" spans="1:30" ht="5.25" customHeight="1" thickBot="1" x14ac:dyDescent="0.3">
      <c r="A2" s="282"/>
      <c r="B2" s="282"/>
      <c r="C2" s="282"/>
      <c r="D2" s="282"/>
      <c r="E2" s="282"/>
      <c r="F2" s="282"/>
      <c r="G2" s="282"/>
      <c r="H2" s="282"/>
      <c r="I2" s="283"/>
      <c r="J2" s="282"/>
    </row>
    <row r="3" spans="1:30" ht="47.25" customHeight="1" x14ac:dyDescent="0.25">
      <c r="A3" s="626" t="s">
        <v>29</v>
      </c>
      <c r="B3" s="628" t="s">
        <v>485</v>
      </c>
      <c r="C3" s="628" t="s">
        <v>486</v>
      </c>
      <c r="D3" s="284" t="s">
        <v>487</v>
      </c>
      <c r="E3" s="284" t="s">
        <v>488</v>
      </c>
      <c r="F3" s="284" t="s">
        <v>489</v>
      </c>
      <c r="G3" s="628" t="s">
        <v>490</v>
      </c>
      <c r="H3" s="630" t="s">
        <v>491</v>
      </c>
      <c r="I3" s="628" t="s">
        <v>492</v>
      </c>
      <c r="J3" s="630" t="s">
        <v>493</v>
      </c>
      <c r="K3" s="285" t="s">
        <v>494</v>
      </c>
      <c r="L3" s="285" t="s">
        <v>495</v>
      </c>
      <c r="M3" s="286" t="s">
        <v>496</v>
      </c>
      <c r="N3" s="287" t="s">
        <v>497</v>
      </c>
      <c r="O3" s="288" t="s">
        <v>498</v>
      </c>
      <c r="P3" s="289" t="s">
        <v>499</v>
      </c>
      <c r="Q3" s="289" t="s">
        <v>168</v>
      </c>
      <c r="R3" s="290" t="s">
        <v>500</v>
      </c>
      <c r="S3" s="290" t="s">
        <v>501</v>
      </c>
      <c r="T3" s="291" t="s">
        <v>502</v>
      </c>
      <c r="U3" s="291" t="s">
        <v>503</v>
      </c>
      <c r="V3" s="291" t="s">
        <v>504</v>
      </c>
      <c r="X3" s="290" t="s">
        <v>505</v>
      </c>
      <c r="Y3" s="291" t="s">
        <v>506</v>
      </c>
      <c r="Z3" s="291" t="s">
        <v>500</v>
      </c>
      <c r="AA3" s="291" t="s">
        <v>507</v>
      </c>
    </row>
    <row r="4" spans="1:30" ht="14.25" customHeight="1" x14ac:dyDescent="0.25">
      <c r="A4" s="627"/>
      <c r="B4" s="629"/>
      <c r="C4" s="629"/>
      <c r="D4" s="292"/>
      <c r="E4" s="292"/>
      <c r="F4" s="292"/>
      <c r="G4" s="629"/>
      <c r="H4" s="631"/>
      <c r="I4" s="629"/>
      <c r="J4" s="631"/>
      <c r="K4" s="293" t="s">
        <v>508</v>
      </c>
      <c r="L4" s="293" t="s">
        <v>509</v>
      </c>
      <c r="M4" s="293" t="s">
        <v>510</v>
      </c>
      <c r="N4" s="293" t="s">
        <v>511</v>
      </c>
      <c r="O4" s="293" t="s">
        <v>512</v>
      </c>
      <c r="P4" s="294"/>
      <c r="Q4" s="294"/>
      <c r="R4" s="295"/>
      <c r="S4" s="295"/>
      <c r="T4" s="296"/>
      <c r="U4" s="296"/>
      <c r="V4" s="296"/>
      <c r="X4" s="295"/>
      <c r="Y4" s="296"/>
      <c r="Z4" s="296"/>
    </row>
    <row r="5" spans="1:30" x14ac:dyDescent="0.25">
      <c r="A5" s="297"/>
      <c r="B5" s="298"/>
      <c r="C5" s="298"/>
      <c r="D5" s="298"/>
      <c r="E5" s="298"/>
      <c r="F5" s="298"/>
      <c r="G5" s="298"/>
      <c r="H5" s="299"/>
      <c r="I5" s="298"/>
      <c r="J5" s="299"/>
      <c r="K5" s="300"/>
      <c r="L5" s="300"/>
      <c r="M5" s="300"/>
      <c r="N5" s="300"/>
      <c r="O5" s="300"/>
      <c r="P5" s="300"/>
      <c r="Q5" s="300"/>
      <c r="R5" s="300"/>
      <c r="S5" s="300"/>
      <c r="T5" s="632" t="s">
        <v>513</v>
      </c>
      <c r="U5" s="633"/>
      <c r="V5" s="301"/>
      <c r="X5" s="295"/>
      <c r="Y5" s="296"/>
      <c r="Z5" s="296"/>
    </row>
    <row r="6" spans="1:30" ht="54" customHeight="1" x14ac:dyDescent="0.25">
      <c r="A6" s="302">
        <v>1</v>
      </c>
      <c r="B6" s="303" t="s">
        <v>514</v>
      </c>
      <c r="C6" s="304" t="str">
        <f>[11]ССР!C24</f>
        <v>Выполнение работ по ликвидации объектов по трассе ж.д. путей, подготовке трассы ж.д. путей.</v>
      </c>
      <c r="D6" s="305">
        <v>48841208.740000002</v>
      </c>
      <c r="E6" s="305">
        <v>4004979.12</v>
      </c>
      <c r="F6" s="305">
        <v>1268308.51</v>
      </c>
      <c r="G6" s="305">
        <v>54114496.369999997</v>
      </c>
      <c r="H6" s="305">
        <v>56893839.630000003</v>
      </c>
      <c r="I6" s="306">
        <v>1.2</v>
      </c>
      <c r="J6" s="307">
        <f>ROUND(H6*I6,2)</f>
        <v>68272607.560000002</v>
      </c>
      <c r="K6" s="308">
        <v>65507253.219999999</v>
      </c>
      <c r="L6" s="308">
        <v>360012.73</v>
      </c>
      <c r="M6" s="308"/>
      <c r="N6" s="308"/>
      <c r="O6" s="308"/>
      <c r="P6" s="308">
        <f>K6+L6+M6+N6+O6</f>
        <v>65867265.949999996</v>
      </c>
      <c r="Q6" s="308">
        <f>J6-K6-L6-M6-N6-O6</f>
        <v>2405341.6100000036</v>
      </c>
      <c r="R6" s="308" t="s">
        <v>515</v>
      </c>
      <c r="S6" s="309" t="s">
        <v>516</v>
      </c>
      <c r="T6" s="310">
        <f>P6</f>
        <v>65867265.949999996</v>
      </c>
      <c r="U6" s="310">
        <v>0</v>
      </c>
      <c r="V6" s="311">
        <f t="shared" ref="V6:V18" si="0">T6+U6</f>
        <v>65867265.949999996</v>
      </c>
      <c r="W6" s="312"/>
      <c r="X6" s="313"/>
      <c r="Y6" s="314"/>
      <c r="Z6" s="315"/>
      <c r="AA6" s="316"/>
      <c r="AD6" s="317">
        <v>1475.35</v>
      </c>
    </row>
    <row r="7" spans="1:30" ht="49.5" customHeight="1" x14ac:dyDescent="0.25">
      <c r="A7" s="302">
        <v>2</v>
      </c>
      <c r="B7" s="303" t="s">
        <v>517</v>
      </c>
      <c r="C7" s="304" t="str">
        <f>[11]ССР!C25</f>
        <v>Выполнение работ по ликвидации объекта капитального строительства</v>
      </c>
      <c r="D7" s="305">
        <v>40054718.460000001</v>
      </c>
      <c r="E7" s="305">
        <v>3284486.91</v>
      </c>
      <c r="F7" s="305">
        <v>1040140.93</v>
      </c>
      <c r="G7" s="305">
        <v>44379346.299999997</v>
      </c>
      <c r="H7" s="305">
        <v>46658688.170000002</v>
      </c>
      <c r="I7" s="306">
        <v>1.2</v>
      </c>
      <c r="J7" s="307">
        <f t="shared" ref="J7:J24" si="1">ROUND(H7*I7,2)</f>
        <v>55990425.799999997</v>
      </c>
      <c r="K7" s="308">
        <v>54911594.170000002</v>
      </c>
      <c r="L7" s="308"/>
      <c r="M7" s="308"/>
      <c r="N7" s="308"/>
      <c r="O7" s="308"/>
      <c r="P7" s="308">
        <f t="shared" ref="P7:P24" si="2">K7+L7+M7+N7+O7</f>
        <v>54911594.170000002</v>
      </c>
      <c r="Q7" s="308">
        <f t="shared" ref="Q7:Q24" si="3">J7-K7-L7-M7-N7-O7</f>
        <v>1078831.6299999952</v>
      </c>
      <c r="R7" s="308" t="s">
        <v>515</v>
      </c>
      <c r="S7" s="309" t="s">
        <v>516</v>
      </c>
      <c r="T7" s="310">
        <f t="shared" ref="T7:T24" si="4">P7</f>
        <v>54911594.170000002</v>
      </c>
      <c r="U7" s="310">
        <v>0</v>
      </c>
      <c r="V7" s="311">
        <f t="shared" si="0"/>
        <v>54911594.170000002</v>
      </c>
      <c r="X7" s="313"/>
      <c r="Y7" s="314"/>
      <c r="Z7" s="315"/>
      <c r="AA7" s="316"/>
      <c r="AD7" s="317">
        <v>3619.97</v>
      </c>
    </row>
    <row r="8" spans="1:30" ht="35.1" customHeight="1" x14ac:dyDescent="0.25">
      <c r="A8" s="302">
        <v>3</v>
      </c>
      <c r="B8" s="303" t="s">
        <v>518</v>
      </c>
      <c r="C8" s="304" t="str">
        <f>[11]ССР!C26</f>
        <v>Демонтаж сетей и систем  инженерного обоспечения.</v>
      </c>
      <c r="D8" s="305">
        <v>1177977.71</v>
      </c>
      <c r="E8" s="305">
        <v>96594.17</v>
      </c>
      <c r="F8" s="305">
        <v>30589.73</v>
      </c>
      <c r="G8" s="305">
        <v>1305161.6100000001</v>
      </c>
      <c r="H8" s="305">
        <v>1372195.26</v>
      </c>
      <c r="I8" s="306">
        <f>I6</f>
        <v>1.2</v>
      </c>
      <c r="J8" s="307">
        <f>ROUND(H8*I8,2)</f>
        <v>1646634.31</v>
      </c>
      <c r="K8" s="308"/>
      <c r="L8" s="308"/>
      <c r="M8" s="308">
        <v>1646696.3</v>
      </c>
      <c r="N8" s="308"/>
      <c r="O8" s="308"/>
      <c r="P8" s="308">
        <f t="shared" si="2"/>
        <v>1646696.3</v>
      </c>
      <c r="Q8" s="308">
        <v>0</v>
      </c>
      <c r="R8" s="308" t="s">
        <v>515</v>
      </c>
      <c r="S8" s="309" t="s">
        <v>516</v>
      </c>
      <c r="T8" s="310">
        <f t="shared" si="4"/>
        <v>1646696.3</v>
      </c>
      <c r="U8" s="310">
        <v>0</v>
      </c>
      <c r="V8" s="311">
        <f t="shared" si="0"/>
        <v>1646696.3</v>
      </c>
      <c r="X8" s="313"/>
      <c r="Y8" s="314"/>
      <c r="Z8" s="315"/>
      <c r="AA8" s="316"/>
      <c r="AD8" s="317"/>
    </row>
    <row r="9" spans="1:30" s="336" customFormat="1" ht="47.25" x14ac:dyDescent="0.25">
      <c r="A9" s="318">
        <v>4</v>
      </c>
      <c r="B9" s="319" t="s">
        <v>519</v>
      </c>
      <c r="C9" s="320" t="str">
        <f>[11]ССР!C32</f>
        <v>Трансбордер. Архитектурно-строительные решения. Часть 2. АС2 .</v>
      </c>
      <c r="D9" s="321">
        <v>1615223.87</v>
      </c>
      <c r="E9" s="321">
        <v>132448.35999999999</v>
      </c>
      <c r="F9" s="321">
        <v>41944.13</v>
      </c>
      <c r="G9" s="321">
        <v>1789616.36</v>
      </c>
      <c r="H9" s="321">
        <v>1881531.81</v>
      </c>
      <c r="I9" s="322">
        <f>I19</f>
        <v>1.2</v>
      </c>
      <c r="J9" s="323">
        <f t="shared" si="1"/>
        <v>2257838.17</v>
      </c>
      <c r="K9" s="324"/>
      <c r="L9" s="324"/>
      <c r="M9" s="324">
        <v>1627347.05</v>
      </c>
      <c r="N9" s="324"/>
      <c r="O9" s="324"/>
      <c r="P9" s="324">
        <f>K9+L9+M9+N9+O9</f>
        <v>1627347.05</v>
      </c>
      <c r="Q9" s="324">
        <f t="shared" si="3"/>
        <v>630491.11999999988</v>
      </c>
      <c r="R9" s="325" t="s">
        <v>515</v>
      </c>
      <c r="S9" s="326" t="str">
        <f>S10</f>
        <v>ВОР подписан, смета отправлена на проверку 21.06</v>
      </c>
      <c r="T9" s="327">
        <f t="shared" si="4"/>
        <v>1627347.05</v>
      </c>
      <c r="U9" s="328">
        <v>400933.67</v>
      </c>
      <c r="V9" s="329">
        <f t="shared" si="0"/>
        <v>2028280.72</v>
      </c>
      <c r="W9" s="330"/>
      <c r="X9" s="331" t="s">
        <v>515</v>
      </c>
      <c r="Y9" s="332">
        <f>1447989.61*1.082*1.024*1.0514*1.2</f>
        <v>2024146.2197234416</v>
      </c>
      <c r="Z9" s="333" t="s">
        <v>520</v>
      </c>
      <c r="AA9" s="316">
        <v>2023649.39</v>
      </c>
      <c r="AB9" s="334">
        <f>AA9-V9</f>
        <v>-4631.3300000000745</v>
      </c>
      <c r="AC9" s="335">
        <f>29.1+6.27</f>
        <v>35.370000000000005</v>
      </c>
      <c r="AD9" s="281"/>
    </row>
    <row r="10" spans="1:30" ht="31.5" x14ac:dyDescent="0.25">
      <c r="A10" s="318">
        <v>5</v>
      </c>
      <c r="B10" s="319" t="s">
        <v>521</v>
      </c>
      <c r="C10" s="320" t="str">
        <f>[11]ССР!C35</f>
        <v>Электроснабжение. ЭС 1.</v>
      </c>
      <c r="D10" s="321">
        <v>475031.03999999998</v>
      </c>
      <c r="E10" s="321">
        <v>38952.550000000003</v>
      </c>
      <c r="F10" s="321">
        <v>12335.61</v>
      </c>
      <c r="G10" s="321">
        <v>526319.19999999995</v>
      </c>
      <c r="H10" s="321">
        <v>553351.18000000005</v>
      </c>
      <c r="I10" s="322">
        <f>I27</f>
        <v>1.2</v>
      </c>
      <c r="J10" s="323">
        <f t="shared" si="1"/>
        <v>664021.42000000004</v>
      </c>
      <c r="K10" s="324"/>
      <c r="L10" s="324"/>
      <c r="M10" s="324"/>
      <c r="N10" s="324"/>
      <c r="O10" s="324"/>
      <c r="P10" s="324">
        <f t="shared" si="2"/>
        <v>0</v>
      </c>
      <c r="Q10" s="324">
        <f t="shared" si="3"/>
        <v>664021.42000000004</v>
      </c>
      <c r="R10" s="325" t="s">
        <v>515</v>
      </c>
      <c r="S10" s="326" t="s">
        <v>522</v>
      </c>
      <c r="T10" s="327">
        <f t="shared" si="4"/>
        <v>0</v>
      </c>
      <c r="U10" s="328">
        <v>370254</v>
      </c>
      <c r="V10" s="329">
        <f t="shared" si="0"/>
        <v>370254</v>
      </c>
      <c r="W10" s="337"/>
      <c r="X10" s="338" t="s">
        <v>515</v>
      </c>
      <c r="Y10" s="339">
        <f>(235378.05+47139.18)*1.082*1.024*1.0514*1.2</f>
        <v>394931.13704817125</v>
      </c>
      <c r="Z10" s="340" t="s">
        <v>520</v>
      </c>
      <c r="AA10" s="316">
        <v>388509.33</v>
      </c>
      <c r="AB10" s="334">
        <f t="shared" ref="AB10:AB17" si="5">AA10-V10</f>
        <v>18255.330000000016</v>
      </c>
      <c r="AC10" s="292">
        <v>0</v>
      </c>
    </row>
    <row r="11" spans="1:30" ht="31.5" x14ac:dyDescent="0.25">
      <c r="A11" s="318">
        <v>6</v>
      </c>
      <c r="B11" s="319" t="s">
        <v>523</v>
      </c>
      <c r="C11" s="320" t="str">
        <f>[11]ССР!C36</f>
        <v>Переустройство кабельных линий.ЭС2</v>
      </c>
      <c r="D11" s="321">
        <v>2276671.21</v>
      </c>
      <c r="E11" s="321">
        <v>186687.04</v>
      </c>
      <c r="F11" s="321">
        <v>59120.6</v>
      </c>
      <c r="G11" s="321">
        <v>2522478.85</v>
      </c>
      <c r="H11" s="321">
        <v>2652034.42</v>
      </c>
      <c r="I11" s="322">
        <f>I27</f>
        <v>1.2</v>
      </c>
      <c r="J11" s="323">
        <f t="shared" si="1"/>
        <v>3182441.3</v>
      </c>
      <c r="K11" s="324"/>
      <c r="L11" s="324"/>
      <c r="M11" s="324"/>
      <c r="N11" s="324"/>
      <c r="O11" s="324"/>
      <c r="P11" s="324">
        <f t="shared" si="2"/>
        <v>0</v>
      </c>
      <c r="Q11" s="324">
        <f t="shared" si="3"/>
        <v>3182441.3</v>
      </c>
      <c r="R11" s="325" t="s">
        <v>515</v>
      </c>
      <c r="S11" s="326" t="str">
        <f>S10</f>
        <v>ВОР подписан, смета отправлена на проверку 21.06</v>
      </c>
      <c r="T11" s="327">
        <f t="shared" si="4"/>
        <v>0</v>
      </c>
      <c r="U11" s="328">
        <v>4582694</v>
      </c>
      <c r="V11" s="329">
        <f t="shared" si="0"/>
        <v>4582694</v>
      </c>
      <c r="W11" s="341"/>
      <c r="X11" s="313" t="s">
        <v>515</v>
      </c>
      <c r="Y11" s="314">
        <f>(3206824.35+130942.19)*1.082*1.024*1.0514*1.2</f>
        <v>4665867.4051261954</v>
      </c>
      <c r="Z11" s="340" t="s">
        <v>520</v>
      </c>
      <c r="AA11" s="316">
        <f>'[11]вар НВ (с 0,65 и без упл)'!U11</f>
        <v>4814643</v>
      </c>
      <c r="AB11" s="334">
        <f t="shared" si="5"/>
        <v>231949</v>
      </c>
      <c r="AC11" s="292">
        <f>18.97+3.4+5.57+26.32+41.86+20.71+65.35+10.48+18.72</f>
        <v>211.38</v>
      </c>
    </row>
    <row r="12" spans="1:30" ht="31.5" x14ac:dyDescent="0.25">
      <c r="A12" s="318">
        <v>7</v>
      </c>
      <c r="B12" s="319" t="s">
        <v>524</v>
      </c>
      <c r="C12" s="320" t="str">
        <f>[11]ССР!C40</f>
        <v>Переустройство хозпитьевого водопровода.НВК2</v>
      </c>
      <c r="D12" s="321">
        <v>760016.55</v>
      </c>
      <c r="E12" s="321">
        <v>62321.36</v>
      </c>
      <c r="F12" s="321">
        <v>19736.11</v>
      </c>
      <c r="G12" s="321">
        <v>842074.02</v>
      </c>
      <c r="H12" s="321">
        <v>885323.3</v>
      </c>
      <c r="I12" s="322">
        <f>I20</f>
        <v>1.2</v>
      </c>
      <c r="J12" s="323">
        <f t="shared" si="1"/>
        <v>1062387.96</v>
      </c>
      <c r="K12" s="324"/>
      <c r="L12" s="324"/>
      <c r="M12" s="324"/>
      <c r="N12" s="324"/>
      <c r="O12" s="324"/>
      <c r="P12" s="324">
        <f t="shared" si="2"/>
        <v>0</v>
      </c>
      <c r="Q12" s="324">
        <f t="shared" si="3"/>
        <v>1062387.96</v>
      </c>
      <c r="R12" s="324" t="s">
        <v>515</v>
      </c>
      <c r="S12" s="326" t="str">
        <f>S10</f>
        <v>ВОР подписан, смета отправлена на проверку 21.06</v>
      </c>
      <c r="T12" s="327">
        <f t="shared" si="4"/>
        <v>0</v>
      </c>
      <c r="U12" s="328">
        <v>1553260.73</v>
      </c>
      <c r="V12" s="329">
        <f t="shared" si="0"/>
        <v>1553260.73</v>
      </c>
      <c r="W12" s="330"/>
      <c r="X12" s="338" t="s">
        <v>515</v>
      </c>
      <c r="Y12" s="339">
        <f>1047143.73*1.082*1.024*1.0514*1.2</f>
        <v>1463803.3366735307</v>
      </c>
      <c r="Z12" s="340" t="s">
        <v>520</v>
      </c>
      <c r="AA12" s="342">
        <v>1463803.34</v>
      </c>
      <c r="AB12" s="334">
        <f t="shared" si="5"/>
        <v>-89457.389999999898</v>
      </c>
      <c r="AC12" s="292">
        <f>20.97+104.42</f>
        <v>125.39</v>
      </c>
    </row>
    <row r="13" spans="1:30" ht="31.5" x14ac:dyDescent="0.25">
      <c r="A13" s="318">
        <v>8</v>
      </c>
      <c r="B13" s="319" t="s">
        <v>525</v>
      </c>
      <c r="C13" s="320" t="str">
        <f>[11]ССР!C41</f>
        <v>Переустройство хозпитьевого водопровода.НВК3</v>
      </c>
      <c r="D13" s="321">
        <v>10454161.890000001</v>
      </c>
      <c r="E13" s="321">
        <v>857241.27</v>
      </c>
      <c r="F13" s="321">
        <v>271473.68</v>
      </c>
      <c r="G13" s="321">
        <v>11582876.84</v>
      </c>
      <c r="H13" s="321">
        <v>12177778.26</v>
      </c>
      <c r="I13" s="322">
        <f t="shared" ref="I13:I18" si="6">I6</f>
        <v>1.2</v>
      </c>
      <c r="J13" s="323">
        <f t="shared" si="1"/>
        <v>14613333.91</v>
      </c>
      <c r="K13" s="324"/>
      <c r="L13" s="324"/>
      <c r="M13" s="324"/>
      <c r="N13" s="324"/>
      <c r="O13" s="324"/>
      <c r="P13" s="324">
        <f t="shared" si="2"/>
        <v>0</v>
      </c>
      <c r="Q13" s="324">
        <f t="shared" si="3"/>
        <v>14613333.91</v>
      </c>
      <c r="R13" s="324" t="s">
        <v>515</v>
      </c>
      <c r="S13" s="326" t="str">
        <f>S10</f>
        <v>ВОР подписан, смета отправлена на проверку 21.06</v>
      </c>
      <c r="T13" s="327">
        <f t="shared" si="4"/>
        <v>0</v>
      </c>
      <c r="U13" s="328">
        <v>19970832</v>
      </c>
      <c r="V13" s="329">
        <f t="shared" si="0"/>
        <v>19970832</v>
      </c>
      <c r="W13" s="330"/>
      <c r="X13" s="338" t="s">
        <v>515</v>
      </c>
      <c r="Y13" s="339">
        <f>13422525.94*1.082*1.024*1.0514*1.2</f>
        <v>18763363.323160056</v>
      </c>
      <c r="Z13" s="340" t="s">
        <v>520</v>
      </c>
      <c r="AA13" s="342">
        <f>'[11]вар НВ (с 0,65 и без упл)'!U13</f>
        <v>19308691</v>
      </c>
      <c r="AB13" s="334">
        <f t="shared" si="5"/>
        <v>-662141</v>
      </c>
      <c r="AC13" s="292">
        <f>39.47+5.18+81.62+11.57+62.25+71.01+138.56+141.51+331.33+10.71+168.67+21.71+20.42+1.5+77.98+8.22+17.23+92.87</f>
        <v>1301.8100000000004</v>
      </c>
    </row>
    <row r="14" spans="1:30" s="336" customFormat="1" ht="31.5" x14ac:dyDescent="0.25">
      <c r="A14" s="318">
        <v>9</v>
      </c>
      <c r="B14" s="319" t="s">
        <v>526</v>
      </c>
      <c r="C14" s="320" t="str">
        <f>[11]ССР!C43</f>
        <v>Переустройство хозяйственно-бытовой канализации.НВК4</v>
      </c>
      <c r="D14" s="321">
        <v>9143309.8300000001</v>
      </c>
      <c r="E14" s="321">
        <v>749751.41</v>
      </c>
      <c r="F14" s="321">
        <v>237433.47</v>
      </c>
      <c r="G14" s="321">
        <v>10130494.710000001</v>
      </c>
      <c r="H14" s="321">
        <v>10650801.17</v>
      </c>
      <c r="I14" s="322">
        <f t="shared" si="6"/>
        <v>1.2</v>
      </c>
      <c r="J14" s="323">
        <f t="shared" si="1"/>
        <v>12780961.4</v>
      </c>
      <c r="K14" s="324"/>
      <c r="L14" s="324"/>
      <c r="M14" s="324"/>
      <c r="N14" s="324"/>
      <c r="O14" s="324">
        <v>337909.86</v>
      </c>
      <c r="P14" s="324">
        <f t="shared" si="2"/>
        <v>337909.86</v>
      </c>
      <c r="Q14" s="324">
        <f t="shared" si="3"/>
        <v>12443051.540000001</v>
      </c>
      <c r="R14" s="324" t="s">
        <v>515</v>
      </c>
      <c r="S14" s="326" t="str">
        <f>S10</f>
        <v>ВОР подписан, смета отправлена на проверку 21.06</v>
      </c>
      <c r="T14" s="327">
        <f t="shared" si="4"/>
        <v>337909.86</v>
      </c>
      <c r="U14" s="328">
        <v>2221220.66</v>
      </c>
      <c r="V14" s="329">
        <f t="shared" si="0"/>
        <v>2559130.52</v>
      </c>
      <c r="W14" s="341"/>
      <c r="X14" s="343" t="s">
        <v>515</v>
      </c>
      <c r="Y14" s="344">
        <f>1724717.19*1.082*1.024*1.0514*1.2</f>
        <v>2410983.9988634563</v>
      </c>
      <c r="Z14" s="333" t="s">
        <v>520</v>
      </c>
      <c r="AA14" s="342">
        <f>'[11]вар НВ (с 0,65 и без упл)'!U14</f>
        <v>2202170</v>
      </c>
      <c r="AB14" s="334">
        <f t="shared" si="5"/>
        <v>-356960.52</v>
      </c>
      <c r="AC14" s="335">
        <f>88.14+1.81+26.27+29.53</f>
        <v>145.75</v>
      </c>
      <c r="AD14" s="281"/>
    </row>
    <row r="15" spans="1:30" s="336" customFormat="1" ht="31.5" x14ac:dyDescent="0.25">
      <c r="A15" s="318">
        <v>10</v>
      </c>
      <c r="B15" s="319" t="s">
        <v>527</v>
      </c>
      <c r="C15" s="320" t="str">
        <f>[11]ССР!C44</f>
        <v>Переустройство ливневой канализации.НВК5.</v>
      </c>
      <c r="D15" s="321">
        <v>21996729.18</v>
      </c>
      <c r="E15" s="321">
        <v>1803731.79</v>
      </c>
      <c r="F15" s="321">
        <v>571211.06000000006</v>
      </c>
      <c r="G15" s="321">
        <v>24371672.030000001</v>
      </c>
      <c r="H15" s="321">
        <v>25623411.34</v>
      </c>
      <c r="I15" s="322">
        <f t="shared" si="6"/>
        <v>1.2</v>
      </c>
      <c r="J15" s="323">
        <f t="shared" si="1"/>
        <v>30748093.609999999</v>
      </c>
      <c r="K15" s="324"/>
      <c r="L15" s="324"/>
      <c r="M15" s="324">
        <v>1211400.79</v>
      </c>
      <c r="N15" s="324"/>
      <c r="O15" s="324"/>
      <c r="P15" s="324">
        <f t="shared" si="2"/>
        <v>1211400.79</v>
      </c>
      <c r="Q15" s="324">
        <f t="shared" si="3"/>
        <v>29536692.82</v>
      </c>
      <c r="R15" s="325" t="s">
        <v>515</v>
      </c>
      <c r="S15" s="326" t="str">
        <f>S10</f>
        <v>ВОР подписан, смета отправлена на проверку 21.06</v>
      </c>
      <c r="T15" s="327">
        <f t="shared" si="4"/>
        <v>1211400.79</v>
      </c>
      <c r="U15" s="328">
        <v>3314342.94</v>
      </c>
      <c r="V15" s="329">
        <f t="shared" si="0"/>
        <v>4525743.7300000004</v>
      </c>
      <c r="W15" s="341"/>
      <c r="X15" s="343" t="s">
        <v>515</v>
      </c>
      <c r="Y15" s="344">
        <f>2827828.36*1.082*1.024*1.0514*1.2</f>
        <v>3953024.2795877103</v>
      </c>
      <c r="Z15" s="333" t="s">
        <v>520</v>
      </c>
      <c r="AA15" s="342">
        <f>'[11]вар НВ (с 0,65 и без упл)'!V15</f>
        <v>4448059.79</v>
      </c>
      <c r="AB15" s="334">
        <f t="shared" si="5"/>
        <v>-77683.94000000041</v>
      </c>
      <c r="AC15" s="335">
        <f>127.83+1.76+31.97+0.12+104.9</f>
        <v>266.58000000000004</v>
      </c>
      <c r="AD15" s="281"/>
    </row>
    <row r="16" spans="1:30" ht="31.5" x14ac:dyDescent="0.25">
      <c r="A16" s="318">
        <v>11</v>
      </c>
      <c r="B16" s="319" t="s">
        <v>528</v>
      </c>
      <c r="C16" s="320" t="str">
        <f>[11]ССР!C49</f>
        <v>Теплоснабжение. Переустройство трубопровода.ТС2</v>
      </c>
      <c r="D16" s="321">
        <v>1890203.39</v>
      </c>
      <c r="E16" s="321">
        <v>154996.68</v>
      </c>
      <c r="F16" s="321">
        <v>49084.800000000003</v>
      </c>
      <c r="G16" s="321">
        <v>2094284.87</v>
      </c>
      <c r="H16" s="321">
        <v>2201848.2200000002</v>
      </c>
      <c r="I16" s="322">
        <f t="shared" si="6"/>
        <v>1.2</v>
      </c>
      <c r="J16" s="323">
        <f t="shared" si="1"/>
        <v>2642217.86</v>
      </c>
      <c r="K16" s="324"/>
      <c r="L16" s="324"/>
      <c r="M16" s="324"/>
      <c r="N16" s="324"/>
      <c r="O16" s="324"/>
      <c r="P16" s="324">
        <f t="shared" si="2"/>
        <v>0</v>
      </c>
      <c r="Q16" s="324">
        <f t="shared" si="3"/>
        <v>2642217.86</v>
      </c>
      <c r="R16" s="324" t="s">
        <v>515</v>
      </c>
      <c r="S16" s="326" t="str">
        <f>S10</f>
        <v>ВОР подписан, смета отправлена на проверку 21.06</v>
      </c>
      <c r="T16" s="327">
        <f t="shared" si="4"/>
        <v>0</v>
      </c>
      <c r="U16" s="328">
        <v>2509941.54</v>
      </c>
      <c r="V16" s="329">
        <f t="shared" si="0"/>
        <v>2509941.54</v>
      </c>
      <c r="W16" s="341"/>
      <c r="X16" s="313" t="s">
        <v>515</v>
      </c>
      <c r="Y16" s="314">
        <f>1675854.44*1.082*1.024*1.0514*1.2</f>
        <v>2342678.708539038</v>
      </c>
      <c r="Z16" s="340" t="s">
        <v>520</v>
      </c>
      <c r="AA16" s="342">
        <f>'[11]вар НВ (с 0,65 и без упл)'!U16</f>
        <v>2387178</v>
      </c>
      <c r="AB16" s="334">
        <f t="shared" si="5"/>
        <v>-122763.54000000004</v>
      </c>
      <c r="AC16" s="292">
        <f>30.94+106.55</f>
        <v>137.49</v>
      </c>
    </row>
    <row r="17" spans="1:31" ht="31.5" x14ac:dyDescent="0.25">
      <c r="A17" s="318">
        <v>12</v>
      </c>
      <c r="B17" s="319" t="s">
        <v>529</v>
      </c>
      <c r="C17" s="320" t="str">
        <f>[11]ССР!C50</f>
        <v>Теплоснабжение. Переустройство трубопровода.ТС3</v>
      </c>
      <c r="D17" s="321">
        <v>4003449.34</v>
      </c>
      <c r="E17" s="321">
        <v>328282.84999999998</v>
      </c>
      <c r="F17" s="321">
        <v>103961.57</v>
      </c>
      <c r="G17" s="321">
        <v>4435693.76</v>
      </c>
      <c r="H17" s="321">
        <v>4663512.8499999996</v>
      </c>
      <c r="I17" s="322">
        <f t="shared" si="6"/>
        <v>1.2</v>
      </c>
      <c r="J17" s="323">
        <f t="shared" si="1"/>
        <v>5596215.4199999999</v>
      </c>
      <c r="K17" s="324"/>
      <c r="L17" s="324"/>
      <c r="M17" s="324"/>
      <c r="N17" s="324"/>
      <c r="O17" s="324"/>
      <c r="P17" s="324">
        <f t="shared" si="2"/>
        <v>0</v>
      </c>
      <c r="Q17" s="324">
        <f t="shared" si="3"/>
        <v>5596215.4199999999</v>
      </c>
      <c r="R17" s="324" t="s">
        <v>515</v>
      </c>
      <c r="S17" s="326" t="str">
        <f>S10</f>
        <v>ВОР подписан, смета отправлена на проверку 21.06</v>
      </c>
      <c r="T17" s="327">
        <f t="shared" si="4"/>
        <v>0</v>
      </c>
      <c r="U17" s="328">
        <v>4764781</v>
      </c>
      <c r="V17" s="329">
        <f t="shared" si="0"/>
        <v>4764781</v>
      </c>
      <c r="W17" s="341"/>
      <c r="X17" s="313" t="s">
        <v>515</v>
      </c>
      <c r="Y17" s="314">
        <f>2820165.03*1.082*1.024*1.0514*1.2</f>
        <v>3942311.702409762</v>
      </c>
      <c r="Z17" s="340" t="s">
        <v>520</v>
      </c>
      <c r="AA17" s="342">
        <v>3942311.7</v>
      </c>
      <c r="AB17" s="334">
        <f t="shared" si="5"/>
        <v>-822469.29999999981</v>
      </c>
      <c r="AC17" s="292">
        <f>61.6+159.01</f>
        <v>220.60999999999999</v>
      </c>
    </row>
    <row r="18" spans="1:31" ht="31.5" x14ac:dyDescent="0.25">
      <c r="A18" s="318">
        <v>13</v>
      </c>
      <c r="B18" s="319" t="s">
        <v>530</v>
      </c>
      <c r="C18" s="320" t="str">
        <f>[11]ССР!C52</f>
        <v>Наружные газопроводы. Вынос газопровода среднего давления.</v>
      </c>
      <c r="D18" s="321">
        <v>8291915.46</v>
      </c>
      <c r="E18" s="321">
        <v>679937.07</v>
      </c>
      <c r="F18" s="321">
        <v>215324.46</v>
      </c>
      <c r="G18" s="321">
        <v>9187176.9900000002</v>
      </c>
      <c r="H18" s="321">
        <v>9659034.2599999998</v>
      </c>
      <c r="I18" s="322">
        <f t="shared" si="6"/>
        <v>1.2</v>
      </c>
      <c r="J18" s="323">
        <f t="shared" si="1"/>
        <v>11590841.109999999</v>
      </c>
      <c r="K18" s="345"/>
      <c r="L18" s="345"/>
      <c r="M18" s="345"/>
      <c r="N18" s="345"/>
      <c r="O18" s="345"/>
      <c r="P18" s="324">
        <f t="shared" si="2"/>
        <v>0</v>
      </c>
      <c r="Q18" s="324">
        <f t="shared" si="3"/>
        <v>11590841.109999999</v>
      </c>
      <c r="R18" s="346" t="s">
        <v>515</v>
      </c>
      <c r="S18" s="326" t="str">
        <f>S10</f>
        <v>ВОР подписан, смета отправлена на проверку 21.06</v>
      </c>
      <c r="T18" s="327">
        <f t="shared" si="4"/>
        <v>0</v>
      </c>
      <c r="U18" s="328">
        <v>6207964</v>
      </c>
      <c r="V18" s="329">
        <f t="shared" si="0"/>
        <v>6207964</v>
      </c>
      <c r="W18" s="347"/>
      <c r="X18" s="313"/>
      <c r="Y18" s="314"/>
      <c r="Z18" s="315"/>
      <c r="AA18" s="316"/>
      <c r="AB18" s="348"/>
      <c r="AC18" s="292">
        <v>243.87</v>
      </c>
    </row>
    <row r="19" spans="1:31" ht="47.25" x14ac:dyDescent="0.25">
      <c r="A19" s="318">
        <v>14</v>
      </c>
      <c r="B19" s="349" t="s">
        <v>531</v>
      </c>
      <c r="C19" s="320" t="str">
        <f>[11]ССР!C29</f>
        <v>Верхнее строение пути</v>
      </c>
      <c r="D19" s="321">
        <v>161452921.99000001</v>
      </c>
      <c r="E19" s="321">
        <v>13239139.6</v>
      </c>
      <c r="F19" s="321">
        <v>4192609.48</v>
      </c>
      <c r="G19" s="321">
        <v>178884671.06999999</v>
      </c>
      <c r="H19" s="321">
        <v>188072263.84999999</v>
      </c>
      <c r="I19" s="322">
        <f>I6</f>
        <v>1.2</v>
      </c>
      <c r="J19" s="323">
        <f t="shared" si="1"/>
        <v>225686716.62</v>
      </c>
      <c r="K19" s="324">
        <v>89998722.969999999</v>
      </c>
      <c r="L19" s="324">
        <v>66544414.909999996</v>
      </c>
      <c r="M19" s="324">
        <v>42672742.899999999</v>
      </c>
      <c r="N19" s="324"/>
      <c r="O19" s="324"/>
      <c r="P19" s="324">
        <f t="shared" si="2"/>
        <v>199215880.78</v>
      </c>
      <c r="Q19" s="324">
        <f t="shared" si="3"/>
        <v>26470835.840000011</v>
      </c>
      <c r="R19" s="324" t="s">
        <v>515</v>
      </c>
      <c r="S19" s="350" t="s">
        <v>532</v>
      </c>
      <c r="T19" s="327">
        <f t="shared" si="4"/>
        <v>199215880.78</v>
      </c>
      <c r="U19" s="328">
        <v>37091104.509999998</v>
      </c>
      <c r="V19" s="329">
        <f>T19+U19</f>
        <v>236306985.28999999</v>
      </c>
      <c r="X19" s="313"/>
      <c r="Y19" s="314"/>
      <c r="Z19" s="315"/>
      <c r="AA19" s="277"/>
      <c r="AB19" s="351"/>
      <c r="AC19" s="292">
        <f>316.1+84.4+9197.24+90.01+49.2+0.32</f>
        <v>9737.27</v>
      </c>
    </row>
    <row r="20" spans="1:31" s="356" customFormat="1" ht="35.25" customHeight="1" x14ac:dyDescent="0.25">
      <c r="A20" s="318">
        <v>16</v>
      </c>
      <c r="B20" s="349" t="s">
        <v>533</v>
      </c>
      <c r="C20" s="320" t="str">
        <f>[11]ССР!C31</f>
        <v>Архитектурно-строительные решения. Часть 1.АС1</v>
      </c>
      <c r="D20" s="321">
        <v>10526911.91</v>
      </c>
      <c r="E20" s="321">
        <v>863206.78</v>
      </c>
      <c r="F20" s="321">
        <v>273362.84999999998</v>
      </c>
      <c r="G20" s="321">
        <v>11663481.539999999</v>
      </c>
      <c r="H20" s="321">
        <v>12262522.85</v>
      </c>
      <c r="I20" s="322">
        <f>I8</f>
        <v>1.2</v>
      </c>
      <c r="J20" s="323">
        <f t="shared" si="1"/>
        <v>14715027.42</v>
      </c>
      <c r="K20" s="324"/>
      <c r="L20" s="324">
        <v>10775049.08</v>
      </c>
      <c r="M20" s="324"/>
      <c r="N20" s="324"/>
      <c r="O20" s="324"/>
      <c r="P20" s="324">
        <f t="shared" si="2"/>
        <v>10775049.08</v>
      </c>
      <c r="Q20" s="324">
        <f t="shared" si="3"/>
        <v>3939978.34</v>
      </c>
      <c r="R20" s="324" t="s">
        <v>515</v>
      </c>
      <c r="S20" s="326" t="str">
        <f>S39</f>
        <v>ВОР подписан, смета отправлена на проверку 28.06</v>
      </c>
      <c r="T20" s="327">
        <f t="shared" si="4"/>
        <v>10775049.08</v>
      </c>
      <c r="U20" s="328">
        <v>1790752.08</v>
      </c>
      <c r="V20" s="329">
        <f>T20+U20</f>
        <v>12565801.16</v>
      </c>
      <c r="W20" s="352"/>
      <c r="X20" s="313"/>
      <c r="Y20" s="353"/>
      <c r="Z20" s="354"/>
      <c r="AA20" s="355"/>
      <c r="AC20" s="357">
        <f>2.19+27.69</f>
        <v>29.880000000000003</v>
      </c>
      <c r="AD20" s="317">
        <v>1090</v>
      </c>
    </row>
    <row r="21" spans="1:31" s="371" customFormat="1" ht="36" customHeight="1" x14ac:dyDescent="0.25">
      <c r="A21" s="358">
        <v>19</v>
      </c>
      <c r="B21" s="359" t="s">
        <v>534</v>
      </c>
      <c r="C21" s="360" t="str">
        <f>[11]ССР!C48</f>
        <v>Архитектурно-строительные решения. Эстакада для ТС1. АС 4</v>
      </c>
      <c r="D21" s="361">
        <v>4859580.66</v>
      </c>
      <c r="E21" s="361">
        <v>398485.61</v>
      </c>
      <c r="F21" s="361">
        <v>126193.59</v>
      </c>
      <c r="G21" s="361">
        <v>5384259.8600000003</v>
      </c>
      <c r="H21" s="361">
        <v>5660797.71</v>
      </c>
      <c r="I21" s="362">
        <f>I14</f>
        <v>1.2</v>
      </c>
      <c r="J21" s="363">
        <f t="shared" si="1"/>
        <v>6792957.25</v>
      </c>
      <c r="K21" s="364"/>
      <c r="L21" s="364"/>
      <c r="M21" s="364"/>
      <c r="N21" s="364"/>
      <c r="O21" s="364">
        <v>562345.21</v>
      </c>
      <c r="P21" s="364">
        <f t="shared" si="2"/>
        <v>562345.21</v>
      </c>
      <c r="Q21" s="364">
        <f t="shared" si="3"/>
        <v>6230612.04</v>
      </c>
      <c r="R21" s="324" t="s">
        <v>515</v>
      </c>
      <c r="S21" s="326" t="s">
        <v>535</v>
      </c>
      <c r="T21" s="365">
        <f t="shared" si="4"/>
        <v>562345.21</v>
      </c>
      <c r="U21" s="328">
        <v>3384444.47</v>
      </c>
      <c r="V21" s="329">
        <f>T21+U21</f>
        <v>3946789.68</v>
      </c>
      <c r="W21" s="366"/>
      <c r="X21" s="367"/>
      <c r="Y21" s="368"/>
      <c r="Z21" s="369"/>
      <c r="AA21" s="370"/>
      <c r="AC21" s="372"/>
      <c r="AD21" s="317">
        <v>36.17</v>
      </c>
    </row>
    <row r="22" spans="1:31" ht="4.5" customHeight="1" x14ac:dyDescent="0.25">
      <c r="A22" s="373"/>
      <c r="B22" s="374"/>
      <c r="C22" s="375"/>
      <c r="D22" s="376"/>
      <c r="E22" s="376"/>
      <c r="F22" s="376"/>
      <c r="G22" s="376"/>
      <c r="H22" s="376"/>
      <c r="I22" s="377"/>
      <c r="J22" s="378"/>
      <c r="K22" s="379"/>
      <c r="L22" s="379"/>
      <c r="M22" s="379"/>
      <c r="N22" s="379"/>
      <c r="O22" s="379"/>
      <c r="P22" s="379"/>
      <c r="Q22" s="379"/>
      <c r="R22" s="379"/>
      <c r="S22" s="380"/>
      <c r="T22" s="381"/>
      <c r="U22" s="382"/>
      <c r="V22" s="383"/>
      <c r="W22" s="341"/>
      <c r="X22" s="313"/>
      <c r="Y22" s="314"/>
      <c r="Z22" s="340"/>
    </row>
    <row r="23" spans="1:31" ht="32.25" customHeight="1" x14ac:dyDescent="0.25">
      <c r="A23" s="297"/>
      <c r="B23" s="298"/>
      <c r="C23" s="298"/>
      <c r="D23" s="298"/>
      <c r="E23" s="298"/>
      <c r="F23" s="298"/>
      <c r="G23" s="298"/>
      <c r="H23" s="299"/>
      <c r="I23" s="298"/>
      <c r="J23" s="299"/>
      <c r="K23" s="300"/>
      <c r="L23" s="300"/>
      <c r="M23" s="300"/>
      <c r="N23" s="300"/>
      <c r="O23" s="300"/>
      <c r="P23" s="300"/>
      <c r="Q23" s="300"/>
      <c r="R23" s="300"/>
      <c r="S23" s="300"/>
      <c r="T23" s="632" t="s">
        <v>536</v>
      </c>
      <c r="U23" s="633"/>
      <c r="V23" s="384"/>
      <c r="W23" s="384">
        <f>SUM(W9:W17)</f>
        <v>0</v>
      </c>
      <c r="X23" s="384">
        <f>SUM(X9:X17)</f>
        <v>0</v>
      </c>
      <c r="Y23" s="384">
        <f>SUM(Y9:Y17)</f>
        <v>39961110.111131355</v>
      </c>
      <c r="Z23" s="384">
        <f>SUM(Z9:Z17)</f>
        <v>0</v>
      </c>
      <c r="AA23" s="277"/>
    </row>
    <row r="24" spans="1:31" s="356" customFormat="1" ht="43.5" customHeight="1" x14ac:dyDescent="0.25">
      <c r="A24" s="385">
        <v>18</v>
      </c>
      <c r="B24" s="386" t="s">
        <v>537</v>
      </c>
      <c r="C24" s="387" t="s">
        <v>538</v>
      </c>
      <c r="D24" s="388">
        <v>4044845.15</v>
      </c>
      <c r="E24" s="388">
        <v>331677.3</v>
      </c>
      <c r="F24" s="388">
        <v>105036.54</v>
      </c>
      <c r="G24" s="388">
        <v>4481558.99</v>
      </c>
      <c r="H24" s="388">
        <v>4711733.74</v>
      </c>
      <c r="I24" s="389">
        <f>I13</f>
        <v>1.2</v>
      </c>
      <c r="J24" s="390">
        <f t="shared" si="1"/>
        <v>5654080.4900000002</v>
      </c>
      <c r="K24" s="391"/>
      <c r="L24" s="391"/>
      <c r="M24" s="391"/>
      <c r="N24" s="391"/>
      <c r="O24" s="391">
        <v>3594854.48</v>
      </c>
      <c r="P24" s="391">
        <f t="shared" si="2"/>
        <v>3594854.48</v>
      </c>
      <c r="Q24" s="391">
        <f t="shared" si="3"/>
        <v>2059226.0100000002</v>
      </c>
      <c r="R24" s="391" t="s">
        <v>539</v>
      </c>
      <c r="S24" s="392" t="s">
        <v>540</v>
      </c>
      <c r="T24" s="393">
        <f t="shared" si="4"/>
        <v>3594854.48</v>
      </c>
      <c r="U24" s="394">
        <f>Q24</f>
        <v>2059226.0100000002</v>
      </c>
      <c r="V24" s="393">
        <f t="shared" ref="V24" si="7">T24+U24</f>
        <v>5654080.4900000002</v>
      </c>
      <c r="W24" s="352"/>
      <c r="X24" s="313"/>
      <c r="Y24" s="353"/>
      <c r="Z24" s="354"/>
      <c r="AA24" s="355" t="s">
        <v>541</v>
      </c>
      <c r="AC24" s="395"/>
      <c r="AD24" s="317">
        <v>91.79</v>
      </c>
    </row>
    <row r="25" spans="1:31" ht="31.5" x14ac:dyDescent="0.25">
      <c r="A25" s="385">
        <v>20</v>
      </c>
      <c r="B25" s="386" t="s">
        <v>542</v>
      </c>
      <c r="C25" s="387" t="s">
        <v>543</v>
      </c>
      <c r="D25" s="388">
        <v>5005903.75</v>
      </c>
      <c r="E25" s="388">
        <v>410484.11</v>
      </c>
      <c r="F25" s="388">
        <v>129993.31</v>
      </c>
      <c r="G25" s="388">
        <v>5546381.1699999999</v>
      </c>
      <c r="H25" s="388">
        <v>5831245.6399999997</v>
      </c>
      <c r="I25" s="389">
        <f>I12</f>
        <v>1.2</v>
      </c>
      <c r="J25" s="390">
        <f>ROUND(H25*I25,2)</f>
        <v>6997494.7699999996</v>
      </c>
      <c r="K25" s="391"/>
      <c r="L25" s="391">
        <v>2298854.48</v>
      </c>
      <c r="M25" s="391"/>
      <c r="N25" s="391"/>
      <c r="O25" s="391"/>
      <c r="P25" s="391">
        <f>K25+L25+M25+N25+O25</f>
        <v>2298854.48</v>
      </c>
      <c r="Q25" s="391">
        <f>J25-K25-L25-M25-N25-O25</f>
        <v>4698640.2899999991</v>
      </c>
      <c r="R25" s="396" t="str">
        <f>R24</f>
        <v>ждем ВОР</v>
      </c>
      <c r="S25" s="392" t="s">
        <v>540</v>
      </c>
      <c r="T25" s="393">
        <f>P25</f>
        <v>2298854.48</v>
      </c>
      <c r="U25" s="394">
        <f>Q25</f>
        <v>4698640.2899999991</v>
      </c>
      <c r="V25" s="393">
        <f>T25+U25</f>
        <v>6997494.7699999996</v>
      </c>
      <c r="W25" s="397"/>
      <c r="X25" s="313"/>
      <c r="Y25" s="314"/>
      <c r="Z25" s="315"/>
      <c r="AA25" s="355" t="s">
        <v>541</v>
      </c>
      <c r="AD25" s="317">
        <v>1109</v>
      </c>
      <c r="AE25" s="618">
        <f>2002.19-AD25+266.74+421.17+217.88+6.74+549.17+16.98</f>
        <v>2371.87</v>
      </c>
    </row>
    <row r="26" spans="1:31" ht="33" customHeight="1" thickBot="1" x14ac:dyDescent="0.3">
      <c r="A26" s="398">
        <v>21</v>
      </c>
      <c r="B26" s="399" t="s">
        <v>544</v>
      </c>
      <c r="C26" s="400" t="s">
        <v>545</v>
      </c>
      <c r="D26" s="401">
        <v>48898423.600000001</v>
      </c>
      <c r="E26" s="401">
        <v>4009670.74</v>
      </c>
      <c r="F26" s="401">
        <v>1269794.26</v>
      </c>
      <c r="G26" s="401">
        <v>54177888.600000001</v>
      </c>
      <c r="H26" s="401">
        <v>56960487.710000001</v>
      </c>
      <c r="I26" s="402">
        <f>I16</f>
        <v>1.2</v>
      </c>
      <c r="J26" s="403">
        <f>ROUND(H26*I26,2)</f>
        <v>68352585.25</v>
      </c>
      <c r="K26" s="404"/>
      <c r="L26" s="404"/>
      <c r="M26" s="404">
        <v>11709977.720000001</v>
      </c>
      <c r="N26" s="404"/>
      <c r="O26" s="404">
        <v>3615838.44</v>
      </c>
      <c r="P26" s="404">
        <f>K26+L26+M26+N26+O26</f>
        <v>15325816.16</v>
      </c>
      <c r="Q26" s="404">
        <f>J26-K26-L26-M26-N26-O26</f>
        <v>53026769.090000004</v>
      </c>
      <c r="R26" s="405" t="str">
        <f>R24</f>
        <v>ждем ВОР</v>
      </c>
      <c r="S26" s="406" t="s">
        <v>540</v>
      </c>
      <c r="T26" s="407">
        <f>P26</f>
        <v>15325816.16</v>
      </c>
      <c r="U26" s="408">
        <f>Q26</f>
        <v>53026769.090000004</v>
      </c>
      <c r="V26" s="409">
        <f>T26+U26</f>
        <v>68352585.25</v>
      </c>
      <c r="W26" s="397"/>
      <c r="X26" s="313"/>
      <c r="Y26" s="410"/>
      <c r="Z26" s="411"/>
      <c r="AA26" s="355" t="s">
        <v>541</v>
      </c>
      <c r="AD26" s="317">
        <v>1951.95</v>
      </c>
    </row>
    <row r="27" spans="1:31" s="371" customFormat="1" ht="32.25" customHeight="1" thickTop="1" x14ac:dyDescent="0.25">
      <c r="A27" s="412">
        <v>15</v>
      </c>
      <c r="B27" s="413" t="s">
        <v>546</v>
      </c>
      <c r="C27" s="414" t="str">
        <f>[11]ССР!C30</f>
        <v>Восстановительные работы цеха №121/18. АС 3.</v>
      </c>
      <c r="D27" s="415">
        <v>4505948.67</v>
      </c>
      <c r="E27" s="415">
        <v>369487.79</v>
      </c>
      <c r="F27" s="415">
        <v>117010.48</v>
      </c>
      <c r="G27" s="415">
        <v>4992446.9400000004</v>
      </c>
      <c r="H27" s="415">
        <v>5248861.1100000003</v>
      </c>
      <c r="I27" s="416">
        <f>I7</f>
        <v>1.2</v>
      </c>
      <c r="J27" s="417">
        <f>ROUND(H27*I27,2)</f>
        <v>6298633.3300000001</v>
      </c>
      <c r="K27" s="418"/>
      <c r="L27" s="418"/>
      <c r="M27" s="418"/>
      <c r="N27" s="418">
        <v>5245250.92</v>
      </c>
      <c r="O27" s="418"/>
      <c r="P27" s="419">
        <f>K27+L27+M27+N27+O27</f>
        <v>5245250.92</v>
      </c>
      <c r="Q27" s="419">
        <f>J27-K27-L27-M27-N27-O27</f>
        <v>1053382.4100000001</v>
      </c>
      <c r="R27" s="420" t="s">
        <v>547</v>
      </c>
      <c r="S27" s="421" t="s">
        <v>548</v>
      </c>
      <c r="T27" s="422">
        <f>P27</f>
        <v>5245250.92</v>
      </c>
      <c r="U27" s="423" t="s">
        <v>549</v>
      </c>
      <c r="V27" s="422">
        <f>T27</f>
        <v>5245250.92</v>
      </c>
      <c r="W27" s="424" t="s">
        <v>550</v>
      </c>
      <c r="X27" s="367"/>
      <c r="Y27" s="368"/>
      <c r="Z27" s="369"/>
      <c r="AA27" s="634" t="s">
        <v>551</v>
      </c>
      <c r="AC27" s="425">
        <v>0</v>
      </c>
      <c r="AD27" s="317">
        <v>8.59</v>
      </c>
    </row>
    <row r="28" spans="1:31" s="371" customFormat="1" ht="32.25" thickBot="1" x14ac:dyDescent="0.3">
      <c r="A28" s="426">
        <v>17</v>
      </c>
      <c r="B28" s="427" t="s">
        <v>552</v>
      </c>
      <c r="C28" s="428" t="str">
        <f>[11]ССР!C45</f>
        <v>Трубопровод ливневых сточных вод от трансбордера. НВК1</v>
      </c>
      <c r="D28" s="429">
        <v>1758763.66</v>
      </c>
      <c r="E28" s="429">
        <v>144218.62</v>
      </c>
      <c r="F28" s="429">
        <v>45671.57</v>
      </c>
      <c r="G28" s="429">
        <v>1948653.85</v>
      </c>
      <c r="H28" s="429">
        <v>2048737.53</v>
      </c>
      <c r="I28" s="430">
        <f>I19</f>
        <v>1.2</v>
      </c>
      <c r="J28" s="431">
        <f>ROUND(H28*I28,2)</f>
        <v>2458485.04</v>
      </c>
      <c r="K28" s="432"/>
      <c r="L28" s="432"/>
      <c r="M28" s="432"/>
      <c r="N28" s="432"/>
      <c r="O28" s="432">
        <v>505496.99</v>
      </c>
      <c r="P28" s="433">
        <f>K28+L28+M28+N28+O28</f>
        <v>505496.99</v>
      </c>
      <c r="Q28" s="433">
        <f>J28-K28-L28-M28-N28-O28</f>
        <v>1952988.05</v>
      </c>
      <c r="R28" s="434" t="str">
        <f>R27</f>
        <v>ВОРа на доп. не будет</v>
      </c>
      <c r="S28" s="435" t="s">
        <v>553</v>
      </c>
      <c r="T28" s="436">
        <f>P28</f>
        <v>505496.99</v>
      </c>
      <c r="U28" s="437" t="s">
        <v>549</v>
      </c>
      <c r="V28" s="438">
        <f>T28</f>
        <v>505496.99</v>
      </c>
      <c r="W28" s="366"/>
      <c r="X28" s="367"/>
      <c r="Y28" s="368"/>
      <c r="Z28" s="369"/>
      <c r="AA28" s="634"/>
      <c r="AC28" s="425">
        <v>0</v>
      </c>
      <c r="AD28" s="317">
        <v>33</v>
      </c>
    </row>
    <row r="29" spans="1:31" ht="35.1" customHeight="1" x14ac:dyDescent="0.25">
      <c r="A29" s="439">
        <v>22</v>
      </c>
      <c r="B29" s="440">
        <v>1</v>
      </c>
      <c r="C29" s="441" t="s">
        <v>554</v>
      </c>
      <c r="D29" s="442"/>
      <c r="E29" s="442"/>
      <c r="F29" s="442"/>
      <c r="G29" s="442"/>
      <c r="H29" s="442"/>
      <c r="I29" s="443"/>
      <c r="J29" s="444"/>
      <c r="K29" s="445"/>
      <c r="L29" s="445"/>
      <c r="M29" s="445"/>
      <c r="N29" s="445"/>
      <c r="O29" s="445"/>
      <c r="P29" s="445">
        <f>T29</f>
        <v>4216719.66</v>
      </c>
      <c r="Q29" s="445"/>
      <c r="R29" s="446" t="s">
        <v>515</v>
      </c>
      <c r="S29" s="447" t="s">
        <v>555</v>
      </c>
      <c r="T29" s="448">
        <v>4216719.66</v>
      </c>
      <c r="U29" s="448">
        <v>0</v>
      </c>
      <c r="V29" s="448">
        <f>T29+U29</f>
        <v>4216719.66</v>
      </c>
      <c r="X29" s="449"/>
      <c r="Y29" s="450"/>
      <c r="Z29" s="450"/>
      <c r="AC29" s="280">
        <v>0</v>
      </c>
    </row>
    <row r="30" spans="1:31" ht="35.1" customHeight="1" thickBot="1" x14ac:dyDescent="0.3">
      <c r="A30" s="451">
        <v>23</v>
      </c>
      <c r="B30" s="452">
        <v>1</v>
      </c>
      <c r="C30" s="453" t="s">
        <v>556</v>
      </c>
      <c r="D30" s="454"/>
      <c r="E30" s="454"/>
      <c r="F30" s="454"/>
      <c r="G30" s="454"/>
      <c r="H30" s="454"/>
      <c r="I30" s="455"/>
      <c r="J30" s="456"/>
      <c r="K30" s="457"/>
      <c r="L30" s="457"/>
      <c r="M30" s="457"/>
      <c r="N30" s="457"/>
      <c r="O30" s="457"/>
      <c r="P30" s="457">
        <f>T30</f>
        <v>2160473.5</v>
      </c>
      <c r="Q30" s="457"/>
      <c r="R30" s="458" t="s">
        <v>515</v>
      </c>
      <c r="S30" s="459" t="s">
        <v>555</v>
      </c>
      <c r="T30" s="460">
        <v>2160473.5</v>
      </c>
      <c r="U30" s="460">
        <v>0</v>
      </c>
      <c r="V30" s="461">
        <f t="shared" ref="V30" si="8">T30+U30</f>
        <v>2160473.5</v>
      </c>
      <c r="X30" s="462"/>
      <c r="Y30" s="463"/>
      <c r="Z30" s="464"/>
      <c r="AD30" s="317">
        <v>526.1</v>
      </c>
    </row>
    <row r="31" spans="1:31" ht="31.5" customHeight="1" thickTop="1" thickBot="1" x14ac:dyDescent="0.3">
      <c r="A31" s="465"/>
      <c r="B31" s="466" t="s">
        <v>557</v>
      </c>
      <c r="C31" s="467"/>
      <c r="D31" s="468">
        <f>SUM(D6:D28)</f>
        <v>392033916.06000006</v>
      </c>
      <c r="E31" s="467"/>
      <c r="F31" s="469"/>
      <c r="G31" s="468">
        <f>SUM(G6:G28)</f>
        <v>434361033.93000013</v>
      </c>
      <c r="H31" s="468">
        <f>SUM(H6:H28)</f>
        <v>456670000.00999999</v>
      </c>
      <c r="I31" s="468"/>
      <c r="J31" s="468">
        <f>SUM(J6:J28)</f>
        <v>548004000</v>
      </c>
      <c r="K31" s="470">
        <f>SUM(K6:K28)</f>
        <v>210417570.36000001</v>
      </c>
      <c r="L31" s="470">
        <f>SUM(L6:L28)+0.01</f>
        <v>79978331.210000008</v>
      </c>
      <c r="M31" s="470">
        <f>SUM(M6:M28)</f>
        <v>58868164.759999998</v>
      </c>
      <c r="N31" s="470">
        <f>SUM(N6:N28)</f>
        <v>5245250.92</v>
      </c>
      <c r="O31" s="470">
        <f>SUM(O6:O28)</f>
        <v>8616444.9800000004</v>
      </c>
      <c r="P31" s="470">
        <f>SUM(P6:P30)+0.01</f>
        <v>369502955.39000005</v>
      </c>
      <c r="Q31" s="470">
        <f>J31-P31</f>
        <v>178501044.60999995</v>
      </c>
      <c r="R31" s="470"/>
      <c r="S31" s="470"/>
      <c r="T31" s="471">
        <f>SUM(T6:T30)</f>
        <v>369502955.38000005</v>
      </c>
      <c r="U31" s="471">
        <f>SUM(U6:U30)</f>
        <v>147947160.99000001</v>
      </c>
      <c r="V31" s="471">
        <f>SUM(V6:V30)</f>
        <v>517450116.37000006</v>
      </c>
      <c r="W31" s="312"/>
      <c r="X31" s="472"/>
      <c r="Y31" s="473">
        <f>SUM(Y6:Y28)</f>
        <v>79922220.22226271</v>
      </c>
      <c r="Z31" s="474">
        <f>SUM(Z6:Z28)</f>
        <v>0</v>
      </c>
    </row>
    <row r="32" spans="1:31" ht="32.25" customHeight="1" x14ac:dyDescent="0.25">
      <c r="A32" s="475"/>
      <c r="B32" s="476"/>
      <c r="C32" s="476"/>
      <c r="D32" s="476"/>
      <c r="E32" s="476"/>
      <c r="F32" s="476"/>
      <c r="G32" s="476"/>
      <c r="H32" s="477"/>
      <c r="I32" s="476"/>
      <c r="J32" s="477"/>
      <c r="K32" s="478"/>
      <c r="L32" s="478"/>
      <c r="M32" s="478"/>
      <c r="N32" s="478"/>
      <c r="O32" s="478"/>
      <c r="P32" s="478"/>
      <c r="Q32" s="478"/>
      <c r="R32" s="478"/>
      <c r="S32" s="478"/>
      <c r="T32" s="635" t="s">
        <v>558</v>
      </c>
      <c r="U32" s="636"/>
      <c r="V32" s="479"/>
      <c r="X32" s="295"/>
      <c r="Y32" s="296"/>
      <c r="Z32" s="296"/>
    </row>
    <row r="33" spans="1:30" ht="35.1" customHeight="1" x14ac:dyDescent="0.25">
      <c r="A33" s="318">
        <v>24</v>
      </c>
      <c r="B33" s="480">
        <v>2</v>
      </c>
      <c r="C33" s="320" t="s">
        <v>559</v>
      </c>
      <c r="D33" s="321"/>
      <c r="E33" s="321"/>
      <c r="F33" s="321"/>
      <c r="G33" s="321"/>
      <c r="H33" s="321"/>
      <c r="I33" s="322"/>
      <c r="J33" s="323"/>
      <c r="K33" s="345"/>
      <c r="L33" s="345"/>
      <c r="M33" s="345"/>
      <c r="N33" s="345"/>
      <c r="O33" s="345"/>
      <c r="P33" s="345"/>
      <c r="Q33" s="345"/>
      <c r="R33" s="481" t="s">
        <v>515</v>
      </c>
      <c r="S33" s="326" t="s">
        <v>522</v>
      </c>
      <c r="T33" s="482">
        <v>0</v>
      </c>
      <c r="U33" s="482">
        <v>705505</v>
      </c>
      <c r="V33" s="482">
        <f t="shared" ref="V33:V42" si="9">T33+U33</f>
        <v>705505</v>
      </c>
      <c r="X33" s="449"/>
      <c r="Y33" s="450"/>
      <c r="Z33" s="450"/>
      <c r="AA33" s="279" t="s">
        <v>560</v>
      </c>
      <c r="AC33" s="292">
        <v>18.72</v>
      </c>
    </row>
    <row r="34" spans="1:30" ht="35.1" customHeight="1" x14ac:dyDescent="0.25">
      <c r="A34" s="483">
        <v>25</v>
      </c>
      <c r="B34" s="480">
        <v>3</v>
      </c>
      <c r="C34" s="320" t="s">
        <v>561</v>
      </c>
      <c r="D34" s="321"/>
      <c r="E34" s="321"/>
      <c r="F34" s="321"/>
      <c r="G34" s="321"/>
      <c r="H34" s="321"/>
      <c r="I34" s="322"/>
      <c r="J34" s="323"/>
      <c r="K34" s="345"/>
      <c r="L34" s="345"/>
      <c r="M34" s="345"/>
      <c r="N34" s="345"/>
      <c r="O34" s="345"/>
      <c r="P34" s="345"/>
      <c r="Q34" s="345"/>
      <c r="R34" s="481" t="s">
        <v>515</v>
      </c>
      <c r="S34" s="326" t="str">
        <f>S33</f>
        <v>ВОР подписан, смета отправлена на проверку 21.06</v>
      </c>
      <c r="T34" s="482">
        <v>0</v>
      </c>
      <c r="U34" s="482">
        <v>85851.36</v>
      </c>
      <c r="V34" s="482">
        <f t="shared" si="9"/>
        <v>85851.36</v>
      </c>
      <c r="X34" s="449"/>
      <c r="Y34" s="484"/>
      <c r="Z34" s="484"/>
      <c r="AC34" s="292">
        <v>0</v>
      </c>
    </row>
    <row r="35" spans="1:30" ht="35.1" customHeight="1" x14ac:dyDescent="0.25">
      <c r="A35" s="318">
        <v>26</v>
      </c>
      <c r="B35" s="480">
        <v>4</v>
      </c>
      <c r="C35" s="320" t="s">
        <v>562</v>
      </c>
      <c r="D35" s="321"/>
      <c r="E35" s="321"/>
      <c r="F35" s="321"/>
      <c r="G35" s="321"/>
      <c r="H35" s="321"/>
      <c r="I35" s="322"/>
      <c r="J35" s="323"/>
      <c r="K35" s="345"/>
      <c r="L35" s="345"/>
      <c r="M35" s="345"/>
      <c r="N35" s="345"/>
      <c r="O35" s="345"/>
      <c r="P35" s="345"/>
      <c r="Q35" s="345"/>
      <c r="R35" s="481" t="s">
        <v>515</v>
      </c>
      <c r="S35" s="326" t="str">
        <f>S33</f>
        <v>ВОР подписан, смета отправлена на проверку 21.06</v>
      </c>
      <c r="T35" s="482">
        <v>0</v>
      </c>
      <c r="U35" s="482">
        <v>26314.48</v>
      </c>
      <c r="V35" s="482">
        <f t="shared" si="9"/>
        <v>26314.48</v>
      </c>
      <c r="X35" s="449"/>
      <c r="Y35" s="484"/>
      <c r="Z35" s="484"/>
      <c r="AC35" s="292">
        <v>0</v>
      </c>
    </row>
    <row r="36" spans="1:30" ht="35.1" customHeight="1" x14ac:dyDescent="0.25">
      <c r="A36" s="483">
        <v>27</v>
      </c>
      <c r="B36" s="480">
        <v>5</v>
      </c>
      <c r="C36" s="320" t="s">
        <v>563</v>
      </c>
      <c r="D36" s="321"/>
      <c r="E36" s="321"/>
      <c r="F36" s="321"/>
      <c r="G36" s="321"/>
      <c r="H36" s="321"/>
      <c r="I36" s="322"/>
      <c r="J36" s="323"/>
      <c r="K36" s="345"/>
      <c r="L36" s="345"/>
      <c r="M36" s="345"/>
      <c r="N36" s="345"/>
      <c r="O36" s="345"/>
      <c r="P36" s="345"/>
      <c r="Q36" s="345"/>
      <c r="R36" s="481" t="s">
        <v>515</v>
      </c>
      <c r="S36" s="326" t="str">
        <f>S33</f>
        <v>ВОР подписан, смета отправлена на проверку 21.06</v>
      </c>
      <c r="T36" s="482">
        <v>0</v>
      </c>
      <c r="U36" s="482">
        <v>208912.6</v>
      </c>
      <c r="V36" s="482">
        <f t="shared" si="9"/>
        <v>208912.6</v>
      </c>
      <c r="X36" s="449"/>
      <c r="Y36" s="484"/>
      <c r="Z36" s="484"/>
      <c r="AC36" s="292">
        <v>22.8</v>
      </c>
    </row>
    <row r="37" spans="1:30" ht="35.1" customHeight="1" thickBot="1" x14ac:dyDescent="0.3">
      <c r="A37" s="318">
        <v>29</v>
      </c>
      <c r="B37" s="485">
        <v>6</v>
      </c>
      <c r="C37" s="486" t="s">
        <v>564</v>
      </c>
      <c r="D37" s="487"/>
      <c r="E37" s="487"/>
      <c r="F37" s="487"/>
      <c r="G37" s="487"/>
      <c r="H37" s="487"/>
      <c r="I37" s="488"/>
      <c r="J37" s="489"/>
      <c r="K37" s="490"/>
      <c r="L37" s="490"/>
      <c r="M37" s="490"/>
      <c r="N37" s="490"/>
      <c r="O37" s="490"/>
      <c r="P37" s="490"/>
      <c r="Q37" s="490"/>
      <c r="R37" s="491" t="s">
        <v>515</v>
      </c>
      <c r="S37" s="492" t="str">
        <f>S33</f>
        <v>ВОР подписан, смета отправлена на проверку 21.06</v>
      </c>
      <c r="T37" s="493">
        <v>0</v>
      </c>
      <c r="U37" s="493">
        <v>570651.94999999995</v>
      </c>
      <c r="V37" s="482">
        <f t="shared" si="9"/>
        <v>570651.94999999995</v>
      </c>
      <c r="X37" s="462"/>
      <c r="Y37" s="463"/>
      <c r="Z37" s="464"/>
      <c r="AC37" s="292">
        <f>24.48+13.49</f>
        <v>37.97</v>
      </c>
    </row>
    <row r="38" spans="1:30" ht="54.75" customHeight="1" thickTop="1" thickBot="1" x14ac:dyDescent="0.3">
      <c r="A38" s="494">
        <v>32</v>
      </c>
      <c r="B38" s="495">
        <v>9</v>
      </c>
      <c r="C38" s="496" t="s">
        <v>565</v>
      </c>
      <c r="D38" s="497"/>
      <c r="E38" s="497"/>
      <c r="F38" s="497"/>
      <c r="G38" s="497"/>
      <c r="H38" s="497"/>
      <c r="I38" s="498"/>
      <c r="J38" s="499"/>
      <c r="K38" s="500"/>
      <c r="L38" s="500"/>
      <c r="M38" s="500"/>
      <c r="N38" s="500"/>
      <c r="O38" s="500"/>
      <c r="P38" s="500"/>
      <c r="Q38" s="500"/>
      <c r="R38" s="501" t="s">
        <v>515</v>
      </c>
      <c r="S38" s="502" t="s">
        <v>566</v>
      </c>
      <c r="T38" s="503">
        <v>0</v>
      </c>
      <c r="U38" s="503">
        <v>2065078.4</v>
      </c>
      <c r="V38" s="503">
        <f t="shared" si="9"/>
        <v>2065078.4</v>
      </c>
      <c r="X38" s="449"/>
      <c r="Y38" s="484"/>
      <c r="Z38" s="484"/>
      <c r="AC38" s="292"/>
    </row>
    <row r="39" spans="1:30" ht="35.1" customHeight="1" thickTop="1" thickBot="1" x14ac:dyDescent="0.3">
      <c r="A39" s="494">
        <v>32</v>
      </c>
      <c r="B39" s="495">
        <v>10</v>
      </c>
      <c r="C39" s="496" t="s">
        <v>567</v>
      </c>
      <c r="D39" s="497"/>
      <c r="E39" s="497"/>
      <c r="F39" s="497"/>
      <c r="G39" s="497"/>
      <c r="H39" s="497"/>
      <c r="I39" s="498"/>
      <c r="J39" s="499"/>
      <c r="K39" s="500"/>
      <c r="L39" s="500"/>
      <c r="M39" s="500"/>
      <c r="N39" s="500"/>
      <c r="O39" s="500"/>
      <c r="P39" s="500"/>
      <c r="Q39" s="500"/>
      <c r="R39" s="501" t="s">
        <v>515</v>
      </c>
      <c r="S39" s="502" t="s">
        <v>568</v>
      </c>
      <c r="T39" s="503">
        <v>0</v>
      </c>
      <c r="U39" s="503">
        <v>78531</v>
      </c>
      <c r="V39" s="503">
        <f t="shared" si="9"/>
        <v>78531</v>
      </c>
      <c r="X39" s="449"/>
      <c r="Y39" s="484"/>
      <c r="Z39" s="484"/>
      <c r="AC39" s="292">
        <v>0</v>
      </c>
    </row>
    <row r="40" spans="1:30" ht="46.5" customHeight="1" thickTop="1" x14ac:dyDescent="0.25">
      <c r="A40" s="504">
        <v>33</v>
      </c>
      <c r="B40" s="505">
        <v>10</v>
      </c>
      <c r="C40" s="506" t="s">
        <v>569</v>
      </c>
      <c r="D40" s="507"/>
      <c r="E40" s="507"/>
      <c r="F40" s="507"/>
      <c r="G40" s="507"/>
      <c r="H40" s="507"/>
      <c r="I40" s="508"/>
      <c r="J40" s="509"/>
      <c r="K40" s="510"/>
      <c r="L40" s="510"/>
      <c r="M40" s="510"/>
      <c r="N40" s="510"/>
      <c r="O40" s="510"/>
      <c r="P40" s="511"/>
      <c r="Q40" s="511"/>
      <c r="R40" s="512" t="s">
        <v>515</v>
      </c>
      <c r="S40" s="513" t="s">
        <v>570</v>
      </c>
      <c r="T40" s="514">
        <v>0</v>
      </c>
      <c r="U40" s="514">
        <v>389490.94</v>
      </c>
      <c r="V40" s="515">
        <f t="shared" si="9"/>
        <v>389490.94</v>
      </c>
      <c r="W40" s="516"/>
      <c r="X40" s="517"/>
      <c r="Y40" s="518"/>
      <c r="Z40" s="519"/>
    </row>
    <row r="41" spans="1:30" ht="50.25" customHeight="1" thickBot="1" x14ac:dyDescent="0.3">
      <c r="A41" s="520">
        <v>30</v>
      </c>
      <c r="B41" s="521"/>
      <c r="C41" s="522" t="s">
        <v>571</v>
      </c>
      <c r="D41" s="523"/>
      <c r="E41" s="523"/>
      <c r="F41" s="523"/>
      <c r="G41" s="523"/>
      <c r="H41" s="523"/>
      <c r="I41" s="524"/>
      <c r="J41" s="525"/>
      <c r="K41" s="526"/>
      <c r="L41" s="526"/>
      <c r="M41" s="526"/>
      <c r="N41" s="526"/>
      <c r="O41" s="526"/>
      <c r="P41" s="526"/>
      <c r="Q41" s="526"/>
      <c r="R41" s="527" t="s">
        <v>555</v>
      </c>
      <c r="S41" s="528" t="s">
        <v>572</v>
      </c>
      <c r="T41" s="529">
        <v>0</v>
      </c>
      <c r="U41" s="529">
        <v>9690548.2599999998</v>
      </c>
      <c r="V41" s="530">
        <f t="shared" si="9"/>
        <v>9690548.2599999998</v>
      </c>
      <c r="X41" s="462"/>
      <c r="Y41" s="463"/>
      <c r="Z41" s="464"/>
    </row>
    <row r="42" spans="1:30" ht="35.1" customHeight="1" thickTop="1" thickBot="1" x14ac:dyDescent="0.3">
      <c r="A42" s="531">
        <v>34</v>
      </c>
      <c r="B42" s="532"/>
      <c r="C42" s="533" t="s">
        <v>573</v>
      </c>
      <c r="D42" s="534"/>
      <c r="E42" s="534"/>
      <c r="F42" s="534"/>
      <c r="G42" s="534"/>
      <c r="H42" s="534"/>
      <c r="I42" s="535"/>
      <c r="J42" s="536"/>
      <c r="K42" s="537"/>
      <c r="L42" s="537"/>
      <c r="M42" s="537"/>
      <c r="N42" s="537"/>
      <c r="O42" s="537"/>
      <c r="P42" s="538"/>
      <c r="Q42" s="538"/>
      <c r="R42" s="539" t="s">
        <v>515</v>
      </c>
      <c r="S42" s="539" t="s">
        <v>574</v>
      </c>
      <c r="T42" s="540"/>
      <c r="U42" s="540">
        <v>4746000</v>
      </c>
      <c r="V42" s="541">
        <f t="shared" si="9"/>
        <v>4746000</v>
      </c>
      <c r="X42" s="449"/>
      <c r="Y42" s="542"/>
      <c r="Z42" s="543"/>
    </row>
    <row r="43" spans="1:30" ht="35.1" customHeight="1" thickBot="1" x14ac:dyDescent="0.3">
      <c r="A43" s="544"/>
      <c r="B43" s="545"/>
      <c r="C43" s="546"/>
      <c r="D43" s="547"/>
      <c r="E43" s="547"/>
      <c r="F43" s="547"/>
      <c r="G43" s="547"/>
      <c r="H43" s="547"/>
      <c r="I43" s="548"/>
      <c r="J43" s="549"/>
      <c r="K43" s="550"/>
      <c r="L43" s="550"/>
      <c r="M43" s="550"/>
      <c r="N43" s="550"/>
      <c r="O43" s="550"/>
      <c r="P43" s="550"/>
      <c r="Q43" s="550"/>
      <c r="R43" s="551"/>
      <c r="S43" s="552"/>
      <c r="T43" s="553"/>
      <c r="U43" s="554">
        <f>SUM(U33:U42)</f>
        <v>18566883.990000002</v>
      </c>
      <c r="V43" s="554">
        <f>SUM(V33:V42)</f>
        <v>18566883.990000002</v>
      </c>
      <c r="X43" s="462"/>
      <c r="Y43" s="463"/>
      <c r="Z43" s="464"/>
    </row>
    <row r="44" spans="1:30" ht="33" customHeight="1" x14ac:dyDescent="0.25">
      <c r="A44" s="475"/>
      <c r="B44" s="476"/>
      <c r="C44" s="476"/>
      <c r="D44" s="476"/>
      <c r="E44" s="476"/>
      <c r="F44" s="476"/>
      <c r="G44" s="476"/>
      <c r="H44" s="477"/>
      <c r="I44" s="476"/>
      <c r="J44" s="477"/>
      <c r="K44" s="478"/>
      <c r="L44" s="478"/>
      <c r="M44" s="478"/>
      <c r="N44" s="478"/>
      <c r="O44" s="478"/>
      <c r="P44" s="478"/>
      <c r="Q44" s="478"/>
      <c r="R44" s="478"/>
      <c r="S44" s="555"/>
      <c r="T44" s="635" t="s">
        <v>575</v>
      </c>
      <c r="U44" s="636"/>
      <c r="V44" s="479"/>
      <c r="X44" s="295"/>
      <c r="Y44" s="296"/>
      <c r="Z44" s="296"/>
      <c r="AD44" s="281" t="s">
        <v>576</v>
      </c>
    </row>
    <row r="45" spans="1:30" ht="40.5" customHeight="1" thickBot="1" x14ac:dyDescent="0.3">
      <c r="A45" s="556">
        <v>37</v>
      </c>
      <c r="B45" s="557"/>
      <c r="C45" s="558" t="s">
        <v>577</v>
      </c>
      <c r="D45" s="559"/>
      <c r="E45" s="559"/>
      <c r="F45" s="559"/>
      <c r="G45" s="559"/>
      <c r="H45" s="559"/>
      <c r="I45" s="560"/>
      <c r="J45" s="561"/>
      <c r="K45" s="562"/>
      <c r="L45" s="562"/>
      <c r="M45" s="562"/>
      <c r="N45" s="562"/>
      <c r="O45" s="562"/>
      <c r="P45" s="563"/>
      <c r="Q45" s="563"/>
      <c r="R45" s="564" t="s">
        <v>549</v>
      </c>
      <c r="S45" s="565"/>
      <c r="T45" s="566"/>
      <c r="U45" s="566"/>
      <c r="V45" s="567">
        <f t="shared" ref="V45" si="10">T45+U45</f>
        <v>0</v>
      </c>
      <c r="X45" s="568"/>
      <c r="Y45" s="569"/>
      <c r="Z45" s="570"/>
      <c r="AC45" s="292" t="s">
        <v>578</v>
      </c>
      <c r="AD45" s="571">
        <v>31096</v>
      </c>
    </row>
    <row r="46" spans="1:30" ht="31.5" customHeight="1" thickTop="1" thickBot="1" x14ac:dyDescent="0.3">
      <c r="A46" s="572"/>
      <c r="B46" s="573" t="s">
        <v>557</v>
      </c>
      <c r="C46" s="574"/>
      <c r="D46" s="575">
        <f t="shared" ref="D46:J46" si="11">SUM(D33:D45)</f>
        <v>0</v>
      </c>
      <c r="E46" s="575">
        <f t="shared" si="11"/>
        <v>0</v>
      </c>
      <c r="F46" s="575">
        <f t="shared" si="11"/>
        <v>0</v>
      </c>
      <c r="G46" s="575">
        <f t="shared" si="11"/>
        <v>0</v>
      </c>
      <c r="H46" s="575">
        <f t="shared" si="11"/>
        <v>0</v>
      </c>
      <c r="I46" s="575">
        <f t="shared" si="11"/>
        <v>0</v>
      </c>
      <c r="J46" s="575">
        <f t="shared" si="11"/>
        <v>0</v>
      </c>
      <c r="K46" s="576"/>
      <c r="L46" s="576"/>
      <c r="M46" s="576"/>
      <c r="N46" s="576"/>
      <c r="O46" s="576"/>
      <c r="P46" s="576"/>
      <c r="Q46" s="576"/>
      <c r="R46" s="576"/>
      <c r="S46" s="577"/>
      <c r="T46" s="578">
        <f>SUM(T33:T45)</f>
        <v>0</v>
      </c>
      <c r="U46" s="578">
        <f>SUM(U33:U45)-U43</f>
        <v>18566883.990000002</v>
      </c>
      <c r="V46" s="578">
        <f>SUM(V33:V45)-V43</f>
        <v>18566883.990000002</v>
      </c>
      <c r="W46" s="312"/>
      <c r="X46" s="576"/>
      <c r="Y46" s="578">
        <f>SUM(Y33:Y45)</f>
        <v>0</v>
      </c>
      <c r="Z46" s="579">
        <f>SUM(Z33:Z45)</f>
        <v>0</v>
      </c>
      <c r="AC46" s="292">
        <v>417</v>
      </c>
      <c r="AD46" s="571">
        <v>24848.68</v>
      </c>
    </row>
    <row r="47" spans="1:30" ht="31.5" customHeight="1" thickBot="1" x14ac:dyDescent="0.3">
      <c r="A47" s="580"/>
      <c r="B47" s="545" t="s">
        <v>579</v>
      </c>
      <c r="C47" s="581"/>
      <c r="D47" s="582">
        <f>D31+D46</f>
        <v>392033916.06000006</v>
      </c>
      <c r="E47" s="581"/>
      <c r="F47" s="583"/>
      <c r="G47" s="582">
        <f>SUM(G21:G46)</f>
        <v>510892223.34000015</v>
      </c>
      <c r="H47" s="582">
        <f>SUM(H21:H46)</f>
        <v>537131863.45000005</v>
      </c>
      <c r="I47" s="582"/>
      <c r="J47" s="582">
        <f t="shared" ref="J47:Q47" si="12">J31+J46</f>
        <v>548004000</v>
      </c>
      <c r="K47" s="582">
        <f t="shared" si="12"/>
        <v>210417570.36000001</v>
      </c>
      <c r="L47" s="582">
        <f t="shared" si="12"/>
        <v>79978331.210000008</v>
      </c>
      <c r="M47" s="582">
        <f t="shared" si="12"/>
        <v>58868164.759999998</v>
      </c>
      <c r="N47" s="582">
        <f t="shared" si="12"/>
        <v>5245250.92</v>
      </c>
      <c r="O47" s="582">
        <f t="shared" si="12"/>
        <v>8616444.9800000004</v>
      </c>
      <c r="P47" s="582">
        <f t="shared" si="12"/>
        <v>369502955.39000005</v>
      </c>
      <c r="Q47" s="582">
        <f t="shared" si="12"/>
        <v>178501044.60999995</v>
      </c>
      <c r="R47" s="582"/>
      <c r="S47" s="584"/>
      <c r="T47" s="554">
        <f>T31+T46</f>
        <v>369502955.38000005</v>
      </c>
      <c r="U47" s="554">
        <f>U31+U46</f>
        <v>166514044.98000002</v>
      </c>
      <c r="V47" s="554">
        <f>V31+V46</f>
        <v>536017000.36000007</v>
      </c>
      <c r="W47" s="312"/>
      <c r="X47" s="582"/>
      <c r="Y47" s="554">
        <f>Y31+Y46</f>
        <v>79922220.22226271</v>
      </c>
      <c r="Z47" s="585">
        <f>Z31+Z46</f>
        <v>0</v>
      </c>
      <c r="AA47" s="279">
        <f>V47/1.0514</f>
        <v>509812631.12041098</v>
      </c>
      <c r="AC47" s="292">
        <v>8</v>
      </c>
      <c r="AD47" s="571">
        <v>1600</v>
      </c>
    </row>
    <row r="48" spans="1:30" x14ac:dyDescent="0.25">
      <c r="AA48" s="586">
        <f>J47/AA47</f>
        <v>1.0749125591409068</v>
      </c>
    </row>
    <row r="49" spans="1:31" ht="45" customHeight="1" x14ac:dyDescent="0.25">
      <c r="A49" s="531">
        <v>35</v>
      </c>
      <c r="B49" s="587">
        <v>11</v>
      </c>
      <c r="C49" s="588" t="s">
        <v>580</v>
      </c>
      <c r="D49" s="589"/>
      <c r="E49" s="589"/>
      <c r="F49" s="589"/>
      <c r="G49" s="589"/>
      <c r="H49" s="589"/>
      <c r="I49" s="590"/>
      <c r="J49" s="591"/>
      <c r="K49" s="592"/>
      <c r="L49" s="592"/>
      <c r="M49" s="592"/>
      <c r="N49" s="592"/>
      <c r="O49" s="592"/>
      <c r="P49" s="593"/>
      <c r="Q49" s="593"/>
      <c r="R49" s="594" t="s">
        <v>515</v>
      </c>
      <c r="S49" s="380" t="s">
        <v>581</v>
      </c>
      <c r="T49" s="542">
        <v>0</v>
      </c>
      <c r="U49" s="542">
        <v>22184864.98</v>
      </c>
      <c r="V49" s="541">
        <f>T49+U49</f>
        <v>22184864.98</v>
      </c>
      <c r="X49" s="449"/>
      <c r="Y49" s="542"/>
      <c r="Z49" s="543"/>
      <c r="AC49" s="292" t="s">
        <v>582</v>
      </c>
      <c r="AD49" s="571">
        <f>AD46+AD47</f>
        <v>26448.68</v>
      </c>
    </row>
    <row r="50" spans="1:31" ht="16.5" thickBot="1" x14ac:dyDescent="0.3">
      <c r="AE50" s="595" t="s">
        <v>69</v>
      </c>
    </row>
    <row r="51" spans="1:31" ht="31.5" customHeight="1" thickBot="1" x14ac:dyDescent="0.3">
      <c r="A51" s="580"/>
      <c r="B51" s="545" t="s">
        <v>579</v>
      </c>
      <c r="C51" s="581"/>
      <c r="D51" s="582">
        <f>D35+D50</f>
        <v>0</v>
      </c>
      <c r="E51" s="581"/>
      <c r="F51" s="583"/>
      <c r="G51" s="582">
        <f>SUM(G30:G50)</f>
        <v>945253257.27000022</v>
      </c>
      <c r="H51" s="582">
        <f>SUM(H30:H50)</f>
        <v>993801863.46000004</v>
      </c>
      <c r="I51" s="582"/>
      <c r="J51" s="582">
        <f t="shared" ref="J51:Q51" si="13">J35+J50</f>
        <v>0</v>
      </c>
      <c r="K51" s="582">
        <f t="shared" si="13"/>
        <v>0</v>
      </c>
      <c r="L51" s="582">
        <f t="shared" si="13"/>
        <v>0</v>
      </c>
      <c r="M51" s="582">
        <f t="shared" si="13"/>
        <v>0</v>
      </c>
      <c r="N51" s="582">
        <f t="shared" si="13"/>
        <v>0</v>
      </c>
      <c r="O51" s="582">
        <f t="shared" si="13"/>
        <v>0</v>
      </c>
      <c r="P51" s="582">
        <f t="shared" si="13"/>
        <v>0</v>
      </c>
      <c r="Q51" s="582">
        <f t="shared" si="13"/>
        <v>0</v>
      </c>
      <c r="R51" s="582"/>
      <c r="S51" s="584"/>
      <c r="T51" s="554">
        <f>T35+T50</f>
        <v>0</v>
      </c>
      <c r="U51" s="554">
        <f>U47+U49</f>
        <v>188698909.96000001</v>
      </c>
      <c r="V51" s="554">
        <f>V47+V49</f>
        <v>558201865.34000003</v>
      </c>
      <c r="W51" s="312"/>
      <c r="X51" s="582"/>
      <c r="Y51" s="554">
        <f>Y35+Y50</f>
        <v>0</v>
      </c>
      <c r="Z51" s="585">
        <f>Z35+Z50</f>
        <v>0</v>
      </c>
      <c r="AC51" s="292" t="s">
        <v>583</v>
      </c>
      <c r="AD51" s="571">
        <f>AD49-AD45</f>
        <v>-4647.32</v>
      </c>
      <c r="AE51" s="571">
        <f>1050*AD51</f>
        <v>-4879686</v>
      </c>
    </row>
    <row r="53" spans="1:31" x14ac:dyDescent="0.25">
      <c r="V53" s="351"/>
    </row>
    <row r="54" spans="1:31" x14ac:dyDescent="0.25">
      <c r="T54" s="351"/>
      <c r="V54" s="351"/>
    </row>
    <row r="55" spans="1:31" hidden="1" x14ac:dyDescent="0.25">
      <c r="T55" s="351"/>
    </row>
    <row r="56" spans="1:31" ht="35.1" hidden="1" customHeight="1" thickBot="1" x14ac:dyDescent="0.3">
      <c r="A56" s="596">
        <v>31</v>
      </c>
      <c r="B56" s="597">
        <v>8</v>
      </c>
      <c r="C56" s="598" t="s">
        <v>584</v>
      </c>
      <c r="D56" s="599"/>
      <c r="E56" s="599"/>
      <c r="F56" s="599"/>
      <c r="G56" s="599"/>
      <c r="H56" s="599"/>
      <c r="I56" s="600"/>
      <c r="J56" s="601"/>
      <c r="K56" s="602"/>
      <c r="L56" s="602"/>
      <c r="M56" s="602"/>
      <c r="N56" s="602"/>
      <c r="O56" s="602"/>
      <c r="P56" s="603"/>
      <c r="Q56" s="603"/>
      <c r="R56" s="604" t="s">
        <v>515</v>
      </c>
      <c r="S56" s="326" t="s">
        <v>585</v>
      </c>
      <c r="T56" s="605">
        <v>0</v>
      </c>
      <c r="U56" s="605">
        <v>107940.55</v>
      </c>
      <c r="V56" s="606">
        <f>T56+U56</f>
        <v>107940.55</v>
      </c>
      <c r="X56" s="449"/>
      <c r="Y56" s="542"/>
      <c r="Z56" s="543"/>
      <c r="AA56" s="624" t="s">
        <v>586</v>
      </c>
    </row>
    <row r="57" spans="1:31" ht="35.1" hidden="1" customHeight="1" thickTop="1" x14ac:dyDescent="0.25">
      <c r="A57" s="318">
        <v>28</v>
      </c>
      <c r="B57" s="480">
        <v>7</v>
      </c>
      <c r="C57" s="320" t="s">
        <v>587</v>
      </c>
      <c r="D57" s="321"/>
      <c r="E57" s="321"/>
      <c r="F57" s="321"/>
      <c r="G57" s="321"/>
      <c r="H57" s="321"/>
      <c r="I57" s="322"/>
      <c r="J57" s="323"/>
      <c r="K57" s="345"/>
      <c r="L57" s="345"/>
      <c r="M57" s="345"/>
      <c r="N57" s="345"/>
      <c r="O57" s="345"/>
      <c r="P57" s="345"/>
      <c r="Q57" s="345"/>
      <c r="R57" s="607" t="s">
        <v>515</v>
      </c>
      <c r="S57" s="326" t="str">
        <f>S33</f>
        <v>ВОР подписан, смета отправлена на проверку 21.06</v>
      </c>
      <c r="T57" s="608">
        <v>0</v>
      </c>
      <c r="U57" s="608">
        <v>231084.76</v>
      </c>
      <c r="V57" s="482">
        <f>T57+U57</f>
        <v>231084.76</v>
      </c>
      <c r="X57" s="449"/>
      <c r="Y57" s="542"/>
      <c r="Z57" s="543"/>
      <c r="AA57" s="624"/>
    </row>
    <row r="58" spans="1:31" ht="52.5" hidden="1" customHeight="1" x14ac:dyDescent="0.25">
      <c r="A58" s="531">
        <v>36</v>
      </c>
      <c r="B58" s="532"/>
      <c r="C58" s="533" t="s">
        <v>588</v>
      </c>
      <c r="D58" s="534"/>
      <c r="E58" s="534"/>
      <c r="F58" s="534"/>
      <c r="G58" s="534"/>
      <c r="H58" s="534"/>
      <c r="I58" s="535"/>
      <c r="J58" s="536"/>
      <c r="K58" s="537"/>
      <c r="L58" s="537"/>
      <c r="M58" s="537"/>
      <c r="N58" s="537"/>
      <c r="O58" s="537"/>
      <c r="P58" s="538"/>
      <c r="Q58" s="538"/>
      <c r="R58" s="609" t="s">
        <v>549</v>
      </c>
      <c r="S58" s="610"/>
      <c r="T58" s="540"/>
      <c r="U58" s="540"/>
      <c r="V58" s="541">
        <f>T58+U58</f>
        <v>0</v>
      </c>
      <c r="X58" s="449"/>
      <c r="Y58" s="542"/>
      <c r="Z58" s="543"/>
      <c r="AA58" s="611" t="s">
        <v>589</v>
      </c>
    </row>
    <row r="59" spans="1:31" x14ac:dyDescent="0.25">
      <c r="T59" s="351"/>
    </row>
    <row r="60" spans="1:31" x14ac:dyDescent="0.25">
      <c r="V60" s="351"/>
      <c r="AD60" s="619">
        <f>AD45</f>
        <v>31096</v>
      </c>
      <c r="AE60" s="277">
        <v>100</v>
      </c>
    </row>
    <row r="61" spans="1:31" x14ac:dyDescent="0.25">
      <c r="AD61" s="619">
        <f>AD51</f>
        <v>-4647.32</v>
      </c>
      <c r="AE61" s="620">
        <f>AD61*AE60/AD60</f>
        <v>-14.945073321327502</v>
      </c>
    </row>
    <row r="70" spans="1:31" s="280" customFormat="1" ht="54.95" customHeight="1" x14ac:dyDescent="0.25">
      <c r="A70" s="277"/>
      <c r="B70" s="612"/>
      <c r="C70" s="277"/>
      <c r="D70" s="613"/>
      <c r="E70" s="277"/>
      <c r="F70" s="614"/>
      <c r="G70" s="613"/>
      <c r="H70" s="613"/>
      <c r="I70" s="613"/>
      <c r="J70" s="613"/>
      <c r="K70" s="613"/>
      <c r="M70" s="276"/>
      <c r="O70" s="276"/>
      <c r="P70" s="277"/>
      <c r="Q70" s="277"/>
      <c r="R70" s="277"/>
      <c r="S70" s="277"/>
      <c r="T70" s="277"/>
      <c r="U70" s="277"/>
      <c r="V70" s="277"/>
      <c r="W70" s="278"/>
      <c r="X70" s="277"/>
      <c r="Y70" s="277"/>
      <c r="Z70" s="277"/>
      <c r="AA70" s="615"/>
      <c r="AD70" s="619">
        <f>AD49</f>
        <v>26448.68</v>
      </c>
      <c r="AE70" s="280">
        <v>100</v>
      </c>
    </row>
    <row r="71" spans="1:31" s="280" customFormat="1" x14ac:dyDescent="0.25">
      <c r="A71" s="277"/>
      <c r="B71" s="277"/>
      <c r="C71" s="277"/>
      <c r="D71" s="351">
        <f>[11]ССР!H58</f>
        <v>392033.92</v>
      </c>
      <c r="E71" s="277"/>
      <c r="F71" s="351"/>
      <c r="G71" s="351">
        <f>[11]ССР!H76</f>
        <v>434361.04</v>
      </c>
      <c r="H71" s="351">
        <f>[11]ССР!H78</f>
        <v>456670</v>
      </c>
      <c r="I71" s="277"/>
      <c r="J71" s="351"/>
      <c r="K71" s="276"/>
      <c r="M71" s="276"/>
      <c r="O71" s="276"/>
      <c r="P71" s="277"/>
      <c r="Q71" s="277"/>
      <c r="R71" s="277"/>
      <c r="S71" s="277"/>
      <c r="T71" s="277"/>
      <c r="U71" s="277"/>
      <c r="V71" s="277"/>
      <c r="W71" s="278"/>
      <c r="X71" s="277"/>
      <c r="Y71" s="277"/>
      <c r="Z71" s="277"/>
      <c r="AA71" s="615"/>
      <c r="AD71" s="619">
        <f>AD46</f>
        <v>24848.68</v>
      </c>
      <c r="AE71" s="280">
        <f>AD71*AE70/AD70</f>
        <v>93.950548760845535</v>
      </c>
    </row>
    <row r="72" spans="1:31" s="280" customFormat="1" x14ac:dyDescent="0.25">
      <c r="A72" s="277"/>
      <c r="B72" s="277"/>
      <c r="C72" s="277"/>
      <c r="D72" s="351">
        <f>D31/1000</f>
        <v>392033.91606000008</v>
      </c>
      <c r="E72" s="277"/>
      <c r="F72" s="616"/>
      <c r="G72" s="617">
        <f>G31/1000</f>
        <v>434361.03393000015</v>
      </c>
      <c r="H72" s="617">
        <f>H31/1000</f>
        <v>456670.00001000002</v>
      </c>
      <c r="I72" s="277"/>
      <c r="J72" s="351"/>
      <c r="K72" s="613"/>
      <c r="M72" s="276"/>
      <c r="O72" s="276"/>
      <c r="P72" s="277"/>
      <c r="Q72" s="277"/>
      <c r="R72" s="277"/>
      <c r="S72" s="277"/>
      <c r="T72" s="277"/>
      <c r="U72" s="277"/>
      <c r="V72" s="277"/>
      <c r="W72" s="278"/>
      <c r="X72" s="277"/>
      <c r="Y72" s="277"/>
      <c r="Z72" s="277"/>
      <c r="AA72" s="615"/>
      <c r="AD72" s="281"/>
    </row>
    <row r="73" spans="1:31" s="280" customFormat="1" x14ac:dyDescent="0.25">
      <c r="A73" s="277"/>
      <c r="B73" s="277"/>
      <c r="C73" s="277"/>
      <c r="D73" s="351"/>
      <c r="E73" s="351"/>
      <c r="F73" s="616"/>
      <c r="G73" s="277"/>
      <c r="H73" s="277"/>
      <c r="I73" s="277"/>
      <c r="J73" s="277"/>
      <c r="M73" s="276"/>
      <c r="O73" s="276"/>
      <c r="P73" s="277"/>
      <c r="Q73" s="277"/>
      <c r="R73" s="277"/>
      <c r="S73" s="277"/>
      <c r="T73" s="277"/>
      <c r="U73" s="277"/>
      <c r="V73" s="277"/>
      <c r="W73" s="278"/>
      <c r="X73" s="277"/>
      <c r="Y73" s="277"/>
      <c r="Z73" s="277"/>
      <c r="AA73" s="615"/>
      <c r="AD73" s="281"/>
    </row>
    <row r="93" spans="1:1" x14ac:dyDescent="0.25">
      <c r="A93" s="277">
        <v>7</v>
      </c>
    </row>
  </sheetData>
  <autoFilter ref="A3:W47" xr:uid="{00000000-0001-0000-0100-000000000000}"/>
  <mergeCells count="14">
    <mergeCell ref="AA56:AA57"/>
    <mergeCell ref="A1:J1"/>
    <mergeCell ref="A3:A4"/>
    <mergeCell ref="B3:B4"/>
    <mergeCell ref="C3:C4"/>
    <mergeCell ref="G3:G4"/>
    <mergeCell ref="H3:H4"/>
    <mergeCell ref="I3:I4"/>
    <mergeCell ref="J3:J4"/>
    <mergeCell ref="T5:U5"/>
    <mergeCell ref="T23:U23"/>
    <mergeCell ref="AA27:AA28"/>
    <mergeCell ref="T32:U32"/>
    <mergeCell ref="T44:U44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49" max="17" man="1"/>
    <brk id="59" max="9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B6653-7741-443C-A81A-B3D4149EA587}">
  <dimension ref="A1:F213"/>
  <sheetViews>
    <sheetView workbookViewId="0">
      <pane ySplit="1" topLeftCell="A75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16384" width="8.85546875" style="8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36">
        <v>1</v>
      </c>
      <c r="B2" s="35">
        <v>45202</v>
      </c>
      <c r="C2" s="36">
        <v>432</v>
      </c>
      <c r="D2" s="37">
        <v>12.9</v>
      </c>
      <c r="E2" s="36">
        <v>5000</v>
      </c>
      <c r="F2" s="36"/>
    </row>
    <row r="3" spans="1:6" x14ac:dyDescent="0.25">
      <c r="A3" s="36">
        <v>2</v>
      </c>
      <c r="B3" s="35">
        <v>45202</v>
      </c>
      <c r="C3" s="36">
        <v>432</v>
      </c>
      <c r="D3" s="37">
        <v>17.899999999999999</v>
      </c>
      <c r="E3" s="36">
        <v>5091</v>
      </c>
      <c r="F3" s="36"/>
    </row>
    <row r="4" spans="1:6" x14ac:dyDescent="0.25">
      <c r="A4" s="36">
        <v>3</v>
      </c>
      <c r="B4" s="35">
        <v>45202</v>
      </c>
      <c r="C4" s="36">
        <v>908</v>
      </c>
      <c r="D4" s="37">
        <v>14.2</v>
      </c>
      <c r="E4" s="36">
        <v>5079</v>
      </c>
      <c r="F4" s="36"/>
    </row>
    <row r="5" spans="1:6" x14ac:dyDescent="0.25">
      <c r="A5" s="36">
        <v>4</v>
      </c>
      <c r="B5" s="35">
        <v>45202</v>
      </c>
      <c r="C5" s="36">
        <v>908</v>
      </c>
      <c r="D5" s="37">
        <v>16.600000000000001</v>
      </c>
      <c r="E5" s="36">
        <v>5024</v>
      </c>
      <c r="F5" s="65"/>
    </row>
    <row r="6" spans="1:6" x14ac:dyDescent="0.25">
      <c r="A6" s="36">
        <v>5</v>
      </c>
      <c r="B6" s="35">
        <v>45202</v>
      </c>
      <c r="C6" s="36">
        <v>908</v>
      </c>
      <c r="D6" s="37">
        <v>17</v>
      </c>
      <c r="E6" s="36">
        <v>5036</v>
      </c>
      <c r="F6" s="36"/>
    </row>
    <row r="7" spans="1:6" x14ac:dyDescent="0.25">
      <c r="A7" s="36">
        <v>6</v>
      </c>
      <c r="B7" s="35">
        <v>45202</v>
      </c>
      <c r="C7" s="36">
        <v>908</v>
      </c>
      <c r="D7" s="37">
        <v>16.399999999999999</v>
      </c>
      <c r="E7" s="36">
        <v>4962</v>
      </c>
      <c r="F7" s="36"/>
    </row>
    <row r="8" spans="1:6" x14ac:dyDescent="0.25">
      <c r="A8" s="36">
        <v>7</v>
      </c>
      <c r="B8" s="35">
        <v>45202</v>
      </c>
      <c r="C8" s="36">
        <v>908</v>
      </c>
      <c r="D8" s="37">
        <v>16.8</v>
      </c>
      <c r="E8" s="36">
        <v>5005</v>
      </c>
      <c r="F8" s="36"/>
    </row>
    <row r="9" spans="1:6" x14ac:dyDescent="0.25">
      <c r="A9" s="36">
        <v>8</v>
      </c>
      <c r="B9" s="35">
        <v>45202</v>
      </c>
      <c r="C9" s="36">
        <v>908</v>
      </c>
      <c r="D9" s="37">
        <v>18</v>
      </c>
      <c r="E9" s="36">
        <v>4974</v>
      </c>
      <c r="F9" s="36"/>
    </row>
    <row r="10" spans="1:6" x14ac:dyDescent="0.25">
      <c r="A10" s="36">
        <v>9</v>
      </c>
      <c r="B10" s="35">
        <v>45202</v>
      </c>
      <c r="C10" s="36">
        <v>901</v>
      </c>
      <c r="D10" s="37">
        <v>15</v>
      </c>
      <c r="E10" s="36">
        <v>4960</v>
      </c>
      <c r="F10" s="36"/>
    </row>
    <row r="11" spans="1:6" x14ac:dyDescent="0.25">
      <c r="A11" s="36">
        <v>10</v>
      </c>
      <c r="B11" s="35">
        <v>45202</v>
      </c>
      <c r="C11" s="36">
        <v>909</v>
      </c>
      <c r="D11" s="37">
        <v>16.8</v>
      </c>
      <c r="E11" s="36">
        <v>4958</v>
      </c>
      <c r="F11" s="36"/>
    </row>
    <row r="12" spans="1:6" x14ac:dyDescent="0.25">
      <c r="A12" s="36">
        <v>11</v>
      </c>
      <c r="B12" s="35">
        <v>45202</v>
      </c>
      <c r="C12" s="36">
        <v>909</v>
      </c>
      <c r="D12" s="37">
        <v>16.5</v>
      </c>
      <c r="E12" s="36">
        <v>4997</v>
      </c>
      <c r="F12" s="36"/>
    </row>
    <row r="13" spans="1:6" x14ac:dyDescent="0.25">
      <c r="A13" s="36">
        <v>12</v>
      </c>
      <c r="B13" s="35">
        <v>45202</v>
      </c>
      <c r="C13" s="36">
        <v>837</v>
      </c>
      <c r="D13" s="37">
        <v>16.600000000000001</v>
      </c>
      <c r="E13" s="36">
        <v>4980</v>
      </c>
      <c r="F13" s="36"/>
    </row>
    <row r="14" spans="1:6" x14ac:dyDescent="0.25">
      <c r="A14" s="36">
        <v>13</v>
      </c>
      <c r="B14" s="35">
        <v>45202</v>
      </c>
      <c r="C14" s="36">
        <v>768</v>
      </c>
      <c r="D14" s="37">
        <v>18.100000000000001</v>
      </c>
      <c r="E14" s="36">
        <v>4965</v>
      </c>
      <c r="F14" s="36"/>
    </row>
    <row r="15" spans="1:6" x14ac:dyDescent="0.25">
      <c r="A15" s="36">
        <v>14</v>
      </c>
      <c r="B15" s="35">
        <v>45202</v>
      </c>
      <c r="C15" s="36">
        <v>768</v>
      </c>
      <c r="D15" s="37">
        <v>17</v>
      </c>
      <c r="E15" s="36">
        <v>4930</v>
      </c>
      <c r="F15" s="36"/>
    </row>
    <row r="16" spans="1:6" x14ac:dyDescent="0.25">
      <c r="A16" s="36">
        <v>15</v>
      </c>
      <c r="B16" s="35">
        <v>45202</v>
      </c>
      <c r="C16" s="36">
        <v>943</v>
      </c>
      <c r="D16" s="37">
        <v>17.3</v>
      </c>
      <c r="E16" s="36">
        <v>4973</v>
      </c>
      <c r="F16" s="65"/>
    </row>
    <row r="17" spans="1:6" x14ac:dyDescent="0.25">
      <c r="A17" s="36">
        <v>16</v>
      </c>
      <c r="B17" s="35">
        <v>45202</v>
      </c>
      <c r="C17" s="36">
        <v>943</v>
      </c>
      <c r="D17" s="37">
        <v>17.600000000000001</v>
      </c>
      <c r="E17" s="36">
        <v>4970</v>
      </c>
      <c r="F17" s="36"/>
    </row>
    <row r="18" spans="1:6" x14ac:dyDescent="0.25">
      <c r="A18" s="36">
        <v>17</v>
      </c>
      <c r="B18" s="35">
        <v>45202</v>
      </c>
      <c r="C18" s="36">
        <v>943</v>
      </c>
      <c r="D18" s="37">
        <v>17.399999999999999</v>
      </c>
      <c r="E18" s="36">
        <v>4967</v>
      </c>
      <c r="F18" s="36"/>
    </row>
    <row r="19" spans="1:6" x14ac:dyDescent="0.25">
      <c r="A19" s="36">
        <v>18</v>
      </c>
      <c r="B19" s="35">
        <v>45202</v>
      </c>
      <c r="C19" s="36">
        <v>943</v>
      </c>
      <c r="D19" s="37">
        <v>16.600000000000001</v>
      </c>
      <c r="E19" s="36">
        <v>4989</v>
      </c>
      <c r="F19" s="36"/>
    </row>
    <row r="20" spans="1:6" x14ac:dyDescent="0.25">
      <c r="A20" s="36">
        <v>19</v>
      </c>
      <c r="B20" s="35">
        <v>45202</v>
      </c>
      <c r="C20" s="36">
        <v>908</v>
      </c>
      <c r="D20" s="37">
        <v>16.899999999999999</v>
      </c>
      <c r="E20" s="36">
        <v>4983</v>
      </c>
      <c r="F20" s="36"/>
    </row>
    <row r="21" spans="1:6" x14ac:dyDescent="0.25">
      <c r="A21" s="36">
        <v>20</v>
      </c>
      <c r="B21" s="35">
        <v>45202</v>
      </c>
      <c r="C21" s="36">
        <v>837</v>
      </c>
      <c r="D21" s="37">
        <v>16.7</v>
      </c>
      <c r="E21" s="36">
        <v>4959</v>
      </c>
      <c r="F21" s="36"/>
    </row>
    <row r="22" spans="1:6" x14ac:dyDescent="0.25">
      <c r="A22" s="36">
        <v>21</v>
      </c>
      <c r="B22" s="35">
        <v>45202</v>
      </c>
      <c r="C22" s="36">
        <v>837</v>
      </c>
      <c r="D22" s="37">
        <v>16.399999999999999</v>
      </c>
      <c r="E22" s="36">
        <v>4991</v>
      </c>
      <c r="F22" s="36"/>
    </row>
    <row r="23" spans="1:6" x14ac:dyDescent="0.25">
      <c r="A23" s="36">
        <v>22</v>
      </c>
      <c r="B23" s="35">
        <v>45202</v>
      </c>
      <c r="C23" s="36">
        <v>837</v>
      </c>
      <c r="D23" s="37">
        <v>17.7</v>
      </c>
      <c r="E23" s="36">
        <v>4977</v>
      </c>
      <c r="F23" s="36"/>
    </row>
    <row r="24" spans="1:6" x14ac:dyDescent="0.25">
      <c r="A24" s="36">
        <v>23</v>
      </c>
      <c r="B24" s="35">
        <v>45202</v>
      </c>
      <c r="C24" s="36">
        <v>837</v>
      </c>
      <c r="D24" s="37">
        <v>16.600000000000001</v>
      </c>
      <c r="E24" s="36">
        <v>4828</v>
      </c>
      <c r="F24" s="36"/>
    </row>
    <row r="25" spans="1:6" x14ac:dyDescent="0.25">
      <c r="A25" s="36">
        <v>24</v>
      </c>
      <c r="B25" s="35">
        <v>45202</v>
      </c>
      <c r="C25" s="36">
        <v>432</v>
      </c>
      <c r="D25" s="37">
        <v>17</v>
      </c>
      <c r="E25" s="36">
        <v>4972</v>
      </c>
      <c r="F25" s="36"/>
    </row>
    <row r="26" spans="1:6" x14ac:dyDescent="0.25">
      <c r="A26" s="36">
        <v>25</v>
      </c>
      <c r="B26" s="35">
        <v>45203</v>
      </c>
      <c r="C26" s="36">
        <v>837</v>
      </c>
      <c r="D26" s="37">
        <v>17.600000000000001</v>
      </c>
      <c r="E26" s="36">
        <v>5035</v>
      </c>
      <c r="F26" s="36"/>
    </row>
    <row r="27" spans="1:6" x14ac:dyDescent="0.25">
      <c r="A27" s="36">
        <v>26</v>
      </c>
      <c r="B27" s="35">
        <v>45203</v>
      </c>
      <c r="C27" s="36">
        <v>837</v>
      </c>
      <c r="D27" s="37">
        <v>17.600000000000001</v>
      </c>
      <c r="E27" s="36">
        <v>5012</v>
      </c>
      <c r="F27" s="36"/>
    </row>
    <row r="28" spans="1:6" x14ac:dyDescent="0.25">
      <c r="A28" s="36">
        <v>27</v>
      </c>
      <c r="B28" s="35">
        <v>45203</v>
      </c>
      <c r="C28" s="36">
        <v>837</v>
      </c>
      <c r="D28" s="37">
        <v>16.899999999999999</v>
      </c>
      <c r="E28" s="36">
        <v>4969</v>
      </c>
      <c r="F28" s="36"/>
    </row>
    <row r="29" spans="1:6" x14ac:dyDescent="0.25">
      <c r="A29" s="36">
        <v>28</v>
      </c>
      <c r="B29" s="35">
        <v>45203</v>
      </c>
      <c r="C29" s="36">
        <v>837</v>
      </c>
      <c r="D29" s="37">
        <v>16.399999999999999</v>
      </c>
      <c r="E29" s="36">
        <v>5019</v>
      </c>
      <c r="F29" s="36"/>
    </row>
    <row r="30" spans="1:6" x14ac:dyDescent="0.25">
      <c r="A30" s="36">
        <v>29</v>
      </c>
      <c r="B30" s="35">
        <v>45203</v>
      </c>
      <c r="C30" s="36">
        <v>908</v>
      </c>
      <c r="D30" s="37">
        <v>11.6</v>
      </c>
      <c r="E30" s="36">
        <v>4993</v>
      </c>
      <c r="F30" s="36"/>
    </row>
    <row r="31" spans="1:6" x14ac:dyDescent="0.25">
      <c r="A31" s="36">
        <v>30</v>
      </c>
      <c r="B31" s="35">
        <v>45203</v>
      </c>
      <c r="C31" s="36">
        <v>908</v>
      </c>
      <c r="D31" s="37">
        <v>17.2</v>
      </c>
      <c r="E31" s="36">
        <v>5020</v>
      </c>
      <c r="F31" s="36"/>
    </row>
    <row r="32" spans="1:6" x14ac:dyDescent="0.25">
      <c r="A32" s="36">
        <v>31</v>
      </c>
      <c r="B32" s="35">
        <v>45203</v>
      </c>
      <c r="C32" s="36">
        <v>432</v>
      </c>
      <c r="D32" s="37">
        <v>16.5</v>
      </c>
      <c r="E32" s="36">
        <v>5015</v>
      </c>
      <c r="F32" s="36"/>
    </row>
    <row r="33" spans="1:6" x14ac:dyDescent="0.25">
      <c r="A33" s="36">
        <v>32</v>
      </c>
      <c r="B33" s="35">
        <v>45203</v>
      </c>
      <c r="C33" s="36">
        <v>432</v>
      </c>
      <c r="D33" s="37">
        <v>16.7</v>
      </c>
      <c r="E33" s="36">
        <v>4976</v>
      </c>
      <c r="F33" s="36"/>
    </row>
    <row r="34" spans="1:6" x14ac:dyDescent="0.25">
      <c r="A34" s="36">
        <v>33</v>
      </c>
      <c r="B34" s="35">
        <v>45203</v>
      </c>
      <c r="C34" s="36">
        <v>432</v>
      </c>
      <c r="D34" s="37">
        <v>16.2</v>
      </c>
      <c r="E34" s="36">
        <v>4998</v>
      </c>
      <c r="F34" s="36"/>
    </row>
    <row r="35" spans="1:6" x14ac:dyDescent="0.25">
      <c r="A35" s="36">
        <v>34</v>
      </c>
      <c r="B35" s="35">
        <v>45203</v>
      </c>
      <c r="C35" s="36">
        <v>768</v>
      </c>
      <c r="D35" s="37">
        <v>17.2</v>
      </c>
      <c r="E35" s="36">
        <v>5009</v>
      </c>
      <c r="F35" s="36"/>
    </row>
    <row r="36" spans="1:6" x14ac:dyDescent="0.25">
      <c r="A36" s="36">
        <v>35</v>
      </c>
      <c r="B36" s="35">
        <v>45203</v>
      </c>
      <c r="C36" s="36">
        <v>768</v>
      </c>
      <c r="D36" s="37">
        <v>16.899999999999999</v>
      </c>
      <c r="E36" s="36">
        <v>5026</v>
      </c>
      <c r="F36" s="36"/>
    </row>
    <row r="37" spans="1:6" x14ac:dyDescent="0.25">
      <c r="A37" s="36">
        <v>36</v>
      </c>
      <c r="B37" s="35">
        <v>45203</v>
      </c>
      <c r="C37" s="36">
        <v>768</v>
      </c>
      <c r="D37" s="37">
        <v>16.600000000000001</v>
      </c>
      <c r="E37" s="36">
        <v>5038</v>
      </c>
      <c r="F37" s="36"/>
    </row>
    <row r="38" spans="1:6" x14ac:dyDescent="0.25">
      <c r="A38" s="36">
        <v>37</v>
      </c>
      <c r="B38" s="35">
        <v>45203</v>
      </c>
      <c r="C38" s="36">
        <v>909</v>
      </c>
      <c r="D38" s="37">
        <v>16.899999999999999</v>
      </c>
      <c r="E38" s="36">
        <v>4999</v>
      </c>
      <c r="F38" s="36"/>
    </row>
    <row r="39" spans="1:6" x14ac:dyDescent="0.25">
      <c r="A39" s="36">
        <v>38</v>
      </c>
      <c r="B39" s="35">
        <v>45203</v>
      </c>
      <c r="C39" s="36">
        <v>909</v>
      </c>
      <c r="D39" s="37">
        <v>16.8</v>
      </c>
      <c r="E39" s="36">
        <v>5027</v>
      </c>
      <c r="F39" s="36"/>
    </row>
    <row r="40" spans="1:6" x14ac:dyDescent="0.25">
      <c r="A40" s="36">
        <v>39</v>
      </c>
      <c r="B40" s="35">
        <v>45203</v>
      </c>
      <c r="C40" s="36">
        <v>860</v>
      </c>
      <c r="D40" s="37">
        <v>15.9</v>
      </c>
      <c r="E40" s="36">
        <v>5017</v>
      </c>
      <c r="F40" s="36"/>
    </row>
    <row r="41" spans="1:6" x14ac:dyDescent="0.25">
      <c r="A41" s="36">
        <v>40</v>
      </c>
      <c r="B41" s="35">
        <v>45203</v>
      </c>
      <c r="C41" s="36">
        <v>909</v>
      </c>
      <c r="D41" s="37">
        <v>16</v>
      </c>
      <c r="E41" s="36">
        <v>5021</v>
      </c>
      <c r="F41" s="36"/>
    </row>
    <row r="42" spans="1:6" x14ac:dyDescent="0.25">
      <c r="A42" s="36">
        <v>41</v>
      </c>
      <c r="B42" s="35">
        <v>45203</v>
      </c>
      <c r="C42" s="36">
        <v>909</v>
      </c>
      <c r="D42" s="37">
        <v>16.600000000000001</v>
      </c>
      <c r="E42" s="36">
        <v>5002</v>
      </c>
      <c r="F42" s="36"/>
    </row>
    <row r="43" spans="1:6" x14ac:dyDescent="0.25">
      <c r="A43" s="36">
        <v>42</v>
      </c>
      <c r="B43" s="35">
        <v>45203</v>
      </c>
      <c r="C43" s="36">
        <v>876</v>
      </c>
      <c r="D43" s="37">
        <v>15.4</v>
      </c>
      <c r="E43" s="36">
        <v>4961</v>
      </c>
      <c r="F43" s="36"/>
    </row>
    <row r="44" spans="1:6" x14ac:dyDescent="0.25">
      <c r="A44" s="36">
        <v>43</v>
      </c>
      <c r="B44" s="35">
        <v>45203</v>
      </c>
      <c r="C44" s="36">
        <v>876</v>
      </c>
      <c r="D44" s="37">
        <v>14.8</v>
      </c>
      <c r="E44" s="36">
        <v>5025</v>
      </c>
      <c r="F44" s="36"/>
    </row>
    <row r="45" spans="1:6" x14ac:dyDescent="0.25">
      <c r="A45" s="36">
        <v>44</v>
      </c>
      <c r="B45" s="35">
        <v>45203</v>
      </c>
      <c r="C45" s="36">
        <v>831</v>
      </c>
      <c r="D45" s="37">
        <v>16.3</v>
      </c>
      <c r="E45" s="36">
        <v>5014</v>
      </c>
      <c r="F45" s="36"/>
    </row>
    <row r="46" spans="1:6" x14ac:dyDescent="0.25">
      <c r="A46" s="36">
        <v>45</v>
      </c>
      <c r="B46" s="35">
        <v>45203</v>
      </c>
      <c r="C46" s="36">
        <v>831</v>
      </c>
      <c r="D46" s="37">
        <v>15.9</v>
      </c>
      <c r="E46" s="36">
        <v>4975</v>
      </c>
      <c r="F46" s="36"/>
    </row>
    <row r="47" spans="1:6" x14ac:dyDescent="0.25">
      <c r="A47" s="36">
        <v>46</v>
      </c>
      <c r="B47" s="35">
        <v>45203</v>
      </c>
      <c r="C47" s="36">
        <v>860</v>
      </c>
      <c r="D47" s="37">
        <v>17.7</v>
      </c>
      <c r="E47" s="36">
        <v>5029</v>
      </c>
      <c r="F47" s="36"/>
    </row>
    <row r="48" spans="1:6" x14ac:dyDescent="0.25">
      <c r="A48" s="36">
        <v>47</v>
      </c>
      <c r="B48" s="35">
        <v>45203</v>
      </c>
      <c r="C48" s="36">
        <v>860</v>
      </c>
      <c r="D48" s="37">
        <v>16.8</v>
      </c>
      <c r="E48" s="36">
        <v>5003</v>
      </c>
      <c r="F48" s="36"/>
    </row>
    <row r="49" spans="1:6" x14ac:dyDescent="0.25">
      <c r="A49" s="36">
        <v>48</v>
      </c>
      <c r="B49" s="35">
        <v>45203</v>
      </c>
      <c r="C49" s="36">
        <v>943</v>
      </c>
      <c r="D49" s="37">
        <v>17.5</v>
      </c>
      <c r="E49" s="36">
        <v>5001</v>
      </c>
      <c r="F49" s="36"/>
    </row>
    <row r="50" spans="1:6" x14ac:dyDescent="0.25">
      <c r="A50" s="36">
        <v>49</v>
      </c>
      <c r="B50" s="35">
        <v>45203</v>
      </c>
      <c r="C50" s="36">
        <v>837</v>
      </c>
      <c r="D50" s="37">
        <v>15.4</v>
      </c>
      <c r="E50" s="36">
        <v>5041</v>
      </c>
      <c r="F50" s="36"/>
    </row>
    <row r="51" spans="1:6" x14ac:dyDescent="0.25">
      <c r="A51" s="36">
        <v>50</v>
      </c>
      <c r="B51" s="35">
        <v>45203</v>
      </c>
      <c r="C51" s="36">
        <v>837</v>
      </c>
      <c r="D51" s="37">
        <v>16.100000000000001</v>
      </c>
      <c r="E51" s="36">
        <v>4923</v>
      </c>
      <c r="F51" s="36"/>
    </row>
    <row r="52" spans="1:6" x14ac:dyDescent="0.25">
      <c r="A52" s="36">
        <v>51</v>
      </c>
      <c r="B52" s="35">
        <v>45203</v>
      </c>
      <c r="C52" s="36">
        <v>837</v>
      </c>
      <c r="D52" s="37">
        <v>16.8</v>
      </c>
      <c r="E52" s="36">
        <v>5082</v>
      </c>
      <c r="F52" s="36"/>
    </row>
    <row r="53" spans="1:6" x14ac:dyDescent="0.25">
      <c r="A53" s="36">
        <v>52</v>
      </c>
      <c r="B53" s="35">
        <v>45203</v>
      </c>
      <c r="C53" s="36">
        <v>909</v>
      </c>
      <c r="D53" s="37">
        <v>14.7</v>
      </c>
      <c r="E53" s="36">
        <v>5034</v>
      </c>
      <c r="F53" s="36"/>
    </row>
    <row r="54" spans="1:6" x14ac:dyDescent="0.25">
      <c r="A54" s="36">
        <v>53</v>
      </c>
      <c r="B54" s="35">
        <v>45203</v>
      </c>
      <c r="C54" s="36">
        <v>909</v>
      </c>
      <c r="D54" s="37">
        <v>14.5</v>
      </c>
      <c r="E54" s="36">
        <v>4926</v>
      </c>
      <c r="F54" s="36"/>
    </row>
    <row r="55" spans="1:6" x14ac:dyDescent="0.25">
      <c r="A55" s="36">
        <v>54</v>
      </c>
      <c r="B55" s="35">
        <v>45203</v>
      </c>
      <c r="C55" s="36">
        <v>943</v>
      </c>
      <c r="D55" s="37">
        <v>15.9</v>
      </c>
      <c r="E55" s="36">
        <v>4952</v>
      </c>
      <c r="F55" s="36"/>
    </row>
    <row r="56" spans="1:6" x14ac:dyDescent="0.25">
      <c r="A56" s="36">
        <v>55</v>
      </c>
      <c r="B56" s="35">
        <v>45203</v>
      </c>
      <c r="C56" s="36">
        <v>908</v>
      </c>
      <c r="D56" s="37">
        <v>16.899999999999999</v>
      </c>
      <c r="E56" s="36">
        <v>5044</v>
      </c>
      <c r="F56" s="36"/>
    </row>
    <row r="57" spans="1:6" x14ac:dyDescent="0.25">
      <c r="A57" s="36">
        <v>56</v>
      </c>
      <c r="B57" s="35">
        <v>45203</v>
      </c>
      <c r="C57" s="36">
        <v>908</v>
      </c>
      <c r="D57" s="37">
        <v>16</v>
      </c>
      <c r="E57" s="36">
        <v>4932</v>
      </c>
      <c r="F57" s="36"/>
    </row>
    <row r="58" spans="1:6" x14ac:dyDescent="0.25">
      <c r="A58" s="36">
        <v>57</v>
      </c>
      <c r="B58" s="35">
        <v>45204</v>
      </c>
      <c r="C58" s="36">
        <v>432</v>
      </c>
      <c r="D58" s="37">
        <v>17</v>
      </c>
      <c r="E58" s="36">
        <v>5075</v>
      </c>
      <c r="F58" s="36"/>
    </row>
    <row r="59" spans="1:6" x14ac:dyDescent="0.25">
      <c r="A59" s="36">
        <v>58</v>
      </c>
      <c r="B59" s="35">
        <v>45204</v>
      </c>
      <c r="C59" s="36">
        <v>837</v>
      </c>
      <c r="D59" s="37">
        <v>18.100000000000001</v>
      </c>
      <c r="E59" s="36">
        <v>5084</v>
      </c>
      <c r="F59" s="36"/>
    </row>
    <row r="60" spans="1:6" x14ac:dyDescent="0.25">
      <c r="A60" s="36">
        <v>59</v>
      </c>
      <c r="B60" s="35">
        <v>45204</v>
      </c>
      <c r="C60" s="36">
        <v>837</v>
      </c>
      <c r="D60" s="37">
        <v>16.5</v>
      </c>
      <c r="E60" s="36">
        <v>5037</v>
      </c>
      <c r="F60" s="36"/>
    </row>
    <row r="61" spans="1:6" x14ac:dyDescent="0.25">
      <c r="A61" s="36">
        <v>60</v>
      </c>
      <c r="B61" s="35">
        <v>45204</v>
      </c>
      <c r="C61" s="36">
        <v>837</v>
      </c>
      <c r="D61" s="37">
        <v>16.8</v>
      </c>
      <c r="E61" s="36">
        <v>5053</v>
      </c>
      <c r="F61" s="36"/>
    </row>
    <row r="62" spans="1:6" x14ac:dyDescent="0.25">
      <c r="A62" s="36">
        <v>61</v>
      </c>
      <c r="B62" s="35">
        <v>45204</v>
      </c>
      <c r="C62" s="36">
        <v>908</v>
      </c>
      <c r="D62" s="37">
        <v>15.9</v>
      </c>
      <c r="E62" s="36">
        <v>5046</v>
      </c>
      <c r="F62" s="36"/>
    </row>
    <row r="63" spans="1:6" x14ac:dyDescent="0.25">
      <c r="A63" s="36">
        <v>62</v>
      </c>
      <c r="B63" s="35">
        <v>45204</v>
      </c>
      <c r="C63" s="36">
        <v>908</v>
      </c>
      <c r="D63" s="37">
        <v>16.2</v>
      </c>
      <c r="E63" s="36">
        <v>5071</v>
      </c>
      <c r="F63" s="36"/>
    </row>
    <row r="64" spans="1:6" x14ac:dyDescent="0.25">
      <c r="A64" s="36">
        <v>63</v>
      </c>
      <c r="B64" s="35">
        <v>45204</v>
      </c>
      <c r="C64" s="36">
        <v>943</v>
      </c>
      <c r="D64" s="37">
        <v>15.3</v>
      </c>
      <c r="E64" s="36">
        <v>5022</v>
      </c>
      <c r="F64" s="36"/>
    </row>
    <row r="65" spans="1:6" x14ac:dyDescent="0.25">
      <c r="A65" s="36">
        <v>64</v>
      </c>
      <c r="B65" s="35">
        <v>45204</v>
      </c>
      <c r="C65" s="36">
        <v>943</v>
      </c>
      <c r="D65" s="37">
        <v>17.8</v>
      </c>
      <c r="E65" s="36">
        <v>5056</v>
      </c>
      <c r="F65" s="36"/>
    </row>
    <row r="66" spans="1:6" x14ac:dyDescent="0.25">
      <c r="A66" s="36">
        <v>65</v>
      </c>
      <c r="B66" s="35">
        <v>45204</v>
      </c>
      <c r="C66" s="36">
        <v>943</v>
      </c>
      <c r="D66" s="37">
        <v>16.3</v>
      </c>
      <c r="E66" s="36">
        <v>5089</v>
      </c>
      <c r="F66" s="36"/>
    </row>
    <row r="67" spans="1:6" x14ac:dyDescent="0.25">
      <c r="A67" s="36">
        <v>66</v>
      </c>
      <c r="B67" s="35">
        <v>45204</v>
      </c>
      <c r="C67" s="36">
        <v>768</v>
      </c>
      <c r="D67" s="37">
        <v>16.100000000000001</v>
      </c>
      <c r="E67" s="36">
        <v>5031</v>
      </c>
      <c r="F67" s="36"/>
    </row>
    <row r="68" spans="1:6" x14ac:dyDescent="0.25">
      <c r="A68" s="36">
        <v>67</v>
      </c>
      <c r="B68" s="35">
        <v>45204</v>
      </c>
      <c r="C68" s="36">
        <v>943</v>
      </c>
      <c r="D68" s="37">
        <v>17.5</v>
      </c>
      <c r="E68" s="36">
        <v>5077</v>
      </c>
      <c r="F68" s="36"/>
    </row>
    <row r="69" spans="1:6" x14ac:dyDescent="0.25">
      <c r="A69" s="36">
        <v>68</v>
      </c>
      <c r="B69" s="35">
        <v>45204</v>
      </c>
      <c r="C69" s="36">
        <v>768</v>
      </c>
      <c r="D69" s="37">
        <v>16.100000000000001</v>
      </c>
      <c r="E69" s="36">
        <v>5042</v>
      </c>
      <c r="F69" s="36"/>
    </row>
    <row r="70" spans="1:6" x14ac:dyDescent="0.25">
      <c r="A70" s="36">
        <v>69</v>
      </c>
      <c r="B70" s="35">
        <v>45204</v>
      </c>
      <c r="C70" s="36">
        <v>831</v>
      </c>
      <c r="D70" s="37">
        <v>16.8</v>
      </c>
      <c r="E70" s="36">
        <v>5039</v>
      </c>
      <c r="F70" s="36"/>
    </row>
    <row r="71" spans="1:6" x14ac:dyDescent="0.25">
      <c r="A71" s="36">
        <v>70</v>
      </c>
      <c r="B71" s="35">
        <v>45204</v>
      </c>
      <c r="C71" s="36">
        <v>831</v>
      </c>
      <c r="D71" s="37">
        <v>16.3</v>
      </c>
      <c r="E71" s="36">
        <v>5051</v>
      </c>
      <c r="F71" s="36"/>
    </row>
    <row r="72" spans="1:6" x14ac:dyDescent="0.25">
      <c r="A72" s="36">
        <v>71</v>
      </c>
      <c r="B72" s="35">
        <v>45204</v>
      </c>
      <c r="C72" s="36">
        <v>909</v>
      </c>
      <c r="D72" s="37">
        <v>16.8</v>
      </c>
      <c r="E72" s="36">
        <v>5050</v>
      </c>
      <c r="F72" s="36"/>
    </row>
    <row r="73" spans="1:6" x14ac:dyDescent="0.25">
      <c r="A73" s="36">
        <v>72</v>
      </c>
      <c r="B73" s="35">
        <v>45204</v>
      </c>
      <c r="C73" s="36">
        <v>28</v>
      </c>
      <c r="D73" s="37">
        <v>17.2</v>
      </c>
      <c r="E73" s="36">
        <v>5085</v>
      </c>
      <c r="F73" s="36"/>
    </row>
    <row r="74" spans="1:6" x14ac:dyDescent="0.25">
      <c r="A74" s="36">
        <v>73</v>
      </c>
      <c r="B74" s="35">
        <v>45204</v>
      </c>
      <c r="C74" s="36">
        <v>28</v>
      </c>
      <c r="D74" s="37">
        <v>16.899999999999999</v>
      </c>
      <c r="E74" s="36">
        <v>5054</v>
      </c>
      <c r="F74" s="36"/>
    </row>
    <row r="75" spans="1:6" x14ac:dyDescent="0.25">
      <c r="A75" s="36">
        <v>74</v>
      </c>
      <c r="B75" s="35">
        <v>45204</v>
      </c>
      <c r="C75" s="36">
        <v>266</v>
      </c>
      <c r="D75" s="37">
        <v>17.5</v>
      </c>
      <c r="E75" s="36">
        <v>5043</v>
      </c>
      <c r="F75" s="36"/>
    </row>
    <row r="76" spans="1:6" x14ac:dyDescent="0.25">
      <c r="A76" s="36">
        <v>75</v>
      </c>
      <c r="B76" s="35">
        <v>45204</v>
      </c>
      <c r="C76" s="36">
        <v>266</v>
      </c>
      <c r="D76" s="37">
        <v>16.7</v>
      </c>
      <c r="E76" s="36">
        <v>5063</v>
      </c>
      <c r="F76" s="36"/>
    </row>
    <row r="77" spans="1:6" x14ac:dyDescent="0.25">
      <c r="A77" s="36">
        <v>76</v>
      </c>
      <c r="B77" s="35">
        <v>45204</v>
      </c>
      <c r="C77" s="36">
        <v>911</v>
      </c>
      <c r="D77" s="37">
        <v>15.3</v>
      </c>
      <c r="E77" s="36">
        <v>5033</v>
      </c>
      <c r="F77" s="36"/>
    </row>
    <row r="78" spans="1:6" x14ac:dyDescent="0.25">
      <c r="A78" s="36">
        <v>77</v>
      </c>
      <c r="B78" s="35">
        <v>45204</v>
      </c>
      <c r="C78" s="36">
        <v>901</v>
      </c>
      <c r="D78" s="37">
        <v>15.3</v>
      </c>
      <c r="E78" s="36">
        <v>5045</v>
      </c>
      <c r="F78" s="36"/>
    </row>
    <row r="79" spans="1:6" x14ac:dyDescent="0.25">
      <c r="A79" s="36">
        <v>78</v>
      </c>
      <c r="B79" s="35">
        <v>45204</v>
      </c>
      <c r="C79" s="36">
        <v>911</v>
      </c>
      <c r="D79" s="37">
        <v>16.2</v>
      </c>
      <c r="E79" s="36">
        <v>5074</v>
      </c>
      <c r="F79" s="36"/>
    </row>
    <row r="80" spans="1:6" x14ac:dyDescent="0.25">
      <c r="A80" s="36">
        <v>79</v>
      </c>
      <c r="B80" s="35">
        <v>45204</v>
      </c>
      <c r="C80" s="36">
        <v>911</v>
      </c>
      <c r="D80" s="37">
        <v>16.100000000000001</v>
      </c>
      <c r="E80" s="36">
        <v>5088</v>
      </c>
      <c r="F80" s="36"/>
    </row>
    <row r="81" spans="1:6" x14ac:dyDescent="0.25">
      <c r="A81" s="36">
        <v>80</v>
      </c>
      <c r="B81" s="35">
        <v>45204</v>
      </c>
      <c r="C81" s="36">
        <v>901</v>
      </c>
      <c r="D81" s="37">
        <v>16</v>
      </c>
      <c r="E81" s="36">
        <v>5060</v>
      </c>
      <c r="F81" s="36"/>
    </row>
    <row r="82" spans="1:6" x14ac:dyDescent="0.25">
      <c r="A82" s="36">
        <v>81</v>
      </c>
      <c r="B82" s="35">
        <v>45204</v>
      </c>
      <c r="C82" s="36">
        <v>909</v>
      </c>
      <c r="D82" s="37">
        <v>14.8</v>
      </c>
      <c r="E82" s="36">
        <v>4994</v>
      </c>
      <c r="F82" s="36"/>
    </row>
    <row r="83" spans="1:6" x14ac:dyDescent="0.25">
      <c r="A83" s="36">
        <v>82</v>
      </c>
      <c r="B83" s="35">
        <v>45204</v>
      </c>
      <c r="C83" s="36">
        <v>901</v>
      </c>
      <c r="D83" s="37">
        <v>16.399999999999999</v>
      </c>
      <c r="E83" s="36">
        <v>4955</v>
      </c>
      <c r="F83" s="36"/>
    </row>
    <row r="84" spans="1:6" x14ac:dyDescent="0.25">
      <c r="A84" s="36">
        <v>83</v>
      </c>
      <c r="B84" s="35">
        <v>45204</v>
      </c>
      <c r="C84" s="36">
        <v>860</v>
      </c>
      <c r="D84" s="37">
        <v>18.2</v>
      </c>
      <c r="E84" s="36">
        <v>5162</v>
      </c>
      <c r="F84" s="36"/>
    </row>
    <row r="85" spans="1:6" x14ac:dyDescent="0.25">
      <c r="A85" s="36">
        <v>84</v>
      </c>
      <c r="B85" s="35">
        <v>45204</v>
      </c>
      <c r="C85" s="36">
        <v>901</v>
      </c>
      <c r="D85" s="37">
        <v>16.5</v>
      </c>
      <c r="E85" s="36">
        <v>5078</v>
      </c>
      <c r="F85" s="36"/>
    </row>
    <row r="86" spans="1:6" x14ac:dyDescent="0.25">
      <c r="A86" s="36">
        <v>85</v>
      </c>
      <c r="B86" s="35">
        <v>45204</v>
      </c>
      <c r="C86" s="36">
        <v>911</v>
      </c>
      <c r="D86" s="37">
        <v>16.100000000000001</v>
      </c>
      <c r="E86" s="36">
        <v>4963</v>
      </c>
      <c r="F86" s="36"/>
    </row>
    <row r="87" spans="1:6" x14ac:dyDescent="0.25">
      <c r="A87" s="36">
        <v>86</v>
      </c>
      <c r="B87" s="35">
        <v>45204</v>
      </c>
      <c r="C87" s="36">
        <v>629</v>
      </c>
      <c r="D87" s="37">
        <v>16.7</v>
      </c>
      <c r="E87" s="36">
        <v>4995</v>
      </c>
      <c r="F87" s="36"/>
    </row>
    <row r="88" spans="1:6" x14ac:dyDescent="0.25">
      <c r="A88" s="36">
        <v>87</v>
      </c>
      <c r="B88" s="35">
        <v>45204</v>
      </c>
      <c r="C88" s="36">
        <v>837</v>
      </c>
      <c r="D88" s="37">
        <v>16.2</v>
      </c>
      <c r="E88" s="36">
        <v>4984</v>
      </c>
      <c r="F88" s="36"/>
    </row>
    <row r="89" spans="1:6" x14ac:dyDescent="0.25">
      <c r="A89" s="36">
        <v>88</v>
      </c>
      <c r="B89" s="35">
        <v>45204</v>
      </c>
      <c r="C89" s="36">
        <v>629</v>
      </c>
      <c r="D89" s="37">
        <v>17.899999999999999</v>
      </c>
      <c r="E89" s="36">
        <v>5023</v>
      </c>
      <c r="F89" s="36"/>
    </row>
    <row r="90" spans="1:6" x14ac:dyDescent="0.25">
      <c r="A90" s="36">
        <v>89</v>
      </c>
      <c r="B90" s="35">
        <v>45204</v>
      </c>
      <c r="C90" s="36">
        <v>943</v>
      </c>
      <c r="D90" s="37">
        <v>14.8</v>
      </c>
      <c r="E90" s="36">
        <v>5028</v>
      </c>
      <c r="F90" s="36"/>
    </row>
    <row r="91" spans="1:6" x14ac:dyDescent="0.25">
      <c r="A91" s="36">
        <v>90</v>
      </c>
      <c r="B91" s="35">
        <v>45204</v>
      </c>
      <c r="C91" s="36">
        <v>943</v>
      </c>
      <c r="D91" s="37">
        <v>16.100000000000001</v>
      </c>
      <c r="E91" s="36">
        <v>4942</v>
      </c>
      <c r="F91" s="36"/>
    </row>
    <row r="92" spans="1:6" x14ac:dyDescent="0.25">
      <c r="A92" s="36">
        <v>91</v>
      </c>
      <c r="B92" s="35">
        <v>45204</v>
      </c>
      <c r="C92" s="36">
        <v>943</v>
      </c>
      <c r="D92" s="37">
        <v>17</v>
      </c>
      <c r="E92" s="36">
        <v>4988</v>
      </c>
      <c r="F92" s="36"/>
    </row>
    <row r="93" spans="1:6" x14ac:dyDescent="0.25">
      <c r="A93" s="36">
        <v>92</v>
      </c>
      <c r="B93" s="35">
        <v>45204</v>
      </c>
      <c r="C93" s="36">
        <v>837</v>
      </c>
      <c r="D93" s="37">
        <v>16.8</v>
      </c>
      <c r="E93" s="36">
        <v>4956</v>
      </c>
      <c r="F93" s="36"/>
    </row>
    <row r="94" spans="1:6" x14ac:dyDescent="0.25">
      <c r="A94" s="36">
        <v>93</v>
      </c>
      <c r="B94" s="35">
        <v>45204</v>
      </c>
      <c r="C94" s="36">
        <v>909</v>
      </c>
      <c r="D94" s="37">
        <v>17.100000000000001</v>
      </c>
      <c r="E94" s="36">
        <v>4968</v>
      </c>
      <c r="F94" s="36"/>
    </row>
    <row r="95" spans="1:6" x14ac:dyDescent="0.25">
      <c r="A95" s="36">
        <v>94</v>
      </c>
      <c r="B95" s="35">
        <v>45204</v>
      </c>
      <c r="C95" s="36">
        <v>909</v>
      </c>
      <c r="D95" s="37">
        <v>18.100000000000001</v>
      </c>
      <c r="E95" s="36">
        <v>4981</v>
      </c>
      <c r="F95" s="36"/>
    </row>
    <row r="96" spans="1:6" x14ac:dyDescent="0.25">
      <c r="A96" s="36">
        <v>95</v>
      </c>
      <c r="B96" s="35">
        <v>45204</v>
      </c>
      <c r="C96" s="36">
        <v>909</v>
      </c>
      <c r="D96" s="37">
        <v>16.600000000000001</v>
      </c>
      <c r="E96" s="36">
        <v>5119</v>
      </c>
      <c r="F96" s="36"/>
    </row>
    <row r="97" spans="1:6" x14ac:dyDescent="0.25">
      <c r="A97" s="36">
        <v>96</v>
      </c>
      <c r="B97" s="35">
        <v>45204</v>
      </c>
      <c r="C97" s="36">
        <v>909</v>
      </c>
      <c r="D97" s="37">
        <v>16.899999999999999</v>
      </c>
      <c r="E97" s="36">
        <v>4936</v>
      </c>
      <c r="F97" s="36"/>
    </row>
    <row r="98" spans="1:6" x14ac:dyDescent="0.25">
      <c r="A98" s="36">
        <v>97</v>
      </c>
      <c r="B98" s="35">
        <v>45204</v>
      </c>
      <c r="C98" s="36">
        <v>909</v>
      </c>
      <c r="D98" s="37">
        <v>17.100000000000001</v>
      </c>
      <c r="E98" s="36">
        <v>5052</v>
      </c>
      <c r="F98" s="36"/>
    </row>
    <row r="99" spans="1:6" x14ac:dyDescent="0.25">
      <c r="A99" s="36">
        <v>98</v>
      </c>
      <c r="B99" s="35">
        <v>45205</v>
      </c>
      <c r="C99" s="36">
        <v>837</v>
      </c>
      <c r="D99" s="37">
        <v>17.899999999999999</v>
      </c>
      <c r="E99" s="36">
        <v>5072</v>
      </c>
      <c r="F99" s="36"/>
    </row>
    <row r="100" spans="1:6" x14ac:dyDescent="0.25">
      <c r="A100" s="36">
        <v>99</v>
      </c>
      <c r="B100" s="35">
        <v>45205</v>
      </c>
      <c r="C100" s="36">
        <v>908</v>
      </c>
      <c r="D100" s="37">
        <v>17</v>
      </c>
      <c r="E100" s="36">
        <v>5076</v>
      </c>
      <c r="F100" s="36"/>
    </row>
    <row r="101" spans="1:6" x14ac:dyDescent="0.25">
      <c r="A101" s="36">
        <v>100</v>
      </c>
      <c r="B101" s="35">
        <v>45205</v>
      </c>
      <c r="C101" s="36">
        <v>432</v>
      </c>
      <c r="D101" s="37">
        <v>17.899999999999999</v>
      </c>
      <c r="E101" s="36">
        <v>5058</v>
      </c>
      <c r="F101" s="36"/>
    </row>
    <row r="102" spans="1:6" x14ac:dyDescent="0.25">
      <c r="A102" s="36">
        <v>101</v>
      </c>
      <c r="B102" s="35">
        <v>45205</v>
      </c>
      <c r="C102" s="36">
        <v>432</v>
      </c>
      <c r="D102" s="37">
        <v>16.600000000000001</v>
      </c>
      <c r="E102" s="36">
        <v>5064</v>
      </c>
      <c r="F102" s="36"/>
    </row>
    <row r="103" spans="1:6" x14ac:dyDescent="0.25">
      <c r="A103" s="36">
        <v>102</v>
      </c>
      <c r="B103" s="35">
        <v>45205</v>
      </c>
      <c r="C103" s="36">
        <v>432</v>
      </c>
      <c r="D103" s="37">
        <v>16.8</v>
      </c>
      <c r="E103" s="36">
        <v>4971</v>
      </c>
      <c r="F103" s="36"/>
    </row>
    <row r="104" spans="1:6" x14ac:dyDescent="0.25">
      <c r="A104" s="36">
        <v>103</v>
      </c>
      <c r="B104" s="35">
        <v>45205</v>
      </c>
      <c r="C104" s="36">
        <v>909</v>
      </c>
      <c r="D104" s="37">
        <v>16.8</v>
      </c>
      <c r="E104" s="36">
        <v>5055</v>
      </c>
      <c r="F104" s="36"/>
    </row>
    <row r="105" spans="1:6" x14ac:dyDescent="0.25">
      <c r="A105" s="36">
        <v>104</v>
      </c>
      <c r="B105" s="35">
        <v>45205</v>
      </c>
      <c r="C105" s="36">
        <v>909</v>
      </c>
      <c r="D105" s="37">
        <v>16.5</v>
      </c>
      <c r="E105" s="36">
        <v>5069</v>
      </c>
      <c r="F105" s="36"/>
    </row>
    <row r="106" spans="1:6" x14ac:dyDescent="0.25">
      <c r="A106" s="36">
        <v>105</v>
      </c>
      <c r="B106" s="35">
        <v>45205</v>
      </c>
      <c r="C106" s="36">
        <v>909</v>
      </c>
      <c r="D106" s="37">
        <v>19.100000000000001</v>
      </c>
      <c r="E106" s="36">
        <v>5068</v>
      </c>
      <c r="F106" s="36"/>
    </row>
    <row r="107" spans="1:6" x14ac:dyDescent="0.25">
      <c r="A107" s="36">
        <v>106</v>
      </c>
      <c r="B107" s="35">
        <v>45205</v>
      </c>
      <c r="C107" s="36">
        <v>901</v>
      </c>
      <c r="D107" s="37">
        <v>17.399999999999999</v>
      </c>
      <c r="E107" s="36">
        <v>5007</v>
      </c>
      <c r="F107" s="36"/>
    </row>
    <row r="108" spans="1:6" x14ac:dyDescent="0.25">
      <c r="A108" s="36">
        <v>107</v>
      </c>
      <c r="B108" s="35">
        <v>45205</v>
      </c>
      <c r="C108" s="36">
        <v>901</v>
      </c>
      <c r="D108" s="37">
        <v>18</v>
      </c>
      <c r="E108" s="36">
        <v>5083</v>
      </c>
      <c r="F108" s="36"/>
    </row>
    <row r="109" spans="1:6" x14ac:dyDescent="0.25">
      <c r="A109" s="36">
        <v>108</v>
      </c>
      <c r="B109" s="35">
        <v>45205</v>
      </c>
      <c r="C109" s="36">
        <v>831</v>
      </c>
      <c r="D109" s="37">
        <v>17.5</v>
      </c>
      <c r="E109" s="36">
        <v>5008</v>
      </c>
      <c r="F109" s="36"/>
    </row>
    <row r="110" spans="1:6" x14ac:dyDescent="0.25">
      <c r="A110" s="36">
        <v>109</v>
      </c>
      <c r="B110" s="35">
        <v>45205</v>
      </c>
      <c r="C110" s="36">
        <v>911</v>
      </c>
      <c r="D110" s="37">
        <v>15.8</v>
      </c>
      <c r="E110" s="36">
        <v>5171</v>
      </c>
      <c r="F110" s="36"/>
    </row>
    <row r="111" spans="1:6" x14ac:dyDescent="0.25">
      <c r="A111" s="36">
        <v>110</v>
      </c>
      <c r="B111" s="35">
        <v>45205</v>
      </c>
      <c r="C111" s="36">
        <v>831</v>
      </c>
      <c r="D111" s="37">
        <v>16.8</v>
      </c>
      <c r="E111" s="36">
        <v>4898</v>
      </c>
      <c r="F111" s="36"/>
    </row>
    <row r="112" spans="1:6" x14ac:dyDescent="0.25">
      <c r="A112" s="36">
        <v>111</v>
      </c>
      <c r="B112" s="35">
        <v>45205</v>
      </c>
      <c r="C112" s="36">
        <v>831</v>
      </c>
      <c r="D112" s="37">
        <v>15</v>
      </c>
      <c r="E112" s="36">
        <v>4885</v>
      </c>
      <c r="F112" s="36"/>
    </row>
    <row r="113" spans="1:6" x14ac:dyDescent="0.25">
      <c r="A113" s="36">
        <v>112</v>
      </c>
      <c r="B113" s="35">
        <v>45205</v>
      </c>
      <c r="C113" s="36">
        <v>911</v>
      </c>
      <c r="D113" s="37">
        <v>15.9</v>
      </c>
      <c r="E113" s="36">
        <v>3089</v>
      </c>
      <c r="F113" s="36"/>
    </row>
    <row r="114" spans="1:6" x14ac:dyDescent="0.25">
      <c r="A114" s="36">
        <v>113</v>
      </c>
      <c r="B114" s="35">
        <v>45205</v>
      </c>
      <c r="C114" s="36">
        <v>911</v>
      </c>
      <c r="D114" s="37">
        <v>16.100000000000001</v>
      </c>
      <c r="E114" s="36">
        <v>3112</v>
      </c>
      <c r="F114" s="36"/>
    </row>
    <row r="115" spans="1:6" x14ac:dyDescent="0.25">
      <c r="A115" s="36">
        <v>114</v>
      </c>
      <c r="B115" s="35">
        <v>45205</v>
      </c>
      <c r="C115" s="36">
        <v>911</v>
      </c>
      <c r="D115" s="37">
        <v>15.9</v>
      </c>
      <c r="E115" s="36">
        <v>4838</v>
      </c>
      <c r="F115" s="36"/>
    </row>
    <row r="116" spans="1:6" x14ac:dyDescent="0.25">
      <c r="A116" s="36">
        <v>115</v>
      </c>
      <c r="B116" s="35">
        <v>45205</v>
      </c>
      <c r="C116" s="36">
        <v>911</v>
      </c>
      <c r="D116" s="37">
        <v>16.8</v>
      </c>
      <c r="E116" s="36">
        <v>4831</v>
      </c>
      <c r="F116" s="36"/>
    </row>
    <row r="117" spans="1:6" x14ac:dyDescent="0.25">
      <c r="A117" s="36">
        <v>116</v>
      </c>
      <c r="B117" s="35">
        <v>45205</v>
      </c>
      <c r="C117" s="36">
        <v>911</v>
      </c>
      <c r="D117" s="37">
        <v>11.3</v>
      </c>
      <c r="E117" s="36">
        <v>3346</v>
      </c>
      <c r="F117" s="36"/>
    </row>
    <row r="118" spans="1:6" x14ac:dyDescent="0.25">
      <c r="A118" s="36">
        <v>117</v>
      </c>
      <c r="B118" s="35">
        <v>45205</v>
      </c>
      <c r="C118" s="36">
        <v>432</v>
      </c>
      <c r="D118" s="37">
        <v>11.6</v>
      </c>
      <c r="E118" s="36">
        <v>3292</v>
      </c>
      <c r="F118" s="36"/>
    </row>
    <row r="119" spans="1:6" x14ac:dyDescent="0.25">
      <c r="A119" s="36">
        <v>118</v>
      </c>
      <c r="B119" s="35">
        <v>45205</v>
      </c>
      <c r="C119" s="36">
        <v>432</v>
      </c>
      <c r="D119" s="37">
        <v>15.9</v>
      </c>
      <c r="E119" s="36">
        <v>4894</v>
      </c>
      <c r="F119" s="36"/>
    </row>
    <row r="120" spans="1:6" x14ac:dyDescent="0.25">
      <c r="A120" s="36">
        <v>119</v>
      </c>
      <c r="B120" s="35">
        <v>45205</v>
      </c>
      <c r="C120" s="36">
        <v>432</v>
      </c>
      <c r="D120" s="37">
        <v>16.399999999999999</v>
      </c>
      <c r="E120" s="36">
        <v>3065</v>
      </c>
      <c r="F120" s="36"/>
    </row>
    <row r="121" spans="1:6" x14ac:dyDescent="0.25">
      <c r="A121" s="36">
        <v>120</v>
      </c>
      <c r="B121" s="35">
        <v>45206</v>
      </c>
      <c r="C121" s="36">
        <v>28</v>
      </c>
      <c r="D121" s="37">
        <v>14.8</v>
      </c>
      <c r="E121" s="36">
        <v>4875</v>
      </c>
      <c r="F121" s="36"/>
    </row>
    <row r="122" spans="1:6" x14ac:dyDescent="0.25">
      <c r="A122" s="36">
        <v>121</v>
      </c>
      <c r="B122" s="35">
        <v>45206</v>
      </c>
      <c r="C122" s="36">
        <v>943</v>
      </c>
      <c r="D122" s="37">
        <v>17.2</v>
      </c>
      <c r="E122" s="36">
        <v>3360</v>
      </c>
      <c r="F122" s="36"/>
    </row>
    <row r="123" spans="1:6" x14ac:dyDescent="0.25">
      <c r="A123" s="36">
        <v>122</v>
      </c>
      <c r="B123" s="35">
        <v>45206</v>
      </c>
      <c r="C123" s="36">
        <v>943</v>
      </c>
      <c r="D123" s="37">
        <v>16.3</v>
      </c>
      <c r="E123" s="36">
        <v>5067</v>
      </c>
      <c r="F123" s="36"/>
    </row>
    <row r="124" spans="1:6" x14ac:dyDescent="0.25">
      <c r="A124" s="36">
        <v>123</v>
      </c>
      <c r="B124" s="35">
        <v>45206</v>
      </c>
      <c r="C124" s="36">
        <v>266</v>
      </c>
      <c r="D124" s="37">
        <v>17.5</v>
      </c>
      <c r="E124" s="36">
        <v>5004</v>
      </c>
      <c r="F124" s="36"/>
    </row>
    <row r="125" spans="1:6" x14ac:dyDescent="0.25">
      <c r="A125" s="36">
        <v>124</v>
      </c>
      <c r="B125" s="35">
        <v>45206</v>
      </c>
      <c r="C125" s="36">
        <v>266</v>
      </c>
      <c r="D125" s="37">
        <v>16.600000000000001</v>
      </c>
      <c r="E125" s="36">
        <v>5066</v>
      </c>
      <c r="F125" s="36"/>
    </row>
    <row r="126" spans="1:6" x14ac:dyDescent="0.25">
      <c r="A126" s="36">
        <v>125</v>
      </c>
      <c r="B126" s="35">
        <v>45206</v>
      </c>
      <c r="C126" s="36">
        <v>860</v>
      </c>
      <c r="D126" s="37">
        <v>16.2</v>
      </c>
      <c r="E126" s="36">
        <v>3423</v>
      </c>
      <c r="F126" s="36"/>
    </row>
    <row r="127" spans="1:6" x14ac:dyDescent="0.25">
      <c r="A127" s="36">
        <v>126</v>
      </c>
      <c r="B127" s="35">
        <v>45206</v>
      </c>
      <c r="C127" s="36">
        <v>837</v>
      </c>
      <c r="D127" s="37">
        <v>17.100000000000001</v>
      </c>
      <c r="E127" s="36">
        <v>3331</v>
      </c>
      <c r="F127" s="36"/>
    </row>
    <row r="128" spans="1:6" x14ac:dyDescent="0.25">
      <c r="A128" s="36">
        <v>127</v>
      </c>
      <c r="B128" s="35">
        <v>45206</v>
      </c>
      <c r="C128" s="36">
        <v>901</v>
      </c>
      <c r="D128" s="37">
        <v>16.7</v>
      </c>
      <c r="E128" s="36">
        <v>3387</v>
      </c>
      <c r="F128" s="36"/>
    </row>
    <row r="129" spans="1:6" x14ac:dyDescent="0.25">
      <c r="A129" s="36">
        <v>128</v>
      </c>
      <c r="B129" s="35">
        <v>45206</v>
      </c>
      <c r="C129" s="36">
        <v>432</v>
      </c>
      <c r="D129" s="37">
        <v>14.6</v>
      </c>
      <c r="E129" s="36">
        <v>5057</v>
      </c>
      <c r="F129" s="36"/>
    </row>
    <row r="130" spans="1:6" x14ac:dyDescent="0.25">
      <c r="A130" s="36">
        <v>129</v>
      </c>
      <c r="B130" s="35">
        <v>45206</v>
      </c>
      <c r="C130" s="36">
        <v>911</v>
      </c>
      <c r="D130" s="37">
        <v>17.2</v>
      </c>
      <c r="E130" s="36">
        <v>5030</v>
      </c>
      <c r="F130" s="36"/>
    </row>
    <row r="131" spans="1:6" x14ac:dyDescent="0.25">
      <c r="A131" s="36">
        <v>130</v>
      </c>
      <c r="B131" s="35">
        <v>45206</v>
      </c>
      <c r="C131" s="36">
        <v>768</v>
      </c>
      <c r="D131" s="37">
        <v>15.8</v>
      </c>
      <c r="E131" s="36">
        <v>5081</v>
      </c>
      <c r="F131" s="36"/>
    </row>
    <row r="132" spans="1:6" x14ac:dyDescent="0.25">
      <c r="A132" s="36">
        <v>131</v>
      </c>
      <c r="B132" s="35">
        <v>45207</v>
      </c>
      <c r="C132" s="36">
        <v>908</v>
      </c>
      <c r="D132" s="37">
        <v>16.399999999999999</v>
      </c>
      <c r="E132" s="36">
        <v>3350</v>
      </c>
      <c r="F132" s="36"/>
    </row>
    <row r="133" spans="1:6" x14ac:dyDescent="0.25">
      <c r="A133" s="36">
        <v>132</v>
      </c>
      <c r="B133" s="35">
        <v>45207</v>
      </c>
      <c r="C133" s="36">
        <v>908</v>
      </c>
      <c r="D133" s="37">
        <v>14.4</v>
      </c>
      <c r="E133" s="36">
        <v>3265</v>
      </c>
      <c r="F133" s="36"/>
    </row>
    <row r="134" spans="1:6" x14ac:dyDescent="0.25">
      <c r="A134" s="36">
        <v>133</v>
      </c>
      <c r="B134" s="35">
        <v>45207</v>
      </c>
      <c r="C134" s="36">
        <v>28</v>
      </c>
      <c r="D134" s="37">
        <v>16.899999999999999</v>
      </c>
      <c r="E134" s="36">
        <v>3268</v>
      </c>
      <c r="F134" s="36"/>
    </row>
    <row r="135" spans="1:6" x14ac:dyDescent="0.25">
      <c r="A135" s="36">
        <v>134</v>
      </c>
      <c r="B135" s="35">
        <v>45207</v>
      </c>
      <c r="C135" s="36">
        <v>28</v>
      </c>
      <c r="D135" s="37">
        <v>17.100000000000001</v>
      </c>
      <c r="E135" s="36">
        <v>5112</v>
      </c>
      <c r="F135" s="36"/>
    </row>
    <row r="136" spans="1:6" x14ac:dyDescent="0.25">
      <c r="A136" s="36">
        <v>135</v>
      </c>
      <c r="B136" s="35">
        <v>45207</v>
      </c>
      <c r="C136" s="36">
        <v>909</v>
      </c>
      <c r="D136" s="37">
        <v>17.100000000000001</v>
      </c>
      <c r="E136" s="36">
        <v>4763</v>
      </c>
      <c r="F136" s="36"/>
    </row>
    <row r="137" spans="1:6" x14ac:dyDescent="0.25">
      <c r="A137" s="36">
        <v>136</v>
      </c>
      <c r="B137" s="35">
        <v>45207</v>
      </c>
      <c r="C137" s="36">
        <v>28</v>
      </c>
      <c r="D137" s="37">
        <v>16.100000000000001</v>
      </c>
      <c r="E137" s="36">
        <v>3263</v>
      </c>
      <c r="F137" s="36"/>
    </row>
    <row r="138" spans="1:6" x14ac:dyDescent="0.25">
      <c r="A138" s="36">
        <v>137</v>
      </c>
      <c r="B138" s="35">
        <v>45207</v>
      </c>
      <c r="C138" s="36">
        <v>909</v>
      </c>
      <c r="D138" s="37">
        <v>16.3</v>
      </c>
      <c r="E138" s="36">
        <v>3274</v>
      </c>
      <c r="F138" s="36"/>
    </row>
    <row r="139" spans="1:6" x14ac:dyDescent="0.25">
      <c r="A139" s="36">
        <v>138</v>
      </c>
      <c r="B139" s="35">
        <v>45207</v>
      </c>
      <c r="C139" s="36">
        <v>909</v>
      </c>
      <c r="D139" s="37">
        <v>17.2</v>
      </c>
      <c r="E139" s="36">
        <v>4949</v>
      </c>
      <c r="F139" s="36"/>
    </row>
    <row r="140" spans="1:6" x14ac:dyDescent="0.25">
      <c r="A140" s="36">
        <v>139</v>
      </c>
      <c r="B140" s="35">
        <v>45207</v>
      </c>
      <c r="C140" s="36">
        <v>28</v>
      </c>
      <c r="D140" s="37">
        <v>17</v>
      </c>
      <c r="E140" s="36">
        <v>5163</v>
      </c>
      <c r="F140" s="36"/>
    </row>
    <row r="141" spans="1:6" x14ac:dyDescent="0.25">
      <c r="A141" s="36">
        <v>140</v>
      </c>
      <c r="B141" s="35">
        <v>45207</v>
      </c>
      <c r="C141" s="36">
        <v>831</v>
      </c>
      <c r="D141" s="37">
        <v>16.899999999999999</v>
      </c>
      <c r="E141" s="36">
        <v>3066</v>
      </c>
      <c r="F141" s="36"/>
    </row>
    <row r="142" spans="1:6" x14ac:dyDescent="0.25">
      <c r="A142" s="36">
        <v>141</v>
      </c>
      <c r="B142" s="35">
        <v>45207</v>
      </c>
      <c r="C142" s="36">
        <v>909</v>
      </c>
      <c r="D142" s="37">
        <v>17.8</v>
      </c>
      <c r="E142" s="36">
        <v>5155</v>
      </c>
      <c r="F142" s="36"/>
    </row>
    <row r="143" spans="1:6" x14ac:dyDescent="0.25">
      <c r="A143" s="36">
        <v>142</v>
      </c>
      <c r="B143" s="35">
        <v>45207</v>
      </c>
      <c r="C143" s="36">
        <v>831</v>
      </c>
      <c r="D143" s="37">
        <v>18.100000000000001</v>
      </c>
      <c r="E143" s="36">
        <v>5149</v>
      </c>
      <c r="F143" s="36"/>
    </row>
    <row r="144" spans="1:6" x14ac:dyDescent="0.25">
      <c r="A144" s="36">
        <v>143</v>
      </c>
      <c r="B144" s="35">
        <v>45207</v>
      </c>
      <c r="C144" s="36">
        <v>909</v>
      </c>
      <c r="D144" s="37">
        <v>17.2</v>
      </c>
      <c r="E144" s="36">
        <v>5152</v>
      </c>
      <c r="F144" s="36"/>
    </row>
    <row r="145" spans="1:6" x14ac:dyDescent="0.25">
      <c r="A145" s="36">
        <v>144</v>
      </c>
      <c r="B145" s="35">
        <v>45207</v>
      </c>
      <c r="C145" s="36">
        <v>432</v>
      </c>
      <c r="D145" s="37">
        <v>19.7</v>
      </c>
      <c r="E145" s="36">
        <v>5133</v>
      </c>
      <c r="F145" s="36"/>
    </row>
    <row r="146" spans="1:6" x14ac:dyDescent="0.25">
      <c r="A146" s="36">
        <v>145</v>
      </c>
      <c r="B146" s="35">
        <v>45207</v>
      </c>
      <c r="C146" s="36">
        <v>432</v>
      </c>
      <c r="D146" s="37">
        <v>16.100000000000001</v>
      </c>
      <c r="E146" s="36">
        <v>5146</v>
      </c>
      <c r="F146" s="36"/>
    </row>
    <row r="147" spans="1:6" x14ac:dyDescent="0.25">
      <c r="A147" s="36">
        <v>146</v>
      </c>
      <c r="B147" s="35">
        <v>45207</v>
      </c>
      <c r="C147" s="36">
        <v>768</v>
      </c>
      <c r="D147" s="37">
        <v>16.399999999999999</v>
      </c>
      <c r="E147" s="36">
        <v>5106</v>
      </c>
      <c r="F147" s="36"/>
    </row>
    <row r="148" spans="1:6" x14ac:dyDescent="0.25">
      <c r="A148" s="36">
        <v>147</v>
      </c>
      <c r="B148" s="35">
        <v>45207</v>
      </c>
      <c r="C148" s="36">
        <v>768</v>
      </c>
      <c r="D148" s="37">
        <v>17</v>
      </c>
      <c r="E148" s="36">
        <v>5086</v>
      </c>
      <c r="F148" s="36"/>
    </row>
    <row r="149" spans="1:6" x14ac:dyDescent="0.25">
      <c r="A149" s="36">
        <v>148</v>
      </c>
      <c r="B149" s="35">
        <v>45207</v>
      </c>
      <c r="C149" s="36">
        <v>768</v>
      </c>
      <c r="D149" s="37">
        <v>16.7</v>
      </c>
      <c r="E149" s="36">
        <v>5158</v>
      </c>
      <c r="F149" s="36"/>
    </row>
    <row r="150" spans="1:6" x14ac:dyDescent="0.25">
      <c r="A150" s="36">
        <v>149</v>
      </c>
      <c r="B150" s="35">
        <v>45207</v>
      </c>
      <c r="C150" s="36">
        <v>768</v>
      </c>
      <c r="D150" s="37">
        <v>17.100000000000001</v>
      </c>
      <c r="E150" s="36">
        <v>5121</v>
      </c>
      <c r="F150" s="36"/>
    </row>
    <row r="151" spans="1:6" x14ac:dyDescent="0.25">
      <c r="A151" s="36">
        <v>150</v>
      </c>
      <c r="B151" s="35">
        <v>45207</v>
      </c>
      <c r="C151" s="36">
        <v>768</v>
      </c>
      <c r="D151" s="37">
        <v>17.100000000000001</v>
      </c>
      <c r="E151" s="36">
        <v>5165</v>
      </c>
      <c r="F151" s="36"/>
    </row>
    <row r="152" spans="1:6" x14ac:dyDescent="0.25">
      <c r="A152" s="36">
        <v>151</v>
      </c>
      <c r="B152" s="35">
        <v>45207</v>
      </c>
      <c r="C152" s="36">
        <v>876</v>
      </c>
      <c r="D152" s="37">
        <v>17.5</v>
      </c>
      <c r="E152" s="36">
        <v>5087</v>
      </c>
      <c r="F152" s="36"/>
    </row>
    <row r="153" spans="1:6" x14ac:dyDescent="0.25">
      <c r="A153" s="36">
        <v>152</v>
      </c>
      <c r="B153" s="35">
        <v>45207</v>
      </c>
      <c r="C153" s="36">
        <v>876</v>
      </c>
      <c r="D153" s="37">
        <v>17.899999999999999</v>
      </c>
      <c r="E153" s="36">
        <v>5118</v>
      </c>
      <c r="F153" s="36"/>
    </row>
    <row r="154" spans="1:6" x14ac:dyDescent="0.25">
      <c r="A154" s="36">
        <v>153</v>
      </c>
      <c r="B154" s="35">
        <v>45207</v>
      </c>
      <c r="C154" s="36">
        <v>876</v>
      </c>
      <c r="D154" s="37">
        <v>17.600000000000001</v>
      </c>
      <c r="E154" s="36">
        <v>5164</v>
      </c>
      <c r="F154" s="36"/>
    </row>
    <row r="155" spans="1:6" x14ac:dyDescent="0.25">
      <c r="A155" s="36">
        <v>154</v>
      </c>
      <c r="B155" s="35">
        <v>45207</v>
      </c>
      <c r="C155" s="36">
        <v>831</v>
      </c>
      <c r="D155" s="37">
        <v>17.899999999999999</v>
      </c>
      <c r="E155" s="36">
        <v>5080</v>
      </c>
      <c r="F155" s="36"/>
    </row>
    <row r="156" spans="1:6" x14ac:dyDescent="0.25">
      <c r="A156" s="36">
        <v>155</v>
      </c>
      <c r="B156" s="35">
        <v>45207</v>
      </c>
      <c r="C156" s="36">
        <v>908</v>
      </c>
      <c r="D156" s="37">
        <v>17.7</v>
      </c>
      <c r="E156" s="36">
        <v>5092</v>
      </c>
      <c r="F156" s="36"/>
    </row>
    <row r="157" spans="1:6" x14ac:dyDescent="0.25">
      <c r="A157" s="36">
        <v>156</v>
      </c>
      <c r="B157" s="35">
        <v>45207</v>
      </c>
      <c r="C157" s="36">
        <v>908</v>
      </c>
      <c r="D157" s="37">
        <v>16.7</v>
      </c>
      <c r="E157" s="36">
        <v>5049</v>
      </c>
      <c r="F157" s="36"/>
    </row>
    <row r="158" spans="1:6" x14ac:dyDescent="0.25">
      <c r="A158" s="36">
        <v>157</v>
      </c>
      <c r="B158" s="35">
        <v>45207</v>
      </c>
      <c r="C158" s="36">
        <v>266</v>
      </c>
      <c r="D158" s="37">
        <v>18.3</v>
      </c>
      <c r="E158" s="36">
        <v>3325</v>
      </c>
      <c r="F158" s="36"/>
    </row>
    <row r="159" spans="1:6" x14ac:dyDescent="0.25">
      <c r="A159" s="36">
        <v>158</v>
      </c>
      <c r="B159" s="35">
        <v>45207</v>
      </c>
      <c r="C159" s="36">
        <v>266</v>
      </c>
      <c r="D159" s="37">
        <v>16.600000000000001</v>
      </c>
      <c r="E159" s="36">
        <v>3333</v>
      </c>
      <c r="F159" s="36"/>
    </row>
    <row r="160" spans="1:6" x14ac:dyDescent="0.25">
      <c r="A160" s="36">
        <v>159</v>
      </c>
      <c r="B160" s="35">
        <v>45207</v>
      </c>
      <c r="C160" s="36">
        <v>837</v>
      </c>
      <c r="D160" s="37">
        <v>17.5</v>
      </c>
      <c r="E160" s="36">
        <v>3337</v>
      </c>
      <c r="F160" s="36"/>
    </row>
    <row r="161" spans="1:6" x14ac:dyDescent="0.25">
      <c r="A161" s="36">
        <v>160</v>
      </c>
      <c r="B161" s="35">
        <v>45207</v>
      </c>
      <c r="C161" s="36">
        <v>837</v>
      </c>
      <c r="D161" s="37">
        <v>16.899999999999999</v>
      </c>
      <c r="E161" s="36">
        <v>4953</v>
      </c>
      <c r="F161" s="36"/>
    </row>
    <row r="162" spans="1:6" x14ac:dyDescent="0.25">
      <c r="A162" s="36">
        <v>161</v>
      </c>
      <c r="B162" s="35">
        <v>45207</v>
      </c>
      <c r="C162" s="36">
        <v>837</v>
      </c>
      <c r="D162" s="37">
        <v>15.8</v>
      </c>
      <c r="E162" s="36">
        <v>5107</v>
      </c>
      <c r="F162" s="36"/>
    </row>
    <row r="163" spans="1:6" x14ac:dyDescent="0.25">
      <c r="A163" s="36">
        <v>162</v>
      </c>
      <c r="B163" s="35">
        <v>45207</v>
      </c>
      <c r="C163" s="36">
        <v>837</v>
      </c>
      <c r="D163" s="37">
        <v>17.5</v>
      </c>
      <c r="E163" s="36">
        <v>5105</v>
      </c>
      <c r="F163" s="36"/>
    </row>
    <row r="164" spans="1:6" x14ac:dyDescent="0.25">
      <c r="A164" s="36">
        <v>163</v>
      </c>
      <c r="B164" s="35">
        <v>45207</v>
      </c>
      <c r="C164" s="36">
        <v>837</v>
      </c>
      <c r="D164" s="37">
        <v>17.600000000000001</v>
      </c>
      <c r="E164" s="36">
        <v>5156</v>
      </c>
      <c r="F164" s="36"/>
    </row>
    <row r="165" spans="1:6" x14ac:dyDescent="0.25">
      <c r="A165" s="36">
        <v>164</v>
      </c>
      <c r="B165" s="35">
        <v>45207</v>
      </c>
      <c r="C165" s="36">
        <v>837</v>
      </c>
      <c r="D165" s="37">
        <v>17.5</v>
      </c>
      <c r="E165" s="36">
        <v>5098</v>
      </c>
      <c r="F165" s="36"/>
    </row>
    <row r="166" spans="1:6" x14ac:dyDescent="0.25">
      <c r="A166" s="36">
        <v>165</v>
      </c>
      <c r="B166" s="35">
        <v>45207</v>
      </c>
      <c r="C166" s="36">
        <v>28</v>
      </c>
      <c r="D166" s="37">
        <v>17</v>
      </c>
      <c r="E166" s="36">
        <v>3410</v>
      </c>
      <c r="F166" s="36"/>
    </row>
    <row r="167" spans="1:6" x14ac:dyDescent="0.25">
      <c r="A167" s="36">
        <v>166</v>
      </c>
      <c r="B167" s="35">
        <v>45207</v>
      </c>
      <c r="C167" s="36">
        <v>28</v>
      </c>
      <c r="D167" s="37">
        <v>18.100000000000001</v>
      </c>
      <c r="E167" s="36">
        <v>5111</v>
      </c>
      <c r="F167" s="36"/>
    </row>
    <row r="168" spans="1:6" x14ac:dyDescent="0.25">
      <c r="A168" s="36">
        <v>167</v>
      </c>
      <c r="B168" s="35">
        <v>45207</v>
      </c>
      <c r="C168" s="36">
        <v>901</v>
      </c>
      <c r="D168" s="37">
        <v>15.4</v>
      </c>
      <c r="E168" s="36">
        <v>3390</v>
      </c>
      <c r="F168" s="36"/>
    </row>
    <row r="169" spans="1:6" x14ac:dyDescent="0.25">
      <c r="A169" s="36">
        <v>168</v>
      </c>
      <c r="B169" s="35">
        <v>45207</v>
      </c>
      <c r="C169" s="36">
        <v>901</v>
      </c>
      <c r="D169" s="37">
        <v>10.7</v>
      </c>
      <c r="E169" s="36">
        <v>4830</v>
      </c>
      <c r="F169" s="36"/>
    </row>
    <row r="170" spans="1:6" x14ac:dyDescent="0.25">
      <c r="A170" s="36">
        <v>169</v>
      </c>
      <c r="B170" s="35">
        <v>45207</v>
      </c>
      <c r="C170" s="36">
        <v>860</v>
      </c>
      <c r="D170" s="37">
        <v>17.3</v>
      </c>
      <c r="E170" s="36">
        <v>5113</v>
      </c>
      <c r="F170" s="36"/>
    </row>
    <row r="171" spans="1:6" x14ac:dyDescent="0.25">
      <c r="A171" s="36">
        <v>170</v>
      </c>
      <c r="B171" s="35">
        <v>45207</v>
      </c>
      <c r="C171" s="36">
        <v>629</v>
      </c>
      <c r="D171" s="37">
        <v>15.3</v>
      </c>
      <c r="E171" s="36">
        <v>5110</v>
      </c>
      <c r="F171" s="36"/>
    </row>
    <row r="172" spans="1:6" x14ac:dyDescent="0.25">
      <c r="A172" s="36">
        <v>171</v>
      </c>
      <c r="B172" s="35">
        <v>45207</v>
      </c>
      <c r="C172" s="36">
        <v>629</v>
      </c>
      <c r="D172" s="37">
        <v>17.899999999999999</v>
      </c>
      <c r="E172" s="36">
        <v>5103</v>
      </c>
      <c r="F172" s="36"/>
    </row>
    <row r="173" spans="1:6" x14ac:dyDescent="0.25">
      <c r="A173" s="36">
        <v>172</v>
      </c>
      <c r="B173" s="35">
        <v>45207</v>
      </c>
      <c r="C173" s="36">
        <v>768</v>
      </c>
      <c r="D173" s="37">
        <v>17.5</v>
      </c>
      <c r="E173" s="36">
        <v>5147</v>
      </c>
      <c r="F173" s="36"/>
    </row>
    <row r="174" spans="1:6" x14ac:dyDescent="0.25">
      <c r="A174" s="36">
        <v>173</v>
      </c>
      <c r="B174" s="35">
        <v>45207</v>
      </c>
      <c r="C174" s="36">
        <v>860</v>
      </c>
      <c r="D174" s="37">
        <v>17.600000000000001</v>
      </c>
      <c r="E174" s="36">
        <v>5154</v>
      </c>
      <c r="F174" s="36"/>
    </row>
    <row r="175" spans="1:6" x14ac:dyDescent="0.25">
      <c r="A175" s="36">
        <v>174</v>
      </c>
      <c r="B175" s="35">
        <v>45207</v>
      </c>
      <c r="C175" s="36">
        <v>28</v>
      </c>
      <c r="D175" s="37">
        <v>16.3</v>
      </c>
      <c r="E175" s="36">
        <v>5099</v>
      </c>
      <c r="F175" s="36"/>
    </row>
    <row r="176" spans="1:6" x14ac:dyDescent="0.25">
      <c r="A176" s="36">
        <v>175</v>
      </c>
      <c r="B176" s="35">
        <v>45207</v>
      </c>
      <c r="C176" s="36">
        <v>28</v>
      </c>
      <c r="D176" s="37">
        <v>16</v>
      </c>
      <c r="E176" s="36">
        <v>5159</v>
      </c>
      <c r="F176" s="36"/>
    </row>
    <row r="177" spans="1:6" x14ac:dyDescent="0.25">
      <c r="A177" s="36">
        <v>176</v>
      </c>
      <c r="B177" s="35">
        <v>45207</v>
      </c>
      <c r="C177" s="36">
        <v>943</v>
      </c>
      <c r="D177" s="37">
        <v>14.8</v>
      </c>
      <c r="E177" s="36">
        <v>5114</v>
      </c>
      <c r="F177" s="36"/>
    </row>
    <row r="178" spans="1:6" x14ac:dyDescent="0.25">
      <c r="A178" s="36">
        <v>177</v>
      </c>
      <c r="B178" s="35">
        <v>45207</v>
      </c>
      <c r="C178" s="36">
        <v>943</v>
      </c>
      <c r="D178" s="37">
        <v>16.3</v>
      </c>
      <c r="E178" s="36">
        <v>5115</v>
      </c>
      <c r="F178" s="36"/>
    </row>
    <row r="179" spans="1:6" x14ac:dyDescent="0.25">
      <c r="A179" s="36">
        <v>178</v>
      </c>
      <c r="B179" s="35">
        <v>45207</v>
      </c>
      <c r="C179" s="36">
        <v>768</v>
      </c>
      <c r="D179" s="37">
        <v>18</v>
      </c>
      <c r="E179" s="36">
        <v>5151</v>
      </c>
      <c r="F179" s="36"/>
    </row>
    <row r="180" spans="1:6" x14ac:dyDescent="0.25">
      <c r="A180" s="36">
        <v>179</v>
      </c>
      <c r="B180" s="35">
        <v>45207</v>
      </c>
      <c r="C180" s="36">
        <v>909</v>
      </c>
      <c r="D180" s="37">
        <v>16.399999999999999</v>
      </c>
      <c r="E180" s="36">
        <v>5102</v>
      </c>
      <c r="F180" s="36"/>
    </row>
    <row r="181" spans="1:6" x14ac:dyDescent="0.25">
      <c r="A181" s="36">
        <v>180</v>
      </c>
      <c r="B181" s="35">
        <v>45207</v>
      </c>
      <c r="C181" s="36">
        <v>911</v>
      </c>
      <c r="D181" s="37">
        <v>17</v>
      </c>
      <c r="E181" s="36">
        <v>3326</v>
      </c>
      <c r="F181" s="36"/>
    </row>
    <row r="182" spans="1:6" x14ac:dyDescent="0.25">
      <c r="A182" s="36">
        <v>181</v>
      </c>
      <c r="B182" s="35">
        <v>45207</v>
      </c>
      <c r="C182" s="36">
        <v>860</v>
      </c>
      <c r="D182" s="37">
        <v>17.5</v>
      </c>
      <c r="E182" s="36">
        <v>5109</v>
      </c>
      <c r="F182" s="36"/>
    </row>
    <row r="183" spans="1:6" x14ac:dyDescent="0.25">
      <c r="A183" s="36">
        <v>182</v>
      </c>
      <c r="B183" s="35">
        <v>45208</v>
      </c>
      <c r="C183" s="36">
        <v>909</v>
      </c>
      <c r="D183" s="37">
        <v>16.600000000000001</v>
      </c>
      <c r="E183" s="36">
        <v>3077</v>
      </c>
      <c r="F183" s="36"/>
    </row>
    <row r="184" spans="1:6" x14ac:dyDescent="0.25">
      <c r="A184" s="36">
        <v>183</v>
      </c>
      <c r="B184" s="35">
        <v>45208</v>
      </c>
      <c r="C184" s="36">
        <v>28</v>
      </c>
      <c r="D184" s="37">
        <v>15.5</v>
      </c>
      <c r="E184" s="36">
        <v>4880</v>
      </c>
      <c r="F184" s="36"/>
    </row>
    <row r="185" spans="1:6" x14ac:dyDescent="0.25">
      <c r="A185" s="36">
        <v>184</v>
      </c>
      <c r="B185" s="35">
        <v>45208</v>
      </c>
      <c r="C185" s="36">
        <v>768</v>
      </c>
      <c r="D185" s="37">
        <v>17.3</v>
      </c>
      <c r="E185" s="36">
        <v>4931</v>
      </c>
      <c r="F185" s="36"/>
    </row>
    <row r="186" spans="1:6" x14ac:dyDescent="0.25">
      <c r="A186" s="36">
        <v>185</v>
      </c>
      <c r="B186" s="35">
        <v>45208</v>
      </c>
      <c r="C186" s="36">
        <v>901</v>
      </c>
      <c r="D186" s="37">
        <v>15.5</v>
      </c>
      <c r="E186" s="36">
        <v>4990</v>
      </c>
      <c r="F186" s="36"/>
    </row>
    <row r="187" spans="1:6" x14ac:dyDescent="0.25">
      <c r="A187" s="36">
        <v>186</v>
      </c>
      <c r="B187" s="35">
        <v>45208</v>
      </c>
      <c r="C187" s="36">
        <v>768</v>
      </c>
      <c r="D187" s="37">
        <v>17.100000000000001</v>
      </c>
      <c r="E187" s="36">
        <v>4872</v>
      </c>
      <c r="F187" s="36"/>
    </row>
    <row r="188" spans="1:6" x14ac:dyDescent="0.25">
      <c r="D188" s="10">
        <f>SUM(D2:D187)</f>
        <v>3081.9999999999991</v>
      </c>
    </row>
    <row r="194" spans="2:6" x14ac:dyDescent="0.25">
      <c r="D194" s="10"/>
    </row>
    <row r="198" spans="2:6" x14ac:dyDescent="0.25">
      <c r="B198" s="59" t="s">
        <v>65</v>
      </c>
      <c r="C198" s="59" t="s">
        <v>64</v>
      </c>
      <c r="D198" s="2" t="s">
        <v>62</v>
      </c>
      <c r="E198" s="2" t="s">
        <v>63</v>
      </c>
      <c r="F198" s="59" t="s">
        <v>68</v>
      </c>
    </row>
    <row r="199" spans="2:6" x14ac:dyDescent="0.25">
      <c r="B199" s="6">
        <v>1</v>
      </c>
      <c r="C199" s="60">
        <f>'накл-тб-1эт-арх'!D95</f>
        <v>1860</v>
      </c>
      <c r="D199" s="61">
        <v>2822.3</v>
      </c>
      <c r="E199" s="61">
        <v>2820</v>
      </c>
      <c r="F199" s="5">
        <v>45173</v>
      </c>
    </row>
    <row r="200" spans="2:6" x14ac:dyDescent="0.25">
      <c r="B200" s="6">
        <v>2</v>
      </c>
      <c r="C200" s="60">
        <f>'накладные 2 этап'!D31</f>
        <v>240</v>
      </c>
      <c r="D200" s="61">
        <f>'29.08-28.09'!D106</f>
        <v>1662.2000000000007</v>
      </c>
      <c r="E200" s="61">
        <v>1660</v>
      </c>
      <c r="F200" s="5">
        <v>45196</v>
      </c>
    </row>
    <row r="201" spans="2:6" x14ac:dyDescent="0.25">
      <c r="B201" s="6">
        <v>3</v>
      </c>
      <c r="C201" s="60">
        <v>0</v>
      </c>
      <c r="D201" s="61">
        <f>D188</f>
        <v>3081.9999999999991</v>
      </c>
      <c r="E201" s="61">
        <v>1140</v>
      </c>
      <c r="F201" s="5">
        <v>45214</v>
      </c>
    </row>
    <row r="202" spans="2:6" x14ac:dyDescent="0.25">
      <c r="B202" s="6">
        <v>3</v>
      </c>
      <c r="C202" s="60">
        <v>0</v>
      </c>
      <c r="D202" s="61">
        <f>D189</f>
        <v>0</v>
      </c>
      <c r="E202" s="61">
        <v>1455</v>
      </c>
      <c r="F202" s="5">
        <v>45220</v>
      </c>
    </row>
    <row r="203" spans="2:6" x14ac:dyDescent="0.25">
      <c r="B203" s="59" t="s">
        <v>66</v>
      </c>
      <c r="C203" s="62">
        <f>C199+C200+C201</f>
        <v>2100</v>
      </c>
      <c r="D203" s="63">
        <f>D199+D200+D201</f>
        <v>7566.5</v>
      </c>
      <c r="E203" s="63">
        <f>E199+E200+E201</f>
        <v>5620</v>
      </c>
      <c r="F203" s="6"/>
    </row>
    <row r="204" spans="2:6" x14ac:dyDescent="0.25">
      <c r="C204" s="64"/>
      <c r="D204" s="64"/>
      <c r="E204" s="64"/>
    </row>
    <row r="205" spans="2:6" x14ac:dyDescent="0.25">
      <c r="C205" s="64"/>
      <c r="D205" s="64" t="s">
        <v>67</v>
      </c>
      <c r="E205" s="64">
        <f>D203-E203</f>
        <v>1946.5</v>
      </c>
    </row>
    <row r="206" spans="2:6" x14ac:dyDescent="0.25">
      <c r="C206" s="64"/>
      <c r="D206" s="64" t="s">
        <v>69</v>
      </c>
      <c r="E206" s="64">
        <f>E205*1050</f>
        <v>2043825</v>
      </c>
    </row>
    <row r="207" spans="2:6" x14ac:dyDescent="0.25">
      <c r="C207" s="64"/>
      <c r="D207" s="64"/>
      <c r="E207" s="64"/>
    </row>
    <row r="208" spans="2:6" x14ac:dyDescent="0.25">
      <c r="D208" s="8" t="s">
        <v>70</v>
      </c>
      <c r="E208" s="10"/>
    </row>
    <row r="213" spans="5:5" x14ac:dyDescent="0.25">
      <c r="E213" s="64">
        <f>D201-E201-E202</f>
        <v>486.99999999999909</v>
      </c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02287-060E-4422-AE9B-0900FB529AB3}">
  <dimension ref="A1:F106"/>
  <sheetViews>
    <sheetView workbookViewId="0">
      <pane ySplit="1" topLeftCell="A77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1"/>
    <col min="2" max="2" width="15.140625" style="1" customWidth="1"/>
    <col min="3" max="3" width="13.28515625" style="1" customWidth="1"/>
    <col min="4" max="4" width="15.7109375" style="1" customWidth="1"/>
    <col min="5" max="5" width="21.7109375" style="1" customWidth="1"/>
    <col min="6" max="6" width="14.42578125" style="1" customWidth="1"/>
    <col min="7" max="16384" width="8.85546875" style="1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1" t="s">
        <v>50</v>
      </c>
    </row>
    <row r="2" spans="1:6" x14ac:dyDescent="0.25">
      <c r="A2" s="33">
        <v>1</v>
      </c>
      <c r="B2" s="32">
        <v>45167</v>
      </c>
      <c r="C2" s="33">
        <v>792</v>
      </c>
      <c r="D2" s="34">
        <v>13.8</v>
      </c>
      <c r="E2" s="33">
        <v>3954</v>
      </c>
    </row>
    <row r="3" spans="1:6" x14ac:dyDescent="0.25">
      <c r="A3" s="33">
        <v>2</v>
      </c>
      <c r="B3" s="32">
        <v>45167</v>
      </c>
      <c r="C3" s="33">
        <v>792</v>
      </c>
      <c r="D3" s="34">
        <v>12.6</v>
      </c>
      <c r="E3" s="33">
        <v>4148</v>
      </c>
    </row>
    <row r="4" spans="1:6" x14ac:dyDescent="0.25">
      <c r="A4" s="33">
        <v>3</v>
      </c>
      <c r="B4" s="32">
        <v>45167</v>
      </c>
      <c r="C4" s="33">
        <v>792</v>
      </c>
      <c r="D4" s="34">
        <v>13.6</v>
      </c>
      <c r="E4" s="33">
        <v>3989</v>
      </c>
    </row>
    <row r="5" spans="1:6" x14ac:dyDescent="0.25">
      <c r="A5" s="33">
        <v>4</v>
      </c>
      <c r="B5" s="32">
        <v>45187</v>
      </c>
      <c r="C5" s="33">
        <v>860</v>
      </c>
      <c r="D5" s="34">
        <v>15.5</v>
      </c>
      <c r="E5" s="41">
        <v>3236</v>
      </c>
      <c r="F5" s="42">
        <v>3436</v>
      </c>
    </row>
    <row r="6" spans="1:6" x14ac:dyDescent="0.25">
      <c r="A6" s="33">
        <v>5</v>
      </c>
      <c r="B6" s="32">
        <v>45187</v>
      </c>
      <c r="C6" s="33">
        <v>837</v>
      </c>
      <c r="D6" s="34">
        <v>16.899999999999999</v>
      </c>
      <c r="E6" s="33">
        <v>4846</v>
      </c>
    </row>
    <row r="7" spans="1:6" x14ac:dyDescent="0.25">
      <c r="A7" s="33">
        <v>6</v>
      </c>
      <c r="B7" s="32">
        <v>45187</v>
      </c>
      <c r="C7" s="33">
        <v>837</v>
      </c>
      <c r="D7" s="34">
        <v>16.899999999999999</v>
      </c>
      <c r="E7" s="33">
        <v>4848</v>
      </c>
    </row>
    <row r="8" spans="1:6" x14ac:dyDescent="0.25">
      <c r="A8" s="33">
        <v>7</v>
      </c>
      <c r="B8" s="32">
        <v>45187</v>
      </c>
      <c r="C8" s="33">
        <v>837</v>
      </c>
      <c r="D8" s="34">
        <v>17.3</v>
      </c>
      <c r="E8" s="33">
        <v>4858</v>
      </c>
    </row>
    <row r="9" spans="1:6" x14ac:dyDescent="0.25">
      <c r="A9" s="33">
        <v>8</v>
      </c>
      <c r="B9" s="32">
        <v>45187</v>
      </c>
      <c r="C9" s="33">
        <v>908</v>
      </c>
      <c r="D9" s="34">
        <v>16.3</v>
      </c>
      <c r="E9" s="33">
        <v>4853</v>
      </c>
    </row>
    <row r="10" spans="1:6" x14ac:dyDescent="0.25">
      <c r="A10" s="33">
        <v>9</v>
      </c>
      <c r="B10" s="32">
        <v>45187</v>
      </c>
      <c r="C10" s="33">
        <v>909</v>
      </c>
      <c r="D10" s="34">
        <v>16.7</v>
      </c>
      <c r="E10" s="33">
        <v>4856</v>
      </c>
    </row>
    <row r="11" spans="1:6" x14ac:dyDescent="0.25">
      <c r="A11" s="33">
        <v>10</v>
      </c>
      <c r="B11" s="32">
        <v>45187</v>
      </c>
      <c r="C11" s="33">
        <v>908</v>
      </c>
      <c r="D11" s="34">
        <v>15</v>
      </c>
      <c r="E11" s="33">
        <v>3289</v>
      </c>
    </row>
    <row r="12" spans="1:6" x14ac:dyDescent="0.25">
      <c r="A12" s="33">
        <v>11</v>
      </c>
      <c r="B12" s="32">
        <v>45187</v>
      </c>
      <c r="C12" s="33">
        <v>909</v>
      </c>
      <c r="D12" s="34">
        <v>9.1999999999999993</v>
      </c>
      <c r="E12" s="33">
        <v>4826</v>
      </c>
    </row>
    <row r="13" spans="1:6" x14ac:dyDescent="0.25">
      <c r="A13" s="33">
        <v>12</v>
      </c>
      <c r="B13" s="32">
        <v>45187</v>
      </c>
      <c r="C13" s="33">
        <v>908</v>
      </c>
      <c r="D13" s="34">
        <v>16.899999999999999</v>
      </c>
      <c r="E13" s="33">
        <v>4854</v>
      </c>
    </row>
    <row r="14" spans="1:6" x14ac:dyDescent="0.25">
      <c r="A14" s="33">
        <v>13</v>
      </c>
      <c r="B14" s="32">
        <v>45187</v>
      </c>
      <c r="C14" s="33">
        <v>901</v>
      </c>
      <c r="D14" s="34">
        <v>16.399999999999999</v>
      </c>
      <c r="E14" s="33">
        <v>3471</v>
      </c>
    </row>
    <row r="15" spans="1:6" x14ac:dyDescent="0.25">
      <c r="A15" s="33">
        <v>14</v>
      </c>
      <c r="B15" s="32">
        <v>45187</v>
      </c>
      <c r="C15" s="33">
        <v>943</v>
      </c>
      <c r="D15" s="34">
        <v>16</v>
      </c>
      <c r="E15" s="33">
        <v>3479</v>
      </c>
    </row>
    <row r="16" spans="1:6" x14ac:dyDescent="0.25">
      <c r="A16" s="33">
        <v>15</v>
      </c>
      <c r="B16" s="32">
        <v>45187</v>
      </c>
      <c r="C16" s="33">
        <v>901</v>
      </c>
      <c r="D16" s="34">
        <v>15.6</v>
      </c>
      <c r="E16" s="41">
        <v>4898</v>
      </c>
      <c r="F16" s="42" t="s">
        <v>51</v>
      </c>
    </row>
    <row r="17" spans="1:5" x14ac:dyDescent="0.25">
      <c r="A17" s="33">
        <v>16</v>
      </c>
      <c r="B17" s="32">
        <v>45187</v>
      </c>
      <c r="C17" s="33">
        <v>943</v>
      </c>
      <c r="D17" s="34">
        <v>15.7</v>
      </c>
      <c r="E17" s="33">
        <v>4843</v>
      </c>
    </row>
    <row r="18" spans="1:5" x14ac:dyDescent="0.25">
      <c r="A18" s="33">
        <v>17</v>
      </c>
      <c r="B18" s="32">
        <v>45187</v>
      </c>
      <c r="C18" s="33">
        <v>860</v>
      </c>
      <c r="D18" s="34">
        <v>15.7</v>
      </c>
      <c r="E18" s="33">
        <v>3070</v>
      </c>
    </row>
    <row r="19" spans="1:5" x14ac:dyDescent="0.25">
      <c r="A19" s="33">
        <v>18</v>
      </c>
      <c r="B19" s="32">
        <v>45188</v>
      </c>
      <c r="C19" s="33">
        <v>943</v>
      </c>
      <c r="D19" s="34">
        <v>16.8</v>
      </c>
      <c r="E19" s="33">
        <v>3062</v>
      </c>
    </row>
    <row r="20" spans="1:5" x14ac:dyDescent="0.25">
      <c r="A20" s="33">
        <v>19</v>
      </c>
      <c r="B20" s="32">
        <v>45188</v>
      </c>
      <c r="C20" s="33">
        <v>908</v>
      </c>
      <c r="D20" s="34">
        <v>17</v>
      </c>
      <c r="E20" s="33">
        <v>4832</v>
      </c>
    </row>
    <row r="21" spans="1:5" x14ac:dyDescent="0.25">
      <c r="A21" s="33">
        <v>20</v>
      </c>
      <c r="B21" s="32">
        <v>45188</v>
      </c>
      <c r="C21" s="33">
        <v>911</v>
      </c>
      <c r="D21" s="34">
        <v>11.3</v>
      </c>
      <c r="E21" s="33">
        <v>3069</v>
      </c>
    </row>
    <row r="22" spans="1:5" x14ac:dyDescent="0.25">
      <c r="A22" s="33">
        <v>21</v>
      </c>
      <c r="B22" s="32">
        <v>45188</v>
      </c>
      <c r="C22" s="33">
        <v>908</v>
      </c>
      <c r="D22" s="34">
        <v>16</v>
      </c>
      <c r="E22" s="33">
        <v>3061</v>
      </c>
    </row>
    <row r="23" spans="1:5" x14ac:dyDescent="0.25">
      <c r="A23" s="33">
        <v>22</v>
      </c>
      <c r="B23" s="32">
        <v>45188</v>
      </c>
      <c r="C23" s="33">
        <v>837</v>
      </c>
      <c r="D23" s="34">
        <v>16.3</v>
      </c>
      <c r="E23" s="33">
        <v>3067</v>
      </c>
    </row>
    <row r="24" spans="1:5" x14ac:dyDescent="0.25">
      <c r="A24" s="33">
        <v>23</v>
      </c>
      <c r="B24" s="32">
        <v>45188</v>
      </c>
      <c r="C24" s="33">
        <v>837</v>
      </c>
      <c r="D24" s="34">
        <v>15.5</v>
      </c>
      <c r="E24" s="33">
        <v>3060</v>
      </c>
    </row>
    <row r="25" spans="1:5" x14ac:dyDescent="0.25">
      <c r="A25" s="33">
        <v>24</v>
      </c>
      <c r="B25" s="32">
        <v>45188</v>
      </c>
      <c r="C25" s="33">
        <v>911</v>
      </c>
      <c r="D25" s="34">
        <v>13.6</v>
      </c>
      <c r="E25" s="33">
        <v>4485</v>
      </c>
    </row>
    <row r="26" spans="1:5" x14ac:dyDescent="0.25">
      <c r="A26" s="33">
        <v>25</v>
      </c>
      <c r="B26" s="32">
        <v>45188</v>
      </c>
      <c r="C26" s="33">
        <v>837</v>
      </c>
      <c r="D26" s="34">
        <v>14</v>
      </c>
      <c r="E26" s="33">
        <v>4396</v>
      </c>
    </row>
    <row r="27" spans="1:5" x14ac:dyDescent="0.25">
      <c r="A27" s="33">
        <v>26</v>
      </c>
      <c r="B27" s="32">
        <v>45188</v>
      </c>
      <c r="C27" s="33">
        <v>837</v>
      </c>
      <c r="D27" s="34">
        <v>16</v>
      </c>
      <c r="E27" s="33">
        <v>4847</v>
      </c>
    </row>
    <row r="28" spans="1:5" x14ac:dyDescent="0.25">
      <c r="A28" s="33">
        <v>27</v>
      </c>
      <c r="B28" s="32">
        <v>45188</v>
      </c>
      <c r="C28" s="33">
        <v>909</v>
      </c>
      <c r="D28" s="34">
        <v>16.600000000000001</v>
      </c>
      <c r="E28" s="33">
        <v>3473</v>
      </c>
    </row>
    <row r="29" spans="1:5" x14ac:dyDescent="0.25">
      <c r="A29" s="33">
        <v>28</v>
      </c>
      <c r="B29" s="32">
        <v>45188</v>
      </c>
      <c r="C29" s="33">
        <v>908</v>
      </c>
      <c r="D29" s="34">
        <v>16</v>
      </c>
      <c r="E29" s="33">
        <v>4857</v>
      </c>
    </row>
    <row r="30" spans="1:5" x14ac:dyDescent="0.25">
      <c r="A30" s="33">
        <v>29</v>
      </c>
      <c r="B30" s="32">
        <v>45188</v>
      </c>
      <c r="C30" s="33">
        <v>908</v>
      </c>
      <c r="D30" s="34">
        <v>17.3</v>
      </c>
      <c r="E30" s="33">
        <v>4879</v>
      </c>
    </row>
    <row r="31" spans="1:5" x14ac:dyDescent="0.25">
      <c r="A31" s="33">
        <v>30</v>
      </c>
      <c r="B31" s="32">
        <v>45188</v>
      </c>
      <c r="C31" s="33">
        <v>943</v>
      </c>
      <c r="D31" s="34">
        <v>17.2</v>
      </c>
      <c r="E31" s="33">
        <v>3103</v>
      </c>
    </row>
    <row r="32" spans="1:5" x14ac:dyDescent="0.25">
      <c r="A32" s="33">
        <v>31</v>
      </c>
      <c r="B32" s="32">
        <v>45188</v>
      </c>
      <c r="C32" s="33">
        <v>943</v>
      </c>
      <c r="D32" s="34">
        <v>16.899999999999999</v>
      </c>
      <c r="E32" s="33">
        <v>4855</v>
      </c>
    </row>
    <row r="33" spans="1:6" x14ac:dyDescent="0.25">
      <c r="A33" s="33">
        <v>32</v>
      </c>
      <c r="B33" s="32">
        <v>45189</v>
      </c>
      <c r="C33" s="33">
        <v>908</v>
      </c>
      <c r="D33" s="34">
        <v>16.600000000000001</v>
      </c>
      <c r="E33" s="33">
        <v>4163</v>
      </c>
    </row>
    <row r="34" spans="1:6" x14ac:dyDescent="0.25">
      <c r="A34" s="33">
        <v>33</v>
      </c>
      <c r="B34" s="32">
        <v>45189</v>
      </c>
      <c r="C34" s="33">
        <v>831</v>
      </c>
      <c r="D34" s="34">
        <v>17.5</v>
      </c>
      <c r="E34" s="33">
        <v>5170</v>
      </c>
    </row>
    <row r="35" spans="1:6" x14ac:dyDescent="0.25">
      <c r="A35" s="33">
        <v>34</v>
      </c>
      <c r="B35" s="32">
        <v>45189</v>
      </c>
      <c r="C35" s="33">
        <v>860</v>
      </c>
      <c r="D35" s="34">
        <v>17</v>
      </c>
      <c r="E35" s="33">
        <v>3476</v>
      </c>
    </row>
    <row r="36" spans="1:6" x14ac:dyDescent="0.25">
      <c r="A36" s="33">
        <v>35</v>
      </c>
      <c r="B36" s="32">
        <v>45189</v>
      </c>
      <c r="C36" s="33">
        <v>837</v>
      </c>
      <c r="D36" s="34">
        <v>15.6</v>
      </c>
      <c r="E36" s="33">
        <v>3075</v>
      </c>
    </row>
    <row r="37" spans="1:6" x14ac:dyDescent="0.25">
      <c r="A37" s="33">
        <v>36</v>
      </c>
      <c r="B37" s="32">
        <v>45189</v>
      </c>
      <c r="C37" s="33">
        <v>943</v>
      </c>
      <c r="D37" s="34">
        <v>17.3</v>
      </c>
      <c r="E37" s="33">
        <v>3074</v>
      </c>
    </row>
    <row r="38" spans="1:6" x14ac:dyDescent="0.25">
      <c r="A38" s="33">
        <v>37</v>
      </c>
      <c r="B38" s="32">
        <v>45189</v>
      </c>
      <c r="C38" s="33">
        <v>908</v>
      </c>
      <c r="D38" s="34">
        <v>16</v>
      </c>
      <c r="E38" s="33">
        <v>3078</v>
      </c>
    </row>
    <row r="39" spans="1:6" x14ac:dyDescent="0.25">
      <c r="A39" s="33">
        <v>38</v>
      </c>
      <c r="B39" s="32">
        <v>45190</v>
      </c>
      <c r="C39" s="33">
        <v>901</v>
      </c>
      <c r="D39" s="34">
        <v>15.6</v>
      </c>
      <c r="E39" s="33">
        <v>3474</v>
      </c>
    </row>
    <row r="40" spans="1:6" x14ac:dyDescent="0.25">
      <c r="A40" s="33">
        <v>39</v>
      </c>
      <c r="B40" s="32">
        <v>45192</v>
      </c>
      <c r="C40" s="33">
        <v>911</v>
      </c>
      <c r="D40" s="34">
        <v>16.399999999999999</v>
      </c>
      <c r="E40" s="41">
        <v>4898</v>
      </c>
      <c r="F40" s="1" t="s">
        <v>51</v>
      </c>
    </row>
    <row r="41" spans="1:6" x14ac:dyDescent="0.25">
      <c r="A41" s="33">
        <v>40</v>
      </c>
      <c r="B41" s="32">
        <v>45193</v>
      </c>
      <c r="C41" s="33">
        <v>927</v>
      </c>
      <c r="D41" s="34">
        <v>16.2</v>
      </c>
      <c r="E41" s="33">
        <v>4202</v>
      </c>
    </row>
    <row r="42" spans="1:6" x14ac:dyDescent="0.25">
      <c r="A42" s="33">
        <v>41</v>
      </c>
      <c r="B42" s="32">
        <v>45194</v>
      </c>
      <c r="C42" s="33">
        <v>943</v>
      </c>
      <c r="D42" s="34">
        <v>15.6</v>
      </c>
      <c r="E42" s="33">
        <v>3102</v>
      </c>
    </row>
    <row r="43" spans="1:6" x14ac:dyDescent="0.25">
      <c r="A43" s="33">
        <v>42</v>
      </c>
      <c r="B43" s="32">
        <v>45194</v>
      </c>
      <c r="C43" s="33">
        <v>943</v>
      </c>
      <c r="D43" s="34">
        <v>17.2</v>
      </c>
      <c r="E43" s="33">
        <v>3090</v>
      </c>
    </row>
    <row r="44" spans="1:6" x14ac:dyDescent="0.25">
      <c r="A44" s="33">
        <v>43</v>
      </c>
      <c r="B44" s="32">
        <v>45194</v>
      </c>
      <c r="C44" s="33">
        <v>943</v>
      </c>
      <c r="D44" s="34">
        <v>16.2</v>
      </c>
      <c r="E44" s="33">
        <v>3084</v>
      </c>
    </row>
    <row r="45" spans="1:6" x14ac:dyDescent="0.25">
      <c r="A45" s="33">
        <v>44</v>
      </c>
      <c r="B45" s="32">
        <v>45194</v>
      </c>
      <c r="C45" s="33">
        <v>911</v>
      </c>
      <c r="D45" s="34">
        <v>17.100000000000001</v>
      </c>
      <c r="E45" s="33">
        <v>3114</v>
      </c>
    </row>
    <row r="46" spans="1:6" x14ac:dyDescent="0.25">
      <c r="A46" s="33">
        <v>45</v>
      </c>
      <c r="B46" s="32">
        <v>45194</v>
      </c>
      <c r="C46" s="33">
        <v>908</v>
      </c>
      <c r="D46" s="34">
        <v>15.4</v>
      </c>
      <c r="E46" s="33">
        <v>3111</v>
      </c>
    </row>
    <row r="47" spans="1:6" x14ac:dyDescent="0.25">
      <c r="A47" s="33">
        <v>46</v>
      </c>
      <c r="B47" s="32">
        <v>45194</v>
      </c>
      <c r="C47" s="33">
        <v>909</v>
      </c>
      <c r="D47" s="34">
        <v>17.100000000000001</v>
      </c>
      <c r="E47" s="33">
        <v>3480</v>
      </c>
    </row>
    <row r="48" spans="1:6" x14ac:dyDescent="0.25">
      <c r="A48" s="33">
        <v>47</v>
      </c>
      <c r="B48" s="32">
        <v>45194</v>
      </c>
      <c r="C48" s="33">
        <v>908</v>
      </c>
      <c r="D48" s="34">
        <v>18</v>
      </c>
      <c r="E48" s="33">
        <v>5176</v>
      </c>
    </row>
    <row r="49" spans="1:5" x14ac:dyDescent="0.25">
      <c r="A49" s="33">
        <v>48</v>
      </c>
      <c r="B49" s="32">
        <v>45194</v>
      </c>
      <c r="C49" s="33">
        <v>837</v>
      </c>
      <c r="D49" s="34">
        <v>16.3</v>
      </c>
      <c r="E49" s="33">
        <v>3093</v>
      </c>
    </row>
    <row r="50" spans="1:5" x14ac:dyDescent="0.25">
      <c r="A50" s="33">
        <v>49</v>
      </c>
      <c r="B50" s="32">
        <v>45194</v>
      </c>
      <c r="C50" s="33">
        <v>28</v>
      </c>
      <c r="D50" s="34">
        <v>17.2</v>
      </c>
      <c r="E50" s="33">
        <v>3108</v>
      </c>
    </row>
    <row r="51" spans="1:5" x14ac:dyDescent="0.25">
      <c r="A51" s="33">
        <v>50</v>
      </c>
      <c r="B51" s="32">
        <v>45194</v>
      </c>
      <c r="C51" s="33">
        <v>901</v>
      </c>
      <c r="D51" s="34">
        <v>16.3</v>
      </c>
      <c r="E51" s="33">
        <v>3106</v>
      </c>
    </row>
    <row r="52" spans="1:5" x14ac:dyDescent="0.25">
      <c r="A52" s="33">
        <v>51</v>
      </c>
      <c r="B52" s="32">
        <v>45194</v>
      </c>
      <c r="C52" s="33">
        <v>792</v>
      </c>
      <c r="D52" s="34">
        <v>17.399999999999999</v>
      </c>
      <c r="E52" s="33">
        <v>4837</v>
      </c>
    </row>
    <row r="53" spans="1:5" x14ac:dyDescent="0.25">
      <c r="A53" s="33">
        <v>52</v>
      </c>
      <c r="B53" s="32">
        <v>45194</v>
      </c>
      <c r="C53" s="33">
        <v>943</v>
      </c>
      <c r="D53" s="34">
        <v>16.899999999999999</v>
      </c>
      <c r="E53" s="33">
        <v>4835</v>
      </c>
    </row>
    <row r="54" spans="1:5" x14ac:dyDescent="0.25">
      <c r="A54" s="33">
        <v>53</v>
      </c>
      <c r="B54" s="32">
        <v>45194</v>
      </c>
      <c r="C54" s="33">
        <v>266</v>
      </c>
      <c r="D54" s="34">
        <v>16.7</v>
      </c>
      <c r="E54" s="33">
        <v>4924</v>
      </c>
    </row>
    <row r="55" spans="1:5" x14ac:dyDescent="0.25">
      <c r="A55" s="33">
        <v>54</v>
      </c>
      <c r="B55" s="32">
        <v>45194</v>
      </c>
      <c r="C55" s="33">
        <v>908</v>
      </c>
      <c r="D55" s="34">
        <v>16.600000000000001</v>
      </c>
      <c r="E55" s="33">
        <v>3068</v>
      </c>
    </row>
    <row r="56" spans="1:5" x14ac:dyDescent="0.25">
      <c r="A56" s="33">
        <v>55</v>
      </c>
      <c r="B56" s="32">
        <v>45194</v>
      </c>
      <c r="C56" s="33">
        <v>927</v>
      </c>
      <c r="D56" s="34">
        <v>16</v>
      </c>
      <c r="E56" s="33">
        <v>3596</v>
      </c>
    </row>
    <row r="57" spans="1:5" x14ac:dyDescent="0.25">
      <c r="A57" s="33">
        <v>56</v>
      </c>
      <c r="B57" s="32">
        <v>45194</v>
      </c>
      <c r="C57" s="33">
        <v>909</v>
      </c>
      <c r="D57" s="34">
        <v>14.8</v>
      </c>
      <c r="E57" s="33">
        <v>3615</v>
      </c>
    </row>
    <row r="58" spans="1:5" x14ac:dyDescent="0.25">
      <c r="A58" s="33">
        <v>57</v>
      </c>
      <c r="B58" s="32">
        <v>45194</v>
      </c>
      <c r="C58" s="33">
        <v>792</v>
      </c>
      <c r="D58" s="34">
        <v>15.5</v>
      </c>
      <c r="E58" s="33">
        <v>3621</v>
      </c>
    </row>
    <row r="59" spans="1:5" x14ac:dyDescent="0.25">
      <c r="A59" s="33">
        <v>58</v>
      </c>
      <c r="B59" s="32">
        <v>45194</v>
      </c>
      <c r="C59" s="33">
        <v>831</v>
      </c>
      <c r="D59" s="34">
        <v>17</v>
      </c>
      <c r="E59" s="33">
        <v>4238</v>
      </c>
    </row>
    <row r="60" spans="1:5" x14ac:dyDescent="0.25">
      <c r="A60" s="33">
        <v>59</v>
      </c>
      <c r="B60" s="32">
        <v>45194</v>
      </c>
      <c r="C60" s="33">
        <v>629</v>
      </c>
      <c r="D60" s="34">
        <v>15.5</v>
      </c>
      <c r="E60" s="33">
        <v>3614</v>
      </c>
    </row>
    <row r="61" spans="1:5" x14ac:dyDescent="0.25">
      <c r="A61" s="33">
        <v>60</v>
      </c>
      <c r="B61" s="32">
        <v>45194</v>
      </c>
      <c r="C61" s="33">
        <v>629</v>
      </c>
      <c r="D61" s="34">
        <v>13.6</v>
      </c>
      <c r="E61" s="33">
        <v>3752</v>
      </c>
    </row>
    <row r="62" spans="1:5" x14ac:dyDescent="0.25">
      <c r="A62" s="33">
        <v>61</v>
      </c>
      <c r="B62" s="32">
        <v>45195</v>
      </c>
      <c r="C62" s="33">
        <v>901</v>
      </c>
      <c r="D62" s="34">
        <v>15.5</v>
      </c>
      <c r="E62" s="33">
        <v>3019</v>
      </c>
    </row>
    <row r="63" spans="1:5" x14ac:dyDescent="0.25">
      <c r="A63" s="33">
        <v>62</v>
      </c>
      <c r="B63" s="32">
        <v>45195</v>
      </c>
      <c r="C63" s="33">
        <v>266</v>
      </c>
      <c r="D63" s="34">
        <v>14.4</v>
      </c>
      <c r="E63" s="33">
        <v>4461</v>
      </c>
    </row>
    <row r="64" spans="1:5" x14ac:dyDescent="0.25">
      <c r="A64" s="33">
        <v>63</v>
      </c>
      <c r="B64" s="32">
        <v>45195</v>
      </c>
      <c r="C64" s="33">
        <v>908</v>
      </c>
      <c r="D64" s="34">
        <v>13</v>
      </c>
      <c r="E64" s="33">
        <v>4374</v>
      </c>
    </row>
    <row r="65" spans="1:5" x14ac:dyDescent="0.25">
      <c r="A65" s="33">
        <v>64</v>
      </c>
      <c r="B65" s="32">
        <v>45195</v>
      </c>
      <c r="C65" s="33">
        <v>901</v>
      </c>
      <c r="D65" s="34">
        <v>15.2</v>
      </c>
      <c r="E65" s="33">
        <v>4190</v>
      </c>
    </row>
    <row r="66" spans="1:5" x14ac:dyDescent="0.25">
      <c r="A66" s="33">
        <v>65</v>
      </c>
      <c r="B66" s="32">
        <v>45195</v>
      </c>
      <c r="C66" s="33">
        <v>831</v>
      </c>
      <c r="D66" s="34">
        <v>14.3</v>
      </c>
      <c r="E66" s="33">
        <v>4422</v>
      </c>
    </row>
    <row r="67" spans="1:5" x14ac:dyDescent="0.25">
      <c r="A67" s="33">
        <v>66</v>
      </c>
      <c r="B67" s="32">
        <v>45195</v>
      </c>
      <c r="C67" s="33">
        <v>831</v>
      </c>
      <c r="D67" s="34">
        <v>16.7</v>
      </c>
      <c r="E67" s="33">
        <v>4379</v>
      </c>
    </row>
    <row r="68" spans="1:5" x14ac:dyDescent="0.25">
      <c r="A68" s="33">
        <v>67</v>
      </c>
      <c r="B68" s="32">
        <v>45195</v>
      </c>
      <c r="C68" s="33">
        <v>831</v>
      </c>
      <c r="D68" s="34">
        <v>16.600000000000001</v>
      </c>
      <c r="E68" s="33">
        <v>3601</v>
      </c>
    </row>
    <row r="69" spans="1:5" x14ac:dyDescent="0.25">
      <c r="A69" s="33">
        <v>68</v>
      </c>
      <c r="B69" s="32">
        <v>45195</v>
      </c>
      <c r="C69" s="33">
        <v>908</v>
      </c>
      <c r="D69" s="34">
        <v>20.399999999999999</v>
      </c>
      <c r="E69" s="33">
        <v>3753</v>
      </c>
    </row>
    <row r="70" spans="1:5" x14ac:dyDescent="0.25">
      <c r="A70" s="33">
        <v>69</v>
      </c>
      <c r="B70" s="32">
        <v>45195</v>
      </c>
      <c r="C70" s="33">
        <v>909</v>
      </c>
      <c r="D70" s="34">
        <v>10.199999999999999</v>
      </c>
      <c r="E70" s="33">
        <v>3616</v>
      </c>
    </row>
    <row r="71" spans="1:5" x14ac:dyDescent="0.25">
      <c r="A71" s="33">
        <v>70</v>
      </c>
      <c r="B71" s="32">
        <v>45195</v>
      </c>
      <c r="C71" s="33">
        <v>927</v>
      </c>
      <c r="D71" s="34">
        <v>15.7</v>
      </c>
      <c r="E71" s="33">
        <v>4199</v>
      </c>
    </row>
    <row r="72" spans="1:5" x14ac:dyDescent="0.25">
      <c r="A72" s="33">
        <v>71</v>
      </c>
      <c r="B72" s="32">
        <v>45195</v>
      </c>
      <c r="C72" s="33">
        <v>927</v>
      </c>
      <c r="D72" s="34">
        <v>15.3</v>
      </c>
      <c r="E72" s="33">
        <v>4159</v>
      </c>
    </row>
    <row r="73" spans="1:5" x14ac:dyDescent="0.25">
      <c r="A73" s="33">
        <v>72</v>
      </c>
      <c r="B73" s="32">
        <v>45195</v>
      </c>
      <c r="C73" s="33">
        <v>911</v>
      </c>
      <c r="D73" s="34">
        <v>15.4</v>
      </c>
      <c r="E73" s="33">
        <v>3593</v>
      </c>
    </row>
    <row r="74" spans="1:5" x14ac:dyDescent="0.25">
      <c r="A74" s="33">
        <v>73</v>
      </c>
      <c r="B74" s="32">
        <v>45195</v>
      </c>
      <c r="C74" s="33">
        <v>927</v>
      </c>
      <c r="D74" s="34">
        <v>14.9</v>
      </c>
      <c r="E74" s="33">
        <v>3136</v>
      </c>
    </row>
    <row r="75" spans="1:5" x14ac:dyDescent="0.25">
      <c r="A75" s="33">
        <v>74</v>
      </c>
      <c r="B75" s="32">
        <v>45195</v>
      </c>
      <c r="C75" s="33">
        <v>860</v>
      </c>
      <c r="D75" s="34">
        <v>15</v>
      </c>
      <c r="E75" s="33">
        <v>4162</v>
      </c>
    </row>
    <row r="76" spans="1:5" x14ac:dyDescent="0.25">
      <c r="A76" s="33">
        <v>75</v>
      </c>
      <c r="B76" s="32">
        <v>45195</v>
      </c>
      <c r="C76" s="33">
        <v>943</v>
      </c>
      <c r="D76" s="34">
        <v>13.9</v>
      </c>
      <c r="E76" s="33">
        <v>4364</v>
      </c>
    </row>
    <row r="77" spans="1:5" x14ac:dyDescent="0.25">
      <c r="A77" s="33">
        <v>76</v>
      </c>
      <c r="B77" s="32">
        <v>45195</v>
      </c>
      <c r="C77" s="33">
        <v>909</v>
      </c>
      <c r="D77" s="34">
        <v>14.7</v>
      </c>
      <c r="E77" s="33">
        <v>3595</v>
      </c>
    </row>
    <row r="78" spans="1:5" x14ac:dyDescent="0.25">
      <c r="A78" s="33">
        <v>77</v>
      </c>
      <c r="B78" s="32">
        <v>45195</v>
      </c>
      <c r="C78" s="33">
        <v>943</v>
      </c>
      <c r="D78" s="34">
        <v>16.600000000000001</v>
      </c>
      <c r="E78" s="33">
        <v>3096</v>
      </c>
    </row>
    <row r="79" spans="1:5" x14ac:dyDescent="0.25">
      <c r="A79" s="33">
        <v>78</v>
      </c>
      <c r="B79" s="32">
        <v>45195</v>
      </c>
      <c r="C79" s="33">
        <v>909</v>
      </c>
      <c r="D79" s="34">
        <v>17.399999999999999</v>
      </c>
      <c r="E79" s="33">
        <v>4878</v>
      </c>
    </row>
    <row r="80" spans="1:5" x14ac:dyDescent="0.25">
      <c r="A80" s="33">
        <v>79</v>
      </c>
      <c r="B80" s="32">
        <v>45195</v>
      </c>
      <c r="C80" s="33">
        <v>629</v>
      </c>
      <c r="D80" s="34">
        <v>16.100000000000001</v>
      </c>
      <c r="E80" s="33">
        <v>4865</v>
      </c>
    </row>
    <row r="81" spans="1:5" x14ac:dyDescent="0.25">
      <c r="A81" s="33">
        <v>80</v>
      </c>
      <c r="B81" s="32">
        <v>45195</v>
      </c>
      <c r="C81" s="33">
        <v>629</v>
      </c>
      <c r="D81" s="34">
        <v>16.899999999999999</v>
      </c>
      <c r="E81" s="33">
        <v>3482</v>
      </c>
    </row>
    <row r="82" spans="1:5" x14ac:dyDescent="0.25">
      <c r="A82" s="33">
        <v>81</v>
      </c>
      <c r="B82" s="32">
        <v>45195</v>
      </c>
      <c r="C82" s="33">
        <v>908</v>
      </c>
      <c r="D82" s="34">
        <v>15.6</v>
      </c>
      <c r="E82" s="33">
        <v>3486</v>
      </c>
    </row>
    <row r="83" spans="1:5" x14ac:dyDescent="0.25">
      <c r="A83" s="33">
        <v>82</v>
      </c>
      <c r="B83" s="32">
        <v>45195</v>
      </c>
      <c r="C83" s="33">
        <v>837</v>
      </c>
      <c r="D83" s="34">
        <v>17.600000000000001</v>
      </c>
      <c r="E83" s="33">
        <v>3493</v>
      </c>
    </row>
    <row r="84" spans="1:5" x14ac:dyDescent="0.25">
      <c r="A84" s="33">
        <v>83</v>
      </c>
      <c r="B84" s="32">
        <v>45195</v>
      </c>
      <c r="C84" s="33">
        <v>837</v>
      </c>
      <c r="D84" s="34">
        <v>19.8</v>
      </c>
      <c r="E84" s="33">
        <v>3484</v>
      </c>
    </row>
    <row r="85" spans="1:5" x14ac:dyDescent="0.25">
      <c r="A85" s="33">
        <v>84</v>
      </c>
      <c r="B85" s="32">
        <v>45196</v>
      </c>
      <c r="C85" s="33">
        <v>927</v>
      </c>
      <c r="D85" s="34">
        <v>19.7</v>
      </c>
      <c r="E85" s="33">
        <v>3723</v>
      </c>
    </row>
    <row r="86" spans="1:5" x14ac:dyDescent="0.25">
      <c r="A86" s="33">
        <v>85</v>
      </c>
      <c r="B86" s="32">
        <v>45196</v>
      </c>
      <c r="C86" s="33">
        <v>792</v>
      </c>
      <c r="D86" s="34">
        <v>16.600000000000001</v>
      </c>
      <c r="E86" s="33">
        <v>4876</v>
      </c>
    </row>
    <row r="87" spans="1:5" x14ac:dyDescent="0.25">
      <c r="A87" s="33">
        <v>86</v>
      </c>
      <c r="B87" s="32">
        <v>45196</v>
      </c>
      <c r="C87" s="33">
        <v>837</v>
      </c>
      <c r="D87" s="34">
        <v>17.899999999999999</v>
      </c>
      <c r="E87" s="33">
        <v>5178</v>
      </c>
    </row>
    <row r="88" spans="1:5" x14ac:dyDescent="0.25">
      <c r="A88" s="33">
        <v>87</v>
      </c>
      <c r="B88" s="32">
        <v>45196</v>
      </c>
      <c r="C88" s="33">
        <v>908</v>
      </c>
      <c r="D88" s="34">
        <v>16.2</v>
      </c>
      <c r="E88" s="33">
        <v>4934</v>
      </c>
    </row>
    <row r="89" spans="1:5" x14ac:dyDescent="0.25">
      <c r="A89" s="33">
        <v>88</v>
      </c>
      <c r="B89" s="32">
        <v>45196</v>
      </c>
      <c r="C89" s="33">
        <v>901</v>
      </c>
      <c r="D89" s="34">
        <v>16.3</v>
      </c>
      <c r="E89" s="33">
        <v>4951</v>
      </c>
    </row>
    <row r="90" spans="1:5" x14ac:dyDescent="0.25">
      <c r="A90" s="33">
        <v>89</v>
      </c>
      <c r="B90" s="32">
        <v>45196</v>
      </c>
      <c r="C90" s="33">
        <v>909</v>
      </c>
      <c r="D90" s="34">
        <v>14.7</v>
      </c>
      <c r="E90" s="33">
        <v>4922</v>
      </c>
    </row>
    <row r="91" spans="1:5" x14ac:dyDescent="0.25">
      <c r="A91" s="33">
        <v>90</v>
      </c>
      <c r="B91" s="32">
        <v>45196</v>
      </c>
      <c r="C91" s="33">
        <v>908</v>
      </c>
      <c r="D91" s="34">
        <v>14</v>
      </c>
      <c r="E91" s="33">
        <v>3617</v>
      </c>
    </row>
    <row r="92" spans="1:5" x14ac:dyDescent="0.25">
      <c r="A92" s="33">
        <v>91</v>
      </c>
      <c r="B92" s="32">
        <v>45196</v>
      </c>
      <c r="C92" s="33">
        <v>909</v>
      </c>
      <c r="D92" s="34">
        <v>14.8</v>
      </c>
      <c r="E92" s="33">
        <v>3585</v>
      </c>
    </row>
    <row r="93" spans="1:5" x14ac:dyDescent="0.25">
      <c r="A93" s="33">
        <v>92</v>
      </c>
      <c r="B93" s="32">
        <v>45196</v>
      </c>
      <c r="C93" s="33">
        <v>837</v>
      </c>
      <c r="D93" s="34">
        <v>18.899999999999999</v>
      </c>
      <c r="E93" s="33">
        <v>5182</v>
      </c>
    </row>
    <row r="94" spans="1:5" x14ac:dyDescent="0.25">
      <c r="A94" s="33">
        <v>93</v>
      </c>
      <c r="B94" s="32">
        <v>45196</v>
      </c>
      <c r="C94" s="33">
        <v>909</v>
      </c>
      <c r="D94" s="34">
        <v>18.399999999999999</v>
      </c>
      <c r="E94" s="33">
        <v>5188</v>
      </c>
    </row>
    <row r="95" spans="1:5" x14ac:dyDescent="0.25">
      <c r="A95" s="33">
        <v>94</v>
      </c>
      <c r="B95" s="32">
        <v>45196</v>
      </c>
      <c r="C95" s="33">
        <v>908</v>
      </c>
      <c r="D95" s="34">
        <v>16.899999999999999</v>
      </c>
      <c r="E95" s="33">
        <v>3362</v>
      </c>
    </row>
    <row r="96" spans="1:5" x14ac:dyDescent="0.25">
      <c r="A96" s="33">
        <v>95</v>
      </c>
      <c r="B96" s="32">
        <v>45196</v>
      </c>
      <c r="C96" s="33">
        <v>908</v>
      </c>
      <c r="D96" s="34">
        <v>16.3</v>
      </c>
      <c r="E96" s="33">
        <v>3420</v>
      </c>
    </row>
    <row r="97" spans="1:5" x14ac:dyDescent="0.25">
      <c r="A97" s="33">
        <v>96</v>
      </c>
      <c r="B97" s="32">
        <v>45196</v>
      </c>
      <c r="C97" s="33">
        <v>908</v>
      </c>
      <c r="D97" s="34">
        <v>16</v>
      </c>
      <c r="E97" s="33">
        <v>3277</v>
      </c>
    </row>
    <row r="98" spans="1:5" x14ac:dyDescent="0.25">
      <c r="A98" s="33">
        <v>97</v>
      </c>
      <c r="B98" s="32">
        <v>45196</v>
      </c>
      <c r="C98" s="33">
        <v>909</v>
      </c>
      <c r="D98" s="34">
        <v>14.5</v>
      </c>
      <c r="E98" s="33">
        <v>3811</v>
      </c>
    </row>
    <row r="99" spans="1:5" x14ac:dyDescent="0.25">
      <c r="A99" s="33">
        <v>98</v>
      </c>
      <c r="B99" s="32">
        <v>45196</v>
      </c>
      <c r="C99" s="33">
        <v>927</v>
      </c>
      <c r="D99" s="34">
        <v>16.100000000000001</v>
      </c>
      <c r="E99" s="33">
        <v>4888</v>
      </c>
    </row>
    <row r="100" spans="1:5" x14ac:dyDescent="0.25">
      <c r="A100" s="33">
        <v>99</v>
      </c>
      <c r="B100" s="32">
        <v>45196</v>
      </c>
      <c r="C100" s="33">
        <v>629</v>
      </c>
      <c r="D100" s="34">
        <v>16.399999999999999</v>
      </c>
      <c r="E100" s="33">
        <v>5175</v>
      </c>
    </row>
    <row r="101" spans="1:5" x14ac:dyDescent="0.25">
      <c r="A101" s="33">
        <v>100</v>
      </c>
      <c r="B101" s="32">
        <v>45196</v>
      </c>
      <c r="C101" s="33">
        <v>629</v>
      </c>
      <c r="D101" s="34">
        <v>17.600000000000001</v>
      </c>
      <c r="E101" s="33">
        <v>4892</v>
      </c>
    </row>
    <row r="102" spans="1:5" x14ac:dyDescent="0.25">
      <c r="A102" s="33">
        <v>101</v>
      </c>
      <c r="B102" s="32">
        <v>45196</v>
      </c>
      <c r="C102" s="33">
        <v>629</v>
      </c>
      <c r="D102" s="34">
        <v>16.899999999999999</v>
      </c>
      <c r="E102" s="33">
        <v>4900</v>
      </c>
    </row>
    <row r="103" spans="1:5" x14ac:dyDescent="0.25">
      <c r="A103" s="33">
        <v>102</v>
      </c>
      <c r="B103" s="32">
        <v>45196</v>
      </c>
      <c r="C103" s="33">
        <v>943</v>
      </c>
      <c r="D103" s="34">
        <v>17.3</v>
      </c>
      <c r="E103" s="33">
        <v>4943</v>
      </c>
    </row>
    <row r="104" spans="1:5" x14ac:dyDescent="0.25">
      <c r="A104" s="33">
        <v>103</v>
      </c>
      <c r="B104" s="32">
        <v>45197</v>
      </c>
      <c r="C104" s="33">
        <v>943</v>
      </c>
      <c r="D104" s="34">
        <v>14.9</v>
      </c>
      <c r="E104" s="33">
        <v>4954</v>
      </c>
    </row>
    <row r="105" spans="1:5" x14ac:dyDescent="0.25">
      <c r="A105" s="33">
        <v>104</v>
      </c>
      <c r="B105" s="32">
        <v>45197</v>
      </c>
      <c r="C105" s="33">
        <v>860</v>
      </c>
      <c r="D105" s="34">
        <v>15.4</v>
      </c>
      <c r="E105" s="33">
        <v>3613</v>
      </c>
    </row>
    <row r="106" spans="1:5" x14ac:dyDescent="0.25">
      <c r="D106" s="4">
        <f>SUM(D2:D105)</f>
        <v>1662.2000000000007</v>
      </c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01152-0DA4-487D-BA32-725E67898ED0}">
  <sheetPr>
    <tabColor rgb="FFFF0000"/>
  </sheetPr>
  <dimension ref="A1:L229"/>
  <sheetViews>
    <sheetView zoomScaleNormal="100" workbookViewId="0">
      <pane ySplit="1" topLeftCell="A188" activePane="bottomLeft" state="frozen"/>
      <selection activeCell="A2" sqref="A2:E15"/>
      <selection pane="bottomLeft" activeCell="I223" sqref="I223"/>
    </sheetView>
  </sheetViews>
  <sheetFormatPr defaultColWidth="8.85546875" defaultRowHeight="15.75" x14ac:dyDescent="0.25"/>
  <cols>
    <col min="1" max="1" width="13.7109375" style="54" customWidth="1"/>
    <col min="2" max="2" width="9.28515625" style="54" customWidth="1"/>
    <col min="3" max="3" width="11.140625" style="54" customWidth="1"/>
    <col min="4" max="4" width="12.28515625" style="54" customWidth="1"/>
    <col min="5" max="5" width="15.5703125" style="55" customWidth="1"/>
    <col min="6" max="6" width="14.5703125" style="54" customWidth="1"/>
    <col min="7" max="7" width="12.28515625" style="54" customWidth="1"/>
    <col min="8" max="8" width="11.28515625" style="54" customWidth="1"/>
    <col min="9" max="16384" width="8.85546875" style="54"/>
  </cols>
  <sheetData>
    <row r="1" spans="1:12" s="45" customFormat="1" ht="31.5" x14ac:dyDescent="0.25">
      <c r="A1" s="43" t="s">
        <v>10</v>
      </c>
      <c r="B1" s="43" t="s">
        <v>52</v>
      </c>
      <c r="C1" s="43" t="s">
        <v>54</v>
      </c>
      <c r="D1" s="43" t="s">
        <v>53</v>
      </c>
      <c r="E1" s="44" t="s">
        <v>55</v>
      </c>
      <c r="G1" s="79"/>
      <c r="H1" s="79"/>
      <c r="I1" s="79"/>
    </row>
    <row r="2" spans="1:12" s="49" customFormat="1" x14ac:dyDescent="0.25">
      <c r="A2" s="46">
        <v>45187</v>
      </c>
      <c r="B2" s="47">
        <v>11</v>
      </c>
      <c r="C2" s="47">
        <v>20</v>
      </c>
      <c r="D2" s="47">
        <f t="shared" ref="D2:D33" si="0">B2*C2</f>
        <v>220</v>
      </c>
      <c r="E2" s="48" t="s">
        <v>46</v>
      </c>
      <c r="G2" s="80"/>
      <c r="H2" s="80"/>
      <c r="I2" s="80"/>
    </row>
    <row r="3" spans="1:12" s="49" customFormat="1" x14ac:dyDescent="0.25">
      <c r="A3" s="46">
        <v>45188</v>
      </c>
      <c r="B3" s="47">
        <v>5</v>
      </c>
      <c r="C3" s="47">
        <v>20</v>
      </c>
      <c r="D3" s="47">
        <f t="shared" si="0"/>
        <v>100</v>
      </c>
      <c r="E3" s="48" t="s">
        <v>46</v>
      </c>
      <c r="G3" s="52" t="s">
        <v>46</v>
      </c>
      <c r="H3" s="52">
        <f>D2+D3+D6</f>
        <v>340</v>
      </c>
      <c r="I3" s="80"/>
    </row>
    <row r="4" spans="1:12" s="49" customFormat="1" x14ac:dyDescent="0.25">
      <c r="A4" s="46">
        <v>45188</v>
      </c>
      <c r="B4" s="47">
        <v>6</v>
      </c>
      <c r="C4" s="47">
        <v>20</v>
      </c>
      <c r="D4" s="47">
        <f t="shared" si="0"/>
        <v>120</v>
      </c>
      <c r="E4" s="48" t="s">
        <v>47</v>
      </c>
      <c r="G4" s="52" t="s">
        <v>47</v>
      </c>
      <c r="H4" s="52">
        <f>D4+D9+D10+D11+D12+D24+D25+D26+D27+D28+D29</f>
        <v>2400</v>
      </c>
      <c r="I4" s="80"/>
    </row>
    <row r="5" spans="1:12" s="49" customFormat="1" x14ac:dyDescent="0.25">
      <c r="A5" s="46">
        <v>45189</v>
      </c>
      <c r="B5" s="47">
        <v>4</v>
      </c>
      <c r="C5" s="47">
        <v>20</v>
      </c>
      <c r="D5" s="47">
        <f t="shared" si="0"/>
        <v>80</v>
      </c>
      <c r="E5" s="48" t="s">
        <v>45</v>
      </c>
      <c r="G5" s="52" t="s">
        <v>45</v>
      </c>
      <c r="H5" s="52">
        <f>D5+D13+D14+D15+D16+D17+D18+D19+D20+D23+D30+D32+D33+D34+D35+D36+D37+D38+D39+D40</f>
        <v>3960</v>
      </c>
      <c r="I5" s="80"/>
    </row>
    <row r="6" spans="1:12" s="49" customFormat="1" x14ac:dyDescent="0.25">
      <c r="A6" s="46">
        <v>45190</v>
      </c>
      <c r="B6" s="47">
        <v>1</v>
      </c>
      <c r="C6" s="47">
        <v>20</v>
      </c>
      <c r="D6" s="47">
        <f t="shared" si="0"/>
        <v>20</v>
      </c>
      <c r="E6" s="48" t="s">
        <v>46</v>
      </c>
      <c r="G6" s="51" t="s">
        <v>59</v>
      </c>
      <c r="H6" s="52">
        <f>D21</f>
        <v>40</v>
      </c>
      <c r="I6" s="80"/>
    </row>
    <row r="7" spans="1:12" s="53" customFormat="1" x14ac:dyDescent="0.25">
      <c r="A7" s="50">
        <v>45190</v>
      </c>
      <c r="B7" s="51">
        <v>1</v>
      </c>
      <c r="C7" s="51">
        <v>0</v>
      </c>
      <c r="D7" s="47">
        <f t="shared" si="0"/>
        <v>0</v>
      </c>
      <c r="E7" s="52" t="s">
        <v>56</v>
      </c>
      <c r="G7" s="51" t="s">
        <v>61</v>
      </c>
      <c r="H7" s="52">
        <f>D22</f>
        <v>100</v>
      </c>
      <c r="I7" s="80"/>
    </row>
    <row r="8" spans="1:12" s="53" customFormat="1" x14ac:dyDescent="0.25">
      <c r="A8" s="50">
        <v>45191</v>
      </c>
      <c r="B8" s="51">
        <v>1</v>
      </c>
      <c r="C8" s="51">
        <v>0</v>
      </c>
      <c r="D8" s="47">
        <f t="shared" si="0"/>
        <v>0</v>
      </c>
      <c r="E8" s="52" t="s">
        <v>56</v>
      </c>
      <c r="G8" s="51" t="s">
        <v>78</v>
      </c>
      <c r="H8" s="52">
        <f>D31+D44+D45+D46+D47+D48</f>
        <v>1800</v>
      </c>
      <c r="I8" s="80"/>
      <c r="L8" s="53">
        <v>4300</v>
      </c>
    </row>
    <row r="9" spans="1:12" s="49" customFormat="1" x14ac:dyDescent="0.25">
      <c r="A9" s="46">
        <v>45194</v>
      </c>
      <c r="B9" s="47">
        <v>16</v>
      </c>
      <c r="C9" s="47">
        <v>20</v>
      </c>
      <c r="D9" s="47">
        <f t="shared" si="0"/>
        <v>320</v>
      </c>
      <c r="E9" s="48" t="s">
        <v>47</v>
      </c>
      <c r="G9" s="51" t="s">
        <v>79</v>
      </c>
      <c r="H9" s="52">
        <f>D41+D42+D43</f>
        <v>260</v>
      </c>
      <c r="I9" s="80"/>
      <c r="L9" s="49">
        <v>350</v>
      </c>
    </row>
    <row r="10" spans="1:12" s="49" customFormat="1" x14ac:dyDescent="0.25">
      <c r="A10" s="46">
        <v>45195</v>
      </c>
      <c r="B10" s="47">
        <v>19</v>
      </c>
      <c r="C10" s="47">
        <v>20</v>
      </c>
      <c r="D10" s="47">
        <f t="shared" si="0"/>
        <v>380</v>
      </c>
      <c r="E10" s="48" t="s">
        <v>47</v>
      </c>
      <c r="G10" s="51" t="s">
        <v>80</v>
      </c>
      <c r="H10" s="52">
        <f>D49+D50+D51+D52</f>
        <v>380</v>
      </c>
      <c r="I10" s="80"/>
      <c r="L10" s="49">
        <v>2360</v>
      </c>
    </row>
    <row r="11" spans="1:12" s="49" customFormat="1" x14ac:dyDescent="0.25">
      <c r="A11" s="46">
        <v>45196</v>
      </c>
      <c r="B11" s="47">
        <v>17</v>
      </c>
      <c r="C11" s="47">
        <v>20</v>
      </c>
      <c r="D11" s="47">
        <f t="shared" si="0"/>
        <v>340</v>
      </c>
      <c r="E11" s="48" t="s">
        <v>47</v>
      </c>
      <c r="G11" s="80"/>
      <c r="H11" s="81">
        <f>SUM(H3:H10)</f>
        <v>9280</v>
      </c>
      <c r="I11" s="80"/>
    </row>
    <row r="12" spans="1:12" s="53" customFormat="1" x14ac:dyDescent="0.25">
      <c r="A12" s="50">
        <v>45202</v>
      </c>
      <c r="B12" s="51">
        <v>13</v>
      </c>
      <c r="C12" s="51">
        <v>20</v>
      </c>
      <c r="D12" s="47">
        <f t="shared" si="0"/>
        <v>260</v>
      </c>
      <c r="E12" s="52" t="s">
        <v>47</v>
      </c>
      <c r="G12" s="80"/>
      <c r="H12" s="80"/>
      <c r="I12" s="80"/>
    </row>
    <row r="13" spans="1:12" s="49" customFormat="1" x14ac:dyDescent="0.25">
      <c r="A13" s="50">
        <v>45202</v>
      </c>
      <c r="B13" s="51">
        <v>6</v>
      </c>
      <c r="C13" s="51">
        <v>20</v>
      </c>
      <c r="D13" s="47">
        <f t="shared" si="0"/>
        <v>120</v>
      </c>
      <c r="E13" s="52" t="s">
        <v>45</v>
      </c>
      <c r="G13" s="58" t="s">
        <v>182</v>
      </c>
      <c r="H13" s="52">
        <f>D104+D106+D107+D108+D109+D110+D111+D112+D113</f>
        <v>1950</v>
      </c>
      <c r="I13" s="80"/>
    </row>
    <row r="14" spans="1:12" s="49" customFormat="1" x14ac:dyDescent="0.25">
      <c r="A14" s="50">
        <v>45203</v>
      </c>
      <c r="B14" s="51">
        <v>26</v>
      </c>
      <c r="C14" s="51">
        <v>20</v>
      </c>
      <c r="D14" s="47">
        <f t="shared" si="0"/>
        <v>520</v>
      </c>
      <c r="E14" s="52" t="s">
        <v>45</v>
      </c>
      <c r="G14" s="80"/>
      <c r="H14" s="80"/>
      <c r="I14" s="80"/>
    </row>
    <row r="15" spans="1:12" s="49" customFormat="1" x14ac:dyDescent="0.25">
      <c r="A15" s="50">
        <v>45204</v>
      </c>
      <c r="B15" s="51">
        <v>33</v>
      </c>
      <c r="C15" s="51">
        <v>20</v>
      </c>
      <c r="D15" s="47">
        <f t="shared" si="0"/>
        <v>660</v>
      </c>
      <c r="E15" s="52" t="s">
        <v>45</v>
      </c>
    </row>
    <row r="16" spans="1:12" s="49" customFormat="1" x14ac:dyDescent="0.25">
      <c r="A16" s="50">
        <v>45205</v>
      </c>
      <c r="B16" s="47">
        <v>18</v>
      </c>
      <c r="C16" s="47">
        <v>20</v>
      </c>
      <c r="D16" s="47">
        <f t="shared" si="0"/>
        <v>360</v>
      </c>
      <c r="E16" s="52" t="s">
        <v>45</v>
      </c>
    </row>
    <row r="17" spans="1:11" s="49" customFormat="1" x14ac:dyDescent="0.25">
      <c r="A17" s="50">
        <v>45206</v>
      </c>
      <c r="B17" s="47">
        <v>9</v>
      </c>
      <c r="C17" s="47">
        <v>20</v>
      </c>
      <c r="D17" s="47">
        <f t="shared" si="0"/>
        <v>180</v>
      </c>
      <c r="E17" s="52" t="s">
        <v>45</v>
      </c>
    </row>
    <row r="18" spans="1:11" s="49" customFormat="1" x14ac:dyDescent="0.25">
      <c r="A18" s="50">
        <v>45207</v>
      </c>
      <c r="B18" s="47">
        <f>21+22</f>
        <v>43</v>
      </c>
      <c r="C18" s="47">
        <v>20</v>
      </c>
      <c r="D18" s="47">
        <f t="shared" si="0"/>
        <v>860</v>
      </c>
      <c r="E18" s="52" t="s">
        <v>45</v>
      </c>
      <c r="F18" s="49" t="s">
        <v>58</v>
      </c>
    </row>
    <row r="19" spans="1:11" s="49" customFormat="1" x14ac:dyDescent="0.25">
      <c r="A19" s="50">
        <v>45208</v>
      </c>
      <c r="B19" s="47">
        <v>4</v>
      </c>
      <c r="C19" s="47">
        <v>20</v>
      </c>
      <c r="D19" s="47">
        <f t="shared" si="0"/>
        <v>80</v>
      </c>
      <c r="E19" s="52" t="s">
        <v>45</v>
      </c>
      <c r="F19" s="49" t="s">
        <v>58</v>
      </c>
    </row>
    <row r="20" spans="1:11" s="49" customFormat="1" x14ac:dyDescent="0.25">
      <c r="A20" s="50">
        <v>45209</v>
      </c>
      <c r="B20" s="47">
        <v>2</v>
      </c>
      <c r="C20" s="47">
        <v>20</v>
      </c>
      <c r="D20" s="47">
        <f t="shared" si="0"/>
        <v>40</v>
      </c>
      <c r="E20" s="52" t="s">
        <v>45</v>
      </c>
      <c r="F20" s="49" t="s">
        <v>58</v>
      </c>
    </row>
    <row r="21" spans="1:11" s="49" customFormat="1" x14ac:dyDescent="0.25">
      <c r="A21" s="50">
        <v>45210</v>
      </c>
      <c r="B21" s="57">
        <v>2</v>
      </c>
      <c r="C21" s="47">
        <v>20</v>
      </c>
      <c r="D21" s="47">
        <f t="shared" si="0"/>
        <v>40</v>
      </c>
      <c r="E21" s="52" t="s">
        <v>59</v>
      </c>
      <c r="F21" s="49" t="s">
        <v>60</v>
      </c>
    </row>
    <row r="22" spans="1:11" x14ac:dyDescent="0.25">
      <c r="A22" s="50">
        <v>45211</v>
      </c>
      <c r="B22" s="57">
        <v>5</v>
      </c>
      <c r="C22" s="57">
        <v>20</v>
      </c>
      <c r="D22" s="57">
        <f t="shared" si="0"/>
        <v>100</v>
      </c>
      <c r="E22" s="58" t="s">
        <v>61</v>
      </c>
      <c r="K22" s="54">
        <v>1920</v>
      </c>
    </row>
    <row r="23" spans="1:11" x14ac:dyDescent="0.25">
      <c r="A23" s="56">
        <v>45211</v>
      </c>
      <c r="B23" s="57">
        <v>10</v>
      </c>
      <c r="C23" s="57">
        <v>20</v>
      </c>
      <c r="D23" s="57">
        <f t="shared" si="0"/>
        <v>200</v>
      </c>
      <c r="E23" s="52" t="s">
        <v>45</v>
      </c>
      <c r="K23" s="54">
        <v>2400</v>
      </c>
    </row>
    <row r="24" spans="1:11" x14ac:dyDescent="0.25">
      <c r="A24" s="56">
        <v>45213</v>
      </c>
      <c r="B24" s="57">
        <v>6</v>
      </c>
      <c r="C24" s="57">
        <v>20</v>
      </c>
      <c r="D24" s="57">
        <f t="shared" si="0"/>
        <v>120</v>
      </c>
      <c r="E24" s="58" t="s">
        <v>47</v>
      </c>
      <c r="K24" s="54">
        <f>K22+K23</f>
        <v>4320</v>
      </c>
    </row>
    <row r="25" spans="1:11" x14ac:dyDescent="0.25">
      <c r="A25" s="56">
        <v>45214</v>
      </c>
      <c r="B25" s="57">
        <v>5</v>
      </c>
      <c r="C25" s="57">
        <v>20</v>
      </c>
      <c r="D25" s="57">
        <f t="shared" si="0"/>
        <v>100</v>
      </c>
      <c r="E25" s="58" t="s">
        <v>47</v>
      </c>
    </row>
    <row r="26" spans="1:11" x14ac:dyDescent="0.25">
      <c r="A26" s="56">
        <v>45216</v>
      </c>
      <c r="B26" s="57">
        <v>4</v>
      </c>
      <c r="C26" s="57">
        <v>20</v>
      </c>
      <c r="D26" s="57">
        <f t="shared" si="0"/>
        <v>80</v>
      </c>
      <c r="E26" s="58" t="s">
        <v>47</v>
      </c>
    </row>
    <row r="27" spans="1:11" x14ac:dyDescent="0.25">
      <c r="A27" s="56">
        <v>45217</v>
      </c>
      <c r="B27" s="57">
        <v>16</v>
      </c>
      <c r="C27" s="57">
        <v>20</v>
      </c>
      <c r="D27" s="57">
        <f t="shared" si="0"/>
        <v>320</v>
      </c>
      <c r="E27" s="58" t="s">
        <v>47</v>
      </c>
    </row>
    <row r="28" spans="1:11" x14ac:dyDescent="0.25">
      <c r="A28" s="56">
        <v>45218</v>
      </c>
      <c r="B28" s="57">
        <v>14</v>
      </c>
      <c r="C28" s="57">
        <v>20</v>
      </c>
      <c r="D28" s="57">
        <f t="shared" si="0"/>
        <v>280</v>
      </c>
      <c r="E28" s="58" t="s">
        <v>47</v>
      </c>
    </row>
    <row r="29" spans="1:11" x14ac:dyDescent="0.25">
      <c r="A29" s="56">
        <v>45219</v>
      </c>
      <c r="B29" s="57">
        <v>4</v>
      </c>
      <c r="C29" s="57">
        <v>20</v>
      </c>
      <c r="D29" s="57">
        <f t="shared" si="0"/>
        <v>80</v>
      </c>
      <c r="E29" s="58" t="s">
        <v>47</v>
      </c>
    </row>
    <row r="30" spans="1:11" x14ac:dyDescent="0.25">
      <c r="A30" s="56">
        <v>45220</v>
      </c>
      <c r="B30" s="57">
        <v>4</v>
      </c>
      <c r="C30" s="57">
        <v>20</v>
      </c>
      <c r="D30" s="57">
        <f t="shared" si="0"/>
        <v>80</v>
      </c>
      <c r="E30" s="58" t="s">
        <v>72</v>
      </c>
    </row>
    <row r="31" spans="1:11" x14ac:dyDescent="0.25">
      <c r="A31" s="56">
        <v>45225</v>
      </c>
      <c r="B31" s="57">
        <v>12</v>
      </c>
      <c r="C31" s="57">
        <v>20</v>
      </c>
      <c r="D31" s="57">
        <f t="shared" si="0"/>
        <v>240</v>
      </c>
      <c r="E31" s="58" t="s">
        <v>71</v>
      </c>
    </row>
    <row r="32" spans="1:11" x14ac:dyDescent="0.25">
      <c r="A32" s="56">
        <v>45210</v>
      </c>
      <c r="B32" s="57">
        <v>1</v>
      </c>
      <c r="C32" s="57">
        <v>20</v>
      </c>
      <c r="D32" s="57">
        <f t="shared" si="0"/>
        <v>20</v>
      </c>
      <c r="E32" s="52" t="s">
        <v>45</v>
      </c>
    </row>
    <row r="33" spans="1:5" x14ac:dyDescent="0.25">
      <c r="A33" s="56">
        <v>45211</v>
      </c>
      <c r="B33" s="57">
        <v>2</v>
      </c>
      <c r="C33" s="57">
        <v>20</v>
      </c>
      <c r="D33" s="57">
        <f t="shared" si="0"/>
        <v>40</v>
      </c>
      <c r="E33" s="52" t="s">
        <v>45</v>
      </c>
    </row>
    <row r="34" spans="1:5" x14ac:dyDescent="0.25">
      <c r="A34" s="56">
        <v>45212</v>
      </c>
      <c r="B34" s="57">
        <v>1</v>
      </c>
      <c r="C34" s="57">
        <v>20</v>
      </c>
      <c r="D34" s="57">
        <f t="shared" ref="D34:D65" si="1">B34*C34</f>
        <v>20</v>
      </c>
      <c r="E34" s="52" t="s">
        <v>45</v>
      </c>
    </row>
    <row r="35" spans="1:5" x14ac:dyDescent="0.25">
      <c r="A35" s="56">
        <v>45213</v>
      </c>
      <c r="B35" s="57">
        <v>13</v>
      </c>
      <c r="C35" s="57">
        <v>20</v>
      </c>
      <c r="D35" s="57">
        <f t="shared" si="1"/>
        <v>260</v>
      </c>
      <c r="E35" s="52" t="s">
        <v>45</v>
      </c>
    </row>
    <row r="36" spans="1:5" x14ac:dyDescent="0.25">
      <c r="A36" s="56">
        <v>45216</v>
      </c>
      <c r="B36" s="57">
        <v>5</v>
      </c>
      <c r="C36" s="57">
        <v>20</v>
      </c>
      <c r="D36" s="57">
        <f t="shared" si="1"/>
        <v>100</v>
      </c>
      <c r="E36" s="52" t="s">
        <v>45</v>
      </c>
    </row>
    <row r="37" spans="1:5" x14ac:dyDescent="0.25">
      <c r="A37" s="56">
        <v>45217</v>
      </c>
      <c r="B37" s="57">
        <v>4</v>
      </c>
      <c r="C37" s="57">
        <v>20</v>
      </c>
      <c r="D37" s="57">
        <f t="shared" si="1"/>
        <v>80</v>
      </c>
      <c r="E37" s="52" t="s">
        <v>45</v>
      </c>
    </row>
    <row r="38" spans="1:5" x14ac:dyDescent="0.25">
      <c r="A38" s="56">
        <v>45218</v>
      </c>
      <c r="B38" s="57">
        <v>1</v>
      </c>
      <c r="C38" s="57">
        <v>20</v>
      </c>
      <c r="D38" s="57">
        <f t="shared" si="1"/>
        <v>20</v>
      </c>
      <c r="E38" s="52" t="s">
        <v>45</v>
      </c>
    </row>
    <row r="39" spans="1:5" x14ac:dyDescent="0.25">
      <c r="A39" s="56">
        <v>45219</v>
      </c>
      <c r="B39" s="57">
        <v>7</v>
      </c>
      <c r="C39" s="57">
        <v>20</v>
      </c>
      <c r="D39" s="57">
        <f t="shared" si="1"/>
        <v>140</v>
      </c>
      <c r="E39" s="52" t="s">
        <v>45</v>
      </c>
    </row>
    <row r="40" spans="1:5" x14ac:dyDescent="0.25">
      <c r="A40" s="56">
        <v>45220</v>
      </c>
      <c r="B40" s="57">
        <v>5</v>
      </c>
      <c r="C40" s="57">
        <v>20</v>
      </c>
      <c r="D40" s="57">
        <f t="shared" si="1"/>
        <v>100</v>
      </c>
      <c r="E40" s="52" t="s">
        <v>45</v>
      </c>
    </row>
    <row r="41" spans="1:5" x14ac:dyDescent="0.25">
      <c r="A41" s="56">
        <v>45219</v>
      </c>
      <c r="B41" s="57">
        <v>5</v>
      </c>
      <c r="C41" s="57">
        <v>20</v>
      </c>
      <c r="D41" s="57">
        <f t="shared" si="1"/>
        <v>100</v>
      </c>
      <c r="E41" s="58" t="s">
        <v>77</v>
      </c>
    </row>
    <row r="42" spans="1:5" x14ac:dyDescent="0.25">
      <c r="A42" s="56">
        <v>45220</v>
      </c>
      <c r="B42" s="57">
        <v>7</v>
      </c>
      <c r="C42" s="57">
        <v>20</v>
      </c>
      <c r="D42" s="57">
        <f t="shared" si="1"/>
        <v>140</v>
      </c>
      <c r="E42" s="58" t="s">
        <v>77</v>
      </c>
    </row>
    <row r="43" spans="1:5" x14ac:dyDescent="0.25">
      <c r="A43" s="56">
        <v>45228</v>
      </c>
      <c r="B43" s="57">
        <v>1</v>
      </c>
      <c r="C43" s="57">
        <v>20</v>
      </c>
      <c r="D43" s="57">
        <f t="shared" si="1"/>
        <v>20</v>
      </c>
      <c r="E43" s="58" t="s">
        <v>77</v>
      </c>
    </row>
    <row r="44" spans="1:5" x14ac:dyDescent="0.25">
      <c r="A44" s="56">
        <v>45226</v>
      </c>
      <c r="B44" s="57">
        <v>23</v>
      </c>
      <c r="C44" s="57">
        <v>20</v>
      </c>
      <c r="D44" s="57">
        <f t="shared" si="1"/>
        <v>460</v>
      </c>
      <c r="E44" s="58" t="s">
        <v>71</v>
      </c>
    </row>
    <row r="45" spans="1:5" x14ac:dyDescent="0.25">
      <c r="A45" s="56">
        <v>45227</v>
      </c>
      <c r="B45" s="57">
        <v>26</v>
      </c>
      <c r="C45" s="57">
        <v>20</v>
      </c>
      <c r="D45" s="57">
        <f t="shared" si="1"/>
        <v>520</v>
      </c>
      <c r="E45" s="58" t="s">
        <v>71</v>
      </c>
    </row>
    <row r="46" spans="1:5" x14ac:dyDescent="0.25">
      <c r="A46" s="56">
        <v>45228</v>
      </c>
      <c r="B46" s="57">
        <v>11</v>
      </c>
      <c r="C46" s="57">
        <v>20</v>
      </c>
      <c r="D46" s="57">
        <f t="shared" si="1"/>
        <v>220</v>
      </c>
      <c r="E46" s="58" t="s">
        <v>71</v>
      </c>
    </row>
    <row r="47" spans="1:5" x14ac:dyDescent="0.25">
      <c r="A47" s="56">
        <v>45229</v>
      </c>
      <c r="B47" s="57">
        <v>4</v>
      </c>
      <c r="C47" s="57">
        <v>20</v>
      </c>
      <c r="D47" s="57">
        <f t="shared" si="1"/>
        <v>80</v>
      </c>
      <c r="E47" s="58" t="s">
        <v>71</v>
      </c>
    </row>
    <row r="48" spans="1:5" x14ac:dyDescent="0.25">
      <c r="A48" s="56">
        <v>45236</v>
      </c>
      <c r="B48" s="57">
        <v>14</v>
      </c>
      <c r="C48" s="57">
        <v>20</v>
      </c>
      <c r="D48" s="57">
        <f t="shared" si="1"/>
        <v>280</v>
      </c>
      <c r="E48" s="58" t="s">
        <v>71</v>
      </c>
    </row>
    <row r="49" spans="1:6" x14ac:dyDescent="0.25">
      <c r="A49" s="56">
        <v>45225</v>
      </c>
      <c r="B49" s="57">
        <v>1</v>
      </c>
      <c r="C49" s="57">
        <v>20</v>
      </c>
      <c r="D49" s="57">
        <f t="shared" si="1"/>
        <v>20</v>
      </c>
      <c r="E49" s="58" t="s">
        <v>80</v>
      </c>
      <c r="F49" s="54" t="s">
        <v>81</v>
      </c>
    </row>
    <row r="50" spans="1:6" x14ac:dyDescent="0.25">
      <c r="A50" s="56">
        <v>45211</v>
      </c>
      <c r="B50" s="57">
        <v>2</v>
      </c>
      <c r="C50" s="57">
        <v>20</v>
      </c>
      <c r="D50" s="57">
        <f t="shared" si="1"/>
        <v>40</v>
      </c>
      <c r="E50" s="58" t="s">
        <v>80</v>
      </c>
      <c r="F50" s="54" t="s">
        <v>81</v>
      </c>
    </row>
    <row r="51" spans="1:6" x14ac:dyDescent="0.25">
      <c r="A51" s="56">
        <v>45232</v>
      </c>
      <c r="B51" s="57">
        <v>8</v>
      </c>
      <c r="C51" s="57">
        <v>20</v>
      </c>
      <c r="D51" s="57">
        <f t="shared" si="1"/>
        <v>160</v>
      </c>
      <c r="E51" s="58" t="s">
        <v>80</v>
      </c>
      <c r="F51" s="54" t="s">
        <v>81</v>
      </c>
    </row>
    <row r="52" spans="1:6" x14ac:dyDescent="0.25">
      <c r="A52" s="56">
        <v>45233</v>
      </c>
      <c r="B52" s="57">
        <v>8</v>
      </c>
      <c r="C52" s="57">
        <v>20</v>
      </c>
      <c r="D52" s="57">
        <f t="shared" si="1"/>
        <v>160</v>
      </c>
      <c r="E52" s="58" t="s">
        <v>80</v>
      </c>
      <c r="F52" s="54" t="s">
        <v>81</v>
      </c>
    </row>
    <row r="53" spans="1:6" x14ac:dyDescent="0.25">
      <c r="A53" s="56">
        <v>45238</v>
      </c>
      <c r="B53" s="57">
        <v>4</v>
      </c>
      <c r="C53" s="57">
        <v>20</v>
      </c>
      <c r="D53" s="57">
        <f t="shared" si="1"/>
        <v>80</v>
      </c>
      <c r="E53" s="58" t="s">
        <v>80</v>
      </c>
      <c r="F53" s="54" t="s">
        <v>117</v>
      </c>
    </row>
    <row r="54" spans="1:6" x14ac:dyDescent="0.25">
      <c r="A54" s="56">
        <v>45239</v>
      </c>
      <c r="B54" s="57">
        <v>11</v>
      </c>
      <c r="C54" s="57">
        <v>20</v>
      </c>
      <c r="D54" s="57">
        <f t="shared" si="1"/>
        <v>220</v>
      </c>
      <c r="E54" s="58" t="s">
        <v>80</v>
      </c>
      <c r="F54" s="54" t="s">
        <v>117</v>
      </c>
    </row>
    <row r="55" spans="1:6" x14ac:dyDescent="0.25">
      <c r="A55" s="56">
        <v>45240</v>
      </c>
      <c r="B55" s="57">
        <v>16</v>
      </c>
      <c r="C55" s="57">
        <v>20</v>
      </c>
      <c r="D55" s="57">
        <f t="shared" si="1"/>
        <v>320</v>
      </c>
      <c r="E55" s="58" t="s">
        <v>80</v>
      </c>
      <c r="F55" s="54" t="s">
        <v>117</v>
      </c>
    </row>
    <row r="56" spans="1:6" x14ac:dyDescent="0.25">
      <c r="A56" s="56">
        <v>45240</v>
      </c>
      <c r="B56" s="57">
        <v>7</v>
      </c>
      <c r="C56" s="57">
        <v>20</v>
      </c>
      <c r="D56" s="57">
        <f t="shared" si="1"/>
        <v>140</v>
      </c>
      <c r="E56" s="58" t="s">
        <v>140</v>
      </c>
    </row>
    <row r="57" spans="1:6" x14ac:dyDescent="0.25">
      <c r="A57" s="56">
        <v>45241</v>
      </c>
      <c r="B57" s="57">
        <v>18</v>
      </c>
      <c r="C57" s="57">
        <v>20</v>
      </c>
      <c r="D57" s="57">
        <f t="shared" si="1"/>
        <v>360</v>
      </c>
      <c r="E57" s="58" t="s">
        <v>140</v>
      </c>
    </row>
    <row r="58" spans="1:6" x14ac:dyDescent="0.25">
      <c r="A58" s="56">
        <v>45242</v>
      </c>
      <c r="B58" s="57">
        <v>9</v>
      </c>
      <c r="C58" s="57">
        <v>20</v>
      </c>
      <c r="D58" s="57">
        <f t="shared" si="1"/>
        <v>180</v>
      </c>
      <c r="E58" s="58" t="s">
        <v>140</v>
      </c>
    </row>
    <row r="59" spans="1:6" x14ac:dyDescent="0.25">
      <c r="A59" s="56">
        <v>45243</v>
      </c>
      <c r="B59" s="57">
        <v>7</v>
      </c>
      <c r="C59" s="57">
        <v>20</v>
      </c>
      <c r="D59" s="57">
        <f t="shared" si="1"/>
        <v>140</v>
      </c>
      <c r="E59" s="58" t="s">
        <v>140</v>
      </c>
    </row>
    <row r="60" spans="1:6" x14ac:dyDescent="0.25">
      <c r="A60" s="56">
        <v>45244</v>
      </c>
      <c r="B60" s="57">
        <v>3</v>
      </c>
      <c r="C60" s="57">
        <v>20</v>
      </c>
      <c r="D60" s="57">
        <f t="shared" si="1"/>
        <v>60</v>
      </c>
      <c r="E60" s="58" t="s">
        <v>140</v>
      </c>
    </row>
    <row r="61" spans="1:6" x14ac:dyDescent="0.25">
      <c r="A61" s="56">
        <v>45245</v>
      </c>
      <c r="B61" s="57">
        <v>2</v>
      </c>
      <c r="C61" s="57">
        <v>20</v>
      </c>
      <c r="D61" s="57">
        <f t="shared" si="1"/>
        <v>40</v>
      </c>
      <c r="E61" s="58" t="s">
        <v>140</v>
      </c>
    </row>
    <row r="62" spans="1:6" x14ac:dyDescent="0.25">
      <c r="A62" s="56">
        <v>45246</v>
      </c>
      <c r="B62" s="57">
        <v>4</v>
      </c>
      <c r="C62" s="57">
        <v>20</v>
      </c>
      <c r="D62" s="57">
        <f t="shared" si="1"/>
        <v>80</v>
      </c>
      <c r="E62" s="58" t="s">
        <v>140</v>
      </c>
    </row>
    <row r="63" spans="1:6" x14ac:dyDescent="0.25">
      <c r="A63" s="56">
        <v>45247</v>
      </c>
      <c r="B63" s="57">
        <v>3</v>
      </c>
      <c r="C63" s="57">
        <v>20</v>
      </c>
      <c r="D63" s="57">
        <f t="shared" si="1"/>
        <v>60</v>
      </c>
      <c r="E63" s="58" t="s">
        <v>140</v>
      </c>
    </row>
    <row r="64" spans="1:6" x14ac:dyDescent="0.25">
      <c r="A64" s="56">
        <v>45248</v>
      </c>
      <c r="B64" s="57">
        <v>7</v>
      </c>
      <c r="C64" s="57">
        <v>20</v>
      </c>
      <c r="D64" s="57">
        <f t="shared" si="1"/>
        <v>140</v>
      </c>
      <c r="E64" s="58" t="s">
        <v>140</v>
      </c>
    </row>
    <row r="65" spans="1:5" x14ac:dyDescent="0.25">
      <c r="A65" s="56">
        <v>45249</v>
      </c>
      <c r="B65" s="57">
        <v>4</v>
      </c>
      <c r="C65" s="57">
        <v>20</v>
      </c>
      <c r="D65" s="57">
        <f t="shared" si="1"/>
        <v>80</v>
      </c>
      <c r="E65" s="58" t="s">
        <v>140</v>
      </c>
    </row>
    <row r="66" spans="1:5" x14ac:dyDescent="0.25">
      <c r="A66" s="56">
        <v>45238</v>
      </c>
      <c r="B66" s="57">
        <v>4</v>
      </c>
      <c r="C66" s="57">
        <v>20</v>
      </c>
      <c r="D66" s="57">
        <f t="shared" ref="D66:D97" si="2">B66*C66</f>
        <v>80</v>
      </c>
      <c r="E66" s="58" t="s">
        <v>140</v>
      </c>
    </row>
    <row r="67" spans="1:5" x14ac:dyDescent="0.25">
      <c r="A67" s="56">
        <v>45239</v>
      </c>
      <c r="B67" s="57">
        <v>4</v>
      </c>
      <c r="C67" s="57">
        <v>20</v>
      </c>
      <c r="D67" s="57">
        <f t="shared" si="2"/>
        <v>80</v>
      </c>
      <c r="E67" s="58" t="s">
        <v>140</v>
      </c>
    </row>
    <row r="68" spans="1:5" x14ac:dyDescent="0.25">
      <c r="A68" s="56">
        <v>45240</v>
      </c>
      <c r="B68" s="57">
        <v>2</v>
      </c>
      <c r="C68" s="57">
        <v>20</v>
      </c>
      <c r="D68" s="57">
        <f t="shared" si="2"/>
        <v>40</v>
      </c>
      <c r="E68" s="58" t="s">
        <v>140</v>
      </c>
    </row>
    <row r="69" spans="1:5" x14ac:dyDescent="0.25">
      <c r="A69" s="56">
        <v>45244</v>
      </c>
      <c r="B69" s="57">
        <v>1</v>
      </c>
      <c r="C69" s="57">
        <v>20</v>
      </c>
      <c r="D69" s="57">
        <f t="shared" si="2"/>
        <v>20</v>
      </c>
      <c r="E69" s="58" t="s">
        <v>140</v>
      </c>
    </row>
    <row r="70" spans="1:5" x14ac:dyDescent="0.25">
      <c r="A70" s="56">
        <v>45251</v>
      </c>
      <c r="B70" s="57">
        <v>3</v>
      </c>
      <c r="C70" s="57">
        <v>20</v>
      </c>
      <c r="D70" s="57">
        <f t="shared" si="2"/>
        <v>60</v>
      </c>
      <c r="E70" s="58" t="s">
        <v>141</v>
      </c>
    </row>
    <row r="71" spans="1:5" x14ac:dyDescent="0.25">
      <c r="A71" s="56">
        <v>45243</v>
      </c>
      <c r="B71" s="57">
        <v>4</v>
      </c>
      <c r="C71" s="57">
        <v>20</v>
      </c>
      <c r="D71" s="57">
        <f t="shared" si="2"/>
        <v>80</v>
      </c>
      <c r="E71" s="58" t="s">
        <v>141</v>
      </c>
    </row>
    <row r="72" spans="1:5" x14ac:dyDescent="0.25">
      <c r="A72" s="56">
        <v>45249</v>
      </c>
      <c r="B72" s="57">
        <v>3</v>
      </c>
      <c r="C72" s="57">
        <v>20</v>
      </c>
      <c r="D72" s="57">
        <f t="shared" si="2"/>
        <v>60</v>
      </c>
      <c r="E72" s="58" t="s">
        <v>141</v>
      </c>
    </row>
    <row r="73" spans="1:5" x14ac:dyDescent="0.25">
      <c r="A73" s="56">
        <v>45252</v>
      </c>
      <c r="B73" s="57">
        <v>2</v>
      </c>
      <c r="C73" s="57">
        <v>20</v>
      </c>
      <c r="D73" s="57">
        <f t="shared" si="2"/>
        <v>40</v>
      </c>
      <c r="E73" s="58" t="s">
        <v>141</v>
      </c>
    </row>
    <row r="74" spans="1:5" x14ac:dyDescent="0.25">
      <c r="A74" s="56">
        <v>45256</v>
      </c>
      <c r="B74" s="57">
        <v>6</v>
      </c>
      <c r="C74" s="57">
        <v>20</v>
      </c>
      <c r="D74" s="57">
        <f t="shared" si="2"/>
        <v>120</v>
      </c>
      <c r="E74" s="58" t="s">
        <v>141</v>
      </c>
    </row>
    <row r="75" spans="1:5" x14ac:dyDescent="0.25">
      <c r="A75" s="56">
        <v>45255</v>
      </c>
      <c r="B75" s="57">
        <v>8</v>
      </c>
      <c r="C75" s="57">
        <v>20</v>
      </c>
      <c r="D75" s="57">
        <f t="shared" si="2"/>
        <v>160</v>
      </c>
      <c r="E75" s="58" t="s">
        <v>141</v>
      </c>
    </row>
    <row r="76" spans="1:5" x14ac:dyDescent="0.25">
      <c r="A76" s="56">
        <v>45258</v>
      </c>
      <c r="B76" s="57">
        <v>6</v>
      </c>
      <c r="C76" s="57">
        <v>20</v>
      </c>
      <c r="D76" s="57">
        <f t="shared" si="2"/>
        <v>120</v>
      </c>
      <c r="E76" s="58" t="s">
        <v>141</v>
      </c>
    </row>
    <row r="77" spans="1:5" x14ac:dyDescent="0.25">
      <c r="A77" s="56">
        <v>45263</v>
      </c>
      <c r="B77" s="57">
        <v>12</v>
      </c>
      <c r="C77" s="57">
        <v>20</v>
      </c>
      <c r="D77" s="57">
        <f t="shared" si="2"/>
        <v>240</v>
      </c>
      <c r="E77" s="58" t="s">
        <v>163</v>
      </c>
    </row>
    <row r="78" spans="1:5" x14ac:dyDescent="0.25">
      <c r="A78" s="56">
        <v>45262</v>
      </c>
      <c r="B78" s="57">
        <v>2</v>
      </c>
      <c r="C78" s="57">
        <v>20</v>
      </c>
      <c r="D78" s="57">
        <f t="shared" si="2"/>
        <v>40</v>
      </c>
      <c r="E78" s="58" t="s">
        <v>163</v>
      </c>
    </row>
    <row r="79" spans="1:5" x14ac:dyDescent="0.25">
      <c r="A79" s="56">
        <v>45260</v>
      </c>
      <c r="B79" s="57">
        <v>0</v>
      </c>
      <c r="C79" s="57">
        <v>20</v>
      </c>
      <c r="D79" s="57">
        <f t="shared" si="2"/>
        <v>0</v>
      </c>
      <c r="E79" s="58" t="s">
        <v>56</v>
      </c>
    </row>
    <row r="80" spans="1:5" x14ac:dyDescent="0.25">
      <c r="A80" s="56">
        <v>45256</v>
      </c>
      <c r="B80" s="57">
        <v>14</v>
      </c>
      <c r="C80" s="57">
        <v>20</v>
      </c>
      <c r="D80" s="57">
        <f t="shared" si="2"/>
        <v>280</v>
      </c>
      <c r="E80" s="58" t="s">
        <v>140</v>
      </c>
    </row>
    <row r="81" spans="1:5" x14ac:dyDescent="0.25">
      <c r="A81" s="56">
        <v>45261</v>
      </c>
      <c r="B81" s="57">
        <v>17</v>
      </c>
      <c r="C81" s="57">
        <v>20</v>
      </c>
      <c r="D81" s="57">
        <f t="shared" si="2"/>
        <v>340</v>
      </c>
      <c r="E81" s="58" t="s">
        <v>140</v>
      </c>
    </row>
    <row r="82" spans="1:5" x14ac:dyDescent="0.25">
      <c r="A82" s="56">
        <v>45262</v>
      </c>
      <c r="B82" s="57">
        <v>12</v>
      </c>
      <c r="C82" s="57">
        <v>20</v>
      </c>
      <c r="D82" s="57">
        <f t="shared" si="2"/>
        <v>240</v>
      </c>
      <c r="E82" s="58" t="s">
        <v>140</v>
      </c>
    </row>
    <row r="83" spans="1:5" x14ac:dyDescent="0.25">
      <c r="A83" s="56">
        <v>45263</v>
      </c>
      <c r="B83" s="57">
        <v>7</v>
      </c>
      <c r="C83" s="57">
        <v>20</v>
      </c>
      <c r="D83" s="57">
        <f t="shared" si="2"/>
        <v>140</v>
      </c>
      <c r="E83" s="58" t="s">
        <v>140</v>
      </c>
    </row>
    <row r="84" spans="1:5" x14ac:dyDescent="0.25">
      <c r="A84" s="56">
        <v>45250</v>
      </c>
      <c r="B84" s="57">
        <v>2</v>
      </c>
      <c r="C84" s="57">
        <v>20</v>
      </c>
      <c r="D84" s="57">
        <f t="shared" si="2"/>
        <v>40</v>
      </c>
      <c r="E84" s="58" t="s">
        <v>140</v>
      </c>
    </row>
    <row r="85" spans="1:5" x14ac:dyDescent="0.25">
      <c r="A85" s="56">
        <v>45254</v>
      </c>
      <c r="B85" s="57">
        <v>1</v>
      </c>
      <c r="C85" s="57">
        <v>20</v>
      </c>
      <c r="D85" s="57">
        <f t="shared" si="2"/>
        <v>20</v>
      </c>
      <c r="E85" s="58" t="s">
        <v>140</v>
      </c>
    </row>
    <row r="86" spans="1:5" x14ac:dyDescent="0.25">
      <c r="A86" s="56">
        <v>45255</v>
      </c>
      <c r="B86" s="57">
        <v>4</v>
      </c>
      <c r="C86" s="57">
        <v>20</v>
      </c>
      <c r="D86" s="57">
        <f t="shared" si="2"/>
        <v>80</v>
      </c>
      <c r="E86" s="58" t="s">
        <v>140</v>
      </c>
    </row>
    <row r="87" spans="1:5" x14ac:dyDescent="0.25">
      <c r="A87" s="56">
        <v>45257</v>
      </c>
      <c r="B87" s="57">
        <v>7</v>
      </c>
      <c r="C87" s="57">
        <v>20</v>
      </c>
      <c r="D87" s="57">
        <f t="shared" si="2"/>
        <v>140</v>
      </c>
      <c r="E87" s="58" t="s">
        <v>140</v>
      </c>
    </row>
    <row r="88" spans="1:5" x14ac:dyDescent="0.25">
      <c r="A88" s="56">
        <v>45258</v>
      </c>
      <c r="B88" s="57">
        <v>1</v>
      </c>
      <c r="C88" s="57">
        <v>20</v>
      </c>
      <c r="D88" s="57">
        <f t="shared" si="2"/>
        <v>20</v>
      </c>
      <c r="E88" s="58" t="s">
        <v>140</v>
      </c>
    </row>
    <row r="89" spans="1:5" x14ac:dyDescent="0.25">
      <c r="A89" s="56">
        <v>45260</v>
      </c>
      <c r="B89" s="57">
        <v>1</v>
      </c>
      <c r="C89" s="57">
        <v>20</v>
      </c>
      <c r="D89" s="57">
        <f t="shared" si="2"/>
        <v>20</v>
      </c>
      <c r="E89" s="58" t="s">
        <v>140</v>
      </c>
    </row>
    <row r="90" spans="1:5" x14ac:dyDescent="0.25">
      <c r="A90" s="56">
        <v>45265</v>
      </c>
      <c r="B90" s="57">
        <v>2</v>
      </c>
      <c r="C90" s="57">
        <v>20</v>
      </c>
      <c r="D90" s="57">
        <f t="shared" si="2"/>
        <v>40</v>
      </c>
      <c r="E90" s="58" t="s">
        <v>140</v>
      </c>
    </row>
    <row r="91" spans="1:5" x14ac:dyDescent="0.25">
      <c r="A91" s="56">
        <v>45266</v>
      </c>
      <c r="B91" s="57">
        <v>4</v>
      </c>
      <c r="C91" s="57">
        <v>20</v>
      </c>
      <c r="D91" s="57">
        <f t="shared" si="2"/>
        <v>80</v>
      </c>
      <c r="E91" s="58" t="s">
        <v>140</v>
      </c>
    </row>
    <row r="92" spans="1:5" x14ac:dyDescent="0.25">
      <c r="A92" s="56">
        <v>45262</v>
      </c>
      <c r="B92" s="57">
        <v>5</v>
      </c>
      <c r="C92" s="57">
        <v>20</v>
      </c>
      <c r="D92" s="57">
        <f t="shared" si="2"/>
        <v>100</v>
      </c>
      <c r="E92" s="58" t="s">
        <v>140</v>
      </c>
    </row>
    <row r="93" spans="1:5" x14ac:dyDescent="0.25">
      <c r="A93" s="56">
        <v>45267</v>
      </c>
      <c r="B93" s="57">
        <v>3</v>
      </c>
      <c r="C93" s="57">
        <v>20</v>
      </c>
      <c r="D93" s="57">
        <f t="shared" si="2"/>
        <v>60</v>
      </c>
      <c r="E93" s="58" t="s">
        <v>140</v>
      </c>
    </row>
    <row r="94" spans="1:5" x14ac:dyDescent="0.25">
      <c r="A94" s="56">
        <v>45267</v>
      </c>
      <c r="B94" s="57">
        <v>6</v>
      </c>
      <c r="C94" s="57">
        <v>20</v>
      </c>
      <c r="D94" s="57">
        <f t="shared" si="2"/>
        <v>120</v>
      </c>
      <c r="E94" s="58" t="s">
        <v>172</v>
      </c>
    </row>
    <row r="95" spans="1:5" x14ac:dyDescent="0.25">
      <c r="A95" s="56">
        <v>45268</v>
      </c>
      <c r="B95" s="57">
        <v>21</v>
      </c>
      <c r="C95" s="57">
        <v>20</v>
      </c>
      <c r="D95" s="57">
        <f t="shared" si="2"/>
        <v>420</v>
      </c>
      <c r="E95" s="58" t="s">
        <v>172</v>
      </c>
    </row>
    <row r="96" spans="1:5" x14ac:dyDescent="0.25">
      <c r="A96" s="56">
        <v>45269</v>
      </c>
      <c r="B96" s="57">
        <v>2</v>
      </c>
      <c r="C96" s="57">
        <v>20</v>
      </c>
      <c r="D96" s="57">
        <f t="shared" si="2"/>
        <v>40</v>
      </c>
      <c r="E96" s="58" t="s">
        <v>172</v>
      </c>
    </row>
    <row r="97" spans="1:5" x14ac:dyDescent="0.25">
      <c r="A97" s="56">
        <v>45258</v>
      </c>
      <c r="B97" s="57">
        <v>1</v>
      </c>
      <c r="C97" s="57">
        <v>20</v>
      </c>
      <c r="D97" s="57">
        <f t="shared" si="2"/>
        <v>20</v>
      </c>
      <c r="E97" s="58" t="s">
        <v>173</v>
      </c>
    </row>
    <row r="98" spans="1:5" x14ac:dyDescent="0.25">
      <c r="A98" s="56">
        <v>45259</v>
      </c>
      <c r="B98" s="57">
        <v>12</v>
      </c>
      <c r="C98" s="57">
        <v>20</v>
      </c>
      <c r="D98" s="57">
        <f t="shared" ref="D98:D104" si="3">B98*C98</f>
        <v>240</v>
      </c>
      <c r="E98" s="58" t="s">
        <v>173</v>
      </c>
    </row>
    <row r="99" spans="1:5" x14ac:dyDescent="0.25">
      <c r="A99" s="56">
        <v>45260</v>
      </c>
      <c r="B99" s="57">
        <v>1</v>
      </c>
      <c r="C99" s="57">
        <v>20</v>
      </c>
      <c r="D99" s="57">
        <f t="shared" si="3"/>
        <v>20</v>
      </c>
      <c r="E99" s="58" t="s">
        <v>173</v>
      </c>
    </row>
    <row r="100" spans="1:5" x14ac:dyDescent="0.25">
      <c r="A100" s="56">
        <v>45261</v>
      </c>
      <c r="B100" s="57">
        <v>11</v>
      </c>
      <c r="C100" s="57">
        <v>20</v>
      </c>
      <c r="D100" s="57">
        <f t="shared" si="3"/>
        <v>220</v>
      </c>
      <c r="E100" s="58" t="s">
        <v>173</v>
      </c>
    </row>
    <row r="101" spans="1:5" x14ac:dyDescent="0.25">
      <c r="A101" s="56">
        <v>45265</v>
      </c>
      <c r="B101" s="57">
        <v>5</v>
      </c>
      <c r="C101" s="57">
        <v>20</v>
      </c>
      <c r="D101" s="57">
        <f t="shared" si="3"/>
        <v>100</v>
      </c>
      <c r="E101" s="58" t="s">
        <v>173</v>
      </c>
    </row>
    <row r="102" spans="1:5" x14ac:dyDescent="0.25">
      <c r="A102" s="56">
        <v>45266</v>
      </c>
      <c r="B102" s="57">
        <v>13</v>
      </c>
      <c r="C102" s="57">
        <v>20</v>
      </c>
      <c r="D102" s="57">
        <f t="shared" si="3"/>
        <v>260</v>
      </c>
      <c r="E102" s="58" t="s">
        <v>173</v>
      </c>
    </row>
    <row r="103" spans="1:5" x14ac:dyDescent="0.25">
      <c r="A103" s="56">
        <v>45267</v>
      </c>
      <c r="B103" s="57">
        <v>1</v>
      </c>
      <c r="C103" s="57">
        <v>20</v>
      </c>
      <c r="D103" s="57">
        <f t="shared" si="3"/>
        <v>20</v>
      </c>
      <c r="E103" s="58" t="s">
        <v>173</v>
      </c>
    </row>
    <row r="104" spans="1:5" x14ac:dyDescent="0.25">
      <c r="A104" s="176" t="s">
        <v>183</v>
      </c>
      <c r="B104" s="57">
        <f>7+6+5</f>
        <v>18</v>
      </c>
      <c r="C104" s="57">
        <v>20</v>
      </c>
      <c r="D104" s="57">
        <f t="shared" si="3"/>
        <v>360</v>
      </c>
      <c r="E104" s="58" t="s">
        <v>182</v>
      </c>
    </row>
    <row r="105" spans="1:5" x14ac:dyDescent="0.25">
      <c r="A105" s="180"/>
      <c r="B105" s="180"/>
      <c r="C105" s="180"/>
      <c r="D105" s="182">
        <f>SUM(D2:D104)</f>
        <v>15740</v>
      </c>
      <c r="E105" s="181"/>
    </row>
    <row r="106" spans="1:5" x14ac:dyDescent="0.25">
      <c r="A106" s="178">
        <v>45264</v>
      </c>
      <c r="B106" s="179">
        <v>6</v>
      </c>
      <c r="C106" s="179">
        <v>20</v>
      </c>
      <c r="D106" s="57">
        <f>B106*C106</f>
        <v>120</v>
      </c>
      <c r="E106" s="58" t="s">
        <v>182</v>
      </c>
    </row>
    <row r="107" spans="1:5" x14ac:dyDescent="0.25">
      <c r="A107" s="178">
        <v>45265</v>
      </c>
      <c r="B107" s="179">
        <v>4</v>
      </c>
      <c r="C107" s="179">
        <v>20</v>
      </c>
      <c r="D107" s="57">
        <f t="shared" ref="D107:D139" si="4">B107*C107</f>
        <v>80</v>
      </c>
      <c r="E107" s="58" t="s">
        <v>182</v>
      </c>
    </row>
    <row r="108" spans="1:5" x14ac:dyDescent="0.25">
      <c r="A108" s="178">
        <v>45266</v>
      </c>
      <c r="B108" s="179">
        <v>6</v>
      </c>
      <c r="C108" s="179">
        <v>20</v>
      </c>
      <c r="D108" s="57">
        <f t="shared" si="4"/>
        <v>120</v>
      </c>
      <c r="E108" s="58" t="s">
        <v>182</v>
      </c>
    </row>
    <row r="109" spans="1:5" x14ac:dyDescent="0.25">
      <c r="A109" s="178">
        <v>45266</v>
      </c>
      <c r="B109" s="179">
        <v>1</v>
      </c>
      <c r="C109" s="179">
        <v>15</v>
      </c>
      <c r="D109" s="57">
        <f t="shared" si="4"/>
        <v>15</v>
      </c>
      <c r="E109" s="58" t="s">
        <v>182</v>
      </c>
    </row>
    <row r="110" spans="1:5" x14ac:dyDescent="0.25">
      <c r="A110" s="178">
        <v>45267</v>
      </c>
      <c r="B110" s="179">
        <v>3</v>
      </c>
      <c r="C110" s="179">
        <v>20</v>
      </c>
      <c r="D110" s="57">
        <f t="shared" si="4"/>
        <v>60</v>
      </c>
      <c r="E110" s="58" t="s">
        <v>182</v>
      </c>
    </row>
    <row r="111" spans="1:5" x14ac:dyDescent="0.25">
      <c r="A111" s="178">
        <v>45267</v>
      </c>
      <c r="B111" s="179">
        <v>1</v>
      </c>
      <c r="C111" s="179">
        <v>15</v>
      </c>
      <c r="D111" s="57">
        <f t="shared" si="4"/>
        <v>15</v>
      </c>
      <c r="E111" s="58" t="s">
        <v>182</v>
      </c>
    </row>
    <row r="112" spans="1:5" x14ac:dyDescent="0.25">
      <c r="A112" s="178">
        <v>45276</v>
      </c>
      <c r="B112" s="179">
        <v>10</v>
      </c>
      <c r="C112" s="179">
        <v>20</v>
      </c>
      <c r="D112" s="57">
        <f t="shared" si="4"/>
        <v>200</v>
      </c>
      <c r="E112" s="58" t="s">
        <v>182</v>
      </c>
    </row>
    <row r="113" spans="1:5" x14ac:dyDescent="0.25">
      <c r="A113" s="178">
        <v>45277</v>
      </c>
      <c r="B113" s="179">
        <v>49</v>
      </c>
      <c r="C113" s="179">
        <v>20</v>
      </c>
      <c r="D113" s="57">
        <f t="shared" si="4"/>
        <v>980</v>
      </c>
      <c r="E113" s="58" t="s">
        <v>182</v>
      </c>
    </row>
    <row r="114" spans="1:5" x14ac:dyDescent="0.25">
      <c r="D114" s="177">
        <f>SUM(D106:D113)</f>
        <v>1590</v>
      </c>
    </row>
    <row r="115" spans="1:5" x14ac:dyDescent="0.25">
      <c r="A115" s="185">
        <v>45269</v>
      </c>
      <c r="B115" s="176">
        <v>9</v>
      </c>
      <c r="C115" s="176">
        <v>20</v>
      </c>
      <c r="D115" s="57">
        <f t="shared" si="4"/>
        <v>180</v>
      </c>
      <c r="E115" s="58" t="s">
        <v>182</v>
      </c>
    </row>
    <row r="116" spans="1:5" x14ac:dyDescent="0.25">
      <c r="A116" s="185">
        <v>45271</v>
      </c>
      <c r="B116" s="176">
        <v>1</v>
      </c>
      <c r="C116" s="176">
        <v>15</v>
      </c>
      <c r="D116" s="57">
        <f t="shared" si="4"/>
        <v>15</v>
      </c>
      <c r="E116" s="58" t="s">
        <v>182</v>
      </c>
    </row>
    <row r="117" spans="1:5" x14ac:dyDescent="0.25">
      <c r="A117" s="185">
        <v>45271</v>
      </c>
      <c r="B117" s="176">
        <v>9</v>
      </c>
      <c r="C117" s="176">
        <v>20</v>
      </c>
      <c r="D117" s="57">
        <f t="shared" si="4"/>
        <v>180</v>
      </c>
      <c r="E117" s="58" t="s">
        <v>182</v>
      </c>
    </row>
    <row r="118" spans="1:5" x14ac:dyDescent="0.25">
      <c r="A118" s="185">
        <v>45273</v>
      </c>
      <c r="B118" s="176">
        <v>13</v>
      </c>
      <c r="C118" s="176">
        <v>20</v>
      </c>
      <c r="D118" s="57">
        <f t="shared" si="4"/>
        <v>260</v>
      </c>
      <c r="E118" s="58" t="s">
        <v>182</v>
      </c>
    </row>
    <row r="119" spans="1:5" x14ac:dyDescent="0.25">
      <c r="A119" s="185">
        <v>45276</v>
      </c>
      <c r="B119" s="176">
        <v>7</v>
      </c>
      <c r="C119" s="176">
        <v>20</v>
      </c>
      <c r="D119" s="57">
        <f t="shared" si="4"/>
        <v>140</v>
      </c>
      <c r="E119" s="58" t="s">
        <v>182</v>
      </c>
    </row>
    <row r="120" spans="1:5" x14ac:dyDescent="0.25">
      <c r="A120" s="185">
        <v>45278</v>
      </c>
      <c r="B120" s="176">
        <v>26</v>
      </c>
      <c r="C120" s="176">
        <v>20</v>
      </c>
      <c r="D120" s="57">
        <f t="shared" si="4"/>
        <v>520</v>
      </c>
      <c r="E120" s="58" t="s">
        <v>182</v>
      </c>
    </row>
    <row r="121" spans="1:5" x14ac:dyDescent="0.25">
      <c r="A121" s="185">
        <v>45279</v>
      </c>
      <c r="B121" s="176">
        <v>14</v>
      </c>
      <c r="C121" s="176">
        <v>20</v>
      </c>
      <c r="D121" s="57">
        <f t="shared" si="4"/>
        <v>280</v>
      </c>
      <c r="E121" s="58" t="s">
        <v>182</v>
      </c>
    </row>
    <row r="122" spans="1:5" x14ac:dyDescent="0.25">
      <c r="A122" s="185">
        <v>45280</v>
      </c>
      <c r="B122" s="176">
        <v>5</v>
      </c>
      <c r="C122" s="176">
        <v>20</v>
      </c>
      <c r="D122" s="57">
        <f t="shared" si="4"/>
        <v>100</v>
      </c>
      <c r="E122" s="58" t="s">
        <v>182</v>
      </c>
    </row>
    <row r="123" spans="1:5" x14ac:dyDescent="0.25">
      <c r="A123" s="185">
        <v>45281</v>
      </c>
      <c r="B123" s="176">
        <v>16</v>
      </c>
      <c r="C123" s="176">
        <v>20</v>
      </c>
      <c r="D123" s="57">
        <f t="shared" si="4"/>
        <v>320</v>
      </c>
      <c r="E123" s="58" t="s">
        <v>182</v>
      </c>
    </row>
    <row r="124" spans="1:5" x14ac:dyDescent="0.25">
      <c r="A124" s="185">
        <v>45282</v>
      </c>
      <c r="B124" s="176">
        <v>2</v>
      </c>
      <c r="C124" s="176">
        <v>20</v>
      </c>
      <c r="D124" s="57">
        <f t="shared" si="4"/>
        <v>40</v>
      </c>
      <c r="E124" s="58" t="s">
        <v>182</v>
      </c>
    </row>
    <row r="125" spans="1:5" x14ac:dyDescent="0.25">
      <c r="A125" s="185">
        <v>45283</v>
      </c>
      <c r="B125" s="176">
        <v>8</v>
      </c>
      <c r="C125" s="176">
        <v>20</v>
      </c>
      <c r="D125" s="57">
        <f t="shared" si="4"/>
        <v>160</v>
      </c>
      <c r="E125" s="58" t="s">
        <v>182</v>
      </c>
    </row>
    <row r="126" spans="1:5" x14ac:dyDescent="0.25">
      <c r="A126" s="185">
        <v>45284</v>
      </c>
      <c r="B126" s="176">
        <v>1</v>
      </c>
      <c r="C126" s="176">
        <v>20</v>
      </c>
      <c r="D126" s="57">
        <f t="shared" si="4"/>
        <v>20</v>
      </c>
      <c r="E126" s="58" t="s">
        <v>182</v>
      </c>
    </row>
    <row r="127" spans="1:5" x14ac:dyDescent="0.25">
      <c r="D127" s="177">
        <f>SUM(D115:D126)</f>
        <v>2215</v>
      </c>
    </row>
    <row r="128" spans="1:5" x14ac:dyDescent="0.25">
      <c r="A128" s="185">
        <v>45269</v>
      </c>
      <c r="B128" s="176">
        <v>9</v>
      </c>
      <c r="C128" s="176">
        <v>20</v>
      </c>
      <c r="D128" s="57">
        <f t="shared" si="4"/>
        <v>180</v>
      </c>
      <c r="E128" s="58"/>
    </row>
    <row r="129" spans="1:6" x14ac:dyDescent="0.25">
      <c r="A129" s="185">
        <v>45271</v>
      </c>
      <c r="B129" s="176">
        <v>1</v>
      </c>
      <c r="C129" s="176">
        <v>15</v>
      </c>
      <c r="D129" s="57">
        <f t="shared" si="4"/>
        <v>15</v>
      </c>
      <c r="E129" s="58"/>
    </row>
    <row r="130" spans="1:6" x14ac:dyDescent="0.25">
      <c r="A130" s="185">
        <v>45271</v>
      </c>
      <c r="B130" s="176">
        <v>9</v>
      </c>
      <c r="C130" s="176">
        <v>20</v>
      </c>
      <c r="D130" s="57">
        <f t="shared" si="4"/>
        <v>180</v>
      </c>
      <c r="E130" s="58"/>
    </row>
    <row r="131" spans="1:6" x14ac:dyDescent="0.25">
      <c r="A131" s="185">
        <v>45273</v>
      </c>
      <c r="B131" s="176">
        <v>1</v>
      </c>
      <c r="C131" s="176">
        <v>15</v>
      </c>
      <c r="D131" s="57">
        <f t="shared" si="4"/>
        <v>15</v>
      </c>
      <c r="E131" s="58"/>
    </row>
    <row r="132" spans="1:6" x14ac:dyDescent="0.25">
      <c r="A132" s="185">
        <v>45273</v>
      </c>
      <c r="B132" s="176">
        <v>12</v>
      </c>
      <c r="C132" s="176">
        <v>20</v>
      </c>
      <c r="D132" s="57">
        <f t="shared" si="4"/>
        <v>240</v>
      </c>
      <c r="E132" s="58"/>
    </row>
    <row r="133" spans="1:6" x14ac:dyDescent="0.25">
      <c r="A133" s="185">
        <v>45276</v>
      </c>
      <c r="B133" s="176">
        <v>7</v>
      </c>
      <c r="C133" s="176">
        <v>20</v>
      </c>
      <c r="D133" s="57">
        <f t="shared" si="4"/>
        <v>140</v>
      </c>
      <c r="E133" s="58"/>
    </row>
    <row r="134" spans="1:6" x14ac:dyDescent="0.25">
      <c r="A134" s="185">
        <v>45278</v>
      </c>
      <c r="B134" s="176">
        <v>26</v>
      </c>
      <c r="C134" s="176">
        <v>20</v>
      </c>
      <c r="D134" s="57">
        <f t="shared" si="4"/>
        <v>520</v>
      </c>
      <c r="E134" s="58"/>
    </row>
    <row r="135" spans="1:6" x14ac:dyDescent="0.25">
      <c r="A135" s="185">
        <v>45279</v>
      </c>
      <c r="B135" s="176">
        <v>14</v>
      </c>
      <c r="C135" s="176">
        <v>20</v>
      </c>
      <c r="D135" s="57">
        <f t="shared" si="4"/>
        <v>280</v>
      </c>
      <c r="E135" s="58"/>
    </row>
    <row r="136" spans="1:6" x14ac:dyDescent="0.25">
      <c r="A136" s="185">
        <v>45280</v>
      </c>
      <c r="B136" s="176">
        <v>5</v>
      </c>
      <c r="C136" s="176">
        <v>20</v>
      </c>
      <c r="D136" s="57">
        <f t="shared" si="4"/>
        <v>100</v>
      </c>
      <c r="E136" s="58"/>
    </row>
    <row r="137" spans="1:6" x14ac:dyDescent="0.25">
      <c r="A137" s="185">
        <v>45281</v>
      </c>
      <c r="B137" s="176">
        <v>16</v>
      </c>
      <c r="C137" s="176">
        <v>20</v>
      </c>
      <c r="D137" s="57">
        <f t="shared" si="4"/>
        <v>320</v>
      </c>
      <c r="E137" s="58"/>
    </row>
    <row r="138" spans="1:6" x14ac:dyDescent="0.25">
      <c r="A138" s="185">
        <v>45282</v>
      </c>
      <c r="B138" s="176">
        <v>2</v>
      </c>
      <c r="C138" s="176">
        <v>20</v>
      </c>
      <c r="D138" s="57">
        <f t="shared" si="4"/>
        <v>40</v>
      </c>
      <c r="E138" s="58"/>
    </row>
    <row r="139" spans="1:6" x14ac:dyDescent="0.25">
      <c r="A139" s="185">
        <v>45283</v>
      </c>
      <c r="B139" s="176">
        <v>8</v>
      </c>
      <c r="C139" s="176">
        <v>20</v>
      </c>
      <c r="D139" s="57">
        <f t="shared" si="4"/>
        <v>160</v>
      </c>
      <c r="E139" s="58"/>
    </row>
    <row r="140" spans="1:6" x14ac:dyDescent="0.25">
      <c r="A140" s="185">
        <v>45284</v>
      </c>
      <c r="B140" s="176">
        <v>1</v>
      </c>
      <c r="C140" s="176">
        <v>20</v>
      </c>
      <c r="D140" s="57">
        <f t="shared" ref="D140:D146" si="5">B140*C140</f>
        <v>20</v>
      </c>
      <c r="E140" s="58"/>
    </row>
    <row r="141" spans="1:6" x14ac:dyDescent="0.25">
      <c r="D141" s="177">
        <f>SUM(D128:D140)</f>
        <v>2210</v>
      </c>
    </row>
    <row r="142" spans="1:6" x14ac:dyDescent="0.25">
      <c r="A142" s="185">
        <v>45302</v>
      </c>
      <c r="B142" s="176">
        <v>9</v>
      </c>
      <c r="C142" s="176">
        <v>20</v>
      </c>
      <c r="D142" s="57">
        <f t="shared" si="5"/>
        <v>180</v>
      </c>
      <c r="E142" s="188"/>
    </row>
    <row r="143" spans="1:6" x14ac:dyDescent="0.25">
      <c r="D143" s="177">
        <f>D142</f>
        <v>180</v>
      </c>
    </row>
    <row r="144" spans="1:6" x14ac:dyDescent="0.25">
      <c r="A144" s="185">
        <v>45307</v>
      </c>
      <c r="B144" s="176">
        <v>7</v>
      </c>
      <c r="C144" s="176">
        <v>20</v>
      </c>
      <c r="D144" s="57">
        <f t="shared" si="5"/>
        <v>140</v>
      </c>
      <c r="E144" s="188"/>
      <c r="F144" s="54" t="s">
        <v>204</v>
      </c>
    </row>
    <row r="145" spans="1:6" x14ac:dyDescent="0.25">
      <c r="A145" s="185">
        <v>45308</v>
      </c>
      <c r="B145" s="176">
        <v>1</v>
      </c>
      <c r="C145" s="176">
        <v>15</v>
      </c>
      <c r="D145" s="57">
        <f t="shared" si="5"/>
        <v>15</v>
      </c>
      <c r="E145" s="188"/>
    </row>
    <row r="146" spans="1:6" x14ac:dyDescent="0.25">
      <c r="A146" s="185">
        <v>45308</v>
      </c>
      <c r="B146" s="176">
        <v>15</v>
      </c>
      <c r="C146" s="176">
        <v>20</v>
      </c>
      <c r="D146" s="57">
        <f t="shared" si="5"/>
        <v>300</v>
      </c>
      <c r="E146" s="188"/>
    </row>
    <row r="147" spans="1:6" x14ac:dyDescent="0.25">
      <c r="A147" s="185">
        <v>45309</v>
      </c>
      <c r="B147" s="176">
        <v>12</v>
      </c>
      <c r="C147" s="176">
        <v>20</v>
      </c>
      <c r="D147" s="57">
        <f t="shared" ref="D147" si="6">B147*C147</f>
        <v>240</v>
      </c>
      <c r="E147" s="188"/>
    </row>
    <row r="148" spans="1:6" x14ac:dyDescent="0.25">
      <c r="D148" s="177">
        <f>SUM(D144:D147)</f>
        <v>695</v>
      </c>
    </row>
    <row r="149" spans="1:6" x14ac:dyDescent="0.25">
      <c r="A149" s="185">
        <v>45317</v>
      </c>
      <c r="B149" s="176">
        <v>6</v>
      </c>
      <c r="C149" s="176">
        <v>20</v>
      </c>
      <c r="D149" s="57">
        <f t="shared" ref="D149" si="7">B149*C149</f>
        <v>120</v>
      </c>
      <c r="E149" s="188"/>
    </row>
    <row r="150" spans="1:6" x14ac:dyDescent="0.25">
      <c r="D150" s="177">
        <v>120</v>
      </c>
    </row>
    <row r="151" spans="1:6" x14ac:dyDescent="0.25">
      <c r="A151" s="185">
        <v>45302</v>
      </c>
      <c r="B151" s="176">
        <v>1</v>
      </c>
      <c r="C151" s="176">
        <v>15</v>
      </c>
      <c r="D151" s="57">
        <f t="shared" ref="D151:D156" si="8">B151*C151</f>
        <v>15</v>
      </c>
      <c r="E151" s="188"/>
      <c r="F151" s="54" t="s">
        <v>204</v>
      </c>
    </row>
    <row r="152" spans="1:6" x14ac:dyDescent="0.25">
      <c r="A152" s="185">
        <v>45302</v>
      </c>
      <c r="B152" s="176">
        <v>4</v>
      </c>
      <c r="C152" s="176">
        <v>20</v>
      </c>
      <c r="D152" s="57">
        <f t="shared" si="8"/>
        <v>80</v>
      </c>
      <c r="E152" s="188"/>
    </row>
    <row r="153" spans="1:6" x14ac:dyDescent="0.25">
      <c r="A153" s="185">
        <v>45307</v>
      </c>
      <c r="B153" s="176">
        <v>1</v>
      </c>
      <c r="C153" s="176">
        <v>20</v>
      </c>
      <c r="D153" s="57">
        <f t="shared" si="8"/>
        <v>20</v>
      </c>
      <c r="E153" s="188"/>
    </row>
    <row r="154" spans="1:6" x14ac:dyDescent="0.25">
      <c r="A154" s="185">
        <v>45310</v>
      </c>
      <c r="B154" s="176">
        <v>3</v>
      </c>
      <c r="C154" s="176">
        <v>20</v>
      </c>
      <c r="D154" s="57">
        <f t="shared" si="8"/>
        <v>60</v>
      </c>
      <c r="E154" s="188"/>
    </row>
    <row r="155" spans="1:6" x14ac:dyDescent="0.25">
      <c r="A155" s="185">
        <v>45311</v>
      </c>
      <c r="B155" s="176">
        <v>5</v>
      </c>
      <c r="C155" s="176">
        <v>20</v>
      </c>
      <c r="D155" s="57">
        <f t="shared" si="8"/>
        <v>100</v>
      </c>
      <c r="E155" s="188"/>
    </row>
    <row r="156" spans="1:6" x14ac:dyDescent="0.25">
      <c r="A156" s="185">
        <v>45313</v>
      </c>
      <c r="B156" s="176">
        <v>10</v>
      </c>
      <c r="C156" s="176">
        <v>20</v>
      </c>
      <c r="D156" s="57">
        <f t="shared" si="8"/>
        <v>200</v>
      </c>
      <c r="E156" s="188"/>
    </row>
    <row r="157" spans="1:6" x14ac:dyDescent="0.25">
      <c r="A157" s="185">
        <v>45317</v>
      </c>
      <c r="B157" s="176">
        <v>2</v>
      </c>
      <c r="C157" s="176">
        <v>20</v>
      </c>
      <c r="D157" s="57">
        <f t="shared" ref="D157:D159" si="9">B157*C157</f>
        <v>40</v>
      </c>
      <c r="E157" s="188"/>
    </row>
    <row r="158" spans="1:6" x14ac:dyDescent="0.25">
      <c r="A158" s="185">
        <v>45320</v>
      </c>
      <c r="B158" s="176">
        <v>7</v>
      </c>
      <c r="C158" s="176">
        <v>20</v>
      </c>
      <c r="D158" s="57">
        <f t="shared" si="9"/>
        <v>140</v>
      </c>
      <c r="E158" s="188"/>
    </row>
    <row r="159" spans="1:6" x14ac:dyDescent="0.25">
      <c r="A159" s="185">
        <v>45321</v>
      </c>
      <c r="B159" s="176">
        <v>2</v>
      </c>
      <c r="C159" s="176">
        <v>20</v>
      </c>
      <c r="D159" s="57">
        <f t="shared" si="9"/>
        <v>40</v>
      </c>
      <c r="E159" s="188"/>
    </row>
    <row r="160" spans="1:6" x14ac:dyDescent="0.25">
      <c r="A160" s="185">
        <v>45322</v>
      </c>
      <c r="B160" s="176">
        <v>1</v>
      </c>
      <c r="C160" s="176">
        <v>20</v>
      </c>
      <c r="D160" s="57">
        <f t="shared" ref="D160" si="10">B160*C160</f>
        <v>20</v>
      </c>
      <c r="E160" s="188"/>
    </row>
    <row r="161" spans="1:5" x14ac:dyDescent="0.25">
      <c r="A161" s="185">
        <v>45324</v>
      </c>
      <c r="B161" s="176">
        <v>3</v>
      </c>
      <c r="C161" s="176">
        <v>15</v>
      </c>
      <c r="D161" s="57">
        <f t="shared" ref="D161" si="11">B161*C161</f>
        <v>45</v>
      </c>
      <c r="E161" s="188"/>
    </row>
    <row r="162" spans="1:5" x14ac:dyDescent="0.25">
      <c r="A162" s="185">
        <v>45324</v>
      </c>
      <c r="B162" s="176">
        <v>6</v>
      </c>
      <c r="C162" s="176">
        <v>20</v>
      </c>
      <c r="D162" s="57">
        <f t="shared" ref="D162" si="12">B162*C162</f>
        <v>120</v>
      </c>
      <c r="E162" s="188"/>
    </row>
    <row r="163" spans="1:5" x14ac:dyDescent="0.25">
      <c r="D163" s="177">
        <f>SUM(D151:D162)</f>
        <v>880</v>
      </c>
    </row>
    <row r="164" spans="1:5" x14ac:dyDescent="0.25">
      <c r="A164" s="185">
        <v>45326</v>
      </c>
      <c r="B164" s="176">
        <v>5</v>
      </c>
      <c r="C164" s="176">
        <v>20</v>
      </c>
      <c r="D164" s="176">
        <f>B164*C164</f>
        <v>100</v>
      </c>
      <c r="E164" s="188"/>
    </row>
    <row r="165" spans="1:5" x14ac:dyDescent="0.25">
      <c r="A165" s="185">
        <v>45327</v>
      </c>
      <c r="B165" s="176">
        <v>2</v>
      </c>
      <c r="C165" s="176">
        <v>20</v>
      </c>
      <c r="D165" s="176">
        <f t="shared" ref="D165:D170" si="13">B165*C165</f>
        <v>40</v>
      </c>
      <c r="E165" s="188"/>
    </row>
    <row r="166" spans="1:5" x14ac:dyDescent="0.25">
      <c r="A166" s="185">
        <v>45328</v>
      </c>
      <c r="B166" s="176">
        <v>2</v>
      </c>
      <c r="C166" s="176">
        <v>20</v>
      </c>
      <c r="D166" s="176">
        <f t="shared" si="13"/>
        <v>40</v>
      </c>
      <c r="E166" s="188"/>
    </row>
    <row r="167" spans="1:5" x14ac:dyDescent="0.25">
      <c r="A167" s="185">
        <v>45329</v>
      </c>
      <c r="B167" s="176">
        <v>5</v>
      </c>
      <c r="C167" s="176">
        <v>20</v>
      </c>
      <c r="D167" s="176">
        <f t="shared" si="13"/>
        <v>100</v>
      </c>
      <c r="E167" s="188"/>
    </row>
    <row r="168" spans="1:5" x14ac:dyDescent="0.25">
      <c r="A168" s="185">
        <v>45334</v>
      </c>
      <c r="B168" s="176">
        <v>6</v>
      </c>
      <c r="C168" s="176">
        <v>20</v>
      </c>
      <c r="D168" s="176">
        <f t="shared" si="13"/>
        <v>120</v>
      </c>
      <c r="E168" s="188"/>
    </row>
    <row r="169" spans="1:5" x14ac:dyDescent="0.25">
      <c r="A169" s="185">
        <v>45339</v>
      </c>
      <c r="B169" s="176">
        <v>3</v>
      </c>
      <c r="C169" s="176">
        <v>20</v>
      </c>
      <c r="D169" s="176">
        <f t="shared" si="13"/>
        <v>60</v>
      </c>
      <c r="E169" s="188"/>
    </row>
    <row r="170" spans="1:5" x14ac:dyDescent="0.25">
      <c r="A170" s="185">
        <v>45340</v>
      </c>
      <c r="B170" s="176">
        <v>2</v>
      </c>
      <c r="C170" s="176">
        <v>20</v>
      </c>
      <c r="D170" s="176">
        <f t="shared" si="13"/>
        <v>40</v>
      </c>
      <c r="E170" s="188"/>
    </row>
    <row r="171" spans="1:5" x14ac:dyDescent="0.25">
      <c r="D171" s="177">
        <f>SUM(D164:D170)</f>
        <v>500</v>
      </c>
    </row>
    <row r="172" spans="1:5" x14ac:dyDescent="0.25">
      <c r="A172" s="185">
        <v>45322</v>
      </c>
      <c r="B172" s="176">
        <v>1</v>
      </c>
      <c r="C172" s="176">
        <v>20</v>
      </c>
      <c r="D172" s="176">
        <f>B172*C172</f>
        <v>20</v>
      </c>
      <c r="E172" s="188"/>
    </row>
    <row r="173" spans="1:5" x14ac:dyDescent="0.25">
      <c r="A173" s="185">
        <v>45343</v>
      </c>
      <c r="B173" s="176">
        <v>2</v>
      </c>
      <c r="C173" s="176">
        <v>20</v>
      </c>
      <c r="D173" s="176">
        <f>B173*C173</f>
        <v>40</v>
      </c>
      <c r="E173" s="188"/>
    </row>
    <row r="174" spans="1:5" x14ac:dyDescent="0.25">
      <c r="A174" s="185">
        <v>45345</v>
      </c>
      <c r="B174" s="176">
        <v>2</v>
      </c>
      <c r="C174" s="176">
        <v>20</v>
      </c>
      <c r="D174" s="176">
        <f>B174*C174</f>
        <v>40</v>
      </c>
      <c r="E174" s="188"/>
    </row>
    <row r="175" spans="1:5" x14ac:dyDescent="0.25">
      <c r="D175" s="177">
        <f>SUM(D172:D174)</f>
        <v>100</v>
      </c>
    </row>
    <row r="176" spans="1:5" x14ac:dyDescent="0.25">
      <c r="A176" s="185">
        <v>45356</v>
      </c>
      <c r="B176" s="176"/>
      <c r="C176" s="176"/>
      <c r="D176" s="176"/>
      <c r="E176" s="188" t="s">
        <v>378</v>
      </c>
    </row>
    <row r="177" spans="1:5" x14ac:dyDescent="0.25">
      <c r="A177" s="185">
        <v>45356</v>
      </c>
      <c r="B177" s="176">
        <v>1</v>
      </c>
      <c r="C177" s="176">
        <v>20</v>
      </c>
      <c r="D177" s="176">
        <v>20</v>
      </c>
      <c r="E177" s="188"/>
    </row>
    <row r="178" spans="1:5" x14ac:dyDescent="0.25">
      <c r="D178" s="177">
        <v>20</v>
      </c>
    </row>
    <row r="179" spans="1:5" x14ac:dyDescent="0.25">
      <c r="A179" s="185">
        <v>45348</v>
      </c>
      <c r="B179" s="176">
        <v>2</v>
      </c>
      <c r="C179" s="176">
        <v>20</v>
      </c>
      <c r="D179" s="176">
        <f t="shared" ref="D179:D180" si="14">B179*C179</f>
        <v>40</v>
      </c>
      <c r="E179" s="188"/>
    </row>
    <row r="180" spans="1:5" x14ac:dyDescent="0.25">
      <c r="A180" s="185">
        <v>45351</v>
      </c>
      <c r="B180" s="176">
        <v>1</v>
      </c>
      <c r="C180" s="176">
        <v>20</v>
      </c>
      <c r="D180" s="176">
        <f t="shared" si="14"/>
        <v>20</v>
      </c>
      <c r="E180" s="188"/>
    </row>
    <row r="181" spans="1:5" x14ac:dyDescent="0.25">
      <c r="A181" s="185">
        <v>45352</v>
      </c>
      <c r="B181" s="176">
        <v>1</v>
      </c>
      <c r="C181" s="176">
        <v>20</v>
      </c>
      <c r="D181" s="176">
        <f t="shared" ref="D181:D184" si="15">B181*C181</f>
        <v>20</v>
      </c>
      <c r="E181" s="188"/>
    </row>
    <row r="182" spans="1:5" x14ac:dyDescent="0.25">
      <c r="A182" s="185">
        <v>45353</v>
      </c>
      <c r="B182" s="176">
        <v>2</v>
      </c>
      <c r="C182" s="176">
        <v>20</v>
      </c>
      <c r="D182" s="176">
        <f t="shared" si="15"/>
        <v>40</v>
      </c>
      <c r="E182" s="188"/>
    </row>
    <row r="183" spans="1:5" x14ac:dyDescent="0.25">
      <c r="A183" s="185">
        <v>45355</v>
      </c>
      <c r="B183" s="176">
        <v>2</v>
      </c>
      <c r="C183" s="176">
        <v>20</v>
      </c>
      <c r="D183" s="176">
        <f t="shared" si="15"/>
        <v>40</v>
      </c>
      <c r="E183" s="188"/>
    </row>
    <row r="184" spans="1:5" x14ac:dyDescent="0.25">
      <c r="A184" s="185">
        <v>45356</v>
      </c>
      <c r="B184" s="176"/>
      <c r="C184" s="176"/>
      <c r="D184" s="176">
        <f t="shared" si="15"/>
        <v>0</v>
      </c>
      <c r="E184" s="188" t="s">
        <v>378</v>
      </c>
    </row>
    <row r="185" spans="1:5" x14ac:dyDescent="0.25">
      <c r="A185" s="185">
        <v>45356</v>
      </c>
      <c r="B185" s="176">
        <v>10</v>
      </c>
      <c r="C185" s="176">
        <v>20</v>
      </c>
      <c r="D185" s="176">
        <f t="shared" ref="D185:D186" si="16">B185*C185</f>
        <v>200</v>
      </c>
      <c r="E185" s="176"/>
    </row>
    <row r="186" spans="1:5" x14ac:dyDescent="0.25">
      <c r="A186" s="185">
        <v>45358</v>
      </c>
      <c r="B186" s="176"/>
      <c r="C186" s="176"/>
      <c r="D186" s="176">
        <f t="shared" si="16"/>
        <v>0</v>
      </c>
      <c r="E186" s="188" t="s">
        <v>377</v>
      </c>
    </row>
    <row r="187" spans="1:5" x14ac:dyDescent="0.25">
      <c r="A187" s="185">
        <v>45358</v>
      </c>
      <c r="B187" s="176">
        <v>2</v>
      </c>
      <c r="C187" s="176">
        <v>20</v>
      </c>
      <c r="D187" s="176">
        <f t="shared" ref="D187" si="17">B187*C187</f>
        <v>40</v>
      </c>
      <c r="E187" s="188"/>
    </row>
    <row r="188" spans="1:5" x14ac:dyDescent="0.25">
      <c r="A188" s="185">
        <v>45362</v>
      </c>
      <c r="B188" s="176">
        <v>3</v>
      </c>
      <c r="C188" s="176">
        <v>20</v>
      </c>
      <c r="D188" s="176">
        <f>B188*C188</f>
        <v>60</v>
      </c>
      <c r="E188" s="188"/>
    </row>
    <row r="189" spans="1:5" x14ac:dyDescent="0.25">
      <c r="D189" s="177">
        <f>SUM(D179:D187)</f>
        <v>400</v>
      </c>
    </row>
    <row r="190" spans="1:5" x14ac:dyDescent="0.25">
      <c r="A190" s="185">
        <v>45365</v>
      </c>
      <c r="B190" s="176">
        <v>3</v>
      </c>
      <c r="C190" s="176">
        <v>20</v>
      </c>
      <c r="D190" s="176">
        <f t="shared" ref="D190:D201" si="18">B190*C190</f>
        <v>60</v>
      </c>
      <c r="E190" s="188"/>
    </row>
    <row r="191" spans="1:5" x14ac:dyDescent="0.25">
      <c r="A191" s="185">
        <v>45369</v>
      </c>
      <c r="B191" s="176">
        <v>1</v>
      </c>
      <c r="C191" s="176">
        <v>20</v>
      </c>
      <c r="D191" s="176">
        <f t="shared" si="18"/>
        <v>20</v>
      </c>
      <c r="E191" s="188"/>
    </row>
    <row r="192" spans="1:5" x14ac:dyDescent="0.25">
      <c r="A192" s="185">
        <v>45372</v>
      </c>
      <c r="B192" s="176">
        <v>1</v>
      </c>
      <c r="C192" s="176">
        <v>20</v>
      </c>
      <c r="D192" s="176">
        <f t="shared" si="18"/>
        <v>20</v>
      </c>
      <c r="E192" s="188"/>
    </row>
    <row r="193" spans="1:5" x14ac:dyDescent="0.25">
      <c r="A193" s="185">
        <v>45381</v>
      </c>
      <c r="B193" s="176">
        <v>4</v>
      </c>
      <c r="C193" s="176">
        <v>20</v>
      </c>
      <c r="D193" s="176">
        <f t="shared" si="18"/>
        <v>80</v>
      </c>
      <c r="E193" s="188"/>
    </row>
    <row r="194" spans="1:5" x14ac:dyDescent="0.25">
      <c r="A194" s="185">
        <v>45383</v>
      </c>
      <c r="B194" s="176"/>
      <c r="C194" s="176"/>
      <c r="D194" s="176">
        <f t="shared" si="18"/>
        <v>0</v>
      </c>
      <c r="E194" s="188" t="s">
        <v>422</v>
      </c>
    </row>
    <row r="195" spans="1:5" x14ac:dyDescent="0.25">
      <c r="A195" s="185">
        <v>45383</v>
      </c>
      <c r="B195" s="176">
        <v>2</v>
      </c>
      <c r="C195" s="176">
        <v>20</v>
      </c>
      <c r="D195" s="176">
        <f t="shared" si="18"/>
        <v>40</v>
      </c>
      <c r="E195" s="188"/>
    </row>
    <row r="196" spans="1:5" x14ac:dyDescent="0.25">
      <c r="A196" s="185">
        <v>45385</v>
      </c>
      <c r="B196" s="176">
        <v>1</v>
      </c>
      <c r="C196" s="176">
        <v>20</v>
      </c>
      <c r="D196" s="176">
        <f t="shared" si="18"/>
        <v>20</v>
      </c>
      <c r="E196" s="176"/>
    </row>
    <row r="197" spans="1:5" x14ac:dyDescent="0.25">
      <c r="A197" s="185">
        <v>45390</v>
      </c>
      <c r="B197" s="176">
        <v>2</v>
      </c>
      <c r="C197" s="176">
        <v>20</v>
      </c>
      <c r="D197" s="176">
        <f t="shared" si="18"/>
        <v>40</v>
      </c>
      <c r="E197" s="188"/>
    </row>
    <row r="198" spans="1:5" x14ac:dyDescent="0.25">
      <c r="A198" s="185">
        <v>45391</v>
      </c>
      <c r="B198" s="176">
        <v>8</v>
      </c>
      <c r="C198" s="176">
        <v>20</v>
      </c>
      <c r="D198" s="176">
        <f t="shared" si="18"/>
        <v>160</v>
      </c>
      <c r="E198" s="188"/>
    </row>
    <row r="199" spans="1:5" x14ac:dyDescent="0.25">
      <c r="D199" s="177">
        <f>SUM(D190:D198)</f>
        <v>440</v>
      </c>
    </row>
    <row r="200" spans="1:5" x14ac:dyDescent="0.25">
      <c r="A200" s="185">
        <v>45385</v>
      </c>
      <c r="B200" s="176">
        <v>1</v>
      </c>
      <c r="C200" s="176">
        <v>20</v>
      </c>
      <c r="D200" s="176">
        <f t="shared" si="18"/>
        <v>20</v>
      </c>
      <c r="E200" s="188"/>
    </row>
    <row r="201" spans="1:5" x14ac:dyDescent="0.25">
      <c r="A201" s="185">
        <v>45387</v>
      </c>
      <c r="B201" s="176">
        <v>6</v>
      </c>
      <c r="C201" s="176">
        <v>20</v>
      </c>
      <c r="D201" s="176">
        <f t="shared" si="18"/>
        <v>120</v>
      </c>
      <c r="E201" s="188"/>
    </row>
    <row r="202" spans="1:5" x14ac:dyDescent="0.25">
      <c r="D202" s="177">
        <f>SUM(D200:D201)</f>
        <v>140</v>
      </c>
    </row>
    <row r="204" spans="1:5" x14ac:dyDescent="0.25">
      <c r="A204" s="271">
        <v>45338</v>
      </c>
      <c r="B204" s="176">
        <v>1</v>
      </c>
      <c r="C204" s="176">
        <v>20</v>
      </c>
      <c r="D204" s="179">
        <f>B204*C204</f>
        <v>20</v>
      </c>
      <c r="E204" s="188"/>
    </row>
    <row r="205" spans="1:5" x14ac:dyDescent="0.25">
      <c r="A205" s="271">
        <v>45390</v>
      </c>
      <c r="B205" s="176">
        <v>2</v>
      </c>
      <c r="C205" s="176">
        <v>20</v>
      </c>
      <c r="D205" s="179">
        <f t="shared" ref="D205:D215" si="19">B205*C205</f>
        <v>40</v>
      </c>
      <c r="E205" s="188"/>
    </row>
    <row r="206" spans="1:5" x14ac:dyDescent="0.25">
      <c r="A206" s="271">
        <v>45393</v>
      </c>
      <c r="B206" s="176">
        <v>4</v>
      </c>
      <c r="C206" s="176">
        <v>20</v>
      </c>
      <c r="D206" s="179">
        <f t="shared" si="19"/>
        <v>80</v>
      </c>
      <c r="E206" s="188"/>
    </row>
    <row r="207" spans="1:5" x14ac:dyDescent="0.25">
      <c r="A207" s="271">
        <v>45394</v>
      </c>
      <c r="B207" s="176">
        <v>4</v>
      </c>
      <c r="C207" s="176">
        <v>20</v>
      </c>
      <c r="D207" s="179">
        <f>B207*C207</f>
        <v>80</v>
      </c>
      <c r="E207" s="188"/>
    </row>
    <row r="208" spans="1:5" x14ac:dyDescent="0.25">
      <c r="A208" s="271">
        <v>45395</v>
      </c>
      <c r="B208" s="176">
        <v>7</v>
      </c>
      <c r="C208" s="176">
        <v>20</v>
      </c>
      <c r="D208" s="179">
        <f t="shared" si="19"/>
        <v>140</v>
      </c>
      <c r="E208" s="188"/>
    </row>
    <row r="209" spans="1:9" x14ac:dyDescent="0.25">
      <c r="A209" s="271">
        <v>45396</v>
      </c>
      <c r="B209" s="176">
        <v>5</v>
      </c>
      <c r="C209" s="176">
        <v>20</v>
      </c>
      <c r="D209" s="179">
        <f t="shared" si="19"/>
        <v>100</v>
      </c>
      <c r="E209" s="188"/>
    </row>
    <row r="210" spans="1:9" x14ac:dyDescent="0.25">
      <c r="A210" s="271">
        <v>45401</v>
      </c>
      <c r="B210" s="176">
        <v>2</v>
      </c>
      <c r="C210" s="176">
        <v>20</v>
      </c>
      <c r="D210" s="179">
        <f t="shared" si="19"/>
        <v>40</v>
      </c>
      <c r="E210" s="188"/>
    </row>
    <row r="211" spans="1:9" x14ac:dyDescent="0.25">
      <c r="A211" s="271">
        <v>45402</v>
      </c>
      <c r="B211" s="176">
        <v>1</v>
      </c>
      <c r="C211" s="176">
        <v>20</v>
      </c>
      <c r="D211" s="179">
        <f t="shared" si="19"/>
        <v>20</v>
      </c>
      <c r="E211" s="188"/>
    </row>
    <row r="212" spans="1:9" x14ac:dyDescent="0.25">
      <c r="A212" s="271">
        <v>45404</v>
      </c>
      <c r="B212" s="176">
        <v>6</v>
      </c>
      <c r="C212" s="176">
        <v>20</v>
      </c>
      <c r="D212" s="179">
        <f t="shared" si="19"/>
        <v>120</v>
      </c>
      <c r="E212" s="188"/>
    </row>
    <row r="213" spans="1:9" x14ac:dyDescent="0.25">
      <c r="A213" s="271">
        <v>45039</v>
      </c>
      <c r="B213" s="176">
        <v>1</v>
      </c>
      <c r="C213" s="176">
        <v>20</v>
      </c>
      <c r="D213" s="179">
        <f t="shared" si="19"/>
        <v>20</v>
      </c>
      <c r="E213" s="188"/>
    </row>
    <row r="214" spans="1:9" x14ac:dyDescent="0.25">
      <c r="A214" s="271">
        <v>45407</v>
      </c>
      <c r="B214" s="176">
        <v>1</v>
      </c>
      <c r="C214" s="176">
        <v>20</v>
      </c>
      <c r="D214" s="179">
        <f t="shared" si="19"/>
        <v>20</v>
      </c>
      <c r="E214" s="188"/>
    </row>
    <row r="215" spans="1:9" x14ac:dyDescent="0.25">
      <c r="A215" s="271">
        <v>45409</v>
      </c>
      <c r="B215" s="176">
        <v>2</v>
      </c>
      <c r="C215" s="176">
        <v>20</v>
      </c>
      <c r="D215" s="179">
        <f t="shared" si="19"/>
        <v>40</v>
      </c>
      <c r="E215" s="188"/>
    </row>
    <row r="216" spans="1:9" x14ac:dyDescent="0.25">
      <c r="A216" s="185">
        <v>45402</v>
      </c>
      <c r="B216" s="176"/>
      <c r="C216" s="176"/>
      <c r="D216" s="176">
        <v>0</v>
      </c>
      <c r="E216" s="188" t="s">
        <v>478</v>
      </c>
    </row>
    <row r="217" spans="1:9" x14ac:dyDescent="0.25">
      <c r="A217" s="185">
        <v>45404</v>
      </c>
      <c r="B217" s="176"/>
      <c r="C217" s="176"/>
      <c r="D217" s="176">
        <v>0</v>
      </c>
      <c r="E217" s="188" t="s">
        <v>478</v>
      </c>
    </row>
    <row r="218" spans="1:9" x14ac:dyDescent="0.25">
      <c r="A218" s="273"/>
      <c r="B218" s="180"/>
      <c r="C218" s="180"/>
      <c r="D218" s="182">
        <f>SUM(D204:D215)</f>
        <v>720</v>
      </c>
      <c r="E218" s="181"/>
    </row>
    <row r="220" spans="1:9" x14ac:dyDescent="0.25">
      <c r="A220" s="185">
        <v>45407</v>
      </c>
      <c r="B220" s="176">
        <v>1</v>
      </c>
      <c r="C220" s="176">
        <v>20</v>
      </c>
      <c r="D220" s="176">
        <f t="shared" ref="D220:D221" si="20">B220*C220</f>
        <v>20</v>
      </c>
      <c r="E220" s="188"/>
    </row>
    <row r="221" spans="1:9" x14ac:dyDescent="0.25">
      <c r="A221" s="185">
        <v>45416</v>
      </c>
      <c r="B221" s="176">
        <v>5</v>
      </c>
      <c r="C221" s="176">
        <v>20</v>
      </c>
      <c r="D221" s="176">
        <f t="shared" si="20"/>
        <v>100</v>
      </c>
      <c r="E221" s="188"/>
    </row>
    <row r="222" spans="1:9" x14ac:dyDescent="0.25">
      <c r="A222" s="185">
        <v>45417</v>
      </c>
      <c r="B222" s="176">
        <v>4</v>
      </c>
      <c r="C222" s="176">
        <v>20</v>
      </c>
      <c r="D222" s="176">
        <f t="shared" ref="D222" si="21">B222*C222</f>
        <v>80</v>
      </c>
      <c r="E222" s="188"/>
    </row>
    <row r="223" spans="1:9" x14ac:dyDescent="0.25">
      <c r="D223" s="177">
        <f>SUM(D220:D222)</f>
        <v>200</v>
      </c>
      <c r="G223" s="54">
        <f>D202+D199+D189+D178+D175+D171+D163+D150+D148+D143+D141+D127+D114+D105+D218+D223+D229</f>
        <v>26310</v>
      </c>
      <c r="H223" s="54">
        <v>1920</v>
      </c>
      <c r="I223" s="54">
        <f>G223+H223</f>
        <v>28230</v>
      </c>
    </row>
    <row r="225" spans="1:5" x14ac:dyDescent="0.25">
      <c r="A225" s="185">
        <v>45441</v>
      </c>
      <c r="B225" s="176">
        <v>2</v>
      </c>
      <c r="C225" s="176">
        <v>20</v>
      </c>
      <c r="D225" s="176">
        <f t="shared" ref="D225:D227" si="22">B225*C225</f>
        <v>40</v>
      </c>
      <c r="E225" s="188"/>
    </row>
    <row r="226" spans="1:5" x14ac:dyDescent="0.25">
      <c r="A226" s="185">
        <v>45443</v>
      </c>
      <c r="B226" s="176">
        <v>2</v>
      </c>
      <c r="C226" s="176">
        <v>20</v>
      </c>
      <c r="D226" s="176">
        <f t="shared" si="22"/>
        <v>40</v>
      </c>
      <c r="E226" s="188"/>
    </row>
    <row r="227" spans="1:5" x14ac:dyDescent="0.25">
      <c r="A227" s="185">
        <v>45444</v>
      </c>
      <c r="B227" s="176">
        <v>2</v>
      </c>
      <c r="C227" s="176">
        <v>20</v>
      </c>
      <c r="D227" s="176">
        <f t="shared" si="22"/>
        <v>40</v>
      </c>
      <c r="E227" s="188"/>
    </row>
    <row r="228" spans="1:5" x14ac:dyDescent="0.25">
      <c r="A228" s="185">
        <v>45446</v>
      </c>
      <c r="B228" s="176">
        <v>2</v>
      </c>
      <c r="C228" s="176">
        <v>20</v>
      </c>
      <c r="D228" s="176">
        <f t="shared" ref="D228" si="23">B228*C228</f>
        <v>40</v>
      </c>
      <c r="E228" s="188"/>
    </row>
    <row r="229" spans="1:5" x14ac:dyDescent="0.25">
      <c r="D229" s="177">
        <f>SUM(D225:D228)</f>
        <v>160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5913C-83DB-425C-9CF6-F49421361FCC}">
  <sheetPr>
    <tabColor rgb="FF00B0F0"/>
  </sheetPr>
  <dimension ref="A1:F128"/>
  <sheetViews>
    <sheetView workbookViewId="0">
      <pane ySplit="2" topLeftCell="A9" activePane="bottomLeft" state="frozen"/>
      <selection activeCell="A2" sqref="A2:E15"/>
      <selection pane="bottomLeft" activeCell="E99" activeCellId="1" sqref="E54 E99"/>
    </sheetView>
  </sheetViews>
  <sheetFormatPr defaultColWidth="8.85546875" defaultRowHeight="15" x14ac:dyDescent="0.25"/>
  <cols>
    <col min="1" max="1" width="8.85546875" style="114"/>
    <col min="2" max="2" width="15.140625" style="114" customWidth="1"/>
    <col min="3" max="4" width="13.28515625" style="114" customWidth="1"/>
    <col min="5" max="5" width="15.7109375" style="114" customWidth="1"/>
    <col min="6" max="6" width="21.7109375" style="114" customWidth="1"/>
    <col min="7" max="16384" width="8.85546875" style="114"/>
  </cols>
  <sheetData>
    <row r="1" spans="1:6" x14ac:dyDescent="0.25">
      <c r="A1" s="641" t="s">
        <v>149</v>
      </c>
      <c r="B1" s="641"/>
      <c r="C1" s="641"/>
      <c r="D1" s="641"/>
      <c r="E1" s="641"/>
      <c r="F1" s="641"/>
    </row>
    <row r="2" spans="1:6" x14ac:dyDescent="0.25">
      <c r="A2" s="109" t="s">
        <v>29</v>
      </c>
      <c r="B2" s="109" t="s">
        <v>10</v>
      </c>
      <c r="C2" s="109" t="s">
        <v>11</v>
      </c>
      <c r="D2" s="109" t="s">
        <v>150</v>
      </c>
      <c r="E2" s="109" t="s">
        <v>48</v>
      </c>
      <c r="F2" s="109" t="s">
        <v>49</v>
      </c>
    </row>
    <row r="3" spans="1:6" x14ac:dyDescent="0.25">
      <c r="A3" s="110">
        <v>1</v>
      </c>
      <c r="B3" s="111">
        <v>45151</v>
      </c>
      <c r="C3" s="110" t="s">
        <v>151</v>
      </c>
      <c r="D3" s="110" t="s">
        <v>152</v>
      </c>
      <c r="E3" s="112">
        <v>35</v>
      </c>
      <c r="F3" s="110">
        <v>2525539</v>
      </c>
    </row>
    <row r="4" spans="1:6" x14ac:dyDescent="0.25">
      <c r="A4" s="110">
        <v>2</v>
      </c>
      <c r="B4" s="111">
        <v>45150</v>
      </c>
      <c r="C4" s="110" t="s">
        <v>151</v>
      </c>
      <c r="D4" s="110" t="s">
        <v>152</v>
      </c>
      <c r="E4" s="112">
        <v>35</v>
      </c>
      <c r="F4" s="110">
        <v>2525537</v>
      </c>
    </row>
    <row r="5" spans="1:6" x14ac:dyDescent="0.25">
      <c r="A5" s="110">
        <v>3</v>
      </c>
      <c r="B5" s="111">
        <v>45151</v>
      </c>
      <c r="C5" s="110" t="s">
        <v>151</v>
      </c>
      <c r="D5" s="110" t="s">
        <v>152</v>
      </c>
      <c r="E5" s="112">
        <v>35</v>
      </c>
      <c r="F5" s="110">
        <v>2525538</v>
      </c>
    </row>
    <row r="6" spans="1:6" x14ac:dyDescent="0.25">
      <c r="A6" s="110">
        <v>4</v>
      </c>
      <c r="B6" s="111">
        <v>45149</v>
      </c>
      <c r="C6" s="110" t="s">
        <v>151</v>
      </c>
      <c r="D6" s="110" t="s">
        <v>152</v>
      </c>
      <c r="E6" s="112">
        <v>35</v>
      </c>
      <c r="F6" s="110">
        <v>2525530</v>
      </c>
    </row>
    <row r="7" spans="1:6" x14ac:dyDescent="0.25">
      <c r="A7" s="110">
        <v>5</v>
      </c>
      <c r="B7" s="111">
        <v>45149</v>
      </c>
      <c r="C7" s="110" t="s">
        <v>151</v>
      </c>
      <c r="D7" s="110" t="s">
        <v>152</v>
      </c>
      <c r="E7" s="112">
        <v>35</v>
      </c>
      <c r="F7" s="110">
        <v>2525532</v>
      </c>
    </row>
    <row r="8" spans="1:6" x14ac:dyDescent="0.25">
      <c r="A8" s="110">
        <v>6</v>
      </c>
      <c r="B8" s="111">
        <v>45149</v>
      </c>
      <c r="C8" s="110" t="s">
        <v>151</v>
      </c>
      <c r="D8" s="110" t="s">
        <v>152</v>
      </c>
      <c r="E8" s="112">
        <v>35</v>
      </c>
      <c r="F8" s="110">
        <v>2525529</v>
      </c>
    </row>
    <row r="9" spans="1:6" x14ac:dyDescent="0.25">
      <c r="A9" s="110">
        <v>7</v>
      </c>
      <c r="B9" s="111">
        <v>45153</v>
      </c>
      <c r="C9" s="110" t="s">
        <v>153</v>
      </c>
      <c r="D9" s="110" t="s">
        <v>152</v>
      </c>
      <c r="E9" s="112">
        <v>35</v>
      </c>
      <c r="F9" s="110">
        <v>2525546</v>
      </c>
    </row>
    <row r="10" spans="1:6" x14ac:dyDescent="0.25">
      <c r="A10" s="110">
        <v>8</v>
      </c>
      <c r="B10" s="111">
        <v>45153</v>
      </c>
      <c r="C10" s="110" t="s">
        <v>153</v>
      </c>
      <c r="D10" s="110" t="s">
        <v>152</v>
      </c>
      <c r="E10" s="112">
        <v>35</v>
      </c>
      <c r="F10" s="110">
        <v>2525545</v>
      </c>
    </row>
    <row r="11" spans="1:6" x14ac:dyDescent="0.25">
      <c r="A11" s="110">
        <v>9</v>
      </c>
      <c r="B11" s="111">
        <v>45152</v>
      </c>
      <c r="C11" s="110" t="s">
        <v>153</v>
      </c>
      <c r="D11" s="110" t="s">
        <v>152</v>
      </c>
      <c r="E11" s="112">
        <v>35</v>
      </c>
      <c r="F11" s="110">
        <v>2525544</v>
      </c>
    </row>
    <row r="12" spans="1:6" x14ac:dyDescent="0.25">
      <c r="A12" s="110">
        <v>10</v>
      </c>
      <c r="B12" s="111">
        <v>45152</v>
      </c>
      <c r="C12" s="110" t="s">
        <v>151</v>
      </c>
      <c r="D12" s="110" t="s">
        <v>152</v>
      </c>
      <c r="E12" s="112">
        <v>35</v>
      </c>
      <c r="F12" s="110">
        <v>2525541</v>
      </c>
    </row>
    <row r="13" spans="1:6" x14ac:dyDescent="0.25">
      <c r="A13" s="110">
        <v>11</v>
      </c>
      <c r="B13" s="111">
        <v>45149</v>
      </c>
      <c r="C13" s="110" t="s">
        <v>151</v>
      </c>
      <c r="D13" s="110" t="s">
        <v>152</v>
      </c>
      <c r="E13" s="112">
        <v>35</v>
      </c>
      <c r="F13" s="110">
        <v>2525533</v>
      </c>
    </row>
    <row r="14" spans="1:6" x14ac:dyDescent="0.25">
      <c r="A14" s="110">
        <v>12</v>
      </c>
      <c r="B14" s="111">
        <v>45152</v>
      </c>
      <c r="C14" s="110" t="s">
        <v>151</v>
      </c>
      <c r="D14" s="110" t="s">
        <v>152</v>
      </c>
      <c r="E14" s="112">
        <v>35</v>
      </c>
      <c r="F14" s="110">
        <v>2525534</v>
      </c>
    </row>
    <row r="15" spans="1:6" x14ac:dyDescent="0.25">
      <c r="A15" s="110">
        <v>13</v>
      </c>
      <c r="B15" s="111">
        <v>45152</v>
      </c>
      <c r="C15" s="110" t="s">
        <v>151</v>
      </c>
      <c r="D15" s="110" t="s">
        <v>152</v>
      </c>
      <c r="E15" s="112">
        <v>35</v>
      </c>
      <c r="F15" s="110">
        <v>2525552</v>
      </c>
    </row>
    <row r="16" spans="1:6" x14ac:dyDescent="0.25">
      <c r="A16" s="110">
        <v>14</v>
      </c>
      <c r="B16" s="111">
        <v>45152</v>
      </c>
      <c r="C16" s="110" t="s">
        <v>151</v>
      </c>
      <c r="D16" s="110" t="s">
        <v>152</v>
      </c>
      <c r="E16" s="112">
        <v>35</v>
      </c>
      <c r="F16" s="110">
        <v>2255542</v>
      </c>
    </row>
    <row r="17" spans="1:6" x14ac:dyDescent="0.25">
      <c r="A17" s="110">
        <v>15</v>
      </c>
      <c r="B17" s="111">
        <v>45154</v>
      </c>
      <c r="C17" s="110" t="s">
        <v>151</v>
      </c>
      <c r="D17" s="110" t="s">
        <v>152</v>
      </c>
      <c r="E17" s="112">
        <v>35</v>
      </c>
      <c r="F17" s="110">
        <v>2525543</v>
      </c>
    </row>
    <row r="18" spans="1:6" x14ac:dyDescent="0.25">
      <c r="A18" s="110">
        <v>16</v>
      </c>
      <c r="B18" s="111">
        <v>45154</v>
      </c>
      <c r="C18" s="110" t="s">
        <v>153</v>
      </c>
      <c r="D18" s="110" t="s">
        <v>152</v>
      </c>
      <c r="E18" s="112">
        <v>35</v>
      </c>
      <c r="F18" s="110">
        <v>2525548</v>
      </c>
    </row>
    <row r="19" spans="1:6" x14ac:dyDescent="0.25">
      <c r="A19" s="110">
        <v>17</v>
      </c>
      <c r="B19" s="111">
        <v>45151</v>
      </c>
      <c r="C19" s="110" t="s">
        <v>153</v>
      </c>
      <c r="D19" s="110" t="s">
        <v>152</v>
      </c>
      <c r="E19" s="112">
        <v>35</v>
      </c>
      <c r="F19" s="110">
        <v>2525549</v>
      </c>
    </row>
    <row r="20" spans="1:6" x14ac:dyDescent="0.25">
      <c r="A20" s="110">
        <v>18</v>
      </c>
      <c r="B20" s="111">
        <v>45155</v>
      </c>
      <c r="C20" s="110" t="s">
        <v>151</v>
      </c>
      <c r="D20" s="110" t="s">
        <v>152</v>
      </c>
      <c r="E20" s="112">
        <v>35</v>
      </c>
      <c r="F20" s="110">
        <v>2525540</v>
      </c>
    </row>
    <row r="21" spans="1:6" x14ac:dyDescent="0.25">
      <c r="A21" s="110">
        <v>19</v>
      </c>
      <c r="B21" s="111">
        <v>45150</v>
      </c>
      <c r="C21" s="110" t="s">
        <v>153</v>
      </c>
      <c r="D21" s="110" t="s">
        <v>152</v>
      </c>
      <c r="E21" s="112">
        <v>35</v>
      </c>
      <c r="F21" s="110">
        <v>2525560</v>
      </c>
    </row>
    <row r="22" spans="1:6" x14ac:dyDescent="0.25">
      <c r="A22" s="110">
        <v>20</v>
      </c>
      <c r="B22" s="111">
        <v>45151</v>
      </c>
      <c r="C22" s="110" t="s">
        <v>154</v>
      </c>
      <c r="D22" s="110" t="s">
        <v>152</v>
      </c>
      <c r="E22" s="112">
        <v>35</v>
      </c>
      <c r="F22" s="110">
        <v>2525565</v>
      </c>
    </row>
    <row r="23" spans="1:6" x14ac:dyDescent="0.25">
      <c r="A23" s="110">
        <v>21</v>
      </c>
      <c r="B23" s="111">
        <v>45151</v>
      </c>
      <c r="C23" s="110" t="s">
        <v>154</v>
      </c>
      <c r="D23" s="110" t="s">
        <v>152</v>
      </c>
      <c r="E23" s="112">
        <v>35</v>
      </c>
      <c r="F23" s="110">
        <v>2525566</v>
      </c>
    </row>
    <row r="24" spans="1:6" x14ac:dyDescent="0.25">
      <c r="A24" s="110">
        <v>22</v>
      </c>
      <c r="B24" s="111">
        <v>45152</v>
      </c>
      <c r="C24" s="110" t="s">
        <v>154</v>
      </c>
      <c r="D24" s="110" t="s">
        <v>152</v>
      </c>
      <c r="E24" s="112">
        <v>35</v>
      </c>
      <c r="F24" s="110">
        <v>2525568</v>
      </c>
    </row>
    <row r="25" spans="1:6" x14ac:dyDescent="0.25">
      <c r="A25" s="110">
        <v>23</v>
      </c>
      <c r="B25" s="111">
        <v>45151</v>
      </c>
      <c r="C25" s="110" t="s">
        <v>154</v>
      </c>
      <c r="D25" s="110" t="s">
        <v>152</v>
      </c>
      <c r="E25" s="112">
        <v>35</v>
      </c>
      <c r="F25" s="110">
        <v>2525569</v>
      </c>
    </row>
    <row r="26" spans="1:6" x14ac:dyDescent="0.25">
      <c r="A26" s="110">
        <v>24</v>
      </c>
      <c r="B26" s="111">
        <v>45149</v>
      </c>
      <c r="C26" s="110" t="s">
        <v>154</v>
      </c>
      <c r="D26" s="110" t="s">
        <v>152</v>
      </c>
      <c r="E26" s="112">
        <v>35</v>
      </c>
      <c r="F26" s="110">
        <v>2525567</v>
      </c>
    </row>
    <row r="27" spans="1:6" x14ac:dyDescent="0.25">
      <c r="A27" s="110">
        <v>25</v>
      </c>
      <c r="B27" s="111">
        <v>45149</v>
      </c>
      <c r="C27" s="110" t="s">
        <v>153</v>
      </c>
      <c r="D27" s="110" t="s">
        <v>152</v>
      </c>
      <c r="E27" s="112">
        <v>35</v>
      </c>
      <c r="F27" s="110">
        <v>2525550</v>
      </c>
    </row>
    <row r="28" spans="1:6" x14ac:dyDescent="0.25">
      <c r="A28" s="110">
        <v>26</v>
      </c>
      <c r="B28" s="111">
        <v>45155</v>
      </c>
      <c r="C28" s="110" t="s">
        <v>153</v>
      </c>
      <c r="D28" s="110" t="s">
        <v>152</v>
      </c>
      <c r="E28" s="112">
        <v>35</v>
      </c>
      <c r="F28" s="110">
        <v>2525551</v>
      </c>
    </row>
    <row r="29" spans="1:6" x14ac:dyDescent="0.25">
      <c r="A29" s="110">
        <v>27</v>
      </c>
      <c r="B29" s="111">
        <v>45149</v>
      </c>
      <c r="C29" s="110" t="s">
        <v>153</v>
      </c>
      <c r="D29" s="110" t="s">
        <v>152</v>
      </c>
      <c r="E29" s="112">
        <v>35</v>
      </c>
      <c r="F29" s="110">
        <v>2525561</v>
      </c>
    </row>
    <row r="30" spans="1:6" x14ac:dyDescent="0.25">
      <c r="A30" s="110">
        <v>28</v>
      </c>
      <c r="B30" s="111">
        <v>45149</v>
      </c>
      <c r="C30" s="110" t="s">
        <v>154</v>
      </c>
      <c r="D30" s="110" t="s">
        <v>152</v>
      </c>
      <c r="E30" s="112">
        <v>35</v>
      </c>
      <c r="F30" s="110">
        <v>2525562</v>
      </c>
    </row>
    <row r="31" spans="1:6" x14ac:dyDescent="0.25">
      <c r="A31" s="110">
        <v>29</v>
      </c>
      <c r="B31" s="111">
        <v>45150</v>
      </c>
      <c r="C31" s="110" t="s">
        <v>154</v>
      </c>
      <c r="D31" s="110" t="s">
        <v>152</v>
      </c>
      <c r="E31" s="112">
        <v>35</v>
      </c>
      <c r="F31" s="110">
        <v>2525563</v>
      </c>
    </row>
    <row r="32" spans="1:6" x14ac:dyDescent="0.25">
      <c r="A32" s="110">
        <v>30</v>
      </c>
      <c r="B32" s="111">
        <v>45151</v>
      </c>
      <c r="C32" s="110" t="s">
        <v>154</v>
      </c>
      <c r="D32" s="110" t="s">
        <v>152</v>
      </c>
      <c r="E32" s="112">
        <v>35</v>
      </c>
      <c r="F32" s="110">
        <v>2525564</v>
      </c>
    </row>
    <row r="33" spans="1:6" x14ac:dyDescent="0.25">
      <c r="A33" s="110">
        <v>31</v>
      </c>
      <c r="B33" s="111">
        <v>45152</v>
      </c>
      <c r="C33" s="110" t="s">
        <v>153</v>
      </c>
      <c r="D33" s="110" t="s">
        <v>152</v>
      </c>
      <c r="E33" s="112">
        <v>35</v>
      </c>
      <c r="F33" s="110">
        <v>2525557</v>
      </c>
    </row>
    <row r="34" spans="1:6" x14ac:dyDescent="0.25">
      <c r="A34" s="110">
        <v>32</v>
      </c>
      <c r="B34" s="111">
        <v>45150</v>
      </c>
      <c r="C34" s="110" t="s">
        <v>153</v>
      </c>
      <c r="D34" s="110" t="s">
        <v>152</v>
      </c>
      <c r="E34" s="112">
        <v>35</v>
      </c>
      <c r="F34" s="110">
        <v>2525558</v>
      </c>
    </row>
    <row r="35" spans="1:6" x14ac:dyDescent="0.25">
      <c r="A35" s="110">
        <v>33</v>
      </c>
      <c r="B35" s="111">
        <v>45150</v>
      </c>
      <c r="C35" s="110" t="s">
        <v>153</v>
      </c>
      <c r="D35" s="110" t="s">
        <v>152</v>
      </c>
      <c r="E35" s="112">
        <v>35</v>
      </c>
      <c r="F35" s="110">
        <v>2525553</v>
      </c>
    </row>
    <row r="36" spans="1:6" x14ac:dyDescent="0.25">
      <c r="A36" s="110">
        <v>34</v>
      </c>
      <c r="B36" s="111">
        <v>45151</v>
      </c>
      <c r="C36" s="110" t="s">
        <v>153</v>
      </c>
      <c r="D36" s="110" t="s">
        <v>152</v>
      </c>
      <c r="E36" s="112">
        <v>35</v>
      </c>
      <c r="F36" s="110">
        <v>2525554</v>
      </c>
    </row>
    <row r="37" spans="1:6" x14ac:dyDescent="0.25">
      <c r="A37" s="110">
        <v>35</v>
      </c>
      <c r="B37" s="111">
        <v>45155</v>
      </c>
      <c r="C37" s="110" t="s">
        <v>153</v>
      </c>
      <c r="D37" s="110" t="s">
        <v>152</v>
      </c>
      <c r="E37" s="112">
        <v>35</v>
      </c>
      <c r="F37" s="110">
        <v>2525555</v>
      </c>
    </row>
    <row r="38" spans="1:6" x14ac:dyDescent="0.25">
      <c r="A38" s="110">
        <v>36</v>
      </c>
      <c r="B38" s="111">
        <v>45154</v>
      </c>
      <c r="C38" s="110" t="s">
        <v>153</v>
      </c>
      <c r="D38" s="110" t="s">
        <v>152</v>
      </c>
      <c r="E38" s="112">
        <v>35</v>
      </c>
      <c r="F38" s="110">
        <v>2525559</v>
      </c>
    </row>
    <row r="39" spans="1:6" x14ac:dyDescent="0.25">
      <c r="A39" s="110">
        <v>37</v>
      </c>
      <c r="B39" s="111">
        <v>45149</v>
      </c>
      <c r="C39" s="110" t="s">
        <v>154</v>
      </c>
      <c r="D39" s="110" t="s">
        <v>152</v>
      </c>
      <c r="E39" s="112">
        <v>35</v>
      </c>
      <c r="F39" s="110">
        <v>2525575</v>
      </c>
    </row>
    <row r="40" spans="1:6" x14ac:dyDescent="0.25">
      <c r="A40" s="110">
        <v>38</v>
      </c>
      <c r="B40" s="111">
        <v>45150</v>
      </c>
      <c r="C40" s="110" t="s">
        <v>151</v>
      </c>
      <c r="D40" s="110" t="s">
        <v>152</v>
      </c>
      <c r="E40" s="112">
        <v>35</v>
      </c>
      <c r="F40" s="110">
        <v>2525531</v>
      </c>
    </row>
    <row r="41" spans="1:6" x14ac:dyDescent="0.25">
      <c r="A41" s="110">
        <v>39</v>
      </c>
      <c r="B41" s="111">
        <v>45150</v>
      </c>
      <c r="C41" s="110" t="s">
        <v>151</v>
      </c>
      <c r="D41" s="110" t="s">
        <v>152</v>
      </c>
      <c r="E41" s="112">
        <v>35</v>
      </c>
      <c r="F41" s="110">
        <v>2525535</v>
      </c>
    </row>
    <row r="42" spans="1:6" x14ac:dyDescent="0.25">
      <c r="A42" s="110">
        <v>40</v>
      </c>
      <c r="B42" s="111">
        <v>45153</v>
      </c>
      <c r="C42" s="110" t="s">
        <v>151</v>
      </c>
      <c r="D42" s="110" t="s">
        <v>152</v>
      </c>
      <c r="E42" s="112">
        <v>35</v>
      </c>
      <c r="F42" s="110">
        <v>2525536</v>
      </c>
    </row>
    <row r="43" spans="1:6" x14ac:dyDescent="0.25">
      <c r="A43" s="110">
        <v>41</v>
      </c>
      <c r="B43" s="111">
        <v>45151</v>
      </c>
      <c r="C43" s="110" t="s">
        <v>153</v>
      </c>
      <c r="D43" s="110" t="s">
        <v>152</v>
      </c>
      <c r="E43" s="112">
        <v>35</v>
      </c>
      <c r="F43" s="110">
        <v>2525547</v>
      </c>
    </row>
    <row r="44" spans="1:6" x14ac:dyDescent="0.25">
      <c r="A44" s="110">
        <v>42</v>
      </c>
      <c r="B44" s="111">
        <v>45153</v>
      </c>
      <c r="C44" s="110" t="s">
        <v>153</v>
      </c>
      <c r="D44" s="110" t="s">
        <v>152</v>
      </c>
      <c r="E44" s="112">
        <v>35</v>
      </c>
      <c r="F44" s="110">
        <v>2525556</v>
      </c>
    </row>
    <row r="45" spans="1:6" x14ac:dyDescent="0.25">
      <c r="A45" s="110">
        <v>43</v>
      </c>
      <c r="B45" s="111">
        <v>45155</v>
      </c>
      <c r="C45" s="110" t="s">
        <v>154</v>
      </c>
      <c r="D45" s="110" t="s">
        <v>152</v>
      </c>
      <c r="E45" s="112">
        <v>35</v>
      </c>
      <c r="F45" s="110">
        <v>2525572</v>
      </c>
    </row>
    <row r="46" spans="1:6" x14ac:dyDescent="0.25">
      <c r="A46" s="110">
        <v>44</v>
      </c>
      <c r="B46" s="111">
        <v>45155</v>
      </c>
      <c r="C46" s="110" t="s">
        <v>154</v>
      </c>
      <c r="D46" s="110" t="s">
        <v>152</v>
      </c>
      <c r="E46" s="112">
        <v>35</v>
      </c>
      <c r="F46" s="110">
        <v>2525579</v>
      </c>
    </row>
    <row r="47" spans="1:6" x14ac:dyDescent="0.25">
      <c r="A47" s="110">
        <v>45</v>
      </c>
      <c r="B47" s="111">
        <v>45155</v>
      </c>
      <c r="C47" s="110" t="s">
        <v>154</v>
      </c>
      <c r="D47" s="110" t="s">
        <v>152</v>
      </c>
      <c r="E47" s="112">
        <v>35</v>
      </c>
      <c r="F47" s="110">
        <v>2525578</v>
      </c>
    </row>
    <row r="48" spans="1:6" x14ac:dyDescent="0.25">
      <c r="A48" s="110">
        <v>46</v>
      </c>
      <c r="B48" s="111">
        <v>45155</v>
      </c>
      <c r="C48" s="110" t="s">
        <v>154</v>
      </c>
      <c r="D48" s="110" t="s">
        <v>152</v>
      </c>
      <c r="E48" s="112">
        <v>35</v>
      </c>
      <c r="F48" s="110">
        <v>2525577</v>
      </c>
    </row>
    <row r="49" spans="1:6" x14ac:dyDescent="0.25">
      <c r="A49" s="110">
        <v>47</v>
      </c>
      <c r="B49" s="111">
        <v>45155</v>
      </c>
      <c r="C49" s="110" t="s">
        <v>154</v>
      </c>
      <c r="D49" s="110" t="s">
        <v>152</v>
      </c>
      <c r="E49" s="112">
        <v>35</v>
      </c>
      <c r="F49" s="110">
        <v>2525576</v>
      </c>
    </row>
    <row r="50" spans="1:6" x14ac:dyDescent="0.25">
      <c r="A50" s="110">
        <v>48</v>
      </c>
      <c r="B50" s="111">
        <v>45154</v>
      </c>
      <c r="C50" s="110" t="s">
        <v>154</v>
      </c>
      <c r="D50" s="110" t="s">
        <v>152</v>
      </c>
      <c r="E50" s="112">
        <v>35</v>
      </c>
      <c r="F50" s="110">
        <v>2525574</v>
      </c>
    </row>
    <row r="51" spans="1:6" x14ac:dyDescent="0.25">
      <c r="A51" s="110">
        <v>49</v>
      </c>
      <c r="B51" s="111">
        <v>45152</v>
      </c>
      <c r="C51" s="110" t="s">
        <v>154</v>
      </c>
      <c r="D51" s="110" t="s">
        <v>152</v>
      </c>
      <c r="E51" s="112">
        <v>35</v>
      </c>
      <c r="F51" s="110">
        <v>2525570</v>
      </c>
    </row>
    <row r="52" spans="1:6" x14ac:dyDescent="0.25">
      <c r="A52" s="110">
        <v>50</v>
      </c>
      <c r="B52" s="111">
        <v>45153</v>
      </c>
      <c r="C52" s="110" t="s">
        <v>154</v>
      </c>
      <c r="D52" s="110" t="s">
        <v>152</v>
      </c>
      <c r="E52" s="112">
        <v>35</v>
      </c>
      <c r="F52" s="110">
        <v>2525571</v>
      </c>
    </row>
    <row r="53" spans="1:6" x14ac:dyDescent="0.25">
      <c r="A53" s="110">
        <v>51</v>
      </c>
      <c r="B53" s="111">
        <v>45153</v>
      </c>
      <c r="C53" s="110" t="s">
        <v>154</v>
      </c>
      <c r="D53" s="110" t="s">
        <v>152</v>
      </c>
      <c r="E53" s="112">
        <v>35</v>
      </c>
      <c r="F53" s="110">
        <v>2525573</v>
      </c>
    </row>
    <row r="54" spans="1:6" x14ac:dyDescent="0.25">
      <c r="B54" s="115"/>
      <c r="E54" s="121">
        <f>SUM(E3:E53)</f>
        <v>1785</v>
      </c>
    </row>
    <row r="55" spans="1:6" x14ac:dyDescent="0.25">
      <c r="A55" s="109" t="s">
        <v>29</v>
      </c>
      <c r="B55" s="117" t="s">
        <v>10</v>
      </c>
      <c r="C55" s="109" t="s">
        <v>11</v>
      </c>
      <c r="D55" s="109" t="s">
        <v>150</v>
      </c>
      <c r="E55" s="118" t="s">
        <v>48</v>
      </c>
      <c r="F55" s="109" t="s">
        <v>49</v>
      </c>
    </row>
    <row r="56" spans="1:6" x14ac:dyDescent="0.25">
      <c r="A56" s="110">
        <v>1</v>
      </c>
      <c r="B56" s="111">
        <v>45168</v>
      </c>
      <c r="C56" s="110" t="s">
        <v>153</v>
      </c>
      <c r="D56" s="110" t="s">
        <v>152</v>
      </c>
      <c r="E56" s="119">
        <v>35</v>
      </c>
      <c r="F56" s="110">
        <v>2543728</v>
      </c>
    </row>
    <row r="57" spans="1:6" x14ac:dyDescent="0.25">
      <c r="A57" s="110">
        <v>2</v>
      </c>
      <c r="B57" s="111">
        <v>45163</v>
      </c>
      <c r="C57" s="110" t="s">
        <v>153</v>
      </c>
      <c r="D57" s="110" t="s">
        <v>152</v>
      </c>
      <c r="E57" s="119">
        <v>35</v>
      </c>
      <c r="F57" s="110">
        <v>2543743</v>
      </c>
    </row>
    <row r="58" spans="1:6" x14ac:dyDescent="0.25">
      <c r="A58" s="110">
        <v>3</v>
      </c>
      <c r="B58" s="111">
        <v>45166</v>
      </c>
      <c r="C58" s="110" t="s">
        <v>153</v>
      </c>
      <c r="D58" s="110" t="s">
        <v>152</v>
      </c>
      <c r="E58" s="119">
        <v>35</v>
      </c>
      <c r="F58" s="110">
        <v>2543731</v>
      </c>
    </row>
    <row r="59" spans="1:6" x14ac:dyDescent="0.25">
      <c r="A59" s="110">
        <v>4</v>
      </c>
      <c r="B59" s="111">
        <v>45152</v>
      </c>
      <c r="C59" s="110" t="s">
        <v>154</v>
      </c>
      <c r="D59" s="110" t="s">
        <v>152</v>
      </c>
      <c r="E59" s="119">
        <v>35</v>
      </c>
      <c r="F59" s="110">
        <v>2564539</v>
      </c>
    </row>
    <row r="60" spans="1:6" x14ac:dyDescent="0.25">
      <c r="A60" s="110">
        <v>5</v>
      </c>
      <c r="B60" s="111">
        <v>45152</v>
      </c>
      <c r="C60" s="110" t="s">
        <v>153</v>
      </c>
      <c r="D60" s="110" t="s">
        <v>152</v>
      </c>
      <c r="E60" s="119">
        <v>35</v>
      </c>
      <c r="F60" s="110">
        <v>2564536</v>
      </c>
    </row>
    <row r="61" spans="1:6" x14ac:dyDescent="0.25">
      <c r="A61" s="110">
        <v>6</v>
      </c>
      <c r="B61" s="111">
        <v>45154</v>
      </c>
      <c r="C61" s="110" t="s">
        <v>153</v>
      </c>
      <c r="D61" s="110" t="s">
        <v>152</v>
      </c>
      <c r="E61" s="119">
        <v>35</v>
      </c>
      <c r="F61" s="110">
        <v>2564526</v>
      </c>
    </row>
    <row r="62" spans="1:6" x14ac:dyDescent="0.25">
      <c r="A62" s="110">
        <v>7</v>
      </c>
      <c r="B62" s="111">
        <v>45152</v>
      </c>
      <c r="C62" s="110" t="s">
        <v>151</v>
      </c>
      <c r="D62" s="110" t="s">
        <v>152</v>
      </c>
      <c r="E62" s="119">
        <v>35</v>
      </c>
      <c r="F62" s="110">
        <v>2564523</v>
      </c>
    </row>
    <row r="63" spans="1:6" x14ac:dyDescent="0.25">
      <c r="A63" s="110">
        <v>8</v>
      </c>
      <c r="B63" s="111">
        <v>45154</v>
      </c>
      <c r="C63" s="110" t="s">
        <v>151</v>
      </c>
      <c r="D63" s="110" t="s">
        <v>152</v>
      </c>
      <c r="E63" s="119">
        <v>35</v>
      </c>
      <c r="F63" s="110">
        <v>2564533</v>
      </c>
    </row>
    <row r="64" spans="1:6" x14ac:dyDescent="0.25">
      <c r="A64" s="110">
        <v>9</v>
      </c>
      <c r="B64" s="111">
        <v>45152</v>
      </c>
      <c r="C64" s="110" t="s">
        <v>151</v>
      </c>
      <c r="D64" s="110" t="s">
        <v>152</v>
      </c>
      <c r="E64" s="119">
        <v>35</v>
      </c>
      <c r="F64" s="110">
        <v>2543721</v>
      </c>
    </row>
    <row r="65" spans="1:6" x14ac:dyDescent="0.25">
      <c r="A65" s="110">
        <v>10</v>
      </c>
      <c r="B65" s="111">
        <v>45155</v>
      </c>
      <c r="C65" s="110" t="s">
        <v>153</v>
      </c>
      <c r="D65" s="110" t="s">
        <v>152</v>
      </c>
      <c r="E65" s="119">
        <v>35</v>
      </c>
      <c r="F65" s="110">
        <v>2564528</v>
      </c>
    </row>
    <row r="66" spans="1:6" x14ac:dyDescent="0.25">
      <c r="A66" s="110">
        <v>11</v>
      </c>
      <c r="B66" s="111">
        <v>45173</v>
      </c>
      <c r="C66" s="110" t="s">
        <v>154</v>
      </c>
      <c r="D66" s="110" t="s">
        <v>152</v>
      </c>
      <c r="E66" s="119">
        <v>35</v>
      </c>
      <c r="F66" s="110">
        <v>2564538</v>
      </c>
    </row>
    <row r="67" spans="1:6" x14ac:dyDescent="0.25">
      <c r="A67" s="110">
        <v>12</v>
      </c>
      <c r="B67" s="111">
        <v>45152</v>
      </c>
      <c r="C67" s="110" t="s">
        <v>153</v>
      </c>
      <c r="D67" s="110" t="s">
        <v>152</v>
      </c>
      <c r="E67" s="119">
        <v>35</v>
      </c>
      <c r="F67" s="110">
        <v>2564535</v>
      </c>
    </row>
    <row r="68" spans="1:6" x14ac:dyDescent="0.25">
      <c r="A68" s="110">
        <v>13</v>
      </c>
      <c r="B68" s="111">
        <v>45152</v>
      </c>
      <c r="C68" s="110" t="s">
        <v>151</v>
      </c>
      <c r="D68" s="110" t="s">
        <v>152</v>
      </c>
      <c r="E68" s="119">
        <v>35</v>
      </c>
      <c r="F68" s="110">
        <v>2564532</v>
      </c>
    </row>
    <row r="69" spans="1:6" x14ac:dyDescent="0.25">
      <c r="A69" s="110">
        <v>14</v>
      </c>
      <c r="B69" s="111">
        <v>45173</v>
      </c>
      <c r="C69" s="110" t="s">
        <v>156</v>
      </c>
      <c r="D69" s="110" t="s">
        <v>152</v>
      </c>
      <c r="E69" s="119">
        <v>35</v>
      </c>
      <c r="F69" s="110">
        <v>2543713</v>
      </c>
    </row>
    <row r="70" spans="1:6" x14ac:dyDescent="0.25">
      <c r="A70" s="110">
        <v>15</v>
      </c>
      <c r="B70" s="111">
        <v>45166</v>
      </c>
      <c r="C70" s="110" t="s">
        <v>151</v>
      </c>
      <c r="D70" s="110" t="s">
        <v>152</v>
      </c>
      <c r="E70" s="119">
        <v>35</v>
      </c>
      <c r="F70" s="110">
        <v>2543736</v>
      </c>
    </row>
    <row r="71" spans="1:6" x14ac:dyDescent="0.25">
      <c r="A71" s="110">
        <v>16</v>
      </c>
      <c r="B71" s="111">
        <v>45166</v>
      </c>
      <c r="C71" s="110" t="s">
        <v>154</v>
      </c>
      <c r="D71" s="110" t="s">
        <v>152</v>
      </c>
      <c r="E71" s="119">
        <v>35</v>
      </c>
      <c r="F71" s="110">
        <v>2543733</v>
      </c>
    </row>
    <row r="72" spans="1:6" x14ac:dyDescent="0.25">
      <c r="A72" s="110">
        <v>17</v>
      </c>
      <c r="B72" s="111">
        <v>45155</v>
      </c>
      <c r="C72" s="110" t="s">
        <v>151</v>
      </c>
      <c r="D72" s="110" t="s">
        <v>152</v>
      </c>
      <c r="E72" s="119">
        <v>35</v>
      </c>
      <c r="F72" s="110">
        <v>2564525</v>
      </c>
    </row>
    <row r="73" spans="1:6" x14ac:dyDescent="0.25">
      <c r="A73" s="110">
        <v>18</v>
      </c>
      <c r="B73" s="111">
        <v>45154</v>
      </c>
      <c r="C73" s="120" t="s">
        <v>154</v>
      </c>
      <c r="D73" s="110" t="s">
        <v>152</v>
      </c>
      <c r="E73" s="119">
        <v>35</v>
      </c>
      <c r="F73" s="110">
        <v>2564531</v>
      </c>
    </row>
    <row r="74" spans="1:6" x14ac:dyDescent="0.25">
      <c r="A74" s="110">
        <v>19</v>
      </c>
      <c r="B74" s="111">
        <v>45166</v>
      </c>
      <c r="C74" s="110" t="s">
        <v>153</v>
      </c>
      <c r="D74" s="110" t="s">
        <v>152</v>
      </c>
      <c r="E74" s="119">
        <v>35</v>
      </c>
      <c r="F74" s="110">
        <v>2543730</v>
      </c>
    </row>
    <row r="75" spans="1:6" x14ac:dyDescent="0.25">
      <c r="A75" s="110">
        <v>20</v>
      </c>
      <c r="B75" s="111">
        <v>45161</v>
      </c>
      <c r="C75" s="110" t="s">
        <v>154</v>
      </c>
      <c r="D75" s="110" t="s">
        <v>152</v>
      </c>
      <c r="E75" s="110">
        <v>35</v>
      </c>
      <c r="F75" s="110">
        <v>2543747</v>
      </c>
    </row>
    <row r="76" spans="1:6" x14ac:dyDescent="0.25">
      <c r="A76" s="110">
        <v>21</v>
      </c>
      <c r="B76" s="111">
        <v>45183</v>
      </c>
      <c r="C76" s="110" t="s">
        <v>156</v>
      </c>
      <c r="D76" s="110" t="s">
        <v>152</v>
      </c>
      <c r="E76" s="119">
        <v>35</v>
      </c>
      <c r="F76" s="110">
        <v>2543714</v>
      </c>
    </row>
    <row r="77" spans="1:6" x14ac:dyDescent="0.25">
      <c r="A77" s="110">
        <v>22</v>
      </c>
      <c r="B77" s="111">
        <v>45172</v>
      </c>
      <c r="C77" s="110" t="s">
        <v>156</v>
      </c>
      <c r="D77" s="110" t="s">
        <v>152</v>
      </c>
      <c r="E77" s="119">
        <v>35</v>
      </c>
      <c r="F77" s="110">
        <v>2543717</v>
      </c>
    </row>
    <row r="78" spans="1:6" x14ac:dyDescent="0.25">
      <c r="A78" s="110">
        <v>23</v>
      </c>
      <c r="B78" s="111">
        <v>45173</v>
      </c>
      <c r="C78" s="110" t="s">
        <v>157</v>
      </c>
      <c r="D78" s="110" t="s">
        <v>152</v>
      </c>
      <c r="E78" s="119">
        <v>35</v>
      </c>
      <c r="F78" s="110">
        <v>2543709</v>
      </c>
    </row>
    <row r="79" spans="1:6" x14ac:dyDescent="0.25">
      <c r="A79" s="110">
        <v>24</v>
      </c>
      <c r="B79" s="111">
        <v>45163</v>
      </c>
      <c r="C79" s="110" t="s">
        <v>153</v>
      </c>
      <c r="D79" s="110" t="s">
        <v>152</v>
      </c>
      <c r="E79" s="119">
        <v>35</v>
      </c>
      <c r="F79" s="110">
        <v>2543742</v>
      </c>
    </row>
    <row r="80" spans="1:6" x14ac:dyDescent="0.25">
      <c r="A80" s="110">
        <v>25</v>
      </c>
      <c r="B80" s="111">
        <v>45173</v>
      </c>
      <c r="C80" s="110" t="s">
        <v>157</v>
      </c>
      <c r="D80" s="110" t="s">
        <v>152</v>
      </c>
      <c r="E80" s="119">
        <v>35</v>
      </c>
      <c r="F80" s="110">
        <v>2543711</v>
      </c>
    </row>
    <row r="81" spans="1:6" x14ac:dyDescent="0.25">
      <c r="A81" s="110">
        <v>26</v>
      </c>
      <c r="B81" s="111">
        <v>45168</v>
      </c>
      <c r="C81" s="110" t="s">
        <v>157</v>
      </c>
      <c r="D81" s="110" t="s">
        <v>152</v>
      </c>
      <c r="E81" s="119">
        <v>35</v>
      </c>
      <c r="F81" s="110">
        <v>2543727</v>
      </c>
    </row>
    <row r="82" spans="1:6" x14ac:dyDescent="0.25">
      <c r="A82" s="110">
        <v>27</v>
      </c>
      <c r="B82" s="111">
        <v>45163</v>
      </c>
      <c r="C82" s="110" t="s">
        <v>151</v>
      </c>
      <c r="D82" s="110" t="s">
        <v>152</v>
      </c>
      <c r="E82" s="119">
        <v>35</v>
      </c>
      <c r="F82" s="110">
        <v>2543739</v>
      </c>
    </row>
    <row r="83" spans="1:6" x14ac:dyDescent="0.25">
      <c r="A83" s="110">
        <v>28</v>
      </c>
      <c r="B83" s="111">
        <v>45174</v>
      </c>
      <c r="C83" s="110" t="s">
        <v>157</v>
      </c>
      <c r="D83" s="110" t="s">
        <v>152</v>
      </c>
      <c r="E83" s="119">
        <v>35</v>
      </c>
      <c r="F83" s="110">
        <v>2543701</v>
      </c>
    </row>
    <row r="84" spans="1:6" x14ac:dyDescent="0.25">
      <c r="A84" s="110">
        <v>29</v>
      </c>
      <c r="B84" s="111">
        <v>45172</v>
      </c>
      <c r="C84" s="110" t="s">
        <v>156</v>
      </c>
      <c r="D84" s="110" t="s">
        <v>152</v>
      </c>
      <c r="E84" s="119">
        <v>35</v>
      </c>
      <c r="F84" s="110">
        <v>2543715</v>
      </c>
    </row>
    <row r="85" spans="1:6" x14ac:dyDescent="0.25">
      <c r="A85" s="110">
        <v>30</v>
      </c>
      <c r="B85" s="111">
        <v>45173</v>
      </c>
      <c r="C85" s="110" t="s">
        <v>154</v>
      </c>
      <c r="D85" s="110" t="s">
        <v>152</v>
      </c>
      <c r="E85" s="119">
        <v>35</v>
      </c>
      <c r="F85" s="110">
        <v>2543706</v>
      </c>
    </row>
    <row r="86" spans="1:6" x14ac:dyDescent="0.25">
      <c r="A86" s="110">
        <v>31</v>
      </c>
      <c r="B86" s="111">
        <v>45170</v>
      </c>
      <c r="C86" s="110" t="s">
        <v>154</v>
      </c>
      <c r="D86" s="110" t="s">
        <v>152</v>
      </c>
      <c r="E86" s="119">
        <v>35</v>
      </c>
      <c r="F86" s="110">
        <v>2543724</v>
      </c>
    </row>
    <row r="87" spans="1:6" x14ac:dyDescent="0.25">
      <c r="A87" s="110">
        <v>32</v>
      </c>
      <c r="B87" s="111">
        <v>45174</v>
      </c>
      <c r="C87" s="110" t="s">
        <v>156</v>
      </c>
      <c r="D87" s="110" t="s">
        <v>152</v>
      </c>
      <c r="E87" s="119">
        <v>35</v>
      </c>
      <c r="F87" s="110">
        <v>2543703</v>
      </c>
    </row>
    <row r="88" spans="1:6" x14ac:dyDescent="0.25">
      <c r="A88" s="110">
        <v>33</v>
      </c>
      <c r="B88" s="111">
        <v>45163</v>
      </c>
      <c r="C88" s="110" t="s">
        <v>151</v>
      </c>
      <c r="D88" s="110" t="s">
        <v>152</v>
      </c>
      <c r="E88" s="119">
        <v>35</v>
      </c>
      <c r="F88" s="110">
        <v>2543741</v>
      </c>
    </row>
    <row r="89" spans="1:6" x14ac:dyDescent="0.25">
      <c r="A89" s="110">
        <v>34</v>
      </c>
      <c r="B89" s="111">
        <v>45174</v>
      </c>
      <c r="C89" s="110" t="s">
        <v>156</v>
      </c>
      <c r="D89" s="110" t="s">
        <v>152</v>
      </c>
      <c r="E89" s="119">
        <v>35</v>
      </c>
      <c r="F89" s="110">
        <v>2543704</v>
      </c>
    </row>
    <row r="90" spans="1:6" x14ac:dyDescent="0.25">
      <c r="A90" s="110">
        <v>35</v>
      </c>
      <c r="B90" s="111">
        <v>45173</v>
      </c>
      <c r="C90" s="110" t="s">
        <v>157</v>
      </c>
      <c r="D90" s="110" t="s">
        <v>152</v>
      </c>
      <c r="E90" s="119">
        <v>35</v>
      </c>
      <c r="F90" s="110">
        <v>2543710</v>
      </c>
    </row>
    <row r="91" spans="1:6" x14ac:dyDescent="0.25">
      <c r="A91" s="110">
        <v>36</v>
      </c>
      <c r="B91" s="111">
        <v>45158</v>
      </c>
      <c r="C91" s="110" t="s">
        <v>153</v>
      </c>
      <c r="D91" s="110" t="s">
        <v>152</v>
      </c>
      <c r="E91" s="119">
        <v>35</v>
      </c>
      <c r="F91" s="110">
        <v>2543753</v>
      </c>
    </row>
    <row r="92" spans="1:6" x14ac:dyDescent="0.25">
      <c r="A92" s="110">
        <v>37</v>
      </c>
      <c r="B92" s="111">
        <v>45158</v>
      </c>
      <c r="C92" s="110" t="s">
        <v>154</v>
      </c>
      <c r="D92" s="110" t="s">
        <v>152</v>
      </c>
      <c r="E92" s="119">
        <v>35</v>
      </c>
      <c r="F92" s="110">
        <v>2543754</v>
      </c>
    </row>
    <row r="93" spans="1:6" x14ac:dyDescent="0.25">
      <c r="A93" s="110">
        <v>38</v>
      </c>
      <c r="B93" s="111">
        <v>45172</v>
      </c>
      <c r="C93" s="110" t="s">
        <v>151</v>
      </c>
      <c r="D93" s="110" t="s">
        <v>152</v>
      </c>
      <c r="E93" s="119">
        <v>35</v>
      </c>
      <c r="F93" s="110">
        <v>2543719</v>
      </c>
    </row>
    <row r="94" spans="1:6" x14ac:dyDescent="0.25">
      <c r="A94" s="110">
        <v>39</v>
      </c>
      <c r="B94" s="111">
        <v>45158</v>
      </c>
      <c r="C94" s="110" t="s">
        <v>153</v>
      </c>
      <c r="D94" s="110" t="s">
        <v>152</v>
      </c>
      <c r="E94" s="119">
        <v>35</v>
      </c>
      <c r="F94" s="110">
        <v>2543751</v>
      </c>
    </row>
    <row r="95" spans="1:6" x14ac:dyDescent="0.25">
      <c r="A95" s="110">
        <v>40</v>
      </c>
      <c r="B95" s="111">
        <v>45161</v>
      </c>
      <c r="C95" s="110" t="s">
        <v>154</v>
      </c>
      <c r="D95" s="110" t="s">
        <v>152</v>
      </c>
      <c r="E95" s="119">
        <v>35</v>
      </c>
      <c r="F95" s="110">
        <v>2543746</v>
      </c>
    </row>
    <row r="96" spans="1:6" x14ac:dyDescent="0.25">
      <c r="A96" s="110">
        <v>41</v>
      </c>
      <c r="B96" s="111">
        <v>45156</v>
      </c>
      <c r="C96" s="110" t="s">
        <v>154</v>
      </c>
      <c r="D96" s="110" t="s">
        <v>152</v>
      </c>
      <c r="E96" s="119">
        <v>35</v>
      </c>
      <c r="F96" s="110">
        <v>2564541</v>
      </c>
    </row>
    <row r="97" spans="1:6" x14ac:dyDescent="0.25">
      <c r="A97" s="110">
        <v>42</v>
      </c>
      <c r="B97" s="111">
        <v>45166</v>
      </c>
      <c r="C97" s="110" t="s">
        <v>153</v>
      </c>
      <c r="D97" s="110" t="s">
        <v>152</v>
      </c>
      <c r="E97" s="119">
        <v>35</v>
      </c>
      <c r="F97" s="110">
        <v>2543732</v>
      </c>
    </row>
    <row r="98" spans="1:6" x14ac:dyDescent="0.25">
      <c r="B98" s="115"/>
      <c r="E98" s="116"/>
    </row>
    <row r="99" spans="1:6" x14ac:dyDescent="0.25">
      <c r="A99" s="640" t="s">
        <v>155</v>
      </c>
      <c r="B99" s="640"/>
      <c r="C99" s="640"/>
      <c r="D99" s="640"/>
      <c r="E99" s="121">
        <f>SUM(E56:E97)</f>
        <v>1470</v>
      </c>
    </row>
    <row r="100" spans="1:6" x14ac:dyDescent="0.25">
      <c r="B100" s="115"/>
      <c r="E100" s="116"/>
    </row>
    <row r="102" spans="1:6" x14ac:dyDescent="0.25">
      <c r="E102" s="113"/>
    </row>
    <row r="105" spans="1:6" x14ac:dyDescent="0.25">
      <c r="A105" s="109" t="s">
        <v>29</v>
      </c>
      <c r="B105" s="117" t="s">
        <v>10</v>
      </c>
      <c r="C105" s="109" t="s">
        <v>11</v>
      </c>
      <c r="D105" s="109" t="s">
        <v>150</v>
      </c>
      <c r="E105" s="118" t="s">
        <v>48</v>
      </c>
      <c r="F105" s="109" t="s">
        <v>49</v>
      </c>
    </row>
    <row r="106" spans="1:6" x14ac:dyDescent="0.25">
      <c r="A106" s="110">
        <v>1</v>
      </c>
      <c r="B106" s="111">
        <v>45162</v>
      </c>
      <c r="C106" s="110" t="s">
        <v>154</v>
      </c>
      <c r="D106" s="110" t="s">
        <v>152</v>
      </c>
      <c r="E106" s="119">
        <v>35</v>
      </c>
      <c r="F106" s="110">
        <v>2543630</v>
      </c>
    </row>
    <row r="107" spans="1:6" x14ac:dyDescent="0.25">
      <c r="A107" s="110">
        <v>2</v>
      </c>
      <c r="B107" s="111">
        <v>45159</v>
      </c>
      <c r="C107" s="110" t="s">
        <v>154</v>
      </c>
      <c r="D107" s="110" t="s">
        <v>152</v>
      </c>
      <c r="E107" s="119">
        <v>35</v>
      </c>
      <c r="F107" s="110">
        <v>2543629</v>
      </c>
    </row>
    <row r="108" spans="1:6" x14ac:dyDescent="0.25">
      <c r="A108" s="110">
        <v>3</v>
      </c>
      <c r="B108" s="111">
        <v>45155</v>
      </c>
      <c r="C108" s="110" t="s">
        <v>153</v>
      </c>
      <c r="D108" s="110" t="s">
        <v>152</v>
      </c>
      <c r="E108" s="119"/>
      <c r="F108" s="110"/>
    </row>
    <row r="109" spans="1:6" x14ac:dyDescent="0.25">
      <c r="A109" s="110">
        <v>4</v>
      </c>
      <c r="B109" s="111"/>
      <c r="C109" s="110"/>
      <c r="D109" s="110" t="s">
        <v>152</v>
      </c>
      <c r="E109" s="119"/>
      <c r="F109" s="110"/>
    </row>
    <row r="110" spans="1:6" x14ac:dyDescent="0.25">
      <c r="A110" s="110">
        <v>5</v>
      </c>
      <c r="B110" s="111"/>
      <c r="C110" s="110"/>
      <c r="D110" s="110" t="s">
        <v>152</v>
      </c>
      <c r="E110" s="119"/>
      <c r="F110" s="110"/>
    </row>
    <row r="111" spans="1:6" x14ac:dyDescent="0.25">
      <c r="A111" s="110">
        <v>6</v>
      </c>
      <c r="B111" s="111"/>
      <c r="C111" s="110"/>
      <c r="D111" s="110" t="s">
        <v>152</v>
      </c>
      <c r="E111" s="119"/>
      <c r="F111" s="110"/>
    </row>
    <row r="112" spans="1:6" x14ac:dyDescent="0.25">
      <c r="A112" s="110">
        <v>7</v>
      </c>
      <c r="B112" s="111"/>
      <c r="C112" s="110"/>
      <c r="D112" s="110" t="s">
        <v>152</v>
      </c>
      <c r="E112" s="119"/>
      <c r="F112" s="110"/>
    </row>
    <row r="113" spans="1:6" x14ac:dyDescent="0.25">
      <c r="A113" s="110">
        <v>8</v>
      </c>
      <c r="B113" s="111"/>
      <c r="C113" s="110"/>
      <c r="D113" s="110" t="s">
        <v>152</v>
      </c>
      <c r="E113" s="119"/>
      <c r="F113" s="110"/>
    </row>
    <row r="114" spans="1:6" x14ac:dyDescent="0.25">
      <c r="A114" s="110">
        <v>9</v>
      </c>
      <c r="B114" s="111"/>
      <c r="C114" s="110"/>
      <c r="D114" s="110" t="s">
        <v>152</v>
      </c>
      <c r="E114" s="119"/>
      <c r="F114" s="110"/>
    </row>
    <row r="115" spans="1:6" x14ac:dyDescent="0.25">
      <c r="A115" s="110">
        <v>10</v>
      </c>
      <c r="B115" s="111"/>
      <c r="C115" s="110"/>
      <c r="D115" s="110" t="s">
        <v>152</v>
      </c>
      <c r="E115" s="119"/>
      <c r="F115" s="110"/>
    </row>
    <row r="116" spans="1:6" x14ac:dyDescent="0.25">
      <c r="A116" s="110">
        <v>11</v>
      </c>
      <c r="B116" s="111"/>
      <c r="C116" s="110"/>
      <c r="D116" s="110" t="s">
        <v>152</v>
      </c>
      <c r="E116" s="119"/>
      <c r="F116" s="110"/>
    </row>
    <row r="117" spans="1:6" x14ac:dyDescent="0.25">
      <c r="A117" s="110">
        <v>12</v>
      </c>
      <c r="B117" s="111"/>
      <c r="C117" s="110"/>
      <c r="D117" s="110" t="s">
        <v>152</v>
      </c>
      <c r="E117" s="119"/>
      <c r="F117" s="110"/>
    </row>
    <row r="118" spans="1:6" x14ac:dyDescent="0.25">
      <c r="A118" s="110">
        <v>13</v>
      </c>
      <c r="B118" s="111"/>
      <c r="C118" s="110"/>
      <c r="D118" s="110" t="s">
        <v>152</v>
      </c>
      <c r="E118" s="119"/>
      <c r="F118" s="110"/>
    </row>
    <row r="119" spans="1:6" x14ac:dyDescent="0.25">
      <c r="A119" s="110">
        <v>14</v>
      </c>
      <c r="B119" s="111"/>
      <c r="C119" s="110"/>
      <c r="D119" s="110" t="s">
        <v>152</v>
      </c>
      <c r="E119" s="119"/>
      <c r="F119" s="110"/>
    </row>
    <row r="120" spans="1:6" x14ac:dyDescent="0.25">
      <c r="A120" s="110">
        <v>15</v>
      </c>
      <c r="B120" s="111"/>
      <c r="C120" s="110"/>
      <c r="D120" s="110" t="s">
        <v>152</v>
      </c>
      <c r="E120" s="119"/>
      <c r="F120" s="110"/>
    </row>
    <row r="121" spans="1:6" x14ac:dyDescent="0.25">
      <c r="A121" s="110">
        <v>16</v>
      </c>
      <c r="B121" s="111"/>
      <c r="C121" s="110"/>
      <c r="D121" s="110" t="s">
        <v>152</v>
      </c>
      <c r="E121" s="119"/>
      <c r="F121" s="110"/>
    </row>
    <row r="122" spans="1:6" x14ac:dyDescent="0.25">
      <c r="A122" s="110">
        <v>17</v>
      </c>
      <c r="B122" s="111"/>
      <c r="C122" s="110"/>
      <c r="D122" s="110" t="s">
        <v>152</v>
      </c>
      <c r="E122" s="119"/>
      <c r="F122" s="110"/>
    </row>
    <row r="123" spans="1:6" x14ac:dyDescent="0.25">
      <c r="A123" s="110">
        <v>18</v>
      </c>
      <c r="B123" s="111"/>
      <c r="C123" s="110"/>
      <c r="D123" s="110" t="s">
        <v>152</v>
      </c>
      <c r="E123" s="119"/>
      <c r="F123" s="110"/>
    </row>
    <row r="124" spans="1:6" x14ac:dyDescent="0.25">
      <c r="A124" s="110">
        <v>19</v>
      </c>
      <c r="B124" s="111"/>
      <c r="C124" s="110"/>
      <c r="D124" s="110" t="s">
        <v>152</v>
      </c>
      <c r="E124" s="119"/>
      <c r="F124" s="110"/>
    </row>
    <row r="125" spans="1:6" x14ac:dyDescent="0.25">
      <c r="A125" s="110">
        <v>20</v>
      </c>
      <c r="B125" s="111"/>
      <c r="C125" s="110"/>
      <c r="D125" s="110" t="s">
        <v>152</v>
      </c>
      <c r="E125" s="119"/>
      <c r="F125" s="110"/>
    </row>
    <row r="126" spans="1:6" x14ac:dyDescent="0.25">
      <c r="A126" s="110">
        <v>21</v>
      </c>
      <c r="B126" s="111"/>
      <c r="C126" s="110"/>
      <c r="D126" s="110" t="s">
        <v>152</v>
      </c>
      <c r="E126" s="119"/>
      <c r="F126" s="110"/>
    </row>
    <row r="127" spans="1:6" x14ac:dyDescent="0.25">
      <c r="A127" s="110">
        <v>22</v>
      </c>
      <c r="B127" s="111"/>
      <c r="C127" s="110"/>
      <c r="D127" s="110" t="s">
        <v>152</v>
      </c>
      <c r="E127" s="119"/>
      <c r="F127" s="110"/>
    </row>
    <row r="128" spans="1:6" x14ac:dyDescent="0.25">
      <c r="A128" s="110">
        <v>23</v>
      </c>
      <c r="B128" s="111"/>
      <c r="C128" s="110"/>
      <c r="D128" s="110" t="s">
        <v>152</v>
      </c>
      <c r="E128" s="119"/>
      <c r="F128" s="110"/>
    </row>
  </sheetData>
  <autoFilter ref="A2:F53" xr:uid="{D1E02287-060E-4422-AE9B-0900FB529AB3}"/>
  <mergeCells count="2">
    <mergeCell ref="A99:D99"/>
    <mergeCell ref="A1:F1"/>
  </mergeCells>
  <phoneticPr fontId="5" type="noConversion"/>
  <conditionalFormatting sqref="F101:F104 F2:F53 F129:F1048576">
    <cfRule type="duplicateValues" dxfId="94" priority="95"/>
  </conditionalFormatting>
  <conditionalFormatting sqref="F98:F100 F54:F55">
    <cfRule type="duplicateValues" dxfId="93" priority="93"/>
    <cfRule type="duplicateValues" dxfId="92" priority="94"/>
  </conditionalFormatting>
  <conditionalFormatting sqref="F56">
    <cfRule type="duplicateValues" dxfId="91" priority="91"/>
    <cfRule type="duplicateValues" dxfId="90" priority="92"/>
  </conditionalFormatting>
  <conditionalFormatting sqref="F57">
    <cfRule type="duplicateValues" dxfId="89" priority="89"/>
    <cfRule type="duplicateValues" dxfId="88" priority="90"/>
  </conditionalFormatting>
  <conditionalFormatting sqref="F58">
    <cfRule type="duplicateValues" dxfId="87" priority="87"/>
    <cfRule type="duplicateValues" dxfId="86" priority="88"/>
  </conditionalFormatting>
  <conditionalFormatting sqref="F59">
    <cfRule type="duplicateValues" dxfId="85" priority="85"/>
    <cfRule type="duplicateValues" dxfId="84" priority="86"/>
  </conditionalFormatting>
  <conditionalFormatting sqref="F60">
    <cfRule type="duplicateValues" dxfId="83" priority="83"/>
    <cfRule type="duplicateValues" dxfId="82" priority="84"/>
  </conditionalFormatting>
  <conditionalFormatting sqref="F61">
    <cfRule type="duplicateValues" dxfId="81" priority="81"/>
    <cfRule type="duplicateValues" dxfId="80" priority="82"/>
  </conditionalFormatting>
  <conditionalFormatting sqref="F62">
    <cfRule type="duplicateValues" dxfId="79" priority="79"/>
    <cfRule type="duplicateValues" dxfId="78" priority="80"/>
  </conditionalFormatting>
  <conditionalFormatting sqref="F63">
    <cfRule type="duplicateValues" dxfId="77" priority="77"/>
    <cfRule type="duplicateValues" dxfId="76" priority="78"/>
  </conditionalFormatting>
  <conditionalFormatting sqref="F64">
    <cfRule type="duplicateValues" dxfId="75" priority="75"/>
    <cfRule type="duplicateValues" dxfId="74" priority="76"/>
  </conditionalFormatting>
  <conditionalFormatting sqref="F65">
    <cfRule type="duplicateValues" dxfId="73" priority="73"/>
    <cfRule type="duplicateValues" dxfId="72" priority="74"/>
  </conditionalFormatting>
  <conditionalFormatting sqref="F66">
    <cfRule type="duplicateValues" dxfId="71" priority="71"/>
    <cfRule type="duplicateValues" dxfId="70" priority="72"/>
  </conditionalFormatting>
  <conditionalFormatting sqref="F67">
    <cfRule type="duplicateValues" dxfId="69" priority="69"/>
    <cfRule type="duplicateValues" dxfId="68" priority="70"/>
  </conditionalFormatting>
  <conditionalFormatting sqref="F68">
    <cfRule type="duplicateValues" dxfId="67" priority="67"/>
    <cfRule type="duplicateValues" dxfId="66" priority="68"/>
  </conditionalFormatting>
  <conditionalFormatting sqref="F69">
    <cfRule type="duplicateValues" dxfId="65" priority="65"/>
    <cfRule type="duplicateValues" dxfId="64" priority="66"/>
  </conditionalFormatting>
  <conditionalFormatting sqref="F70">
    <cfRule type="duplicateValues" dxfId="63" priority="63"/>
    <cfRule type="duplicateValues" dxfId="62" priority="64"/>
  </conditionalFormatting>
  <conditionalFormatting sqref="F71">
    <cfRule type="duplicateValues" dxfId="61" priority="61"/>
    <cfRule type="duplicateValues" dxfId="60" priority="62"/>
  </conditionalFormatting>
  <conditionalFormatting sqref="F72">
    <cfRule type="duplicateValues" dxfId="59" priority="59"/>
    <cfRule type="duplicateValues" dxfId="58" priority="60"/>
  </conditionalFormatting>
  <conditionalFormatting sqref="F73">
    <cfRule type="duplicateValues" dxfId="57" priority="57"/>
    <cfRule type="duplicateValues" dxfId="56" priority="58"/>
  </conditionalFormatting>
  <conditionalFormatting sqref="F74">
    <cfRule type="duplicateValues" dxfId="55" priority="55"/>
    <cfRule type="duplicateValues" dxfId="54" priority="56"/>
  </conditionalFormatting>
  <conditionalFormatting sqref="F76">
    <cfRule type="duplicateValues" dxfId="53" priority="53"/>
    <cfRule type="duplicateValues" dxfId="52" priority="54"/>
  </conditionalFormatting>
  <conditionalFormatting sqref="F77">
    <cfRule type="duplicateValues" dxfId="51" priority="51"/>
    <cfRule type="duplicateValues" dxfId="50" priority="52"/>
  </conditionalFormatting>
  <conditionalFormatting sqref="F78">
    <cfRule type="duplicateValues" dxfId="49" priority="49"/>
    <cfRule type="duplicateValues" dxfId="48" priority="50"/>
  </conditionalFormatting>
  <conditionalFormatting sqref="F79">
    <cfRule type="duplicateValues" dxfId="47" priority="47"/>
    <cfRule type="duplicateValues" dxfId="46" priority="48"/>
  </conditionalFormatting>
  <conditionalFormatting sqref="F80">
    <cfRule type="duplicateValues" dxfId="45" priority="45"/>
    <cfRule type="duplicateValues" dxfId="44" priority="46"/>
  </conditionalFormatting>
  <conditionalFormatting sqref="F81">
    <cfRule type="duplicateValues" dxfId="43" priority="43"/>
    <cfRule type="duplicateValues" dxfId="42" priority="44"/>
  </conditionalFormatting>
  <conditionalFormatting sqref="F82">
    <cfRule type="duplicateValues" dxfId="41" priority="41"/>
    <cfRule type="duplicateValues" dxfId="40" priority="42"/>
  </conditionalFormatting>
  <conditionalFormatting sqref="F83">
    <cfRule type="duplicateValues" dxfId="39" priority="39"/>
    <cfRule type="duplicateValues" dxfId="38" priority="40"/>
  </conditionalFormatting>
  <conditionalFormatting sqref="F84">
    <cfRule type="duplicateValues" dxfId="37" priority="37"/>
    <cfRule type="duplicateValues" dxfId="36" priority="38"/>
  </conditionalFormatting>
  <conditionalFormatting sqref="F85">
    <cfRule type="duplicateValues" dxfId="35" priority="35"/>
    <cfRule type="duplicateValues" dxfId="34" priority="36"/>
  </conditionalFormatting>
  <conditionalFormatting sqref="F86">
    <cfRule type="duplicateValues" dxfId="33" priority="33"/>
    <cfRule type="duplicateValues" dxfId="32" priority="34"/>
  </conditionalFormatting>
  <conditionalFormatting sqref="F87">
    <cfRule type="duplicateValues" dxfId="31" priority="31"/>
    <cfRule type="duplicateValues" dxfId="30" priority="32"/>
  </conditionalFormatting>
  <conditionalFormatting sqref="F88">
    <cfRule type="duplicateValues" dxfId="29" priority="29"/>
    <cfRule type="duplicateValues" dxfId="28" priority="30"/>
  </conditionalFormatting>
  <conditionalFormatting sqref="F89">
    <cfRule type="duplicateValues" dxfId="27" priority="27"/>
    <cfRule type="duplicateValues" dxfId="26" priority="28"/>
  </conditionalFormatting>
  <conditionalFormatting sqref="F90">
    <cfRule type="duplicateValues" dxfId="25" priority="25"/>
    <cfRule type="duplicateValues" dxfId="24" priority="26"/>
  </conditionalFormatting>
  <conditionalFormatting sqref="F91">
    <cfRule type="duplicateValues" dxfId="23" priority="23"/>
    <cfRule type="duplicateValues" dxfId="22" priority="24"/>
  </conditionalFormatting>
  <conditionalFormatting sqref="F92">
    <cfRule type="duplicateValues" dxfId="21" priority="21"/>
    <cfRule type="duplicateValues" dxfId="20" priority="22"/>
  </conditionalFormatting>
  <conditionalFormatting sqref="F93">
    <cfRule type="duplicateValues" dxfId="19" priority="19"/>
    <cfRule type="duplicateValues" dxfId="18" priority="20"/>
  </conditionalFormatting>
  <conditionalFormatting sqref="F94">
    <cfRule type="duplicateValues" dxfId="17" priority="17"/>
    <cfRule type="duplicateValues" dxfId="16" priority="18"/>
  </conditionalFormatting>
  <conditionalFormatting sqref="F95">
    <cfRule type="duplicateValues" dxfId="15" priority="15"/>
    <cfRule type="duplicateValues" dxfId="14" priority="16"/>
  </conditionalFormatting>
  <conditionalFormatting sqref="F96">
    <cfRule type="duplicateValues" dxfId="13" priority="13"/>
    <cfRule type="duplicateValues" dxfId="12" priority="14"/>
  </conditionalFormatting>
  <conditionalFormatting sqref="F97">
    <cfRule type="duplicateValues" dxfId="11" priority="11"/>
    <cfRule type="duplicateValues" dxfId="10" priority="12"/>
  </conditionalFormatting>
  <conditionalFormatting sqref="F105">
    <cfRule type="duplicateValues" dxfId="9" priority="9"/>
    <cfRule type="duplicateValues" dxfId="8" priority="10"/>
  </conditionalFormatting>
  <conditionalFormatting sqref="F106">
    <cfRule type="duplicateValues" dxfId="7" priority="7"/>
    <cfRule type="duplicateValues" dxfId="6" priority="8"/>
  </conditionalFormatting>
  <conditionalFormatting sqref="F107">
    <cfRule type="duplicateValues" dxfId="5" priority="5"/>
    <cfRule type="duplicateValues" dxfId="4" priority="6"/>
  </conditionalFormatting>
  <conditionalFormatting sqref="F108">
    <cfRule type="duplicateValues" dxfId="3" priority="3"/>
    <cfRule type="duplicateValues" dxfId="2" priority="4"/>
  </conditionalFormatting>
  <conditionalFormatting sqref="F109:F128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6E8AC-66F0-43C1-B6E2-D8E2C73323CE}">
  <dimension ref="A1:F99"/>
  <sheetViews>
    <sheetView workbookViewId="0">
      <pane ySplit="1" topLeftCell="A65" activePane="bottomLeft" state="frozen"/>
      <selection activeCell="G14" sqref="G14"/>
      <selection pane="bottomLeft" activeCell="D99" sqref="D99"/>
    </sheetView>
  </sheetViews>
  <sheetFormatPr defaultColWidth="8.85546875" defaultRowHeight="15" x14ac:dyDescent="0.25"/>
  <cols>
    <col min="1" max="5" width="17.28515625" style="1" customWidth="1"/>
    <col min="6" max="6" width="17.28515625" style="4" customWidth="1"/>
    <col min="7" max="8" width="17.28515625" style="1" customWidth="1"/>
    <col min="9" max="16384" width="8.85546875" style="1"/>
  </cols>
  <sheetData>
    <row r="1" spans="1:6" x14ac:dyDescent="0.25">
      <c r="A1" s="2" t="s">
        <v>10</v>
      </c>
      <c r="B1" s="2" t="s">
        <v>11</v>
      </c>
      <c r="C1" s="2" t="s">
        <v>12</v>
      </c>
      <c r="D1" s="2" t="s">
        <v>26</v>
      </c>
      <c r="E1" s="2" t="s">
        <v>27</v>
      </c>
      <c r="F1" s="3" t="s">
        <v>28</v>
      </c>
    </row>
    <row r="2" spans="1:6" s="8" customFormat="1" x14ac:dyDescent="0.25">
      <c r="A2" s="11">
        <v>45166</v>
      </c>
      <c r="B2" s="12" t="s">
        <v>1</v>
      </c>
      <c r="C2" s="12">
        <v>59</v>
      </c>
      <c r="D2" s="12">
        <v>20</v>
      </c>
      <c r="E2" s="12"/>
      <c r="F2" s="13"/>
    </row>
    <row r="3" spans="1:6" s="8" customFormat="1" x14ac:dyDescent="0.25">
      <c r="A3" s="11">
        <v>45166</v>
      </c>
      <c r="B3" s="12" t="s">
        <v>2</v>
      </c>
      <c r="C3" s="12">
        <v>57</v>
      </c>
      <c r="D3" s="12">
        <v>20</v>
      </c>
      <c r="E3" s="12"/>
      <c r="F3" s="13"/>
    </row>
    <row r="4" spans="1:6" s="8" customFormat="1" x14ac:dyDescent="0.25">
      <c r="A4" s="11">
        <v>45166</v>
      </c>
      <c r="B4" s="12" t="s">
        <v>3</v>
      </c>
      <c r="C4" s="12">
        <v>56</v>
      </c>
      <c r="D4" s="12">
        <v>20</v>
      </c>
      <c r="E4" s="12"/>
      <c r="F4" s="13"/>
    </row>
    <row r="5" spans="1:6" s="8" customFormat="1" x14ac:dyDescent="0.25">
      <c r="A5" s="11">
        <v>45166</v>
      </c>
      <c r="B5" s="12" t="s">
        <v>4</v>
      </c>
      <c r="C5" s="12">
        <v>53</v>
      </c>
      <c r="D5" s="12">
        <v>20</v>
      </c>
      <c r="E5" s="12"/>
      <c r="F5" s="13"/>
    </row>
    <row r="6" spans="1:6" s="8" customFormat="1" x14ac:dyDescent="0.25">
      <c r="A6" s="11">
        <v>45166</v>
      </c>
      <c r="B6" s="12" t="s">
        <v>4</v>
      </c>
      <c r="C6" s="12">
        <v>47</v>
      </c>
      <c r="D6" s="12">
        <v>20</v>
      </c>
      <c r="E6" s="12"/>
      <c r="F6" s="13"/>
    </row>
    <row r="7" spans="1:6" s="8" customFormat="1" x14ac:dyDescent="0.25">
      <c r="A7" s="11">
        <v>45166</v>
      </c>
      <c r="B7" s="12" t="s">
        <v>5</v>
      </c>
      <c r="C7" s="12">
        <v>3</v>
      </c>
      <c r="D7" s="12">
        <v>20</v>
      </c>
      <c r="E7" s="12"/>
      <c r="F7" s="13"/>
    </row>
    <row r="8" spans="1:6" s="8" customFormat="1" x14ac:dyDescent="0.25">
      <c r="A8" s="11">
        <v>45166</v>
      </c>
      <c r="B8" s="12" t="s">
        <v>6</v>
      </c>
      <c r="C8" s="12">
        <v>1</v>
      </c>
      <c r="D8" s="12">
        <v>20</v>
      </c>
      <c r="E8" s="12"/>
      <c r="F8" s="13"/>
    </row>
    <row r="9" spans="1:6" s="31" customFormat="1" x14ac:dyDescent="0.25">
      <c r="A9" s="28">
        <v>45166</v>
      </c>
      <c r="B9" s="29" t="s">
        <v>1</v>
      </c>
      <c r="C9" s="29">
        <v>58</v>
      </c>
      <c r="D9" s="29">
        <v>20</v>
      </c>
      <c r="E9" s="29"/>
      <c r="F9" s="30"/>
    </row>
    <row r="10" spans="1:6" s="31" customFormat="1" x14ac:dyDescent="0.25">
      <c r="A10" s="28">
        <v>45166</v>
      </c>
      <c r="B10" s="29" t="s">
        <v>4</v>
      </c>
      <c r="C10" s="29">
        <v>46</v>
      </c>
      <c r="D10" s="29">
        <v>20</v>
      </c>
      <c r="E10" s="29"/>
      <c r="F10" s="30"/>
    </row>
    <row r="11" spans="1:6" s="8" customFormat="1" x14ac:dyDescent="0.25">
      <c r="A11" s="5">
        <v>45167</v>
      </c>
      <c r="B11" s="6" t="s">
        <v>1</v>
      </c>
      <c r="C11" s="6">
        <v>67</v>
      </c>
      <c r="D11" s="6">
        <v>20</v>
      </c>
      <c r="E11" s="6"/>
      <c r="F11" s="7"/>
    </row>
    <row r="12" spans="1:6" s="8" customFormat="1" x14ac:dyDescent="0.25">
      <c r="A12" s="5">
        <v>45167</v>
      </c>
      <c r="B12" s="6" t="s">
        <v>1</v>
      </c>
      <c r="C12" s="6">
        <v>66</v>
      </c>
      <c r="D12" s="6">
        <v>20</v>
      </c>
      <c r="E12" s="6"/>
      <c r="F12" s="7"/>
    </row>
    <row r="13" spans="1:6" s="8" customFormat="1" x14ac:dyDescent="0.25">
      <c r="A13" s="5">
        <v>45167</v>
      </c>
      <c r="B13" s="6">
        <v>860</v>
      </c>
      <c r="C13" s="6">
        <v>63</v>
      </c>
      <c r="D13" s="6">
        <v>20</v>
      </c>
      <c r="E13" s="6"/>
      <c r="F13" s="7"/>
    </row>
    <row r="14" spans="1:6" s="8" customFormat="1" x14ac:dyDescent="0.25">
      <c r="A14" s="5">
        <v>45167</v>
      </c>
      <c r="B14" s="6">
        <v>860</v>
      </c>
      <c r="C14" s="6">
        <v>62</v>
      </c>
      <c r="D14" s="6">
        <v>20</v>
      </c>
      <c r="E14" s="6"/>
      <c r="F14" s="7"/>
    </row>
    <row r="15" spans="1:6" s="8" customFormat="1" x14ac:dyDescent="0.25">
      <c r="A15" s="5">
        <v>45167</v>
      </c>
      <c r="B15" s="6" t="s">
        <v>3</v>
      </c>
      <c r="C15" s="6">
        <v>61</v>
      </c>
      <c r="D15" s="6">
        <v>20</v>
      </c>
      <c r="E15" s="6"/>
      <c r="F15" s="7"/>
    </row>
    <row r="16" spans="1:6" s="8" customFormat="1" x14ac:dyDescent="0.25">
      <c r="A16" s="5">
        <v>45167</v>
      </c>
      <c r="B16" s="6" t="s">
        <v>2</v>
      </c>
      <c r="C16" s="6">
        <v>60</v>
      </c>
      <c r="D16" s="6">
        <v>20</v>
      </c>
      <c r="E16" s="6"/>
      <c r="F16" s="7"/>
    </row>
    <row r="17" spans="1:6" s="8" customFormat="1" x14ac:dyDescent="0.25">
      <c r="A17" s="5">
        <v>45167</v>
      </c>
      <c r="B17" s="6" t="s">
        <v>7</v>
      </c>
      <c r="C17" s="6">
        <v>56</v>
      </c>
      <c r="D17" s="6">
        <v>20</v>
      </c>
      <c r="E17" s="6"/>
      <c r="F17" s="7"/>
    </row>
    <row r="18" spans="1:6" s="8" customFormat="1" x14ac:dyDescent="0.25">
      <c r="A18" s="5">
        <v>45167</v>
      </c>
      <c r="B18" s="6" t="s">
        <v>7</v>
      </c>
      <c r="C18" s="6">
        <v>55</v>
      </c>
      <c r="D18" s="6">
        <v>20</v>
      </c>
      <c r="E18" s="6"/>
      <c r="F18" s="7"/>
    </row>
    <row r="19" spans="1:6" s="8" customFormat="1" x14ac:dyDescent="0.25">
      <c r="A19" s="5">
        <v>45167</v>
      </c>
      <c r="B19" s="6" t="s">
        <v>4</v>
      </c>
      <c r="C19" s="6">
        <v>53</v>
      </c>
      <c r="D19" s="6">
        <v>20</v>
      </c>
      <c r="E19" s="6"/>
      <c r="F19" s="7"/>
    </row>
    <row r="20" spans="1:6" s="8" customFormat="1" x14ac:dyDescent="0.25">
      <c r="A20" s="5">
        <v>45167</v>
      </c>
      <c r="B20" s="6" t="s">
        <v>4</v>
      </c>
      <c r="C20" s="6">
        <v>52</v>
      </c>
      <c r="D20" s="6">
        <v>20</v>
      </c>
      <c r="E20" s="6"/>
      <c r="F20" s="7"/>
    </row>
    <row r="21" spans="1:6" s="8" customFormat="1" x14ac:dyDescent="0.25">
      <c r="A21" s="5">
        <v>45167</v>
      </c>
      <c r="B21" s="6" t="s">
        <v>8</v>
      </c>
      <c r="C21" s="6">
        <v>39</v>
      </c>
      <c r="D21" s="6">
        <v>20</v>
      </c>
      <c r="E21" s="6"/>
      <c r="F21" s="7"/>
    </row>
    <row r="22" spans="1:6" s="8" customFormat="1" x14ac:dyDescent="0.25">
      <c r="A22" s="5">
        <v>45167</v>
      </c>
      <c r="B22" s="6" t="s">
        <v>9</v>
      </c>
      <c r="C22" s="6">
        <v>38</v>
      </c>
      <c r="D22" s="6">
        <v>20</v>
      </c>
      <c r="E22" s="6"/>
      <c r="F22" s="7"/>
    </row>
    <row r="23" spans="1:6" s="8" customFormat="1" x14ac:dyDescent="0.25">
      <c r="A23" s="5">
        <v>45167</v>
      </c>
      <c r="B23" s="6" t="s">
        <v>9</v>
      </c>
      <c r="C23" s="6">
        <v>37</v>
      </c>
      <c r="D23" s="6">
        <v>20</v>
      </c>
      <c r="E23" s="6"/>
      <c r="F23" s="7"/>
    </row>
    <row r="24" spans="1:6" s="8" customFormat="1" x14ac:dyDescent="0.25">
      <c r="A24" s="5">
        <v>45167</v>
      </c>
      <c r="B24" s="6" t="s">
        <v>5</v>
      </c>
      <c r="C24" s="6">
        <v>6</v>
      </c>
      <c r="D24" s="6">
        <v>20</v>
      </c>
      <c r="E24" s="6"/>
      <c r="F24" s="7"/>
    </row>
    <row r="25" spans="1:6" s="8" customFormat="1" x14ac:dyDescent="0.25">
      <c r="A25" s="5">
        <v>45167</v>
      </c>
      <c r="B25" s="6" t="s">
        <v>5</v>
      </c>
      <c r="C25" s="6">
        <v>5</v>
      </c>
      <c r="D25" s="6">
        <v>20</v>
      </c>
      <c r="E25" s="6"/>
      <c r="F25" s="7"/>
    </row>
    <row r="26" spans="1:6" s="8" customFormat="1" x14ac:dyDescent="0.25">
      <c r="A26" s="5">
        <v>45167</v>
      </c>
      <c r="B26" s="6" t="s">
        <v>6</v>
      </c>
      <c r="C26" s="6">
        <v>2</v>
      </c>
      <c r="D26" s="6">
        <v>20</v>
      </c>
      <c r="E26" s="6"/>
      <c r="F26" s="7"/>
    </row>
    <row r="27" spans="1:6" s="8" customFormat="1" x14ac:dyDescent="0.25">
      <c r="A27" s="5">
        <v>45167</v>
      </c>
      <c r="B27" s="6" t="s">
        <v>6</v>
      </c>
      <c r="C27" s="6">
        <v>1</v>
      </c>
      <c r="D27" s="6">
        <v>20</v>
      </c>
      <c r="E27" s="6"/>
      <c r="F27" s="7"/>
    </row>
    <row r="28" spans="1:6" s="8" customFormat="1" x14ac:dyDescent="0.25">
      <c r="A28" s="11">
        <v>45168</v>
      </c>
      <c r="B28" s="12" t="s">
        <v>1</v>
      </c>
      <c r="C28" s="12">
        <v>72</v>
      </c>
      <c r="D28" s="12">
        <v>20</v>
      </c>
      <c r="E28" s="12"/>
      <c r="F28" s="13"/>
    </row>
    <row r="29" spans="1:6" s="8" customFormat="1" x14ac:dyDescent="0.25">
      <c r="A29" s="11">
        <v>45168</v>
      </c>
      <c r="B29" s="12" t="s">
        <v>1</v>
      </c>
      <c r="C29" s="12">
        <v>71</v>
      </c>
      <c r="D29" s="12">
        <v>20</v>
      </c>
      <c r="E29" s="12"/>
      <c r="F29" s="13"/>
    </row>
    <row r="30" spans="1:6" s="8" customFormat="1" x14ac:dyDescent="0.25">
      <c r="A30" s="11">
        <v>45168</v>
      </c>
      <c r="B30" s="12" t="s">
        <v>1</v>
      </c>
      <c r="C30" s="12">
        <v>70</v>
      </c>
      <c r="D30" s="12">
        <v>20</v>
      </c>
      <c r="E30" s="12"/>
      <c r="F30" s="13"/>
    </row>
    <row r="31" spans="1:6" s="8" customFormat="1" x14ac:dyDescent="0.25">
      <c r="A31" s="11">
        <v>45168</v>
      </c>
      <c r="B31" s="12">
        <v>860</v>
      </c>
      <c r="C31" s="12">
        <v>68</v>
      </c>
      <c r="D31" s="12">
        <v>20</v>
      </c>
      <c r="E31" s="12"/>
      <c r="F31" s="13"/>
    </row>
    <row r="32" spans="1:6" s="8" customFormat="1" x14ac:dyDescent="0.25">
      <c r="A32" s="11">
        <v>45168</v>
      </c>
      <c r="B32" s="12">
        <v>860</v>
      </c>
      <c r="C32" s="12">
        <v>67</v>
      </c>
      <c r="D32" s="12">
        <v>20</v>
      </c>
      <c r="E32" s="12"/>
      <c r="F32" s="13"/>
    </row>
    <row r="33" spans="1:6" s="8" customFormat="1" x14ac:dyDescent="0.25">
      <c r="A33" s="11">
        <v>45168</v>
      </c>
      <c r="B33" s="12">
        <v>860</v>
      </c>
      <c r="C33" s="12">
        <v>66</v>
      </c>
      <c r="D33" s="12">
        <v>20</v>
      </c>
      <c r="E33" s="12"/>
      <c r="F33" s="13"/>
    </row>
    <row r="34" spans="1:6" s="8" customFormat="1" x14ac:dyDescent="0.25">
      <c r="A34" s="11">
        <v>45168</v>
      </c>
      <c r="B34" s="12" t="s">
        <v>7</v>
      </c>
      <c r="C34" s="12">
        <v>61</v>
      </c>
      <c r="D34" s="12">
        <v>20</v>
      </c>
      <c r="E34" s="12"/>
      <c r="F34" s="13"/>
    </row>
    <row r="35" spans="1:6" s="8" customFormat="1" x14ac:dyDescent="0.25">
      <c r="A35" s="11">
        <v>45168</v>
      </c>
      <c r="B35" s="12" t="s">
        <v>7</v>
      </c>
      <c r="C35" s="12">
        <v>60</v>
      </c>
      <c r="D35" s="12">
        <v>20</v>
      </c>
      <c r="E35" s="12"/>
      <c r="F35" s="13"/>
    </row>
    <row r="36" spans="1:6" s="8" customFormat="1" x14ac:dyDescent="0.25">
      <c r="A36" s="11">
        <v>45168</v>
      </c>
      <c r="B36" s="12" t="s">
        <v>7</v>
      </c>
      <c r="C36" s="12">
        <v>59</v>
      </c>
      <c r="D36" s="12">
        <v>20</v>
      </c>
      <c r="E36" s="12"/>
      <c r="F36" s="13"/>
    </row>
    <row r="37" spans="1:6" s="8" customFormat="1" x14ac:dyDescent="0.25">
      <c r="A37" s="11">
        <v>45168</v>
      </c>
      <c r="B37" s="12" t="s">
        <v>4</v>
      </c>
      <c r="C37" s="12">
        <v>58</v>
      </c>
      <c r="D37" s="12">
        <v>20</v>
      </c>
      <c r="E37" s="12"/>
      <c r="F37" s="13"/>
    </row>
    <row r="38" spans="1:6" s="8" customFormat="1" x14ac:dyDescent="0.25">
      <c r="A38" s="11">
        <v>45168</v>
      </c>
      <c r="B38" s="12" t="s">
        <v>4</v>
      </c>
      <c r="C38" s="12">
        <v>57</v>
      </c>
      <c r="D38" s="12">
        <v>20</v>
      </c>
      <c r="E38" s="12"/>
      <c r="F38" s="13"/>
    </row>
    <row r="39" spans="1:6" s="8" customFormat="1" x14ac:dyDescent="0.25">
      <c r="A39" s="11">
        <v>45168</v>
      </c>
      <c r="B39" s="12" t="s">
        <v>4</v>
      </c>
      <c r="C39" s="12">
        <v>56</v>
      </c>
      <c r="D39" s="12">
        <v>20</v>
      </c>
      <c r="E39" s="12"/>
      <c r="F39" s="13"/>
    </row>
    <row r="40" spans="1:6" s="8" customFormat="1" x14ac:dyDescent="0.25">
      <c r="A40" s="11">
        <v>45168</v>
      </c>
      <c r="B40" s="12" t="s">
        <v>5</v>
      </c>
      <c r="C40" s="12">
        <v>4</v>
      </c>
      <c r="D40" s="12">
        <v>20</v>
      </c>
      <c r="E40" s="12"/>
      <c r="F40" s="13"/>
    </row>
    <row r="41" spans="1:6" s="8" customFormat="1" x14ac:dyDescent="0.25">
      <c r="A41" s="11">
        <v>45168</v>
      </c>
      <c r="B41" s="12" t="s">
        <v>5</v>
      </c>
      <c r="C41" s="12">
        <v>5</v>
      </c>
      <c r="D41" s="12">
        <v>20</v>
      </c>
      <c r="E41" s="12"/>
      <c r="F41" s="13"/>
    </row>
    <row r="42" spans="1:6" s="8" customFormat="1" x14ac:dyDescent="0.25">
      <c r="A42" s="11">
        <v>45168</v>
      </c>
      <c r="B42" s="12" t="s">
        <v>6</v>
      </c>
      <c r="C42" s="12">
        <v>3</v>
      </c>
      <c r="D42" s="12">
        <v>20</v>
      </c>
      <c r="E42" s="12"/>
      <c r="F42" s="13"/>
    </row>
    <row r="43" spans="1:6" s="8" customFormat="1" x14ac:dyDescent="0.25">
      <c r="A43" s="11">
        <v>45168</v>
      </c>
      <c r="B43" s="12" t="s">
        <v>5</v>
      </c>
      <c r="C43" s="12">
        <v>3</v>
      </c>
      <c r="D43" s="12">
        <v>20</v>
      </c>
      <c r="E43" s="12"/>
      <c r="F43" s="13"/>
    </row>
    <row r="44" spans="1:6" s="8" customFormat="1" x14ac:dyDescent="0.25">
      <c r="A44" s="11">
        <v>45168</v>
      </c>
      <c r="B44" s="12" t="s">
        <v>6</v>
      </c>
      <c r="C44" s="12">
        <v>2</v>
      </c>
      <c r="D44" s="12">
        <v>20</v>
      </c>
      <c r="E44" s="12"/>
      <c r="F44" s="13"/>
    </row>
    <row r="45" spans="1:6" s="8" customFormat="1" x14ac:dyDescent="0.25">
      <c r="A45" s="11">
        <v>45168</v>
      </c>
      <c r="B45" s="12" t="s">
        <v>6</v>
      </c>
      <c r="C45" s="12">
        <v>1</v>
      </c>
      <c r="D45" s="12">
        <v>20</v>
      </c>
      <c r="E45" s="12"/>
      <c r="F45" s="13"/>
    </row>
    <row r="46" spans="1:6" s="8" customFormat="1" x14ac:dyDescent="0.25">
      <c r="A46" s="5">
        <v>45169</v>
      </c>
      <c r="B46" s="6" t="s">
        <v>7</v>
      </c>
      <c r="C46" s="6">
        <v>64</v>
      </c>
      <c r="D46" s="6">
        <v>20</v>
      </c>
      <c r="E46" s="6"/>
      <c r="F46" s="7"/>
    </row>
    <row r="47" spans="1:6" s="8" customFormat="1" x14ac:dyDescent="0.25">
      <c r="A47" s="5">
        <v>45169</v>
      </c>
      <c r="B47" s="6" t="s">
        <v>5</v>
      </c>
      <c r="C47" s="6">
        <v>3</v>
      </c>
      <c r="D47" s="6">
        <v>20</v>
      </c>
      <c r="E47" s="6"/>
      <c r="F47" s="7"/>
    </row>
    <row r="48" spans="1:6" s="8" customFormat="1" x14ac:dyDescent="0.25">
      <c r="A48" s="5">
        <v>45169</v>
      </c>
      <c r="B48" s="6" t="s">
        <v>5</v>
      </c>
      <c r="C48" s="6">
        <v>4</v>
      </c>
      <c r="D48" s="6">
        <v>20</v>
      </c>
      <c r="E48" s="6"/>
      <c r="F48" s="7"/>
    </row>
    <row r="49" spans="1:6" s="8" customFormat="1" x14ac:dyDescent="0.25">
      <c r="A49" s="5">
        <v>45169</v>
      </c>
      <c r="B49" s="6" t="s">
        <v>5</v>
      </c>
      <c r="C49" s="6">
        <v>2</v>
      </c>
      <c r="D49" s="6">
        <v>20</v>
      </c>
      <c r="E49" s="6"/>
      <c r="F49" s="7"/>
    </row>
    <row r="50" spans="1:6" s="8" customFormat="1" x14ac:dyDescent="0.25">
      <c r="A50" s="5">
        <v>45169</v>
      </c>
      <c r="B50" s="6" t="s">
        <v>6</v>
      </c>
      <c r="C50" s="6">
        <v>3</v>
      </c>
      <c r="D50" s="6">
        <v>20</v>
      </c>
      <c r="E50" s="6"/>
      <c r="F50" s="7"/>
    </row>
    <row r="51" spans="1:6" s="8" customFormat="1" x14ac:dyDescent="0.25">
      <c r="A51" s="5">
        <v>45169</v>
      </c>
      <c r="B51" s="6" t="s">
        <v>6</v>
      </c>
      <c r="C51" s="6">
        <v>2</v>
      </c>
      <c r="D51" s="6">
        <v>20</v>
      </c>
      <c r="E51" s="6"/>
      <c r="F51" s="7"/>
    </row>
    <row r="52" spans="1:6" s="8" customFormat="1" x14ac:dyDescent="0.25">
      <c r="A52" s="5">
        <v>45169</v>
      </c>
      <c r="B52" s="6" t="s">
        <v>6</v>
      </c>
      <c r="C52" s="6">
        <v>1</v>
      </c>
      <c r="D52" s="6">
        <v>20</v>
      </c>
      <c r="E52" s="6"/>
      <c r="F52" s="7"/>
    </row>
    <row r="53" spans="1:6" s="8" customFormat="1" x14ac:dyDescent="0.25">
      <c r="A53" s="11">
        <v>45170</v>
      </c>
      <c r="B53" s="12" t="s">
        <v>13</v>
      </c>
      <c r="C53" s="12">
        <v>5</v>
      </c>
      <c r="D53" s="12">
        <v>20</v>
      </c>
      <c r="E53" s="12"/>
      <c r="F53" s="13"/>
    </row>
    <row r="54" spans="1:6" s="8" customFormat="1" x14ac:dyDescent="0.25">
      <c r="A54" s="11">
        <v>45170</v>
      </c>
      <c r="B54" s="12" t="s">
        <v>14</v>
      </c>
      <c r="C54" s="12">
        <v>3</v>
      </c>
      <c r="D54" s="12">
        <v>20</v>
      </c>
      <c r="E54" s="12"/>
      <c r="F54" s="13"/>
    </row>
    <row r="55" spans="1:6" s="8" customFormat="1" x14ac:dyDescent="0.25">
      <c r="A55" s="11">
        <v>45170</v>
      </c>
      <c r="B55" s="12" t="s">
        <v>14</v>
      </c>
      <c r="C55" s="12">
        <v>4</v>
      </c>
      <c r="D55" s="12">
        <v>20</v>
      </c>
      <c r="E55" s="12"/>
      <c r="F55" s="13"/>
    </row>
    <row r="56" spans="1:6" s="8" customFormat="1" x14ac:dyDescent="0.25">
      <c r="A56" s="11">
        <v>45170</v>
      </c>
      <c r="B56" s="12" t="s">
        <v>15</v>
      </c>
      <c r="C56" s="12">
        <v>4</v>
      </c>
      <c r="D56" s="12">
        <v>20</v>
      </c>
      <c r="E56" s="12"/>
      <c r="F56" s="13"/>
    </row>
    <row r="57" spans="1:6" s="8" customFormat="1" x14ac:dyDescent="0.25">
      <c r="A57" s="11">
        <v>45170</v>
      </c>
      <c r="B57" s="12" t="s">
        <v>16</v>
      </c>
      <c r="C57" s="12">
        <v>4</v>
      </c>
      <c r="D57" s="12">
        <v>20</v>
      </c>
      <c r="E57" s="12"/>
      <c r="F57" s="13"/>
    </row>
    <row r="58" spans="1:6" s="8" customFormat="1" x14ac:dyDescent="0.25">
      <c r="A58" s="11">
        <v>45170</v>
      </c>
      <c r="B58" s="12" t="s">
        <v>17</v>
      </c>
      <c r="C58" s="12">
        <v>3</v>
      </c>
      <c r="D58" s="12">
        <v>20</v>
      </c>
      <c r="E58" s="12"/>
      <c r="F58" s="13"/>
    </row>
    <row r="59" spans="1:6" s="8" customFormat="1" x14ac:dyDescent="0.25">
      <c r="A59" s="11">
        <v>45170</v>
      </c>
      <c r="B59" s="12" t="s">
        <v>6</v>
      </c>
      <c r="C59" s="12">
        <v>3</v>
      </c>
      <c r="D59" s="12">
        <v>20</v>
      </c>
      <c r="E59" s="12"/>
      <c r="F59" s="13"/>
    </row>
    <row r="60" spans="1:6" s="8" customFormat="1" x14ac:dyDescent="0.25">
      <c r="A60" s="11">
        <v>45170</v>
      </c>
      <c r="B60" s="12" t="s">
        <v>1</v>
      </c>
      <c r="C60" s="12">
        <v>3</v>
      </c>
      <c r="D60" s="12">
        <v>20</v>
      </c>
      <c r="E60" s="12"/>
      <c r="F60" s="13"/>
    </row>
    <row r="61" spans="1:6" s="8" customFormat="1" x14ac:dyDescent="0.25">
      <c r="A61" s="11">
        <v>45170</v>
      </c>
      <c r="B61" s="12" t="s">
        <v>18</v>
      </c>
      <c r="C61" s="12">
        <v>3</v>
      </c>
      <c r="D61" s="12">
        <v>20</v>
      </c>
      <c r="E61" s="12"/>
      <c r="F61" s="13"/>
    </row>
    <row r="62" spans="1:6" s="8" customFormat="1" x14ac:dyDescent="0.25">
      <c r="A62" s="11">
        <v>45170</v>
      </c>
      <c r="B62" s="12" t="s">
        <v>19</v>
      </c>
      <c r="C62" s="12">
        <v>3</v>
      </c>
      <c r="D62" s="12">
        <v>20</v>
      </c>
      <c r="E62" s="12"/>
      <c r="F62" s="13"/>
    </row>
    <row r="63" spans="1:6" s="8" customFormat="1" x14ac:dyDescent="0.25">
      <c r="A63" s="11">
        <v>45170</v>
      </c>
      <c r="B63" s="12" t="s">
        <v>14</v>
      </c>
      <c r="C63" s="12">
        <v>2</v>
      </c>
      <c r="D63" s="12">
        <v>20</v>
      </c>
      <c r="E63" s="12"/>
      <c r="F63" s="13"/>
    </row>
    <row r="64" spans="1:6" s="31" customFormat="1" x14ac:dyDescent="0.25">
      <c r="A64" s="28">
        <v>45170</v>
      </c>
      <c r="B64" s="29">
        <v>266</v>
      </c>
      <c r="C64" s="29">
        <v>4</v>
      </c>
      <c r="D64" s="29">
        <v>20</v>
      </c>
      <c r="E64" s="29"/>
      <c r="F64" s="30" t="s">
        <v>57</v>
      </c>
    </row>
    <row r="65" spans="1:6" s="31" customFormat="1" x14ac:dyDescent="0.25">
      <c r="A65" s="28">
        <v>45170</v>
      </c>
      <c r="B65" s="29">
        <v>860</v>
      </c>
      <c r="C65" s="29">
        <v>4</v>
      </c>
      <c r="D65" s="29">
        <v>20</v>
      </c>
      <c r="E65" s="29"/>
      <c r="F65" s="30" t="s">
        <v>57</v>
      </c>
    </row>
    <row r="66" spans="1:6" s="31" customFormat="1" x14ac:dyDescent="0.25">
      <c r="A66" s="28">
        <v>45170</v>
      </c>
      <c r="B66" s="29">
        <v>909</v>
      </c>
      <c r="C66" s="29">
        <v>4</v>
      </c>
      <c r="D66" s="29">
        <v>20</v>
      </c>
      <c r="E66" s="29"/>
      <c r="F66" s="30" t="s">
        <v>57</v>
      </c>
    </row>
    <row r="67" spans="1:6" s="31" customFormat="1" x14ac:dyDescent="0.25">
      <c r="A67" s="28">
        <v>45170</v>
      </c>
      <c r="B67" s="29" t="s">
        <v>20</v>
      </c>
      <c r="C67" s="29">
        <v>3</v>
      </c>
      <c r="D67" s="29">
        <v>20</v>
      </c>
      <c r="E67" s="29"/>
      <c r="F67" s="30" t="s">
        <v>57</v>
      </c>
    </row>
    <row r="68" spans="1:6" s="8" customFormat="1" x14ac:dyDescent="0.25">
      <c r="A68" s="5">
        <v>45171</v>
      </c>
      <c r="B68" s="6" t="s">
        <v>20</v>
      </c>
      <c r="C68" s="6">
        <v>6</v>
      </c>
      <c r="D68" s="6">
        <v>20</v>
      </c>
      <c r="E68" s="6"/>
      <c r="F68" s="7"/>
    </row>
    <row r="69" spans="1:6" s="8" customFormat="1" x14ac:dyDescent="0.25">
      <c r="A69" s="5">
        <v>45171</v>
      </c>
      <c r="B69" s="6" t="s">
        <v>20</v>
      </c>
      <c r="C69" s="6">
        <v>5</v>
      </c>
      <c r="D69" s="6">
        <v>20</v>
      </c>
      <c r="E69" s="6"/>
      <c r="F69" s="7"/>
    </row>
    <row r="70" spans="1:6" s="8" customFormat="1" x14ac:dyDescent="0.25">
      <c r="A70" s="5">
        <v>45171</v>
      </c>
      <c r="B70" s="6" t="s">
        <v>20</v>
      </c>
      <c r="C70" s="6">
        <v>7</v>
      </c>
      <c r="D70" s="6">
        <v>20</v>
      </c>
      <c r="E70" s="6"/>
      <c r="F70" s="7"/>
    </row>
    <row r="71" spans="1:6" s="8" customFormat="1" x14ac:dyDescent="0.25">
      <c r="A71" s="5">
        <v>45171</v>
      </c>
      <c r="B71" s="6" t="s">
        <v>1</v>
      </c>
      <c r="C71" s="6">
        <v>6</v>
      </c>
      <c r="D71" s="6">
        <v>20</v>
      </c>
      <c r="E71" s="6"/>
      <c r="F71" s="7"/>
    </row>
    <row r="72" spans="1:6" s="8" customFormat="1" x14ac:dyDescent="0.25">
      <c r="A72" s="5">
        <v>45171</v>
      </c>
      <c r="B72" s="6" t="s">
        <v>1</v>
      </c>
      <c r="C72" s="6">
        <v>4</v>
      </c>
      <c r="D72" s="6">
        <v>20</v>
      </c>
      <c r="E72" s="6"/>
      <c r="F72" s="7"/>
    </row>
    <row r="73" spans="1:6" s="8" customFormat="1" x14ac:dyDescent="0.25">
      <c r="A73" s="5">
        <v>45171</v>
      </c>
      <c r="B73" s="6" t="s">
        <v>21</v>
      </c>
      <c r="C73" s="6">
        <v>8</v>
      </c>
      <c r="D73" s="6">
        <v>20</v>
      </c>
      <c r="E73" s="6"/>
      <c r="F73" s="7"/>
    </row>
    <row r="74" spans="1:6" s="8" customFormat="1" x14ac:dyDescent="0.25">
      <c r="A74" s="5">
        <v>45171</v>
      </c>
      <c r="B74" s="6" t="s">
        <v>22</v>
      </c>
      <c r="C74" s="6">
        <v>9</v>
      </c>
      <c r="D74" s="6">
        <v>20</v>
      </c>
      <c r="E74" s="6"/>
      <c r="F74" s="7"/>
    </row>
    <row r="75" spans="1:6" s="8" customFormat="1" x14ac:dyDescent="0.25">
      <c r="A75" s="5">
        <v>45171</v>
      </c>
      <c r="B75" s="6" t="s">
        <v>3</v>
      </c>
      <c r="C75" s="6">
        <v>11</v>
      </c>
      <c r="D75" s="6">
        <v>20</v>
      </c>
      <c r="E75" s="6"/>
      <c r="F75" s="7"/>
    </row>
    <row r="76" spans="1:6" s="8" customFormat="1" x14ac:dyDescent="0.25">
      <c r="A76" s="5">
        <v>45171</v>
      </c>
      <c r="B76" s="6" t="s">
        <v>23</v>
      </c>
      <c r="C76" s="6">
        <v>11</v>
      </c>
      <c r="D76" s="6">
        <v>20</v>
      </c>
      <c r="E76" s="6"/>
      <c r="F76" s="7"/>
    </row>
    <row r="77" spans="1:6" s="8" customFormat="1" x14ac:dyDescent="0.25">
      <c r="A77" s="5">
        <v>45171</v>
      </c>
      <c r="B77" s="6" t="s">
        <v>19</v>
      </c>
      <c r="C77" s="6">
        <v>7</v>
      </c>
      <c r="D77" s="6">
        <v>20</v>
      </c>
      <c r="E77" s="6"/>
      <c r="F77" s="7"/>
    </row>
    <row r="78" spans="1:6" s="8" customFormat="1" x14ac:dyDescent="0.25">
      <c r="A78" s="5">
        <v>45171</v>
      </c>
      <c r="B78" s="6" t="s">
        <v>19</v>
      </c>
      <c r="C78" s="6">
        <v>8</v>
      </c>
      <c r="D78" s="6">
        <v>20</v>
      </c>
      <c r="E78" s="6"/>
      <c r="F78" s="7"/>
    </row>
    <row r="79" spans="1:6" s="8" customFormat="1" x14ac:dyDescent="0.25">
      <c r="A79" s="5">
        <v>45171</v>
      </c>
      <c r="B79" s="6" t="s">
        <v>9</v>
      </c>
      <c r="C79" s="6">
        <v>7</v>
      </c>
      <c r="D79" s="6">
        <v>20</v>
      </c>
      <c r="E79" s="6"/>
      <c r="F79" s="7"/>
    </row>
    <row r="80" spans="1:6" s="8" customFormat="1" x14ac:dyDescent="0.25">
      <c r="A80" s="5">
        <v>45171</v>
      </c>
      <c r="B80" s="6" t="s">
        <v>9</v>
      </c>
      <c r="C80" s="6">
        <v>6</v>
      </c>
      <c r="D80" s="6">
        <v>20</v>
      </c>
      <c r="E80" s="6"/>
      <c r="F80" s="7"/>
    </row>
    <row r="81" spans="1:6" s="8" customFormat="1" x14ac:dyDescent="0.25">
      <c r="A81" s="5">
        <v>45171</v>
      </c>
      <c r="B81" s="6" t="s">
        <v>24</v>
      </c>
      <c r="C81" s="6">
        <v>5</v>
      </c>
      <c r="D81" s="6">
        <v>20</v>
      </c>
      <c r="E81" s="6"/>
      <c r="F81" s="7"/>
    </row>
    <row r="82" spans="1:6" s="8" customFormat="1" x14ac:dyDescent="0.25">
      <c r="A82" s="5">
        <v>45171</v>
      </c>
      <c r="B82" s="6" t="s">
        <v>19</v>
      </c>
      <c r="C82" s="6">
        <v>9</v>
      </c>
      <c r="D82" s="6">
        <v>20</v>
      </c>
      <c r="E82" s="6"/>
      <c r="F82" s="7"/>
    </row>
    <row r="83" spans="1:6" s="8" customFormat="1" x14ac:dyDescent="0.25">
      <c r="A83" s="5">
        <v>45171</v>
      </c>
      <c r="B83" s="6" t="s">
        <v>0</v>
      </c>
      <c r="C83" s="6">
        <v>8</v>
      </c>
      <c r="D83" s="6">
        <v>20</v>
      </c>
      <c r="E83" s="6"/>
      <c r="F83" s="7"/>
    </row>
    <row r="84" spans="1:6" s="8" customFormat="1" x14ac:dyDescent="0.25">
      <c r="A84" s="5">
        <v>45171</v>
      </c>
      <c r="B84" s="6" t="s">
        <v>0</v>
      </c>
      <c r="C84" s="6">
        <v>7</v>
      </c>
      <c r="D84" s="6">
        <v>20</v>
      </c>
      <c r="E84" s="6"/>
      <c r="F84" s="7"/>
    </row>
    <row r="85" spans="1:6" s="8" customFormat="1" x14ac:dyDescent="0.25">
      <c r="A85" s="5">
        <v>45171</v>
      </c>
      <c r="B85" s="6" t="s">
        <v>0</v>
      </c>
      <c r="C85" s="6">
        <v>9</v>
      </c>
      <c r="D85" s="6">
        <v>20</v>
      </c>
      <c r="E85" s="6"/>
      <c r="F85" s="7"/>
    </row>
    <row r="86" spans="1:6" s="8" customFormat="1" x14ac:dyDescent="0.25">
      <c r="A86" s="5">
        <v>45171</v>
      </c>
      <c r="B86" s="6" t="s">
        <v>14</v>
      </c>
      <c r="C86" s="6">
        <v>9</v>
      </c>
      <c r="D86" s="6">
        <v>20</v>
      </c>
      <c r="E86" s="6"/>
      <c r="F86" s="7"/>
    </row>
    <row r="87" spans="1:6" s="8" customFormat="1" x14ac:dyDescent="0.25">
      <c r="A87" s="5">
        <v>45171</v>
      </c>
      <c r="B87" s="6" t="s">
        <v>14</v>
      </c>
      <c r="C87" s="6">
        <v>8</v>
      </c>
      <c r="D87" s="6">
        <v>20</v>
      </c>
      <c r="E87" s="6"/>
      <c r="F87" s="7"/>
    </row>
    <row r="88" spans="1:6" s="8" customFormat="1" x14ac:dyDescent="0.25">
      <c r="A88" s="5">
        <v>45171</v>
      </c>
      <c r="B88" s="6" t="s">
        <v>14</v>
      </c>
      <c r="C88" s="6">
        <v>10</v>
      </c>
      <c r="D88" s="6">
        <v>20</v>
      </c>
      <c r="E88" s="6"/>
      <c r="F88" s="7"/>
    </row>
    <row r="89" spans="1:6" s="8" customFormat="1" x14ac:dyDescent="0.25">
      <c r="A89" s="11">
        <v>45172</v>
      </c>
      <c r="B89" s="12" t="s">
        <v>20</v>
      </c>
      <c r="C89" s="12">
        <v>10</v>
      </c>
      <c r="D89" s="12">
        <v>20</v>
      </c>
      <c r="E89" s="12"/>
      <c r="F89" s="13"/>
    </row>
    <row r="90" spans="1:6" s="8" customFormat="1" x14ac:dyDescent="0.25">
      <c r="A90" s="11">
        <v>45172</v>
      </c>
      <c r="B90" s="12" t="s">
        <v>20</v>
      </c>
      <c r="C90" s="12">
        <v>12</v>
      </c>
      <c r="D90" s="12">
        <v>20</v>
      </c>
      <c r="E90" s="12"/>
      <c r="F90" s="13"/>
    </row>
    <row r="91" spans="1:6" s="8" customFormat="1" x14ac:dyDescent="0.25">
      <c r="A91" s="11">
        <v>45172</v>
      </c>
      <c r="B91" s="12" t="s">
        <v>25</v>
      </c>
      <c r="C91" s="12">
        <v>9</v>
      </c>
      <c r="D91" s="12">
        <v>20</v>
      </c>
      <c r="E91" s="12"/>
      <c r="F91" s="13"/>
    </row>
    <row r="92" spans="1:6" s="8" customFormat="1" x14ac:dyDescent="0.25">
      <c r="A92" s="11">
        <v>45172</v>
      </c>
      <c r="B92" s="12" t="s">
        <v>19</v>
      </c>
      <c r="C92" s="12">
        <v>12</v>
      </c>
      <c r="D92" s="12">
        <v>20</v>
      </c>
      <c r="E92" s="12"/>
      <c r="F92" s="13"/>
    </row>
    <row r="93" spans="1:6" s="8" customFormat="1" x14ac:dyDescent="0.25">
      <c r="A93" s="11">
        <v>45172</v>
      </c>
      <c r="B93" s="12" t="s">
        <v>0</v>
      </c>
      <c r="C93" s="12">
        <v>12</v>
      </c>
      <c r="D93" s="12">
        <v>20</v>
      </c>
      <c r="E93" s="12"/>
      <c r="F93" s="13"/>
    </row>
    <row r="94" spans="1:6" s="8" customFormat="1" x14ac:dyDescent="0.25">
      <c r="A94" s="11">
        <v>45172</v>
      </c>
      <c r="B94" s="12" t="s">
        <v>14</v>
      </c>
      <c r="C94" s="12">
        <v>13</v>
      </c>
      <c r="D94" s="12">
        <v>20</v>
      </c>
      <c r="E94" s="12"/>
      <c r="F94" s="13"/>
    </row>
    <row r="95" spans="1:6" s="8" customFormat="1" x14ac:dyDescent="0.25">
      <c r="D95" s="9">
        <f>SUM(D2:D94)</f>
        <v>1860</v>
      </c>
      <c r="F95" s="10"/>
    </row>
    <row r="99" spans="4:4" x14ac:dyDescent="0.25">
      <c r="D99" s="1">
        <f>D95+60</f>
        <v>1920</v>
      </c>
    </row>
  </sheetData>
  <autoFilter ref="A1:F94" xr:uid="{00000000-0001-0000-0000-000000000000}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F285-D64B-4676-90DB-E965A1DBEBF8}">
  <dimension ref="A1:W41"/>
  <sheetViews>
    <sheetView topLeftCell="A4" workbookViewId="0">
      <selection activeCell="G14" sqref="G14"/>
    </sheetView>
  </sheetViews>
  <sheetFormatPr defaultColWidth="8.85546875" defaultRowHeight="15" x14ac:dyDescent="0.25"/>
  <cols>
    <col min="1" max="1" width="10.85546875" style="1" customWidth="1"/>
    <col min="2" max="4" width="13.140625" style="1" customWidth="1"/>
    <col min="5" max="6" width="11.28515625" style="1" customWidth="1"/>
    <col min="7" max="7" width="13.28515625" style="1" customWidth="1"/>
    <col min="8" max="13" width="8.85546875" style="1"/>
    <col min="14" max="21" width="8.85546875" style="20"/>
    <col min="22" max="16384" width="8.85546875" style="1"/>
  </cols>
  <sheetData>
    <row r="1" spans="1:23" s="14" customFormat="1" ht="45" x14ac:dyDescent="0.25">
      <c r="A1" s="19" t="s">
        <v>10</v>
      </c>
      <c r="B1" s="19" t="s">
        <v>30</v>
      </c>
      <c r="C1" s="19" t="s">
        <v>31</v>
      </c>
      <c r="D1" s="19" t="s">
        <v>32</v>
      </c>
      <c r="E1" s="19" t="s">
        <v>33</v>
      </c>
      <c r="F1" s="19" t="s">
        <v>34</v>
      </c>
      <c r="G1" s="19" t="s">
        <v>35</v>
      </c>
      <c r="N1" s="27">
        <v>45166</v>
      </c>
      <c r="O1" s="27">
        <v>45167</v>
      </c>
      <c r="P1" s="27">
        <v>45168</v>
      </c>
      <c r="Q1" s="27">
        <v>45169</v>
      </c>
      <c r="R1" s="27">
        <v>45170</v>
      </c>
      <c r="S1" s="27">
        <v>45171</v>
      </c>
      <c r="T1" s="27">
        <v>45172</v>
      </c>
      <c r="U1" s="27">
        <v>45173</v>
      </c>
    </row>
    <row r="2" spans="1:23" x14ac:dyDescent="0.25">
      <c r="A2" s="16">
        <v>45166</v>
      </c>
      <c r="B2" s="15">
        <v>9</v>
      </c>
      <c r="C2" s="15">
        <v>9</v>
      </c>
      <c r="D2" s="15">
        <v>23</v>
      </c>
      <c r="E2" s="15">
        <f>B2*20</f>
        <v>180</v>
      </c>
      <c r="F2" s="15">
        <v>140.30000000000001</v>
      </c>
      <c r="G2" s="15">
        <f>N33</f>
        <v>337.09999999999997</v>
      </c>
      <c r="N2" s="21">
        <v>16.899999999999999</v>
      </c>
      <c r="O2" s="21">
        <v>16.2</v>
      </c>
      <c r="P2" s="21">
        <v>17.8</v>
      </c>
      <c r="Q2" s="21">
        <v>15.5</v>
      </c>
      <c r="R2" s="21">
        <v>14.4</v>
      </c>
      <c r="S2" s="21">
        <v>16.399999999999999</v>
      </c>
      <c r="T2" s="21">
        <v>16.2</v>
      </c>
      <c r="U2" s="21">
        <v>16.100000000000001</v>
      </c>
    </row>
    <row r="3" spans="1:23" x14ac:dyDescent="0.25">
      <c r="A3" s="16">
        <v>45167</v>
      </c>
      <c r="B3" s="15">
        <v>17</v>
      </c>
      <c r="C3" s="15">
        <v>31</v>
      </c>
      <c r="D3" s="15">
        <v>21</v>
      </c>
      <c r="E3" s="15">
        <f t="shared" ref="E3:E8" si="0">B3*20</f>
        <v>340</v>
      </c>
      <c r="F3" s="15">
        <v>480.6</v>
      </c>
      <c r="G3" s="15">
        <f>O33</f>
        <v>321.3</v>
      </c>
      <c r="N3" s="21">
        <v>14.7</v>
      </c>
      <c r="O3" s="21">
        <v>10.6</v>
      </c>
      <c r="P3" s="21">
        <v>17</v>
      </c>
      <c r="Q3" s="21">
        <v>11.3</v>
      </c>
      <c r="R3" s="21">
        <v>15.9</v>
      </c>
      <c r="S3" s="21">
        <v>16.7</v>
      </c>
      <c r="T3" s="21">
        <v>17.100000000000001</v>
      </c>
      <c r="U3" s="21">
        <v>16.600000000000001</v>
      </c>
    </row>
    <row r="4" spans="1:23" x14ac:dyDescent="0.25">
      <c r="A4" s="16">
        <v>45168</v>
      </c>
      <c r="B4" s="15">
        <v>18</v>
      </c>
      <c r="C4" s="15">
        <v>24</v>
      </c>
      <c r="D4" s="15">
        <v>14</v>
      </c>
      <c r="E4" s="15">
        <f t="shared" si="0"/>
        <v>360</v>
      </c>
      <c r="F4" s="15">
        <v>360</v>
      </c>
      <c r="G4" s="15">
        <f>P33</f>
        <v>210.7</v>
      </c>
      <c r="N4" s="21">
        <v>17.5</v>
      </c>
      <c r="O4" s="21">
        <v>17.399999999999999</v>
      </c>
      <c r="P4" s="21">
        <v>12.8</v>
      </c>
      <c r="Q4" s="21">
        <v>15.6</v>
      </c>
      <c r="R4" s="21">
        <v>15</v>
      </c>
      <c r="S4" s="21">
        <v>16.100000000000001</v>
      </c>
      <c r="T4" s="21">
        <v>16.600000000000001</v>
      </c>
      <c r="U4" s="21">
        <v>14.9</v>
      </c>
    </row>
    <row r="5" spans="1:23" x14ac:dyDescent="0.25">
      <c r="A5" s="16">
        <v>45169</v>
      </c>
      <c r="B5" s="15">
        <v>7</v>
      </c>
      <c r="C5" s="15">
        <v>9</v>
      </c>
      <c r="D5" s="15">
        <v>31</v>
      </c>
      <c r="E5" s="15">
        <f t="shared" si="0"/>
        <v>140</v>
      </c>
      <c r="F5" s="15">
        <v>140</v>
      </c>
      <c r="G5" s="15">
        <f>Q33</f>
        <v>476.30000000000007</v>
      </c>
      <c r="N5" s="21">
        <v>15.1</v>
      </c>
      <c r="O5" s="21">
        <v>16.7</v>
      </c>
      <c r="P5" s="21">
        <v>15.7</v>
      </c>
      <c r="Q5" s="21">
        <v>14.5</v>
      </c>
      <c r="R5" s="21">
        <v>15.6</v>
      </c>
      <c r="S5" s="21">
        <v>17.8</v>
      </c>
      <c r="T5" s="21">
        <v>16.5</v>
      </c>
      <c r="U5" s="21">
        <v>16.8</v>
      </c>
    </row>
    <row r="6" spans="1:23" s="18" customFormat="1" x14ac:dyDescent="0.25">
      <c r="A6" s="16">
        <v>45170</v>
      </c>
      <c r="B6" s="15">
        <v>11</v>
      </c>
      <c r="C6" s="15"/>
      <c r="D6" s="15"/>
      <c r="E6" s="15">
        <f t="shared" si="0"/>
        <v>220</v>
      </c>
      <c r="F6" s="15">
        <v>295.7</v>
      </c>
      <c r="G6" s="15">
        <f>R33</f>
        <v>346.89999999999992</v>
      </c>
      <c r="N6" s="21">
        <v>10.7</v>
      </c>
      <c r="O6" s="21">
        <v>15.7</v>
      </c>
      <c r="P6" s="21">
        <v>14.3</v>
      </c>
      <c r="Q6" s="21">
        <v>14.9</v>
      </c>
      <c r="R6" s="21">
        <v>14.4</v>
      </c>
      <c r="S6" s="21">
        <v>16.3</v>
      </c>
      <c r="T6" s="21">
        <v>17.5</v>
      </c>
      <c r="U6" s="21">
        <v>15.4</v>
      </c>
      <c r="V6" s="1"/>
    </row>
    <row r="7" spans="1:23" x14ac:dyDescent="0.25">
      <c r="A7" s="16">
        <v>45171</v>
      </c>
      <c r="B7" s="15">
        <v>21</v>
      </c>
      <c r="C7" s="15"/>
      <c r="D7" s="15"/>
      <c r="E7" s="15">
        <f t="shared" si="0"/>
        <v>420</v>
      </c>
      <c r="F7" s="15">
        <v>421.5</v>
      </c>
      <c r="G7" s="15">
        <f>S33</f>
        <v>399.7</v>
      </c>
      <c r="N7" s="21">
        <v>14.6</v>
      </c>
      <c r="O7" s="21">
        <v>14.4</v>
      </c>
      <c r="P7" s="21">
        <v>16.399999999999999</v>
      </c>
      <c r="Q7" s="21">
        <v>13.1</v>
      </c>
      <c r="R7" s="21">
        <v>16.100000000000001</v>
      </c>
      <c r="S7" s="21">
        <v>15.8</v>
      </c>
      <c r="T7" s="21">
        <v>16.899999999999999</v>
      </c>
      <c r="U7" s="21">
        <v>15.8</v>
      </c>
    </row>
    <row r="8" spans="1:23" x14ac:dyDescent="0.25">
      <c r="A8" s="16">
        <v>45172</v>
      </c>
      <c r="B8" s="15">
        <v>6</v>
      </c>
      <c r="C8" s="15"/>
      <c r="D8" s="15"/>
      <c r="E8" s="15">
        <f t="shared" si="0"/>
        <v>120</v>
      </c>
      <c r="F8" s="15">
        <v>619.9</v>
      </c>
      <c r="G8" s="15">
        <f>T33</f>
        <v>444.80000000000013</v>
      </c>
      <c r="N8" s="21">
        <v>7.9</v>
      </c>
      <c r="O8" s="21">
        <v>15.7</v>
      </c>
      <c r="P8" s="21">
        <v>15</v>
      </c>
      <c r="Q8" s="21">
        <v>11.6</v>
      </c>
      <c r="R8" s="21">
        <v>16</v>
      </c>
      <c r="S8" s="21">
        <v>15.8</v>
      </c>
      <c r="T8" s="21">
        <v>15.2</v>
      </c>
      <c r="U8" s="21">
        <v>16.7</v>
      </c>
      <c r="W8" s="18"/>
    </row>
    <row r="9" spans="1:23" x14ac:dyDescent="0.25">
      <c r="A9" s="16">
        <v>45173</v>
      </c>
      <c r="B9" s="15"/>
      <c r="C9" s="15"/>
      <c r="D9" s="15"/>
      <c r="E9" s="15"/>
      <c r="F9" s="15">
        <v>364.2</v>
      </c>
      <c r="G9" s="15">
        <f>U33</f>
        <v>283.2</v>
      </c>
      <c r="N9" s="21">
        <v>14.1</v>
      </c>
      <c r="O9" s="21">
        <v>13.9</v>
      </c>
      <c r="P9" s="21">
        <v>15.9</v>
      </c>
      <c r="Q9" s="21">
        <v>14.3</v>
      </c>
      <c r="R9" s="21">
        <v>14.7</v>
      </c>
      <c r="S9" s="21">
        <v>16.399999999999999</v>
      </c>
      <c r="T9" s="21">
        <v>16.600000000000001</v>
      </c>
      <c r="U9" s="21">
        <v>15.9</v>
      </c>
    </row>
    <row r="10" spans="1:23" x14ac:dyDescent="0.25">
      <c r="A10" s="15"/>
      <c r="B10" s="15"/>
      <c r="C10" s="15"/>
      <c r="D10" s="15"/>
      <c r="E10" s="15"/>
      <c r="F10" s="15"/>
      <c r="G10" s="15"/>
      <c r="N10" s="21">
        <v>7.3</v>
      </c>
      <c r="O10" s="21">
        <v>16.600000000000001</v>
      </c>
      <c r="P10" s="21">
        <v>15.7</v>
      </c>
      <c r="Q10" s="21">
        <v>12.6</v>
      </c>
      <c r="R10" s="21">
        <v>14.7</v>
      </c>
      <c r="S10" s="21">
        <v>16</v>
      </c>
      <c r="T10" s="21">
        <v>16.8</v>
      </c>
      <c r="U10" s="21">
        <v>13.7</v>
      </c>
      <c r="W10" s="18"/>
    </row>
    <row r="11" spans="1:23" x14ac:dyDescent="0.25">
      <c r="A11" s="17"/>
      <c r="B11" s="17"/>
      <c r="C11" s="17"/>
      <c r="D11" s="17"/>
      <c r="E11" s="17">
        <f t="shared" ref="E11:F11" si="1">SUM(E2:E10)</f>
        <v>1780</v>
      </c>
      <c r="F11" s="17">
        <f t="shared" si="1"/>
        <v>2822.2</v>
      </c>
      <c r="G11" s="17">
        <f>SUM(G2:G10)</f>
        <v>2820</v>
      </c>
      <c r="N11" s="21">
        <v>15.8</v>
      </c>
      <c r="O11" s="21">
        <v>14.9</v>
      </c>
      <c r="P11" s="21">
        <v>13.1</v>
      </c>
      <c r="Q11" s="21">
        <v>14.4</v>
      </c>
      <c r="R11" s="21">
        <v>16.8</v>
      </c>
      <c r="S11" s="21">
        <v>16.8</v>
      </c>
      <c r="T11" s="21">
        <v>16.7</v>
      </c>
      <c r="U11" s="21">
        <v>17.100000000000001</v>
      </c>
    </row>
    <row r="12" spans="1:23" x14ac:dyDescent="0.25">
      <c r="A12" s="26"/>
      <c r="B12" s="26"/>
      <c r="C12" s="26"/>
      <c r="D12" s="26"/>
      <c r="E12" s="26"/>
      <c r="F12" s="26"/>
      <c r="G12" s="26"/>
      <c r="N12" s="21">
        <v>17.100000000000001</v>
      </c>
      <c r="O12" s="21">
        <v>16.8</v>
      </c>
      <c r="P12" s="21">
        <v>11.6</v>
      </c>
      <c r="Q12" s="21">
        <v>15.9</v>
      </c>
      <c r="R12" s="21">
        <v>16</v>
      </c>
      <c r="S12" s="21">
        <v>15.2</v>
      </c>
      <c r="T12" s="21">
        <v>15.5</v>
      </c>
      <c r="U12" s="21">
        <v>15.6</v>
      </c>
      <c r="W12" s="18"/>
    </row>
    <row r="13" spans="1:23" x14ac:dyDescent="0.25">
      <c r="A13" s="26"/>
      <c r="B13" s="26"/>
      <c r="C13" s="26"/>
      <c r="D13" s="26"/>
      <c r="E13" s="26"/>
      <c r="F13" s="26"/>
      <c r="G13" s="26"/>
      <c r="N13" s="21">
        <v>16.8</v>
      </c>
      <c r="O13" s="21">
        <v>17.399999999999999</v>
      </c>
      <c r="P13" s="21">
        <v>14.3</v>
      </c>
      <c r="Q13" s="21">
        <v>16.399999999999999</v>
      </c>
      <c r="R13" s="21">
        <v>14.5</v>
      </c>
      <c r="S13" s="21">
        <v>16</v>
      </c>
      <c r="T13" s="21">
        <v>15.6</v>
      </c>
      <c r="U13" s="21">
        <v>16.100000000000001</v>
      </c>
    </row>
    <row r="14" spans="1:23" x14ac:dyDescent="0.25">
      <c r="A14" s="26"/>
      <c r="B14" s="26"/>
      <c r="C14" s="26"/>
      <c r="D14" s="26"/>
      <c r="E14" s="26"/>
      <c r="F14" s="26"/>
      <c r="G14" s="26"/>
      <c r="N14" s="21">
        <v>15.2</v>
      </c>
      <c r="O14" s="21">
        <v>16.899999999999999</v>
      </c>
      <c r="P14" s="21">
        <v>15.6</v>
      </c>
      <c r="Q14" s="21">
        <v>16.7</v>
      </c>
      <c r="R14" s="21">
        <v>15.1</v>
      </c>
      <c r="S14" s="21">
        <v>16</v>
      </c>
      <c r="T14" s="21">
        <v>17</v>
      </c>
      <c r="U14" s="21">
        <v>14.6</v>
      </c>
      <c r="W14" s="18"/>
    </row>
    <row r="15" spans="1:23" x14ac:dyDescent="0.25">
      <c r="A15" s="26"/>
      <c r="B15" s="26"/>
      <c r="C15" s="26"/>
      <c r="D15" s="26"/>
      <c r="E15" s="26"/>
      <c r="F15" s="26"/>
      <c r="G15" s="26"/>
      <c r="N15" s="21">
        <v>13</v>
      </c>
      <c r="O15" s="21">
        <v>16.100000000000001</v>
      </c>
      <c r="P15" s="21">
        <v>15.5</v>
      </c>
      <c r="Q15" s="21">
        <v>16.100000000000001</v>
      </c>
      <c r="R15" s="21">
        <v>16.7</v>
      </c>
      <c r="S15" s="21">
        <v>16</v>
      </c>
      <c r="T15" s="21">
        <v>15.3</v>
      </c>
      <c r="U15" s="21">
        <v>16.5</v>
      </c>
    </row>
    <row r="16" spans="1:23" x14ac:dyDescent="0.25">
      <c r="A16" s="26"/>
      <c r="B16" s="26"/>
      <c r="C16" s="26"/>
      <c r="D16" s="26"/>
      <c r="E16" s="26"/>
      <c r="F16" s="26"/>
      <c r="G16" s="26"/>
      <c r="N16" s="21">
        <v>16.7</v>
      </c>
      <c r="O16" s="21">
        <v>10.7</v>
      </c>
      <c r="P16" s="21"/>
      <c r="Q16" s="21">
        <v>17.8</v>
      </c>
      <c r="R16" s="21">
        <v>17.3</v>
      </c>
      <c r="S16" s="21">
        <v>15.7</v>
      </c>
      <c r="T16" s="21">
        <v>15.6</v>
      </c>
      <c r="U16" s="21">
        <v>16.3</v>
      </c>
      <c r="W16" s="18"/>
    </row>
    <row r="17" spans="1:23" x14ac:dyDescent="0.25">
      <c r="A17" s="26"/>
      <c r="B17" s="26"/>
      <c r="C17" s="26"/>
      <c r="D17" s="26"/>
      <c r="E17" s="26"/>
      <c r="F17" s="26"/>
      <c r="G17" s="26"/>
      <c r="N17" s="21">
        <v>18.2</v>
      </c>
      <c r="O17" s="21">
        <v>13.6</v>
      </c>
      <c r="P17" s="21"/>
      <c r="Q17" s="21">
        <v>16.3</v>
      </c>
      <c r="R17" s="21">
        <v>15.9</v>
      </c>
      <c r="S17" s="21">
        <v>15.4</v>
      </c>
      <c r="T17" s="21">
        <v>17.100000000000001</v>
      </c>
      <c r="U17" s="21">
        <v>15.1</v>
      </c>
    </row>
    <row r="18" spans="1:23" x14ac:dyDescent="0.25">
      <c r="A18" s="26"/>
      <c r="B18" s="26"/>
      <c r="C18" s="26"/>
      <c r="D18" s="26"/>
      <c r="E18" s="26"/>
      <c r="F18" s="26"/>
      <c r="G18" s="26"/>
      <c r="N18" s="21">
        <v>17.600000000000001</v>
      </c>
      <c r="O18" s="21">
        <v>14.8</v>
      </c>
      <c r="P18" s="21"/>
      <c r="Q18" s="21">
        <v>14.7</v>
      </c>
      <c r="R18" s="21">
        <v>15.5</v>
      </c>
      <c r="S18" s="21">
        <v>16.100000000000001</v>
      </c>
      <c r="T18" s="21">
        <v>17.100000000000001</v>
      </c>
      <c r="U18" s="21">
        <v>15.4</v>
      </c>
      <c r="W18" s="18"/>
    </row>
    <row r="19" spans="1:23" x14ac:dyDescent="0.25">
      <c r="A19" s="26"/>
      <c r="B19" s="26"/>
      <c r="C19" s="26"/>
      <c r="D19" s="26"/>
      <c r="E19" s="26"/>
      <c r="F19" s="26"/>
      <c r="G19" s="26"/>
      <c r="N19" s="21">
        <v>15.5</v>
      </c>
      <c r="O19" s="21">
        <v>15.4</v>
      </c>
      <c r="P19" s="21"/>
      <c r="Q19" s="21">
        <v>16.399999999999999</v>
      </c>
      <c r="R19" s="21">
        <v>16.899999999999999</v>
      </c>
      <c r="S19" s="21">
        <v>16.5</v>
      </c>
      <c r="T19" s="21">
        <v>16.5</v>
      </c>
      <c r="U19" s="21">
        <v>14.6</v>
      </c>
    </row>
    <row r="20" spans="1:23" x14ac:dyDescent="0.25">
      <c r="A20" s="26"/>
      <c r="B20" s="26"/>
      <c r="C20" s="26"/>
      <c r="D20" s="26"/>
      <c r="E20" s="26"/>
      <c r="F20" s="26"/>
      <c r="G20" s="26"/>
      <c r="N20" s="21">
        <v>11.1</v>
      </c>
      <c r="O20" s="21">
        <v>15.8</v>
      </c>
      <c r="P20" s="21"/>
      <c r="Q20" s="21">
        <v>14.4</v>
      </c>
      <c r="R20" s="21">
        <v>16.399999999999999</v>
      </c>
      <c r="S20" s="21">
        <v>17.100000000000001</v>
      </c>
      <c r="T20" s="21">
        <v>15.9</v>
      </c>
      <c r="U20" s="21"/>
      <c r="W20" s="18"/>
    </row>
    <row r="21" spans="1:23" x14ac:dyDescent="0.25">
      <c r="A21" s="26"/>
      <c r="B21" s="26"/>
      <c r="C21" s="26"/>
      <c r="D21" s="26"/>
      <c r="E21" s="26"/>
      <c r="F21" s="26"/>
      <c r="G21" s="26"/>
      <c r="N21" s="21">
        <v>14</v>
      </c>
      <c r="O21" s="21">
        <v>16.899999999999999</v>
      </c>
      <c r="P21" s="21"/>
      <c r="Q21" s="21">
        <v>14.3</v>
      </c>
      <c r="R21" s="21">
        <v>16.899999999999999</v>
      </c>
      <c r="S21" s="21">
        <v>14.9</v>
      </c>
      <c r="T21" s="21">
        <v>17</v>
      </c>
      <c r="U21" s="21"/>
    </row>
    <row r="22" spans="1:23" x14ac:dyDescent="0.25">
      <c r="A22" s="26"/>
      <c r="B22" s="26"/>
      <c r="C22" s="26"/>
      <c r="D22" s="26"/>
      <c r="E22" s="26"/>
      <c r="F22" s="26"/>
      <c r="G22" s="26"/>
      <c r="N22" s="21">
        <v>16.7</v>
      </c>
      <c r="O22" s="21">
        <v>14.8</v>
      </c>
      <c r="P22" s="21"/>
      <c r="Q22" s="21">
        <v>17.399999999999999</v>
      </c>
      <c r="R22" s="21">
        <v>15.9</v>
      </c>
      <c r="S22" s="21">
        <v>15.3</v>
      </c>
      <c r="T22" s="21">
        <v>17.2</v>
      </c>
      <c r="U22" s="21"/>
      <c r="W22" s="18"/>
    </row>
    <row r="23" spans="1:23" x14ac:dyDescent="0.25">
      <c r="N23" s="21">
        <v>15.3</v>
      </c>
      <c r="O23" s="21"/>
      <c r="P23" s="21"/>
      <c r="Q23" s="21">
        <v>16.7</v>
      </c>
      <c r="R23" s="21">
        <v>16.2</v>
      </c>
      <c r="S23" s="21">
        <v>17.5</v>
      </c>
      <c r="T23" s="21">
        <v>16.5</v>
      </c>
      <c r="U23" s="21"/>
    </row>
    <row r="24" spans="1:23" x14ac:dyDescent="0.25">
      <c r="N24" s="21">
        <v>15.3</v>
      </c>
      <c r="O24" s="21"/>
      <c r="P24" s="21"/>
      <c r="Q24" s="21">
        <v>15.5</v>
      </c>
      <c r="R24" s="21"/>
      <c r="S24" s="21">
        <v>13.2</v>
      </c>
      <c r="T24" s="21">
        <v>17.100000000000001</v>
      </c>
      <c r="U24" s="21"/>
      <c r="W24" s="18"/>
    </row>
    <row r="25" spans="1:23" x14ac:dyDescent="0.25">
      <c r="N25" s="21"/>
      <c r="O25" s="21"/>
      <c r="P25" s="21"/>
      <c r="Q25" s="21">
        <v>15.6</v>
      </c>
      <c r="R25" s="21"/>
      <c r="S25" s="21">
        <v>17.5</v>
      </c>
      <c r="T25" s="21">
        <v>16.3</v>
      </c>
      <c r="U25" s="21"/>
    </row>
    <row r="26" spans="1:23" x14ac:dyDescent="0.25">
      <c r="H26" s="1">
        <v>950</v>
      </c>
      <c r="I26" s="1" t="s">
        <v>36</v>
      </c>
      <c r="J26" s="1" t="s">
        <v>37</v>
      </c>
      <c r="N26" s="21"/>
      <c r="O26" s="21"/>
      <c r="P26" s="21"/>
      <c r="Q26" s="21">
        <v>15.6</v>
      </c>
      <c r="R26" s="21"/>
      <c r="S26" s="21">
        <v>13.2</v>
      </c>
      <c r="T26" s="21">
        <v>16.600000000000001</v>
      </c>
      <c r="U26" s="21"/>
      <c r="W26" s="18"/>
    </row>
    <row r="27" spans="1:23" x14ac:dyDescent="0.25">
      <c r="H27" s="1">
        <v>1150</v>
      </c>
      <c r="N27" s="21"/>
      <c r="O27" s="21"/>
      <c r="P27" s="21"/>
      <c r="Q27" s="21">
        <v>17.100000000000001</v>
      </c>
      <c r="R27" s="21"/>
      <c r="S27" s="21"/>
      <c r="T27" s="21">
        <v>16.3</v>
      </c>
      <c r="U27" s="21"/>
    </row>
    <row r="28" spans="1:23" x14ac:dyDescent="0.25">
      <c r="N28" s="21"/>
      <c r="O28" s="21"/>
      <c r="P28" s="21"/>
      <c r="Q28" s="21">
        <v>17.100000000000001</v>
      </c>
      <c r="R28" s="21"/>
      <c r="S28" s="21"/>
      <c r="T28" s="21">
        <v>16.100000000000001</v>
      </c>
      <c r="U28" s="21"/>
      <c r="W28" s="18"/>
    </row>
    <row r="29" spans="1:23" x14ac:dyDescent="0.25">
      <c r="N29" s="21"/>
      <c r="O29" s="21"/>
      <c r="P29" s="21"/>
      <c r="Q29" s="21">
        <v>16.5</v>
      </c>
      <c r="R29" s="21"/>
      <c r="S29" s="21"/>
      <c r="T29" s="21"/>
      <c r="U29" s="21"/>
    </row>
    <row r="30" spans="1:23" x14ac:dyDescent="0.25">
      <c r="N30" s="21"/>
      <c r="O30" s="21"/>
      <c r="P30" s="21"/>
      <c r="Q30" s="21">
        <v>16.100000000000001</v>
      </c>
      <c r="R30" s="21"/>
      <c r="S30" s="21"/>
      <c r="T30" s="21"/>
      <c r="U30" s="21"/>
      <c r="W30" s="18"/>
    </row>
    <row r="31" spans="1:23" x14ac:dyDescent="0.25">
      <c r="N31" s="21"/>
      <c r="O31" s="21"/>
      <c r="P31" s="21"/>
      <c r="Q31" s="21">
        <v>16.3</v>
      </c>
      <c r="R31" s="21"/>
      <c r="S31" s="21"/>
      <c r="T31" s="21"/>
      <c r="U31" s="21"/>
    </row>
    <row r="32" spans="1:23" x14ac:dyDescent="0.25">
      <c r="N32" s="21"/>
      <c r="O32" s="21"/>
      <c r="P32" s="21"/>
      <c r="Q32" s="21">
        <v>15.6</v>
      </c>
      <c r="R32" s="21"/>
      <c r="S32" s="21"/>
      <c r="T32" s="21"/>
      <c r="U32" s="21"/>
      <c r="W32" s="18"/>
    </row>
    <row r="33" spans="5:21" x14ac:dyDescent="0.25">
      <c r="M33" s="17" t="s">
        <v>44</v>
      </c>
      <c r="N33" s="17">
        <f t="shared" ref="N33" si="2">SUM(N2:N32)</f>
        <v>337.09999999999997</v>
      </c>
      <c r="O33" s="17">
        <f t="shared" ref="O33" si="3">SUM(O2:O32)</f>
        <v>321.3</v>
      </c>
      <c r="P33" s="17">
        <f t="shared" ref="P33" si="4">SUM(P2:P32)</f>
        <v>210.7</v>
      </c>
      <c r="Q33" s="17">
        <f t="shared" ref="Q33" si="5">SUM(Q2:Q32)</f>
        <v>476.30000000000007</v>
      </c>
      <c r="R33" s="17">
        <f t="shared" ref="R33" si="6">SUM(R2:R32)</f>
        <v>346.89999999999992</v>
      </c>
      <c r="S33" s="17">
        <f t="shared" ref="S33" si="7">SUM(S2:S32)</f>
        <v>399.7</v>
      </c>
      <c r="T33" s="17">
        <f t="shared" ref="T33" si="8">SUM(T2:T32)</f>
        <v>444.80000000000013</v>
      </c>
      <c r="U33" s="17">
        <f t="shared" ref="U33" si="9">SUM(U2:U32)</f>
        <v>283.2</v>
      </c>
    </row>
    <row r="35" spans="5:21" x14ac:dyDescent="0.25">
      <c r="E35" s="24"/>
      <c r="F35" s="25" t="s">
        <v>43</v>
      </c>
      <c r="G35" s="24"/>
      <c r="H35" s="24"/>
      <c r="I35" s="24"/>
    </row>
    <row r="36" spans="5:21" x14ac:dyDescent="0.25">
      <c r="E36" s="24"/>
      <c r="F36" s="22" t="s">
        <v>38</v>
      </c>
      <c r="H36" s="1">
        <v>2360</v>
      </c>
      <c r="I36" s="24"/>
    </row>
    <row r="37" spans="5:21" x14ac:dyDescent="0.25">
      <c r="E37" s="24"/>
      <c r="F37" s="22" t="s">
        <v>39</v>
      </c>
      <c r="H37" s="1">
        <v>599</v>
      </c>
      <c r="I37" s="24"/>
    </row>
    <row r="38" spans="5:21" x14ac:dyDescent="0.25">
      <c r="E38" s="24"/>
      <c r="F38" s="22" t="s">
        <v>40</v>
      </c>
      <c r="H38" s="9">
        <v>1954</v>
      </c>
      <c r="I38" s="24"/>
    </row>
    <row r="39" spans="5:21" x14ac:dyDescent="0.25">
      <c r="E39" s="24"/>
      <c r="F39" s="22" t="s">
        <v>41</v>
      </c>
      <c r="H39" s="23">
        <f>H38*1.6</f>
        <v>3126.4</v>
      </c>
      <c r="I39" s="24"/>
    </row>
    <row r="40" spans="5:21" x14ac:dyDescent="0.25">
      <c r="E40" s="24"/>
      <c r="F40" s="22" t="s">
        <v>42</v>
      </c>
      <c r="H40" s="1">
        <f>H38*1.8</f>
        <v>3517.2000000000003</v>
      </c>
      <c r="I40" s="24"/>
    </row>
    <row r="41" spans="5:21" x14ac:dyDescent="0.25">
      <c r="E41" s="24"/>
      <c r="F41" s="24"/>
      <c r="G41" s="24"/>
      <c r="H41" s="24"/>
      <c r="I41" s="24"/>
    </row>
  </sheetData>
  <phoneticPr fontId="5" type="noConversion"/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C6C3D-8320-4E43-BAA0-89BAC4C40D2B}">
  <sheetPr>
    <pageSetUpPr fitToPage="1"/>
  </sheetPr>
  <dimension ref="A1:P966"/>
  <sheetViews>
    <sheetView topLeftCell="A934" zoomScale="85" zoomScaleNormal="85" workbookViewId="0">
      <selection activeCell="K960" sqref="K960"/>
    </sheetView>
  </sheetViews>
  <sheetFormatPr defaultRowHeight="15" x14ac:dyDescent="0.25"/>
  <cols>
    <col min="1" max="1" width="9.85546875" customWidth="1"/>
    <col min="2" max="2" width="10.5703125" customWidth="1"/>
    <col min="3" max="3" width="14.140625" customWidth="1"/>
    <col min="4" max="4" width="21.5703125" customWidth="1"/>
    <col min="5" max="5" width="20" customWidth="1"/>
    <col min="6" max="8" width="9.85546875" customWidth="1"/>
    <col min="10" max="16" width="15.28515625" customWidth="1"/>
  </cols>
  <sheetData>
    <row r="1" spans="1:8" x14ac:dyDescent="0.25">
      <c r="B1" t="s">
        <v>197</v>
      </c>
    </row>
    <row r="2" spans="1:8" ht="30" x14ac:dyDescent="0.25">
      <c r="A2" s="134" t="s">
        <v>29</v>
      </c>
      <c r="B2" s="135" t="s">
        <v>10</v>
      </c>
      <c r="C2" s="134" t="s">
        <v>158</v>
      </c>
      <c r="D2" s="134" t="s">
        <v>159</v>
      </c>
      <c r="E2" s="134" t="s">
        <v>160</v>
      </c>
      <c r="F2" s="134" t="s">
        <v>161</v>
      </c>
      <c r="G2" s="136" t="s">
        <v>26</v>
      </c>
      <c r="H2" s="134" t="s">
        <v>162</v>
      </c>
    </row>
    <row r="3" spans="1:8" x14ac:dyDescent="0.25">
      <c r="A3" s="142">
        <v>1</v>
      </c>
      <c r="B3" s="143">
        <v>45166</v>
      </c>
      <c r="C3" s="142" t="s">
        <v>110</v>
      </c>
      <c r="D3" s="142" t="s">
        <v>17</v>
      </c>
      <c r="E3" s="142" t="s">
        <v>84</v>
      </c>
      <c r="F3" s="142">
        <v>1</v>
      </c>
      <c r="G3" s="190">
        <v>13</v>
      </c>
      <c r="H3" s="142">
        <v>3300</v>
      </c>
    </row>
    <row r="4" spans="1:8" x14ac:dyDescent="0.25">
      <c r="A4" s="142">
        <v>2</v>
      </c>
      <c r="B4" s="143">
        <v>45166</v>
      </c>
      <c r="C4" s="142" t="s">
        <v>111</v>
      </c>
      <c r="D4" s="142" t="s">
        <v>24</v>
      </c>
      <c r="E4" s="142" t="s">
        <v>84</v>
      </c>
      <c r="F4" s="142">
        <v>1</v>
      </c>
      <c r="G4" s="190">
        <v>16.5</v>
      </c>
      <c r="H4" s="142">
        <v>3298</v>
      </c>
    </row>
    <row r="5" spans="1:8" x14ac:dyDescent="0.25">
      <c r="A5" s="142">
        <v>3</v>
      </c>
      <c r="B5" s="143">
        <v>45166</v>
      </c>
      <c r="C5" s="142" t="s">
        <v>112</v>
      </c>
      <c r="D5" s="142" t="s">
        <v>2</v>
      </c>
      <c r="E5" s="142" t="s">
        <v>84</v>
      </c>
      <c r="F5" s="142">
        <v>1</v>
      </c>
      <c r="G5" s="190">
        <v>15</v>
      </c>
      <c r="H5" s="142">
        <v>3295</v>
      </c>
    </row>
    <row r="6" spans="1:8" x14ac:dyDescent="0.25">
      <c r="A6" s="142">
        <v>4</v>
      </c>
      <c r="B6" s="143">
        <v>45166</v>
      </c>
      <c r="C6" s="142" t="s">
        <v>112</v>
      </c>
      <c r="D6" s="142" t="s">
        <v>3</v>
      </c>
      <c r="E6" s="142" t="s">
        <v>84</v>
      </c>
      <c r="F6" s="142">
        <v>1</v>
      </c>
      <c r="G6" s="190">
        <v>16.3</v>
      </c>
      <c r="H6" s="142">
        <v>3296</v>
      </c>
    </row>
    <row r="7" spans="1:8" x14ac:dyDescent="0.25">
      <c r="A7" s="142">
        <v>5</v>
      </c>
      <c r="B7" s="143">
        <v>45166</v>
      </c>
      <c r="C7" s="142" t="s">
        <v>113</v>
      </c>
      <c r="D7" s="142" t="s">
        <v>4</v>
      </c>
      <c r="E7" s="142" t="s">
        <v>84</v>
      </c>
      <c r="F7" s="142">
        <v>1</v>
      </c>
      <c r="G7" s="190">
        <v>16.7</v>
      </c>
      <c r="H7" s="142">
        <v>3297</v>
      </c>
    </row>
    <row r="8" spans="1:8" x14ac:dyDescent="0.25">
      <c r="A8" s="142">
        <v>6</v>
      </c>
      <c r="B8" s="143">
        <v>45166</v>
      </c>
      <c r="C8" s="142" t="s">
        <v>111</v>
      </c>
      <c r="D8" s="142" t="s">
        <v>24</v>
      </c>
      <c r="E8" s="142" t="s">
        <v>84</v>
      </c>
      <c r="F8" s="142">
        <v>1</v>
      </c>
      <c r="G8" s="190">
        <v>15.6</v>
      </c>
      <c r="H8" s="142">
        <v>3442</v>
      </c>
    </row>
    <row r="9" spans="1:8" x14ac:dyDescent="0.25">
      <c r="A9" s="142">
        <v>7</v>
      </c>
      <c r="B9" s="143">
        <v>45166</v>
      </c>
      <c r="C9" s="142" t="s">
        <v>113</v>
      </c>
      <c r="D9" s="142" t="s">
        <v>4</v>
      </c>
      <c r="E9" s="142" t="s">
        <v>84</v>
      </c>
      <c r="F9" s="142">
        <v>1</v>
      </c>
      <c r="G9" s="190">
        <v>15.1</v>
      </c>
      <c r="H9" s="142">
        <v>3440</v>
      </c>
    </row>
    <row r="10" spans="1:8" x14ac:dyDescent="0.25">
      <c r="A10" s="142">
        <v>8</v>
      </c>
      <c r="B10" s="143">
        <v>45166</v>
      </c>
      <c r="C10" s="142" t="s">
        <v>113</v>
      </c>
      <c r="D10" s="142" t="s">
        <v>4</v>
      </c>
      <c r="E10" s="142" t="s">
        <v>84</v>
      </c>
      <c r="F10" s="142">
        <v>1</v>
      </c>
      <c r="G10" s="190">
        <v>13.9</v>
      </c>
      <c r="H10" s="142">
        <v>3441</v>
      </c>
    </row>
    <row r="11" spans="1:8" x14ac:dyDescent="0.25">
      <c r="A11" s="142">
        <v>9</v>
      </c>
      <c r="B11" s="143">
        <v>45166</v>
      </c>
      <c r="C11" s="142" t="s">
        <v>111</v>
      </c>
      <c r="D11" s="142" t="s">
        <v>6</v>
      </c>
      <c r="E11" s="142" t="s">
        <v>84</v>
      </c>
      <c r="F11" s="142">
        <v>1</v>
      </c>
      <c r="G11" s="190">
        <v>18.2</v>
      </c>
      <c r="H11" s="142">
        <v>3293</v>
      </c>
    </row>
    <row r="12" spans="1:8" x14ac:dyDescent="0.25">
      <c r="A12" s="142">
        <v>10</v>
      </c>
      <c r="B12" s="143">
        <v>45167</v>
      </c>
      <c r="C12" s="142" t="s">
        <v>113</v>
      </c>
      <c r="D12" s="142" t="s">
        <v>4</v>
      </c>
      <c r="E12" s="142" t="s">
        <v>84</v>
      </c>
      <c r="F12" s="142">
        <v>1</v>
      </c>
      <c r="G12" s="190">
        <v>15.4</v>
      </c>
      <c r="H12" s="142">
        <v>4756</v>
      </c>
    </row>
    <row r="13" spans="1:8" x14ac:dyDescent="0.25">
      <c r="A13" s="142">
        <v>11</v>
      </c>
      <c r="B13" s="143">
        <v>45167</v>
      </c>
      <c r="C13" s="142" t="s">
        <v>112</v>
      </c>
      <c r="D13" s="142" t="s">
        <v>3</v>
      </c>
      <c r="E13" s="142" t="s">
        <v>84</v>
      </c>
      <c r="F13" s="142">
        <v>1</v>
      </c>
      <c r="G13" s="190">
        <v>15.8</v>
      </c>
      <c r="H13" s="142">
        <v>3191</v>
      </c>
    </row>
    <row r="14" spans="1:8" x14ac:dyDescent="0.25">
      <c r="A14" s="142">
        <v>12</v>
      </c>
      <c r="B14" s="143">
        <v>45167</v>
      </c>
      <c r="C14" s="142" t="s">
        <v>112</v>
      </c>
      <c r="D14" s="142" t="s">
        <v>3</v>
      </c>
      <c r="E14" s="142" t="s">
        <v>84</v>
      </c>
      <c r="F14" s="142">
        <v>1</v>
      </c>
      <c r="G14" s="190">
        <v>17</v>
      </c>
      <c r="H14" s="142">
        <v>3229</v>
      </c>
    </row>
    <row r="15" spans="1:8" x14ac:dyDescent="0.25">
      <c r="A15" s="142">
        <v>13</v>
      </c>
      <c r="B15" s="143">
        <v>45167</v>
      </c>
      <c r="C15" s="142" t="s">
        <v>111</v>
      </c>
      <c r="D15" s="142" t="s">
        <v>114</v>
      </c>
      <c r="E15" s="142" t="s">
        <v>84</v>
      </c>
      <c r="F15" s="142">
        <v>1</v>
      </c>
      <c r="G15" s="190">
        <v>14.2</v>
      </c>
      <c r="H15" s="142">
        <v>3207</v>
      </c>
    </row>
    <row r="16" spans="1:8" x14ac:dyDescent="0.25">
      <c r="A16" s="142">
        <v>14</v>
      </c>
      <c r="B16" s="143">
        <v>45167</v>
      </c>
      <c r="C16" s="142" t="s">
        <v>113</v>
      </c>
      <c r="D16" s="142" t="s">
        <v>4</v>
      </c>
      <c r="E16" s="142" t="s">
        <v>84</v>
      </c>
      <c r="F16" s="142">
        <v>1</v>
      </c>
      <c r="G16" s="190">
        <v>15.5</v>
      </c>
      <c r="H16" s="142">
        <v>3219</v>
      </c>
    </row>
    <row r="17" spans="1:8" x14ac:dyDescent="0.25">
      <c r="A17" s="142">
        <v>15</v>
      </c>
      <c r="B17" s="143">
        <v>45167</v>
      </c>
      <c r="C17" s="142" t="s">
        <v>111</v>
      </c>
      <c r="D17" s="142" t="s">
        <v>8</v>
      </c>
      <c r="E17" s="142" t="s">
        <v>84</v>
      </c>
      <c r="F17" s="142">
        <v>1</v>
      </c>
      <c r="G17" s="190">
        <v>16.600000000000001</v>
      </c>
      <c r="H17" s="142">
        <v>3194</v>
      </c>
    </row>
    <row r="18" spans="1:8" x14ac:dyDescent="0.25">
      <c r="A18" s="142">
        <v>16</v>
      </c>
      <c r="B18" s="143">
        <v>45167</v>
      </c>
      <c r="C18" s="142" t="s">
        <v>112</v>
      </c>
      <c r="D18" s="142" t="s">
        <v>13</v>
      </c>
      <c r="E18" s="142" t="s">
        <v>84</v>
      </c>
      <c r="F18" s="142">
        <v>1</v>
      </c>
      <c r="G18" s="190">
        <v>14.3</v>
      </c>
      <c r="H18" s="142">
        <v>3204</v>
      </c>
    </row>
    <row r="19" spans="1:8" x14ac:dyDescent="0.25">
      <c r="A19" s="142">
        <v>17</v>
      </c>
      <c r="B19" s="143">
        <v>45167</v>
      </c>
      <c r="C19" s="142" t="s">
        <v>111</v>
      </c>
      <c r="D19" s="142" t="s">
        <v>6</v>
      </c>
      <c r="E19" s="142" t="s">
        <v>84</v>
      </c>
      <c r="F19" s="142">
        <v>1</v>
      </c>
      <c r="G19" s="190">
        <v>17.2</v>
      </c>
      <c r="H19" s="142">
        <v>3227</v>
      </c>
    </row>
    <row r="20" spans="1:8" x14ac:dyDescent="0.25">
      <c r="A20" s="142">
        <v>18</v>
      </c>
      <c r="B20" s="143">
        <v>45167</v>
      </c>
      <c r="C20" s="142" t="s">
        <v>111</v>
      </c>
      <c r="D20" s="142" t="s">
        <v>19</v>
      </c>
      <c r="E20" s="142" t="s">
        <v>84</v>
      </c>
      <c r="F20" s="142">
        <v>1</v>
      </c>
      <c r="G20" s="190">
        <v>17.3</v>
      </c>
      <c r="H20" s="142">
        <v>3186</v>
      </c>
    </row>
    <row r="21" spans="1:8" x14ac:dyDescent="0.25">
      <c r="A21" s="142">
        <v>19</v>
      </c>
      <c r="B21" s="143">
        <v>45167</v>
      </c>
      <c r="C21" s="142" t="s">
        <v>112</v>
      </c>
      <c r="D21" s="142" t="s">
        <v>2</v>
      </c>
      <c r="E21" s="142" t="s">
        <v>84</v>
      </c>
      <c r="F21" s="142">
        <v>1</v>
      </c>
      <c r="G21" s="190">
        <v>15.4</v>
      </c>
      <c r="H21" s="142">
        <v>3196</v>
      </c>
    </row>
    <row r="22" spans="1:8" x14ac:dyDescent="0.25">
      <c r="A22" s="142">
        <v>20</v>
      </c>
      <c r="B22" s="143">
        <v>45167</v>
      </c>
      <c r="C22" s="142" t="s">
        <v>111</v>
      </c>
      <c r="D22" s="142" t="s">
        <v>8</v>
      </c>
      <c r="E22" s="142" t="s">
        <v>84</v>
      </c>
      <c r="F22" s="142">
        <v>1</v>
      </c>
      <c r="G22" s="190">
        <v>17.2</v>
      </c>
      <c r="H22" s="142">
        <v>3187</v>
      </c>
    </row>
    <row r="23" spans="1:8" x14ac:dyDescent="0.25">
      <c r="A23" s="142">
        <v>21</v>
      </c>
      <c r="B23" s="143">
        <v>45167</v>
      </c>
      <c r="C23" s="142" t="s">
        <v>111</v>
      </c>
      <c r="D23" s="142" t="s">
        <v>24</v>
      </c>
      <c r="E23" s="142" t="s">
        <v>84</v>
      </c>
      <c r="F23" s="142">
        <v>1</v>
      </c>
      <c r="G23" s="190">
        <v>15.2</v>
      </c>
      <c r="H23" s="142">
        <v>3213</v>
      </c>
    </row>
    <row r="24" spans="1:8" x14ac:dyDescent="0.25">
      <c r="A24" s="142">
        <v>22</v>
      </c>
      <c r="B24" s="143">
        <v>45167</v>
      </c>
      <c r="C24" s="142" t="s">
        <v>111</v>
      </c>
      <c r="D24" s="142" t="s">
        <v>114</v>
      </c>
      <c r="E24" s="142" t="s">
        <v>84</v>
      </c>
      <c r="F24" s="142">
        <v>1</v>
      </c>
      <c r="G24" s="190">
        <v>16.5</v>
      </c>
      <c r="H24" s="142">
        <v>3198</v>
      </c>
    </row>
    <row r="25" spans="1:8" x14ac:dyDescent="0.25">
      <c r="A25" s="142">
        <v>23</v>
      </c>
      <c r="B25" s="143">
        <v>45167</v>
      </c>
      <c r="C25" s="142" t="s">
        <v>111</v>
      </c>
      <c r="D25" s="142" t="s">
        <v>24</v>
      </c>
      <c r="E25" s="142" t="s">
        <v>84</v>
      </c>
      <c r="F25" s="142">
        <v>1</v>
      </c>
      <c r="G25" s="190">
        <v>16</v>
      </c>
      <c r="H25" s="142">
        <v>3199</v>
      </c>
    </row>
    <row r="26" spans="1:8" x14ac:dyDescent="0.25">
      <c r="A26" s="142">
        <v>24</v>
      </c>
      <c r="B26" s="143">
        <v>45167</v>
      </c>
      <c r="C26" s="142" t="s">
        <v>111</v>
      </c>
      <c r="D26" s="142" t="s">
        <v>24</v>
      </c>
      <c r="E26" s="142" t="s">
        <v>84</v>
      </c>
      <c r="F26" s="142">
        <v>1</v>
      </c>
      <c r="G26" s="190">
        <v>15.5</v>
      </c>
      <c r="H26" s="142">
        <v>3226</v>
      </c>
    </row>
    <row r="27" spans="1:8" x14ac:dyDescent="0.25">
      <c r="A27" s="142">
        <v>25</v>
      </c>
      <c r="B27" s="143">
        <v>45167</v>
      </c>
      <c r="C27" s="142" t="s">
        <v>113</v>
      </c>
      <c r="D27" s="142" t="s">
        <v>4</v>
      </c>
      <c r="E27" s="142" t="s">
        <v>84</v>
      </c>
      <c r="F27" s="142">
        <v>1</v>
      </c>
      <c r="G27" s="190">
        <v>14.7</v>
      </c>
      <c r="H27" s="142">
        <v>3188</v>
      </c>
    </row>
    <row r="28" spans="1:8" x14ac:dyDescent="0.25">
      <c r="A28" s="142">
        <v>26</v>
      </c>
      <c r="B28" s="143">
        <v>45167</v>
      </c>
      <c r="C28" s="142" t="s">
        <v>112</v>
      </c>
      <c r="D28" s="142" t="s">
        <v>3</v>
      </c>
      <c r="E28" s="142" t="s">
        <v>84</v>
      </c>
      <c r="F28" s="142">
        <v>1</v>
      </c>
      <c r="G28" s="190">
        <v>16.100000000000001</v>
      </c>
      <c r="H28" s="142">
        <v>3203</v>
      </c>
    </row>
    <row r="29" spans="1:8" x14ac:dyDescent="0.25">
      <c r="A29" s="142">
        <v>27</v>
      </c>
      <c r="B29" s="143">
        <v>45167</v>
      </c>
      <c r="C29" s="142" t="s">
        <v>113</v>
      </c>
      <c r="D29" s="142" t="s">
        <v>17</v>
      </c>
      <c r="E29" s="142" t="s">
        <v>84</v>
      </c>
      <c r="F29" s="142">
        <v>1</v>
      </c>
      <c r="G29" s="190">
        <v>14.2</v>
      </c>
      <c r="H29" s="142">
        <v>3225</v>
      </c>
    </row>
    <row r="30" spans="1:8" x14ac:dyDescent="0.25">
      <c r="A30" s="142">
        <v>28</v>
      </c>
      <c r="B30" s="143">
        <v>45167</v>
      </c>
      <c r="C30" s="142" t="s">
        <v>113</v>
      </c>
      <c r="D30" s="142" t="s">
        <v>17</v>
      </c>
      <c r="E30" s="142" t="s">
        <v>84</v>
      </c>
      <c r="F30" s="142">
        <v>1</v>
      </c>
      <c r="G30" s="190">
        <v>12.8</v>
      </c>
      <c r="H30" s="142">
        <v>3230</v>
      </c>
    </row>
    <row r="31" spans="1:8" x14ac:dyDescent="0.25">
      <c r="A31" s="142">
        <v>29</v>
      </c>
      <c r="B31" s="143">
        <v>45167</v>
      </c>
      <c r="C31" s="142" t="s">
        <v>111</v>
      </c>
      <c r="D31" s="142" t="s">
        <v>19</v>
      </c>
      <c r="E31" s="142" t="s">
        <v>84</v>
      </c>
      <c r="F31" s="142">
        <v>1</v>
      </c>
      <c r="G31" s="190">
        <v>16.3</v>
      </c>
      <c r="H31" s="142">
        <v>3210</v>
      </c>
    </row>
    <row r="32" spans="1:8" x14ac:dyDescent="0.25">
      <c r="A32" s="142">
        <v>30</v>
      </c>
      <c r="B32" s="143">
        <v>45167</v>
      </c>
      <c r="C32" s="142" t="s">
        <v>111</v>
      </c>
      <c r="D32" s="142" t="s">
        <v>6</v>
      </c>
      <c r="E32" s="142" t="s">
        <v>84</v>
      </c>
      <c r="F32" s="142">
        <v>1</v>
      </c>
      <c r="G32" s="190">
        <v>15.1</v>
      </c>
      <c r="H32" s="142">
        <v>3193</v>
      </c>
    </row>
    <row r="33" spans="1:8" x14ac:dyDescent="0.25">
      <c r="A33" s="142">
        <v>31</v>
      </c>
      <c r="B33" s="143">
        <v>45167</v>
      </c>
      <c r="C33" s="142" t="s">
        <v>111</v>
      </c>
      <c r="D33" s="142" t="s">
        <v>6</v>
      </c>
      <c r="E33" s="142" t="s">
        <v>84</v>
      </c>
      <c r="F33" s="142">
        <v>1</v>
      </c>
      <c r="G33" s="190">
        <v>16.600000000000001</v>
      </c>
      <c r="H33" s="142">
        <v>3200</v>
      </c>
    </row>
    <row r="34" spans="1:8" x14ac:dyDescent="0.25">
      <c r="A34" s="142">
        <v>32</v>
      </c>
      <c r="B34" s="143">
        <v>45167</v>
      </c>
      <c r="C34" s="142" t="s">
        <v>113</v>
      </c>
      <c r="D34" s="142" t="s">
        <v>17</v>
      </c>
      <c r="E34" s="142" t="s">
        <v>84</v>
      </c>
      <c r="F34" s="142">
        <v>1</v>
      </c>
      <c r="G34" s="190">
        <v>14.3</v>
      </c>
      <c r="H34" s="142">
        <v>3197</v>
      </c>
    </row>
    <row r="35" spans="1:8" x14ac:dyDescent="0.25">
      <c r="A35" s="142">
        <v>33</v>
      </c>
      <c r="B35" s="143">
        <v>45167</v>
      </c>
      <c r="C35" s="142" t="s">
        <v>113</v>
      </c>
      <c r="D35" s="142" t="s">
        <v>4</v>
      </c>
      <c r="E35" s="142" t="s">
        <v>84</v>
      </c>
      <c r="F35" s="142">
        <v>1</v>
      </c>
      <c r="G35" s="190">
        <v>14.5</v>
      </c>
      <c r="H35" s="142">
        <v>3190</v>
      </c>
    </row>
    <row r="36" spans="1:8" x14ac:dyDescent="0.25">
      <c r="A36" s="142">
        <v>34</v>
      </c>
      <c r="B36" s="143">
        <v>45167</v>
      </c>
      <c r="C36" s="142" t="s">
        <v>113</v>
      </c>
      <c r="D36" s="142" t="s">
        <v>4</v>
      </c>
      <c r="E36" s="142" t="s">
        <v>84</v>
      </c>
      <c r="F36" s="142">
        <v>1</v>
      </c>
      <c r="G36" s="190">
        <v>15.5</v>
      </c>
      <c r="H36" s="142">
        <v>3202</v>
      </c>
    </row>
    <row r="37" spans="1:8" x14ac:dyDescent="0.25">
      <c r="A37" s="142">
        <v>35</v>
      </c>
      <c r="B37" s="143">
        <v>45167</v>
      </c>
      <c r="C37" s="142" t="s">
        <v>113</v>
      </c>
      <c r="D37" s="142" t="s">
        <v>4</v>
      </c>
      <c r="E37" s="142" t="s">
        <v>84</v>
      </c>
      <c r="F37" s="142">
        <v>1</v>
      </c>
      <c r="G37" s="190">
        <v>15.5</v>
      </c>
      <c r="H37" s="142">
        <v>4780</v>
      </c>
    </row>
    <row r="38" spans="1:8" x14ac:dyDescent="0.25">
      <c r="A38" s="142">
        <v>36</v>
      </c>
      <c r="B38" s="143">
        <v>45167</v>
      </c>
      <c r="C38" s="142" t="s">
        <v>112</v>
      </c>
      <c r="D38" s="142" t="s">
        <v>3</v>
      </c>
      <c r="E38" s="142" t="s">
        <v>84</v>
      </c>
      <c r="F38" s="142">
        <v>1</v>
      </c>
      <c r="G38" s="190">
        <v>14.4</v>
      </c>
      <c r="H38" s="142">
        <v>3446</v>
      </c>
    </row>
    <row r="39" spans="1:8" x14ac:dyDescent="0.25">
      <c r="A39" s="142">
        <v>37</v>
      </c>
      <c r="B39" s="143">
        <v>45167</v>
      </c>
      <c r="C39" s="142" t="s">
        <v>112</v>
      </c>
      <c r="D39" s="142" t="s">
        <v>13</v>
      </c>
      <c r="E39" s="142" t="s">
        <v>84</v>
      </c>
      <c r="F39" s="142">
        <v>1</v>
      </c>
      <c r="G39" s="190">
        <v>15</v>
      </c>
      <c r="H39" s="142">
        <v>3445</v>
      </c>
    </row>
    <row r="40" spans="1:8" x14ac:dyDescent="0.25">
      <c r="A40" s="142">
        <v>38</v>
      </c>
      <c r="B40" s="143">
        <v>45167</v>
      </c>
      <c r="C40" s="142" t="s">
        <v>111</v>
      </c>
      <c r="D40" s="142" t="s">
        <v>6</v>
      </c>
      <c r="E40" s="142" t="s">
        <v>84</v>
      </c>
      <c r="F40" s="142">
        <v>1</v>
      </c>
      <c r="G40" s="190">
        <v>15.3</v>
      </c>
      <c r="H40" s="142">
        <v>4781</v>
      </c>
    </row>
    <row r="41" spans="1:8" x14ac:dyDescent="0.25">
      <c r="A41" s="142">
        <v>39</v>
      </c>
      <c r="B41" s="143">
        <v>45167</v>
      </c>
      <c r="C41" s="142" t="s">
        <v>112</v>
      </c>
      <c r="D41" s="142" t="s">
        <v>14</v>
      </c>
      <c r="E41" s="142" t="s">
        <v>84</v>
      </c>
      <c r="F41" s="142">
        <v>1</v>
      </c>
      <c r="G41" s="190">
        <v>15.6</v>
      </c>
      <c r="H41" s="142">
        <v>3458</v>
      </c>
    </row>
    <row r="42" spans="1:8" x14ac:dyDescent="0.25">
      <c r="A42" s="142">
        <v>40</v>
      </c>
      <c r="B42" s="143">
        <v>45167</v>
      </c>
      <c r="C42" s="142" t="s">
        <v>112</v>
      </c>
      <c r="D42" s="142" t="s">
        <v>3</v>
      </c>
      <c r="E42" s="142" t="s">
        <v>84</v>
      </c>
      <c r="F42" s="142">
        <v>1</v>
      </c>
      <c r="G42" s="190">
        <v>15.7</v>
      </c>
      <c r="H42" s="142">
        <v>4752</v>
      </c>
    </row>
    <row r="43" spans="1:8" x14ac:dyDescent="0.25">
      <c r="A43" s="142">
        <v>41</v>
      </c>
      <c r="B43" s="143">
        <v>45168</v>
      </c>
      <c r="C43" s="142" t="s">
        <v>113</v>
      </c>
      <c r="D43" s="142" t="s">
        <v>17</v>
      </c>
      <c r="E43" s="142" t="s">
        <v>84</v>
      </c>
      <c r="F43" s="142">
        <v>1</v>
      </c>
      <c r="G43" s="190">
        <v>15.6</v>
      </c>
      <c r="H43" s="142">
        <v>3214</v>
      </c>
    </row>
    <row r="44" spans="1:8" x14ac:dyDescent="0.25">
      <c r="A44" s="142">
        <v>42</v>
      </c>
      <c r="B44" s="143">
        <v>45168</v>
      </c>
      <c r="C44" s="142" t="s">
        <v>111</v>
      </c>
      <c r="D44" s="142" t="s">
        <v>6</v>
      </c>
      <c r="E44" s="142" t="s">
        <v>84</v>
      </c>
      <c r="F44" s="142">
        <v>1</v>
      </c>
      <c r="G44" s="190">
        <v>15.7</v>
      </c>
      <c r="H44" s="142">
        <v>3231</v>
      </c>
    </row>
    <row r="45" spans="1:8" x14ac:dyDescent="0.25">
      <c r="A45" s="142">
        <v>43</v>
      </c>
      <c r="B45" s="143">
        <v>45168</v>
      </c>
      <c r="C45" s="142" t="s">
        <v>111</v>
      </c>
      <c r="D45" s="142" t="s">
        <v>6</v>
      </c>
      <c r="E45" s="142" t="s">
        <v>84</v>
      </c>
      <c r="F45" s="142">
        <v>1</v>
      </c>
      <c r="G45" s="190">
        <v>16.399999999999999</v>
      </c>
      <c r="H45" s="142">
        <v>3239</v>
      </c>
    </row>
    <row r="46" spans="1:8" x14ac:dyDescent="0.25">
      <c r="A46" s="142">
        <v>44</v>
      </c>
      <c r="B46" s="143">
        <v>45168</v>
      </c>
      <c r="C46" s="142" t="s">
        <v>111</v>
      </c>
      <c r="D46" s="142" t="s">
        <v>6</v>
      </c>
      <c r="E46" s="142" t="s">
        <v>84</v>
      </c>
      <c r="F46" s="142">
        <v>1</v>
      </c>
      <c r="G46" s="190">
        <v>12.6</v>
      </c>
      <c r="H46" s="142">
        <v>3306</v>
      </c>
    </row>
    <row r="47" spans="1:8" x14ac:dyDescent="0.25">
      <c r="A47" s="142">
        <v>45</v>
      </c>
      <c r="B47" s="143">
        <v>45168</v>
      </c>
      <c r="C47" s="142" t="s">
        <v>113</v>
      </c>
      <c r="D47" s="142" t="s">
        <v>4</v>
      </c>
      <c r="E47" s="142" t="s">
        <v>84</v>
      </c>
      <c r="F47" s="142">
        <v>1</v>
      </c>
      <c r="G47" s="190">
        <v>12.8</v>
      </c>
      <c r="H47" s="142">
        <v>3315</v>
      </c>
    </row>
    <row r="48" spans="1:8" x14ac:dyDescent="0.25">
      <c r="A48" s="142">
        <v>46</v>
      </c>
      <c r="B48" s="143">
        <v>45168</v>
      </c>
      <c r="C48" s="142" t="s">
        <v>113</v>
      </c>
      <c r="D48" s="142" t="s">
        <v>4</v>
      </c>
      <c r="E48" s="142" t="s">
        <v>84</v>
      </c>
      <c r="F48" s="142">
        <v>1</v>
      </c>
      <c r="G48" s="190">
        <v>17</v>
      </c>
      <c r="H48" s="142">
        <v>3304</v>
      </c>
    </row>
    <row r="49" spans="1:8" x14ac:dyDescent="0.25">
      <c r="A49" s="142">
        <v>47</v>
      </c>
      <c r="B49" s="143" t="s">
        <v>115</v>
      </c>
      <c r="C49" s="142" t="s">
        <v>113</v>
      </c>
      <c r="D49" s="142" t="s">
        <v>4</v>
      </c>
      <c r="E49" s="142" t="s">
        <v>84</v>
      </c>
      <c r="F49" s="142">
        <v>1</v>
      </c>
      <c r="G49" s="190">
        <v>11.6</v>
      </c>
      <c r="H49" s="142">
        <v>3232</v>
      </c>
    </row>
    <row r="50" spans="1:8" x14ac:dyDescent="0.25">
      <c r="A50" s="142">
        <v>48</v>
      </c>
      <c r="B50" s="143">
        <v>45168</v>
      </c>
      <c r="C50" s="142" t="s">
        <v>113</v>
      </c>
      <c r="D50" s="142" t="s">
        <v>4</v>
      </c>
      <c r="E50" s="142" t="s">
        <v>84</v>
      </c>
      <c r="F50" s="142">
        <v>1</v>
      </c>
      <c r="G50" s="190">
        <v>15.5</v>
      </c>
      <c r="H50" s="142">
        <v>3220</v>
      </c>
    </row>
    <row r="51" spans="1:8" x14ac:dyDescent="0.25">
      <c r="A51" s="142">
        <v>49</v>
      </c>
      <c r="B51" s="143">
        <v>45168</v>
      </c>
      <c r="C51" s="142" t="s">
        <v>111</v>
      </c>
      <c r="D51" s="142" t="s">
        <v>24</v>
      </c>
      <c r="E51" s="142" t="s">
        <v>84</v>
      </c>
      <c r="F51" s="142">
        <v>1</v>
      </c>
      <c r="G51" s="190">
        <v>16</v>
      </c>
      <c r="H51" s="142">
        <v>3208</v>
      </c>
    </row>
    <row r="52" spans="1:8" x14ac:dyDescent="0.25">
      <c r="A52" s="142">
        <v>50</v>
      </c>
      <c r="B52" s="143">
        <v>45168</v>
      </c>
      <c r="C52" s="142" t="s">
        <v>111</v>
      </c>
      <c r="D52" s="142" t="s">
        <v>24</v>
      </c>
      <c r="E52" s="142" t="s">
        <v>84</v>
      </c>
      <c r="F52" s="142">
        <v>1</v>
      </c>
      <c r="G52" s="190">
        <v>15</v>
      </c>
      <c r="H52" s="142">
        <v>3302</v>
      </c>
    </row>
    <row r="53" spans="1:8" x14ac:dyDescent="0.25">
      <c r="A53" s="142">
        <v>51</v>
      </c>
      <c r="B53" s="143">
        <v>45168</v>
      </c>
      <c r="C53" s="142" t="s">
        <v>111</v>
      </c>
      <c r="D53" s="142" t="s">
        <v>24</v>
      </c>
      <c r="E53" s="142" t="s">
        <v>84</v>
      </c>
      <c r="F53" s="142">
        <v>1</v>
      </c>
      <c r="G53" s="190">
        <v>14.3</v>
      </c>
      <c r="H53" s="142">
        <v>3238</v>
      </c>
    </row>
    <row r="54" spans="1:8" x14ac:dyDescent="0.25">
      <c r="A54" s="142">
        <v>52</v>
      </c>
      <c r="B54" s="143">
        <v>45168</v>
      </c>
      <c r="C54" s="142" t="s">
        <v>111</v>
      </c>
      <c r="D54" s="142" t="s">
        <v>114</v>
      </c>
      <c r="E54" s="142" t="s">
        <v>84</v>
      </c>
      <c r="F54" s="142">
        <v>1</v>
      </c>
      <c r="G54" s="190">
        <v>15.5</v>
      </c>
      <c r="H54" s="142">
        <v>3236</v>
      </c>
    </row>
    <row r="55" spans="1:8" x14ac:dyDescent="0.25">
      <c r="A55" s="142">
        <v>53</v>
      </c>
      <c r="B55" s="143">
        <v>45168</v>
      </c>
      <c r="C55" s="142" t="s">
        <v>111</v>
      </c>
      <c r="D55" s="142" t="s">
        <v>114</v>
      </c>
      <c r="E55" s="142" t="s">
        <v>84</v>
      </c>
      <c r="F55" s="142">
        <v>1</v>
      </c>
      <c r="G55" s="190">
        <v>15.9</v>
      </c>
      <c r="H55" s="142">
        <v>3307</v>
      </c>
    </row>
    <row r="56" spans="1:8" x14ac:dyDescent="0.25">
      <c r="A56" s="142">
        <v>54</v>
      </c>
      <c r="B56" s="143">
        <v>45168</v>
      </c>
      <c r="C56" s="142" t="s">
        <v>111</v>
      </c>
      <c r="D56" s="142" t="s">
        <v>114</v>
      </c>
      <c r="E56" s="142" t="s">
        <v>84</v>
      </c>
      <c r="F56" s="142">
        <v>1</v>
      </c>
      <c r="G56" s="190">
        <v>17.3</v>
      </c>
      <c r="H56" s="142">
        <v>3217</v>
      </c>
    </row>
    <row r="57" spans="1:8" x14ac:dyDescent="0.25">
      <c r="A57" s="142">
        <v>55</v>
      </c>
      <c r="B57" s="143">
        <v>45168</v>
      </c>
      <c r="C57" s="142" t="s">
        <v>113</v>
      </c>
      <c r="D57" s="142" t="s">
        <v>17</v>
      </c>
      <c r="E57" s="142" t="s">
        <v>84</v>
      </c>
      <c r="F57" s="142">
        <v>1</v>
      </c>
      <c r="G57" s="190">
        <v>15.7</v>
      </c>
      <c r="H57" s="142">
        <v>3211</v>
      </c>
    </row>
    <row r="58" spans="1:8" x14ac:dyDescent="0.25">
      <c r="A58" s="142">
        <v>56</v>
      </c>
      <c r="B58" s="143">
        <v>45168</v>
      </c>
      <c r="C58" s="142" t="s">
        <v>113</v>
      </c>
      <c r="D58" s="142" t="s">
        <v>17</v>
      </c>
      <c r="E58" s="142" t="s">
        <v>84</v>
      </c>
      <c r="F58" s="142">
        <v>1</v>
      </c>
      <c r="G58" s="190">
        <v>14.3</v>
      </c>
      <c r="H58" s="142">
        <v>3305</v>
      </c>
    </row>
    <row r="59" spans="1:8" x14ac:dyDescent="0.25">
      <c r="A59" s="142">
        <v>57</v>
      </c>
      <c r="B59" s="143">
        <v>45168</v>
      </c>
      <c r="C59" s="142" t="s">
        <v>113</v>
      </c>
      <c r="D59" s="142" t="s">
        <v>17</v>
      </c>
      <c r="E59" s="142" t="s">
        <v>84</v>
      </c>
      <c r="F59" s="142">
        <v>1</v>
      </c>
      <c r="G59" s="190">
        <v>13.1</v>
      </c>
      <c r="H59" s="142">
        <v>3237</v>
      </c>
    </row>
    <row r="60" spans="1:8" x14ac:dyDescent="0.25">
      <c r="A60" s="142">
        <v>58</v>
      </c>
      <c r="B60" s="143">
        <v>45168</v>
      </c>
      <c r="C60" s="142" t="s">
        <v>112</v>
      </c>
      <c r="D60" s="142" t="s">
        <v>13</v>
      </c>
      <c r="E60" s="142" t="s">
        <v>84</v>
      </c>
      <c r="F60" s="142">
        <v>1</v>
      </c>
      <c r="G60" s="190">
        <v>15.4</v>
      </c>
      <c r="H60" s="142">
        <v>3234</v>
      </c>
    </row>
    <row r="61" spans="1:8" x14ac:dyDescent="0.25">
      <c r="A61" s="142">
        <v>59</v>
      </c>
      <c r="B61" s="143">
        <v>45168</v>
      </c>
      <c r="C61" s="142" t="s">
        <v>111</v>
      </c>
      <c r="D61" s="142" t="s">
        <v>19</v>
      </c>
      <c r="E61" s="142" t="s">
        <v>84</v>
      </c>
      <c r="F61" s="142">
        <v>1</v>
      </c>
      <c r="G61" s="190">
        <v>17.3</v>
      </c>
      <c r="H61" s="142">
        <v>3222</v>
      </c>
    </row>
    <row r="62" spans="1:8" x14ac:dyDescent="0.25">
      <c r="A62" s="142">
        <v>60</v>
      </c>
      <c r="B62" s="143">
        <v>45168</v>
      </c>
      <c r="C62" s="142" t="s">
        <v>111</v>
      </c>
      <c r="D62" s="142" t="s">
        <v>19</v>
      </c>
      <c r="E62" s="142" t="s">
        <v>84</v>
      </c>
      <c r="F62" s="142">
        <v>1</v>
      </c>
      <c r="G62" s="190">
        <v>17.8</v>
      </c>
      <c r="H62" s="142">
        <v>3310</v>
      </c>
    </row>
    <row r="63" spans="1:8" x14ac:dyDescent="0.25">
      <c r="A63" s="142">
        <v>61</v>
      </c>
      <c r="B63" s="143">
        <v>45168</v>
      </c>
      <c r="C63" s="142" t="s">
        <v>111</v>
      </c>
      <c r="D63" s="142" t="s">
        <v>19</v>
      </c>
      <c r="E63" s="142" t="s">
        <v>84</v>
      </c>
      <c r="F63" s="142">
        <v>1</v>
      </c>
      <c r="G63" s="190">
        <v>15.6</v>
      </c>
      <c r="H63" s="142">
        <v>3233</v>
      </c>
    </row>
    <row r="64" spans="1:8" x14ac:dyDescent="0.25">
      <c r="A64" s="142">
        <v>62</v>
      </c>
      <c r="B64" s="143">
        <v>45168</v>
      </c>
      <c r="C64" s="142" t="s">
        <v>112</v>
      </c>
      <c r="D64" s="142" t="s">
        <v>13</v>
      </c>
      <c r="E64" s="142" t="s">
        <v>84</v>
      </c>
      <c r="F64" s="142">
        <v>1</v>
      </c>
      <c r="G64" s="190">
        <v>8.6999999999999993</v>
      </c>
      <c r="H64" s="142">
        <v>4380</v>
      </c>
    </row>
    <row r="65" spans="1:8" x14ac:dyDescent="0.25">
      <c r="A65" s="142">
        <v>63</v>
      </c>
      <c r="B65" s="143">
        <v>45168</v>
      </c>
      <c r="C65" s="142" t="s">
        <v>112</v>
      </c>
      <c r="D65" s="142" t="s">
        <v>14</v>
      </c>
      <c r="E65" s="142" t="s">
        <v>84</v>
      </c>
      <c r="F65" s="142">
        <v>1</v>
      </c>
      <c r="G65" s="190">
        <v>15</v>
      </c>
      <c r="H65" s="142">
        <v>4265</v>
      </c>
    </row>
    <row r="66" spans="1:8" x14ac:dyDescent="0.25">
      <c r="A66" s="142">
        <v>64</v>
      </c>
      <c r="B66" s="143">
        <v>45168</v>
      </c>
      <c r="C66" s="142" t="s">
        <v>113</v>
      </c>
      <c r="D66" s="142" t="s">
        <v>4</v>
      </c>
      <c r="E66" s="142" t="s">
        <v>84</v>
      </c>
      <c r="F66" s="142">
        <v>1</v>
      </c>
      <c r="G66" s="190">
        <v>15.9</v>
      </c>
      <c r="H66" s="142">
        <v>4097</v>
      </c>
    </row>
    <row r="67" spans="1:8" x14ac:dyDescent="0.25">
      <c r="A67" s="142">
        <v>65</v>
      </c>
      <c r="B67" s="143">
        <v>45169</v>
      </c>
      <c r="C67" s="142" t="s">
        <v>111</v>
      </c>
      <c r="D67" s="142" t="s">
        <v>114</v>
      </c>
      <c r="E67" s="142" t="s">
        <v>84</v>
      </c>
      <c r="F67" s="142">
        <v>1</v>
      </c>
      <c r="G67" s="190">
        <v>17</v>
      </c>
      <c r="H67" s="142">
        <v>4773</v>
      </c>
    </row>
    <row r="68" spans="1:8" x14ac:dyDescent="0.25">
      <c r="A68" s="142">
        <v>66</v>
      </c>
      <c r="B68" s="143">
        <v>45169</v>
      </c>
      <c r="C68" s="142" t="s">
        <v>111</v>
      </c>
      <c r="D68" s="142" t="s">
        <v>8</v>
      </c>
      <c r="E68" s="142" t="s">
        <v>84</v>
      </c>
      <c r="F68" s="142">
        <v>1</v>
      </c>
      <c r="G68" s="190">
        <v>15.6</v>
      </c>
      <c r="H68" s="142">
        <v>3218</v>
      </c>
    </row>
    <row r="69" spans="1:8" x14ac:dyDescent="0.25">
      <c r="A69" s="142">
        <v>67</v>
      </c>
      <c r="B69" s="143">
        <v>45169</v>
      </c>
      <c r="C69" s="142" t="s">
        <v>111</v>
      </c>
      <c r="D69" s="142" t="s">
        <v>114</v>
      </c>
      <c r="E69" s="142" t="s">
        <v>84</v>
      </c>
      <c r="F69" s="142">
        <v>1</v>
      </c>
      <c r="G69" s="190">
        <v>15.6</v>
      </c>
      <c r="H69" s="142">
        <v>4814</v>
      </c>
    </row>
    <row r="70" spans="1:8" x14ac:dyDescent="0.25">
      <c r="A70" s="142">
        <v>68</v>
      </c>
      <c r="B70" s="143">
        <v>45169</v>
      </c>
      <c r="C70" s="142" t="s">
        <v>111</v>
      </c>
      <c r="D70" s="142" t="s">
        <v>114</v>
      </c>
      <c r="E70" s="142" t="s">
        <v>84</v>
      </c>
      <c r="F70" s="142">
        <v>1</v>
      </c>
      <c r="G70" s="190">
        <v>16.100000000000001</v>
      </c>
      <c r="H70" s="142">
        <v>3253</v>
      </c>
    </row>
    <row r="71" spans="1:8" x14ac:dyDescent="0.25">
      <c r="A71" s="142">
        <v>69</v>
      </c>
      <c r="B71" s="143">
        <v>45169</v>
      </c>
      <c r="C71" s="142" t="s">
        <v>111</v>
      </c>
      <c r="D71" s="142" t="s">
        <v>6</v>
      </c>
      <c r="E71" s="142" t="s">
        <v>84</v>
      </c>
      <c r="F71" s="142">
        <v>1</v>
      </c>
      <c r="G71" s="190">
        <v>15.8</v>
      </c>
      <c r="H71" s="142">
        <v>4817</v>
      </c>
    </row>
    <row r="72" spans="1:8" x14ac:dyDescent="0.25">
      <c r="A72" s="142">
        <v>70</v>
      </c>
      <c r="B72" s="143">
        <v>45169</v>
      </c>
      <c r="C72" s="142" t="s">
        <v>111</v>
      </c>
      <c r="D72" s="142" t="s">
        <v>19</v>
      </c>
      <c r="E72" s="142" t="s">
        <v>84</v>
      </c>
      <c r="F72" s="142">
        <v>1</v>
      </c>
      <c r="G72" s="190">
        <v>15.5</v>
      </c>
      <c r="H72" s="142">
        <v>3314</v>
      </c>
    </row>
    <row r="73" spans="1:8" x14ac:dyDescent="0.25">
      <c r="A73" s="142">
        <v>71</v>
      </c>
      <c r="B73" s="143">
        <v>45170</v>
      </c>
      <c r="C73" s="142" t="s">
        <v>111</v>
      </c>
      <c r="D73" s="142" t="s">
        <v>8</v>
      </c>
      <c r="E73" s="142" t="s">
        <v>84</v>
      </c>
      <c r="F73" s="142">
        <v>1</v>
      </c>
      <c r="G73" s="190">
        <v>16.399999999999999</v>
      </c>
      <c r="H73" s="142">
        <v>4660</v>
      </c>
    </row>
    <row r="74" spans="1:8" x14ac:dyDescent="0.25">
      <c r="A74" s="142">
        <v>72</v>
      </c>
      <c r="B74" s="143">
        <v>45170</v>
      </c>
      <c r="C74" s="142" t="s">
        <v>112</v>
      </c>
      <c r="D74" s="142" t="s">
        <v>14</v>
      </c>
      <c r="E74" s="142" t="s">
        <v>84</v>
      </c>
      <c r="F74" s="142">
        <v>1</v>
      </c>
      <c r="G74" s="190">
        <v>16</v>
      </c>
      <c r="H74" s="142">
        <v>3453</v>
      </c>
    </row>
    <row r="75" spans="1:8" x14ac:dyDescent="0.25">
      <c r="G75" s="189">
        <f>SUM(G3:G74)</f>
        <v>1108.9999999999998</v>
      </c>
    </row>
    <row r="76" spans="1:8" x14ac:dyDescent="0.25">
      <c r="B76" t="s">
        <v>195</v>
      </c>
    </row>
    <row r="77" spans="1:8" ht="30" x14ac:dyDescent="0.25">
      <c r="A77" s="134" t="s">
        <v>29</v>
      </c>
      <c r="B77" s="135" t="s">
        <v>10</v>
      </c>
      <c r="C77" s="134" t="s">
        <v>158</v>
      </c>
      <c r="D77" s="134" t="s">
        <v>159</v>
      </c>
      <c r="E77" s="134" t="s">
        <v>160</v>
      </c>
      <c r="F77" s="134" t="s">
        <v>161</v>
      </c>
      <c r="G77" s="136" t="s">
        <v>26</v>
      </c>
      <c r="H77" s="134" t="s">
        <v>162</v>
      </c>
    </row>
    <row r="78" spans="1:8" x14ac:dyDescent="0.25">
      <c r="A78" s="142">
        <v>1</v>
      </c>
      <c r="B78" s="143">
        <v>45169</v>
      </c>
      <c r="C78" s="142" t="s">
        <v>111</v>
      </c>
      <c r="D78" s="142" t="s">
        <v>24</v>
      </c>
      <c r="E78" s="142" t="s">
        <v>84</v>
      </c>
      <c r="F78" s="142">
        <v>1</v>
      </c>
      <c r="G78" s="190">
        <v>14.5</v>
      </c>
      <c r="H78" s="142">
        <v>4671</v>
      </c>
    </row>
    <row r="79" spans="1:8" x14ac:dyDescent="0.25">
      <c r="A79" s="142">
        <v>2</v>
      </c>
      <c r="B79" s="143">
        <v>45169</v>
      </c>
      <c r="C79" s="142" t="s">
        <v>111</v>
      </c>
      <c r="D79" s="142" t="s">
        <v>19</v>
      </c>
      <c r="E79" s="142" t="s">
        <v>84</v>
      </c>
      <c r="F79" s="142">
        <v>1</v>
      </c>
      <c r="G79" s="190">
        <v>14.3</v>
      </c>
      <c r="H79" s="142">
        <v>4662</v>
      </c>
    </row>
    <row r="80" spans="1:8" x14ac:dyDescent="0.25">
      <c r="A80" s="142">
        <v>3</v>
      </c>
      <c r="B80" s="143">
        <v>45169</v>
      </c>
      <c r="C80" s="142" t="s">
        <v>111</v>
      </c>
      <c r="D80" s="142" t="s">
        <v>114</v>
      </c>
      <c r="E80" s="142" t="s">
        <v>84</v>
      </c>
      <c r="F80" s="142">
        <v>1</v>
      </c>
      <c r="G80" s="190">
        <v>15.6</v>
      </c>
      <c r="H80" s="142">
        <v>4668</v>
      </c>
    </row>
    <row r="81" spans="1:8" x14ac:dyDescent="0.25">
      <c r="A81" s="142">
        <v>4</v>
      </c>
      <c r="B81" s="143">
        <v>45170</v>
      </c>
      <c r="C81" s="142" t="s">
        <v>111</v>
      </c>
      <c r="D81" s="142" t="s">
        <v>19</v>
      </c>
      <c r="E81" s="142" t="s">
        <v>84</v>
      </c>
      <c r="F81" s="142">
        <v>1</v>
      </c>
      <c r="G81" s="190">
        <v>14.7</v>
      </c>
      <c r="H81" s="142">
        <v>3929</v>
      </c>
    </row>
    <row r="82" spans="1:8" x14ac:dyDescent="0.25">
      <c r="A82" s="142">
        <v>5</v>
      </c>
      <c r="B82" s="143">
        <v>45170</v>
      </c>
      <c r="C82" s="142" t="s">
        <v>111</v>
      </c>
      <c r="D82" s="142" t="s">
        <v>114</v>
      </c>
      <c r="E82" s="142" t="s">
        <v>84</v>
      </c>
      <c r="F82" s="142">
        <v>1</v>
      </c>
      <c r="G82" s="190">
        <v>15.5</v>
      </c>
      <c r="H82" s="142">
        <v>3463</v>
      </c>
    </row>
    <row r="83" spans="1:8" x14ac:dyDescent="0.25">
      <c r="A83" s="142">
        <v>6</v>
      </c>
      <c r="B83" s="143">
        <v>45170</v>
      </c>
      <c r="C83" s="142" t="s">
        <v>112</v>
      </c>
      <c r="D83" s="142" t="s">
        <v>13</v>
      </c>
      <c r="E83" s="142" t="s">
        <v>84</v>
      </c>
      <c r="F83" s="142">
        <v>1</v>
      </c>
      <c r="G83" s="190">
        <v>14.4</v>
      </c>
      <c r="H83" s="142">
        <v>3456</v>
      </c>
    </row>
    <row r="84" spans="1:8" x14ac:dyDescent="0.25">
      <c r="A84" s="142">
        <v>7</v>
      </c>
      <c r="B84" s="143">
        <v>45170</v>
      </c>
      <c r="C84" s="142" t="s">
        <v>111</v>
      </c>
      <c r="D84" s="142" t="s">
        <v>19</v>
      </c>
      <c r="E84" s="142" t="s">
        <v>84</v>
      </c>
      <c r="F84" s="142">
        <v>1</v>
      </c>
      <c r="G84" s="190">
        <v>16.7</v>
      </c>
      <c r="H84" s="142">
        <v>3928</v>
      </c>
    </row>
    <row r="85" spans="1:8" x14ac:dyDescent="0.25">
      <c r="A85" s="142">
        <v>8</v>
      </c>
      <c r="B85" s="143">
        <v>45170</v>
      </c>
      <c r="C85" s="142" t="s">
        <v>111</v>
      </c>
      <c r="D85" s="142" t="s">
        <v>8</v>
      </c>
      <c r="E85" s="142" t="s">
        <v>84</v>
      </c>
      <c r="F85" s="142">
        <v>1</v>
      </c>
      <c r="G85" s="190">
        <v>15.1</v>
      </c>
      <c r="H85" s="142">
        <v>4657</v>
      </c>
    </row>
    <row r="86" spans="1:8" x14ac:dyDescent="0.25">
      <c r="A86" s="142">
        <v>9</v>
      </c>
      <c r="B86" s="143">
        <v>45170</v>
      </c>
      <c r="C86" s="142" t="s">
        <v>111</v>
      </c>
      <c r="D86" s="142" t="s">
        <v>19</v>
      </c>
      <c r="E86" s="142" t="s">
        <v>84</v>
      </c>
      <c r="F86" s="142">
        <v>1</v>
      </c>
      <c r="G86" s="190">
        <v>15.9</v>
      </c>
      <c r="H86" s="142">
        <v>3464</v>
      </c>
    </row>
    <row r="87" spans="1:8" x14ac:dyDescent="0.25">
      <c r="A87" s="142">
        <v>10</v>
      </c>
      <c r="B87" s="143">
        <v>45170</v>
      </c>
      <c r="C87" s="142" t="s">
        <v>112</v>
      </c>
      <c r="D87" s="142" t="s">
        <v>13</v>
      </c>
      <c r="E87" s="142" t="s">
        <v>84</v>
      </c>
      <c r="F87" s="142">
        <v>1</v>
      </c>
      <c r="G87" s="190">
        <v>14.4</v>
      </c>
      <c r="H87" s="142">
        <v>3462</v>
      </c>
    </row>
    <row r="88" spans="1:8" x14ac:dyDescent="0.25">
      <c r="A88" s="142">
        <v>11</v>
      </c>
      <c r="B88" s="143">
        <v>45170</v>
      </c>
      <c r="C88" s="142" t="s">
        <v>112</v>
      </c>
      <c r="D88" s="142" t="s">
        <v>14</v>
      </c>
      <c r="E88" s="142" t="s">
        <v>84</v>
      </c>
      <c r="F88" s="142">
        <v>1</v>
      </c>
      <c r="G88" s="190">
        <v>14.5</v>
      </c>
      <c r="H88" s="142">
        <v>3448</v>
      </c>
    </row>
    <row r="89" spans="1:8" x14ac:dyDescent="0.25">
      <c r="A89" s="142">
        <v>12</v>
      </c>
      <c r="B89" s="143">
        <v>45170</v>
      </c>
      <c r="C89" s="142" t="s">
        <v>111</v>
      </c>
      <c r="D89" s="142" t="s">
        <v>8</v>
      </c>
      <c r="E89" s="142" t="s">
        <v>84</v>
      </c>
      <c r="F89" s="142">
        <v>1</v>
      </c>
      <c r="G89" s="190">
        <v>16.100000000000001</v>
      </c>
      <c r="H89" s="142">
        <v>3461</v>
      </c>
    </row>
    <row r="90" spans="1:8" x14ac:dyDescent="0.25">
      <c r="A90" s="142">
        <v>13</v>
      </c>
      <c r="B90" s="143">
        <v>45170</v>
      </c>
      <c r="C90" s="142" t="s">
        <v>111</v>
      </c>
      <c r="D90" s="142" t="s">
        <v>19</v>
      </c>
      <c r="E90" s="142" t="s">
        <v>84</v>
      </c>
      <c r="F90" s="142">
        <v>1</v>
      </c>
      <c r="G90" s="190">
        <v>17.5</v>
      </c>
      <c r="H90" s="142">
        <v>3224</v>
      </c>
    </row>
    <row r="91" spans="1:8" x14ac:dyDescent="0.25">
      <c r="A91" s="142">
        <v>14</v>
      </c>
      <c r="B91" s="143">
        <v>45170</v>
      </c>
      <c r="C91" s="142" t="s">
        <v>112</v>
      </c>
      <c r="D91" s="142" t="s">
        <v>3</v>
      </c>
      <c r="E91" s="142" t="s">
        <v>84</v>
      </c>
      <c r="F91" s="142">
        <v>1</v>
      </c>
      <c r="G91" s="190">
        <v>12.6</v>
      </c>
      <c r="H91" s="142">
        <v>3941</v>
      </c>
    </row>
    <row r="92" spans="1:8" x14ac:dyDescent="0.25">
      <c r="A92" s="142">
        <v>15</v>
      </c>
      <c r="B92" s="143">
        <v>45170</v>
      </c>
      <c r="C92" s="142" t="s">
        <v>113</v>
      </c>
      <c r="D92" s="142" t="s">
        <v>17</v>
      </c>
      <c r="E92" s="142" t="s">
        <v>84</v>
      </c>
      <c r="F92" s="142">
        <v>1</v>
      </c>
      <c r="G92" s="190">
        <v>15.2</v>
      </c>
      <c r="H92" s="142">
        <v>4666</v>
      </c>
    </row>
    <row r="93" spans="1:8" x14ac:dyDescent="0.25">
      <c r="A93" s="142">
        <v>16</v>
      </c>
      <c r="B93" s="143">
        <v>45170</v>
      </c>
      <c r="C93" s="142" t="s">
        <v>113</v>
      </c>
      <c r="D93" s="142" t="s">
        <v>17</v>
      </c>
      <c r="E93" s="142" t="s">
        <v>84</v>
      </c>
      <c r="F93" s="142">
        <v>1</v>
      </c>
      <c r="G93" s="190">
        <v>14.7</v>
      </c>
      <c r="H93" s="142">
        <v>3465</v>
      </c>
    </row>
    <row r="94" spans="1:8" x14ac:dyDescent="0.25">
      <c r="A94" s="142">
        <v>17</v>
      </c>
      <c r="B94" s="143">
        <v>45170</v>
      </c>
      <c r="C94" s="142" t="s">
        <v>112</v>
      </c>
      <c r="D94" s="142" t="s">
        <v>3</v>
      </c>
      <c r="E94" s="142" t="s">
        <v>84</v>
      </c>
      <c r="F94" s="142">
        <v>1</v>
      </c>
      <c r="G94" s="190">
        <v>15.1</v>
      </c>
      <c r="H94" s="142">
        <v>3942</v>
      </c>
    </row>
    <row r="95" spans="1:8" x14ac:dyDescent="0.25">
      <c r="A95" s="142">
        <v>18</v>
      </c>
      <c r="B95" s="143">
        <v>45170</v>
      </c>
      <c r="C95" s="142" t="s">
        <v>111</v>
      </c>
      <c r="D95" s="142" t="s">
        <v>8</v>
      </c>
      <c r="E95" s="142" t="s">
        <v>84</v>
      </c>
      <c r="F95" s="142">
        <v>1</v>
      </c>
      <c r="G95" s="190">
        <v>17.100000000000001</v>
      </c>
      <c r="H95" s="142">
        <v>4778</v>
      </c>
    </row>
    <row r="96" spans="1:8" x14ac:dyDescent="0.25">
      <c r="A96" s="142">
        <v>19</v>
      </c>
      <c r="B96" s="143">
        <v>45170</v>
      </c>
      <c r="C96" s="142" t="s">
        <v>111</v>
      </c>
      <c r="D96" s="142" t="s">
        <v>114</v>
      </c>
      <c r="E96" s="142" t="s">
        <v>84</v>
      </c>
      <c r="F96" s="142">
        <v>1</v>
      </c>
      <c r="G96" s="190">
        <v>16.8</v>
      </c>
      <c r="H96" s="142">
        <v>3459</v>
      </c>
    </row>
    <row r="97" spans="1:8" x14ac:dyDescent="0.25">
      <c r="A97" s="142">
        <v>20</v>
      </c>
      <c r="B97" s="143">
        <v>45170</v>
      </c>
      <c r="C97" s="142" t="s">
        <v>111</v>
      </c>
      <c r="D97" s="142" t="s">
        <v>114</v>
      </c>
      <c r="E97" s="142" t="s">
        <v>84</v>
      </c>
      <c r="F97" s="142">
        <v>1</v>
      </c>
      <c r="G97" s="190">
        <v>17</v>
      </c>
      <c r="H97" s="142">
        <v>4764</v>
      </c>
    </row>
    <row r="98" spans="1:8" x14ac:dyDescent="0.25">
      <c r="A98" s="142">
        <v>21</v>
      </c>
      <c r="B98" s="143">
        <v>45171</v>
      </c>
      <c r="C98" s="142" t="s">
        <v>112</v>
      </c>
      <c r="D98" s="142" t="s">
        <v>3</v>
      </c>
      <c r="E98" s="142" t="s">
        <v>84</v>
      </c>
      <c r="F98" s="142">
        <v>1</v>
      </c>
      <c r="G98" s="190">
        <v>16</v>
      </c>
      <c r="H98" s="142">
        <v>3933</v>
      </c>
    </row>
    <row r="99" spans="1:8" x14ac:dyDescent="0.25">
      <c r="A99" s="142">
        <v>22</v>
      </c>
      <c r="B99" s="143">
        <v>45171</v>
      </c>
      <c r="C99" s="142" t="s">
        <v>111</v>
      </c>
      <c r="D99" s="142" t="s">
        <v>24</v>
      </c>
      <c r="E99" s="142" t="s">
        <v>84</v>
      </c>
      <c r="F99" s="142">
        <v>1</v>
      </c>
      <c r="G99" s="190">
        <v>16.3</v>
      </c>
      <c r="H99" s="142">
        <v>4733</v>
      </c>
    </row>
    <row r="100" spans="1:8" x14ac:dyDescent="0.25">
      <c r="A100" s="142">
        <v>23</v>
      </c>
      <c r="B100" s="143">
        <v>45171</v>
      </c>
      <c r="C100" s="142" t="s">
        <v>111</v>
      </c>
      <c r="D100" s="142" t="s">
        <v>24</v>
      </c>
      <c r="E100" s="142" t="s">
        <v>84</v>
      </c>
      <c r="F100" s="142">
        <v>1</v>
      </c>
      <c r="G100" s="190">
        <v>16.8</v>
      </c>
      <c r="H100" s="142">
        <v>3455</v>
      </c>
    </row>
    <row r="101" spans="1:8" x14ac:dyDescent="0.25">
      <c r="A101" s="142">
        <v>24</v>
      </c>
      <c r="B101" s="143">
        <v>45171</v>
      </c>
      <c r="C101" s="142" t="s">
        <v>111</v>
      </c>
      <c r="D101" s="142" t="s">
        <v>19</v>
      </c>
      <c r="E101" s="142" t="s">
        <v>84</v>
      </c>
      <c r="F101" s="142">
        <v>1</v>
      </c>
      <c r="G101" s="190">
        <v>16</v>
      </c>
      <c r="H101" s="142">
        <v>4774</v>
      </c>
    </row>
    <row r="102" spans="1:8" x14ac:dyDescent="0.25">
      <c r="A102" s="142">
        <v>25</v>
      </c>
      <c r="B102" s="143">
        <v>45171</v>
      </c>
      <c r="C102" s="142" t="s">
        <v>113</v>
      </c>
      <c r="D102" s="142" t="s">
        <v>9</v>
      </c>
      <c r="E102" s="142" t="s">
        <v>84</v>
      </c>
      <c r="F102" s="142">
        <v>1</v>
      </c>
      <c r="G102" s="190">
        <v>15.8</v>
      </c>
      <c r="H102" s="142">
        <v>4744</v>
      </c>
    </row>
    <row r="103" spans="1:8" x14ac:dyDescent="0.25">
      <c r="A103" s="142">
        <v>26</v>
      </c>
      <c r="B103" s="143">
        <v>45171</v>
      </c>
      <c r="C103" s="142" t="s">
        <v>113</v>
      </c>
      <c r="D103" s="142" t="s">
        <v>9</v>
      </c>
      <c r="E103" s="142" t="s">
        <v>84</v>
      </c>
      <c r="F103" s="142">
        <v>1</v>
      </c>
      <c r="G103" s="190">
        <v>15.8</v>
      </c>
      <c r="H103" s="142">
        <v>4735</v>
      </c>
    </row>
    <row r="104" spans="1:8" x14ac:dyDescent="0.25">
      <c r="A104" s="142">
        <v>27</v>
      </c>
      <c r="B104" s="143">
        <v>45171</v>
      </c>
      <c r="C104" s="142" t="s">
        <v>113</v>
      </c>
      <c r="D104" s="142" t="s">
        <v>4</v>
      </c>
      <c r="E104" s="142" t="s">
        <v>84</v>
      </c>
      <c r="F104" s="142">
        <v>1</v>
      </c>
      <c r="G104" s="190">
        <v>16</v>
      </c>
      <c r="H104" s="142">
        <v>4739</v>
      </c>
    </row>
    <row r="105" spans="1:8" x14ac:dyDescent="0.25">
      <c r="A105" s="142">
        <v>28</v>
      </c>
      <c r="B105" s="143">
        <v>45171</v>
      </c>
      <c r="C105" s="142" t="s">
        <v>113</v>
      </c>
      <c r="D105" s="142" t="s">
        <v>9</v>
      </c>
      <c r="E105" s="142" t="s">
        <v>84</v>
      </c>
      <c r="F105" s="142">
        <v>1</v>
      </c>
      <c r="G105" s="190">
        <v>16.5</v>
      </c>
      <c r="H105" s="142">
        <v>4149</v>
      </c>
    </row>
    <row r="106" spans="1:8" x14ac:dyDescent="0.25">
      <c r="A106" s="142">
        <v>29</v>
      </c>
      <c r="B106" s="143">
        <v>45171</v>
      </c>
      <c r="C106" s="142" t="s">
        <v>112</v>
      </c>
      <c r="D106" s="142" t="s">
        <v>14</v>
      </c>
      <c r="E106" s="142" t="s">
        <v>84</v>
      </c>
      <c r="F106" s="142">
        <v>1</v>
      </c>
      <c r="G106" s="190">
        <v>16</v>
      </c>
      <c r="H106" s="142">
        <v>4768</v>
      </c>
    </row>
    <row r="107" spans="1:8" x14ac:dyDescent="0.25">
      <c r="A107" s="142">
        <v>30</v>
      </c>
      <c r="B107" s="143">
        <v>45171</v>
      </c>
      <c r="C107" s="142" t="s">
        <v>112</v>
      </c>
      <c r="D107" s="142" t="s">
        <v>13</v>
      </c>
      <c r="E107" s="142" t="s">
        <v>84</v>
      </c>
      <c r="F107" s="142">
        <v>1</v>
      </c>
      <c r="G107" s="190">
        <v>14.1</v>
      </c>
      <c r="H107" s="142">
        <v>4736</v>
      </c>
    </row>
    <row r="108" spans="1:8" x14ac:dyDescent="0.25">
      <c r="A108" s="142">
        <v>31</v>
      </c>
      <c r="B108" s="143">
        <v>45171</v>
      </c>
      <c r="C108" s="142" t="s">
        <v>112</v>
      </c>
      <c r="D108" s="142" t="s">
        <v>14</v>
      </c>
      <c r="E108" s="142" t="s">
        <v>84</v>
      </c>
      <c r="F108" s="142">
        <v>1</v>
      </c>
      <c r="G108" s="190">
        <v>15.9</v>
      </c>
      <c r="H108" s="142">
        <v>3444</v>
      </c>
    </row>
    <row r="109" spans="1:8" x14ac:dyDescent="0.25">
      <c r="A109" s="142">
        <v>32</v>
      </c>
      <c r="B109" s="143">
        <v>45171</v>
      </c>
      <c r="C109" s="142" t="s">
        <v>111</v>
      </c>
      <c r="D109" s="142" t="s">
        <v>8</v>
      </c>
      <c r="E109" s="142" t="s">
        <v>84</v>
      </c>
      <c r="F109" s="142">
        <v>1</v>
      </c>
      <c r="G109" s="190">
        <v>16</v>
      </c>
      <c r="H109" s="142">
        <v>4777</v>
      </c>
    </row>
    <row r="110" spans="1:8" x14ac:dyDescent="0.25">
      <c r="A110" s="142">
        <v>33</v>
      </c>
      <c r="B110" s="143">
        <v>45171</v>
      </c>
      <c r="C110" s="142" t="s">
        <v>111</v>
      </c>
      <c r="D110" s="142" t="s">
        <v>8</v>
      </c>
      <c r="E110" s="142" t="s">
        <v>84</v>
      </c>
      <c r="F110" s="142">
        <v>1</v>
      </c>
      <c r="G110" s="190">
        <v>16.399999999999999</v>
      </c>
      <c r="H110" s="142">
        <v>4747</v>
      </c>
    </row>
    <row r="111" spans="1:8" x14ac:dyDescent="0.25">
      <c r="A111" s="142">
        <v>34</v>
      </c>
      <c r="B111" s="143">
        <v>45171</v>
      </c>
      <c r="C111" s="142" t="s">
        <v>111</v>
      </c>
      <c r="D111" s="142" t="s">
        <v>19</v>
      </c>
      <c r="E111" s="142" t="s">
        <v>84</v>
      </c>
      <c r="F111" s="142">
        <v>1</v>
      </c>
      <c r="G111" s="190">
        <v>14</v>
      </c>
      <c r="H111" s="142">
        <v>3932</v>
      </c>
    </row>
    <row r="112" spans="1:8" x14ac:dyDescent="0.25">
      <c r="A112" s="142">
        <v>35</v>
      </c>
      <c r="B112" s="143">
        <v>45171</v>
      </c>
      <c r="C112" s="142" t="s">
        <v>111</v>
      </c>
      <c r="D112" s="142" t="s">
        <v>116</v>
      </c>
      <c r="E112" s="142" t="s">
        <v>84</v>
      </c>
      <c r="F112" s="142">
        <v>1</v>
      </c>
      <c r="G112" s="190">
        <v>17.399999999999999</v>
      </c>
      <c r="H112" s="142">
        <v>4734</v>
      </c>
    </row>
    <row r="113" spans="1:8" x14ac:dyDescent="0.25">
      <c r="A113" s="142">
        <v>36</v>
      </c>
      <c r="B113" s="143">
        <v>45171</v>
      </c>
      <c r="C113" s="142" t="s">
        <v>111</v>
      </c>
      <c r="D113" s="142" t="s">
        <v>116</v>
      </c>
      <c r="E113" s="142" t="s">
        <v>84</v>
      </c>
      <c r="F113" s="142">
        <v>1</v>
      </c>
      <c r="G113" s="190">
        <v>16.8</v>
      </c>
      <c r="H113" s="142">
        <v>4745</v>
      </c>
    </row>
    <row r="114" spans="1:8" x14ac:dyDescent="0.25">
      <c r="A114" s="142">
        <v>37</v>
      </c>
      <c r="B114" s="143">
        <v>45171</v>
      </c>
      <c r="C114" s="142" t="s">
        <v>111</v>
      </c>
      <c r="D114" s="142" t="s">
        <v>116</v>
      </c>
      <c r="E114" s="142" t="s">
        <v>84</v>
      </c>
      <c r="F114" s="142">
        <v>1</v>
      </c>
      <c r="G114" s="190">
        <v>17.100000000000001</v>
      </c>
      <c r="H114" s="142">
        <v>4750</v>
      </c>
    </row>
    <row r="115" spans="1:8" x14ac:dyDescent="0.25">
      <c r="A115" s="142">
        <v>38</v>
      </c>
      <c r="B115" s="143">
        <v>45171</v>
      </c>
      <c r="C115" s="142" t="s">
        <v>112</v>
      </c>
      <c r="D115" s="142" t="s">
        <v>13</v>
      </c>
      <c r="E115" s="142" t="s">
        <v>84</v>
      </c>
      <c r="F115" s="142">
        <v>1</v>
      </c>
      <c r="G115" s="190">
        <v>14.3</v>
      </c>
      <c r="H115" s="142">
        <v>4741</v>
      </c>
    </row>
    <row r="116" spans="1:8" x14ac:dyDescent="0.25">
      <c r="A116" s="142">
        <v>39</v>
      </c>
      <c r="B116" s="143">
        <v>45171</v>
      </c>
      <c r="C116" s="142" t="s">
        <v>112</v>
      </c>
      <c r="D116" s="142" t="s">
        <v>13</v>
      </c>
      <c r="E116" s="142" t="s">
        <v>84</v>
      </c>
      <c r="F116" s="142">
        <v>1</v>
      </c>
      <c r="G116" s="190">
        <v>16.5</v>
      </c>
      <c r="H116" s="142">
        <v>4761</v>
      </c>
    </row>
    <row r="117" spans="1:8" x14ac:dyDescent="0.25">
      <c r="A117" s="142">
        <v>40</v>
      </c>
      <c r="B117" s="143">
        <v>45171</v>
      </c>
      <c r="C117" s="142" t="s">
        <v>112</v>
      </c>
      <c r="D117" s="142" t="s">
        <v>13</v>
      </c>
      <c r="E117" s="142" t="s">
        <v>84</v>
      </c>
      <c r="F117" s="142">
        <v>1</v>
      </c>
      <c r="G117" s="190">
        <v>15.4</v>
      </c>
      <c r="H117" s="142">
        <v>3443</v>
      </c>
    </row>
    <row r="118" spans="1:8" x14ac:dyDescent="0.25">
      <c r="A118" s="142">
        <v>41</v>
      </c>
      <c r="B118" s="143">
        <v>45171</v>
      </c>
      <c r="C118" s="142" t="s">
        <v>111</v>
      </c>
      <c r="D118" s="142" t="s">
        <v>6</v>
      </c>
      <c r="E118" s="142" t="s">
        <v>84</v>
      </c>
      <c r="F118" s="142">
        <v>1</v>
      </c>
      <c r="G118" s="190">
        <v>16.399999999999999</v>
      </c>
      <c r="H118" s="142">
        <v>3450</v>
      </c>
    </row>
    <row r="119" spans="1:8" x14ac:dyDescent="0.25">
      <c r="A119" s="142">
        <v>42</v>
      </c>
      <c r="B119" s="143">
        <v>45171</v>
      </c>
      <c r="C119" s="142" t="s">
        <v>113</v>
      </c>
      <c r="D119" s="142" t="s">
        <v>4</v>
      </c>
      <c r="E119" s="142" t="s">
        <v>84</v>
      </c>
      <c r="F119" s="142">
        <v>1</v>
      </c>
      <c r="G119" s="190">
        <v>16.399999999999999</v>
      </c>
      <c r="H119" s="142">
        <v>3457</v>
      </c>
    </row>
    <row r="120" spans="1:8" x14ac:dyDescent="0.25">
      <c r="A120" s="142">
        <v>43</v>
      </c>
      <c r="B120" s="143">
        <v>45171</v>
      </c>
      <c r="C120" s="142" t="s">
        <v>113</v>
      </c>
      <c r="D120" s="142" t="s">
        <v>17</v>
      </c>
      <c r="E120" s="142" t="s">
        <v>84</v>
      </c>
      <c r="F120" s="142">
        <v>1</v>
      </c>
      <c r="G120" s="190">
        <v>17.600000000000001</v>
      </c>
      <c r="H120" s="142">
        <v>4753</v>
      </c>
    </row>
    <row r="121" spans="1:8" x14ac:dyDescent="0.25">
      <c r="A121" s="142">
        <v>44</v>
      </c>
      <c r="B121" s="143">
        <v>45171</v>
      </c>
      <c r="C121" s="142" t="s">
        <v>111</v>
      </c>
      <c r="D121" s="142" t="s">
        <v>114</v>
      </c>
      <c r="E121" s="142" t="s">
        <v>84</v>
      </c>
      <c r="F121" s="142">
        <v>1</v>
      </c>
      <c r="G121" s="190">
        <v>17.8</v>
      </c>
      <c r="H121" s="142">
        <v>4740</v>
      </c>
    </row>
    <row r="122" spans="1:8" x14ac:dyDescent="0.25">
      <c r="A122" s="142">
        <v>45</v>
      </c>
      <c r="B122" s="143">
        <v>45171</v>
      </c>
      <c r="C122" s="142" t="s">
        <v>111</v>
      </c>
      <c r="D122" s="142" t="s">
        <v>114</v>
      </c>
      <c r="E122" s="142" t="s">
        <v>84</v>
      </c>
      <c r="F122" s="142">
        <v>1</v>
      </c>
      <c r="G122" s="190">
        <v>16</v>
      </c>
      <c r="H122" s="142">
        <v>4743</v>
      </c>
    </row>
    <row r="123" spans="1:8" x14ac:dyDescent="0.25">
      <c r="A123" s="142">
        <v>46</v>
      </c>
      <c r="B123" s="143">
        <v>45172</v>
      </c>
      <c r="C123" s="142" t="s">
        <v>111</v>
      </c>
      <c r="D123" s="142" t="s">
        <v>6</v>
      </c>
      <c r="E123" s="142" t="s">
        <v>84</v>
      </c>
      <c r="F123" s="142">
        <v>1</v>
      </c>
      <c r="G123" s="190">
        <v>16.100000000000001</v>
      </c>
      <c r="H123" s="142">
        <v>3216</v>
      </c>
    </row>
    <row r="124" spans="1:8" x14ac:dyDescent="0.25">
      <c r="A124" s="142">
        <v>47</v>
      </c>
      <c r="B124" s="143">
        <v>45172</v>
      </c>
      <c r="C124" s="142" t="s">
        <v>111</v>
      </c>
      <c r="D124" s="142" t="s">
        <v>6</v>
      </c>
      <c r="E124" s="142" t="s">
        <v>84</v>
      </c>
      <c r="F124" s="142">
        <v>1</v>
      </c>
      <c r="G124" s="190">
        <v>16.399999999999999</v>
      </c>
      <c r="H124" s="142">
        <v>3299</v>
      </c>
    </row>
    <row r="125" spans="1:8" x14ac:dyDescent="0.25">
      <c r="A125" s="142">
        <v>48</v>
      </c>
      <c r="B125" s="143">
        <v>45172</v>
      </c>
      <c r="C125" s="142" t="s">
        <v>112</v>
      </c>
      <c r="D125" s="142" t="s">
        <v>14</v>
      </c>
      <c r="E125" s="142" t="s">
        <v>84</v>
      </c>
      <c r="F125" s="142">
        <v>1</v>
      </c>
      <c r="G125" s="190">
        <v>16.100000000000001</v>
      </c>
      <c r="H125" s="142">
        <v>4815</v>
      </c>
    </row>
    <row r="126" spans="1:8" x14ac:dyDescent="0.25">
      <c r="A126" s="142">
        <v>49</v>
      </c>
      <c r="B126" s="143">
        <v>45172</v>
      </c>
      <c r="C126" s="142" t="s">
        <v>112</v>
      </c>
      <c r="D126" s="142" t="s">
        <v>14</v>
      </c>
      <c r="E126" s="142" t="s">
        <v>84</v>
      </c>
      <c r="F126" s="142">
        <v>1</v>
      </c>
      <c r="G126" s="190">
        <v>16.600000000000001</v>
      </c>
      <c r="H126" s="142">
        <v>4802</v>
      </c>
    </row>
    <row r="127" spans="1:8" x14ac:dyDescent="0.25">
      <c r="A127" s="142">
        <v>50</v>
      </c>
      <c r="B127" s="143">
        <v>45172</v>
      </c>
      <c r="C127" s="142" t="s">
        <v>111</v>
      </c>
      <c r="D127" s="142" t="s">
        <v>19</v>
      </c>
      <c r="E127" s="142" t="s">
        <v>84</v>
      </c>
      <c r="F127" s="142">
        <v>1</v>
      </c>
      <c r="G127" s="190">
        <v>16.5</v>
      </c>
      <c r="H127" s="142">
        <v>4757</v>
      </c>
    </row>
    <row r="128" spans="1:8" x14ac:dyDescent="0.25">
      <c r="A128" s="142">
        <v>51</v>
      </c>
      <c r="B128" s="143">
        <v>45172</v>
      </c>
      <c r="C128" s="142" t="s">
        <v>112</v>
      </c>
      <c r="D128" s="142" t="s">
        <v>2</v>
      </c>
      <c r="E128" s="142" t="s">
        <v>84</v>
      </c>
      <c r="F128" s="142">
        <v>1</v>
      </c>
      <c r="G128" s="190">
        <v>16.5</v>
      </c>
      <c r="H128" s="142">
        <v>4810</v>
      </c>
    </row>
    <row r="129" spans="1:8" x14ac:dyDescent="0.25">
      <c r="A129" s="142">
        <v>52</v>
      </c>
      <c r="B129" s="143">
        <v>45172</v>
      </c>
      <c r="C129" s="142" t="s">
        <v>112</v>
      </c>
      <c r="D129" s="142" t="s">
        <v>3</v>
      </c>
      <c r="E129" s="142" t="s">
        <v>84</v>
      </c>
      <c r="F129" s="142">
        <v>1</v>
      </c>
      <c r="G129" s="190">
        <v>17.3</v>
      </c>
      <c r="H129" s="142">
        <v>3252</v>
      </c>
    </row>
    <row r="130" spans="1:8" x14ac:dyDescent="0.25">
      <c r="A130" s="142">
        <v>53</v>
      </c>
      <c r="B130" s="143">
        <v>45172</v>
      </c>
      <c r="C130" s="142" t="s">
        <v>111</v>
      </c>
      <c r="D130" s="142" t="s">
        <v>114</v>
      </c>
      <c r="E130" s="142" t="s">
        <v>84</v>
      </c>
      <c r="F130" s="142">
        <v>1</v>
      </c>
      <c r="G130" s="190">
        <v>16.5</v>
      </c>
      <c r="H130" s="142">
        <v>4742</v>
      </c>
    </row>
    <row r="131" spans="1:8" x14ac:dyDescent="0.25">
      <c r="A131" s="142">
        <v>54</v>
      </c>
      <c r="B131" s="143">
        <v>45172</v>
      </c>
      <c r="C131" s="142" t="s">
        <v>113</v>
      </c>
      <c r="D131" s="142" t="s">
        <v>9</v>
      </c>
      <c r="E131" s="142" t="s">
        <v>84</v>
      </c>
      <c r="F131" s="142">
        <v>1</v>
      </c>
      <c r="G131" s="190">
        <v>16.7</v>
      </c>
      <c r="H131" s="142">
        <v>3249</v>
      </c>
    </row>
    <row r="132" spans="1:8" x14ac:dyDescent="0.25">
      <c r="A132" s="142">
        <v>55</v>
      </c>
      <c r="B132" s="143">
        <v>45172</v>
      </c>
      <c r="C132" s="142" t="s">
        <v>111</v>
      </c>
      <c r="D132" s="142" t="s">
        <v>8</v>
      </c>
      <c r="E132" s="142" t="s">
        <v>84</v>
      </c>
      <c r="F132" s="142">
        <v>1</v>
      </c>
      <c r="G132" s="190">
        <v>16.8</v>
      </c>
      <c r="H132" s="142">
        <v>4813</v>
      </c>
    </row>
    <row r="133" spans="1:8" x14ac:dyDescent="0.25">
      <c r="A133" s="142">
        <v>56</v>
      </c>
      <c r="B133" s="143">
        <v>45172</v>
      </c>
      <c r="C133" s="142" t="s">
        <v>111</v>
      </c>
      <c r="D133" s="142" t="s">
        <v>8</v>
      </c>
      <c r="E133" s="142" t="s">
        <v>84</v>
      </c>
      <c r="F133" s="142">
        <v>1</v>
      </c>
      <c r="G133" s="190">
        <v>16.3</v>
      </c>
      <c r="H133" s="142">
        <v>4818</v>
      </c>
    </row>
    <row r="134" spans="1:8" x14ac:dyDescent="0.25">
      <c r="A134" s="142">
        <v>57</v>
      </c>
      <c r="B134" s="143">
        <v>45172</v>
      </c>
      <c r="C134" s="142" t="s">
        <v>111</v>
      </c>
      <c r="D134" s="142" t="s">
        <v>8</v>
      </c>
      <c r="E134" s="142" t="s">
        <v>84</v>
      </c>
      <c r="F134" s="142">
        <v>1</v>
      </c>
      <c r="G134" s="190">
        <v>14.4</v>
      </c>
      <c r="H134" s="142">
        <v>3451</v>
      </c>
    </row>
    <row r="135" spans="1:8" x14ac:dyDescent="0.25">
      <c r="A135" s="142">
        <v>58</v>
      </c>
      <c r="B135" s="143">
        <v>45172</v>
      </c>
      <c r="C135" s="142" t="s">
        <v>111</v>
      </c>
      <c r="D135" s="142" t="s">
        <v>6</v>
      </c>
      <c r="E135" s="142" t="s">
        <v>84</v>
      </c>
      <c r="F135" s="142">
        <v>1</v>
      </c>
      <c r="G135" s="190">
        <v>16.600000000000001</v>
      </c>
      <c r="H135" s="142">
        <v>4805</v>
      </c>
    </row>
    <row r="136" spans="1:8" x14ac:dyDescent="0.25">
      <c r="A136" s="142">
        <v>59</v>
      </c>
      <c r="B136" s="143">
        <v>45172</v>
      </c>
      <c r="C136" s="142" t="s">
        <v>111</v>
      </c>
      <c r="D136" s="142" t="s">
        <v>19</v>
      </c>
      <c r="E136" s="142" t="s">
        <v>84</v>
      </c>
      <c r="F136" s="142">
        <v>1</v>
      </c>
      <c r="G136" s="190">
        <v>16.899999999999999</v>
      </c>
      <c r="H136" s="142">
        <v>3930</v>
      </c>
    </row>
    <row r="137" spans="1:8" x14ac:dyDescent="0.25">
      <c r="A137" s="142">
        <v>60</v>
      </c>
      <c r="B137" s="143">
        <v>45172</v>
      </c>
      <c r="C137" s="142" t="s">
        <v>111</v>
      </c>
      <c r="D137" s="142" t="s">
        <v>24</v>
      </c>
      <c r="E137" s="142" t="s">
        <v>84</v>
      </c>
      <c r="F137" s="142">
        <v>1</v>
      </c>
      <c r="G137" s="190">
        <v>16.100000000000001</v>
      </c>
      <c r="H137" s="142">
        <v>4758</v>
      </c>
    </row>
    <row r="138" spans="1:8" x14ac:dyDescent="0.25">
      <c r="A138" s="142">
        <v>61</v>
      </c>
      <c r="B138" s="143">
        <v>45172</v>
      </c>
      <c r="C138" s="142" t="s">
        <v>112</v>
      </c>
      <c r="D138" s="142" t="s">
        <v>3</v>
      </c>
      <c r="E138" s="142" t="s">
        <v>84</v>
      </c>
      <c r="F138" s="142">
        <v>1</v>
      </c>
      <c r="G138" s="190">
        <v>16.5</v>
      </c>
      <c r="H138" s="142">
        <v>4796</v>
      </c>
    </row>
    <row r="139" spans="1:8" x14ac:dyDescent="0.25">
      <c r="A139" s="142">
        <v>62</v>
      </c>
      <c r="B139" s="143">
        <v>45172</v>
      </c>
      <c r="C139" s="142" t="s">
        <v>112</v>
      </c>
      <c r="D139" s="142" t="s">
        <v>3</v>
      </c>
      <c r="E139" s="142" t="s">
        <v>84</v>
      </c>
      <c r="F139" s="142">
        <v>1</v>
      </c>
      <c r="G139" s="190">
        <v>16.3</v>
      </c>
      <c r="H139" s="142">
        <v>4799</v>
      </c>
    </row>
    <row r="140" spans="1:8" x14ac:dyDescent="0.25">
      <c r="A140" s="142">
        <v>63</v>
      </c>
      <c r="B140" s="143">
        <v>45172</v>
      </c>
      <c r="C140" s="142" t="s">
        <v>111</v>
      </c>
      <c r="D140" s="142" t="s">
        <v>116</v>
      </c>
      <c r="E140" s="142" t="s">
        <v>84</v>
      </c>
      <c r="F140" s="142">
        <v>1</v>
      </c>
      <c r="G140" s="190">
        <v>16.7</v>
      </c>
      <c r="H140" s="142">
        <v>3449</v>
      </c>
    </row>
    <row r="141" spans="1:8" x14ac:dyDescent="0.25">
      <c r="A141" s="142">
        <v>64</v>
      </c>
      <c r="B141" s="143">
        <v>45172</v>
      </c>
      <c r="C141" s="142" t="s">
        <v>111</v>
      </c>
      <c r="D141" s="142" t="s">
        <v>19</v>
      </c>
      <c r="E141" s="142" t="s">
        <v>84</v>
      </c>
      <c r="F141" s="142">
        <v>1</v>
      </c>
      <c r="G141" s="190">
        <v>16.7</v>
      </c>
      <c r="H141" s="142">
        <v>3251</v>
      </c>
    </row>
    <row r="142" spans="1:8" x14ac:dyDescent="0.25">
      <c r="A142" s="142">
        <v>65</v>
      </c>
      <c r="B142" s="143">
        <v>45172</v>
      </c>
      <c r="C142" s="142" t="s">
        <v>112</v>
      </c>
      <c r="D142" s="142" t="s">
        <v>3</v>
      </c>
      <c r="E142" s="142" t="s">
        <v>84</v>
      </c>
      <c r="F142" s="142">
        <v>1</v>
      </c>
      <c r="G142" s="190">
        <v>16.7</v>
      </c>
      <c r="H142" s="142">
        <v>4755</v>
      </c>
    </row>
    <row r="143" spans="1:8" x14ac:dyDescent="0.25">
      <c r="A143" s="142">
        <v>66</v>
      </c>
      <c r="B143" s="143">
        <v>45172</v>
      </c>
      <c r="C143" s="142" t="s">
        <v>113</v>
      </c>
      <c r="D143" s="142" t="s">
        <v>17</v>
      </c>
      <c r="E143" s="142" t="s">
        <v>84</v>
      </c>
      <c r="F143" s="142">
        <v>1</v>
      </c>
      <c r="G143" s="190">
        <v>15.2</v>
      </c>
      <c r="H143" s="142">
        <v>4785</v>
      </c>
    </row>
    <row r="144" spans="1:8" x14ac:dyDescent="0.25">
      <c r="A144" s="142">
        <v>67</v>
      </c>
      <c r="B144" s="143">
        <v>45172</v>
      </c>
      <c r="C144" s="142" t="s">
        <v>113</v>
      </c>
      <c r="D144" s="142" t="s">
        <v>4</v>
      </c>
      <c r="E144" s="142" t="s">
        <v>84</v>
      </c>
      <c r="F144" s="142">
        <v>1</v>
      </c>
      <c r="G144" s="190">
        <v>18.100000000000001</v>
      </c>
      <c r="H144" s="142">
        <v>4783</v>
      </c>
    </row>
    <row r="145" spans="1:8" x14ac:dyDescent="0.25">
      <c r="A145" s="142">
        <v>68</v>
      </c>
      <c r="B145" s="143">
        <v>45172</v>
      </c>
      <c r="C145" s="142" t="s">
        <v>111</v>
      </c>
      <c r="D145" s="142" t="s">
        <v>116</v>
      </c>
      <c r="E145" s="142" t="s">
        <v>84</v>
      </c>
      <c r="F145" s="142">
        <v>1</v>
      </c>
      <c r="G145" s="190">
        <v>17</v>
      </c>
      <c r="H145" s="142">
        <v>3209</v>
      </c>
    </row>
    <row r="146" spans="1:8" x14ac:dyDescent="0.25">
      <c r="G146" s="189">
        <f>SUM(G78:G145)</f>
        <v>1089.9999999999998</v>
      </c>
    </row>
    <row r="148" spans="1:8" x14ac:dyDescent="0.25">
      <c r="B148" t="s">
        <v>196</v>
      </c>
    </row>
    <row r="149" spans="1:8" ht="30" x14ac:dyDescent="0.25">
      <c r="A149" s="134" t="s">
        <v>29</v>
      </c>
      <c r="B149" s="135" t="s">
        <v>10</v>
      </c>
      <c r="C149" s="134" t="s">
        <v>158</v>
      </c>
      <c r="D149" s="134" t="s">
        <v>159</v>
      </c>
      <c r="E149" s="134" t="s">
        <v>160</v>
      </c>
      <c r="F149" s="134" t="s">
        <v>161</v>
      </c>
      <c r="G149" s="136" t="s">
        <v>26</v>
      </c>
      <c r="H149" s="134" t="s">
        <v>162</v>
      </c>
    </row>
    <row r="150" spans="1:8" x14ac:dyDescent="0.25">
      <c r="A150" s="142">
        <v>1</v>
      </c>
      <c r="B150" s="143">
        <v>45172</v>
      </c>
      <c r="C150" s="142" t="s">
        <v>113</v>
      </c>
      <c r="D150" s="142" t="s">
        <v>17</v>
      </c>
      <c r="E150" s="142" t="s">
        <v>84</v>
      </c>
      <c r="F150" s="142">
        <v>1</v>
      </c>
      <c r="G150" s="190">
        <v>15</v>
      </c>
      <c r="H150" s="142">
        <v>4760</v>
      </c>
    </row>
    <row r="151" spans="1:8" x14ac:dyDescent="0.25">
      <c r="A151" s="142">
        <v>2</v>
      </c>
      <c r="B151" s="143">
        <v>45172</v>
      </c>
      <c r="C151" s="142" t="s">
        <v>111</v>
      </c>
      <c r="D151" s="142" t="s">
        <v>19</v>
      </c>
      <c r="E151" s="142" t="s">
        <v>84</v>
      </c>
      <c r="F151" s="142">
        <v>1</v>
      </c>
      <c r="G151" s="190">
        <v>16.8</v>
      </c>
      <c r="H151" s="142">
        <v>4804</v>
      </c>
    </row>
    <row r="152" spans="1:8" x14ac:dyDescent="0.25">
      <c r="A152" s="142">
        <v>3</v>
      </c>
      <c r="B152" s="143">
        <v>45172</v>
      </c>
      <c r="C152" s="142" t="s">
        <v>113</v>
      </c>
      <c r="D152" s="142" t="s">
        <v>9</v>
      </c>
      <c r="E152" s="142" t="s">
        <v>84</v>
      </c>
      <c r="F152" s="142">
        <v>1</v>
      </c>
      <c r="G152" s="190">
        <v>15.6</v>
      </c>
      <c r="H152" s="142">
        <v>4794</v>
      </c>
    </row>
    <row r="153" spans="1:8" x14ac:dyDescent="0.25">
      <c r="A153" s="142">
        <v>4</v>
      </c>
      <c r="B153" s="143">
        <v>45172</v>
      </c>
      <c r="C153" s="142" t="s">
        <v>113</v>
      </c>
      <c r="D153" s="142" t="s">
        <v>9</v>
      </c>
      <c r="E153" s="142" t="s">
        <v>84</v>
      </c>
      <c r="F153" s="142">
        <v>1</v>
      </c>
      <c r="G153" s="190">
        <v>15.5</v>
      </c>
      <c r="H153" s="142">
        <v>4754</v>
      </c>
    </row>
    <row r="154" spans="1:8" x14ac:dyDescent="0.25">
      <c r="A154" s="142">
        <v>5</v>
      </c>
      <c r="B154" s="143">
        <v>45172</v>
      </c>
      <c r="C154" s="142" t="s">
        <v>112</v>
      </c>
      <c r="D154" s="142" t="s">
        <v>14</v>
      </c>
      <c r="E154" s="142" t="s">
        <v>84</v>
      </c>
      <c r="F154" s="142">
        <v>1</v>
      </c>
      <c r="G154" s="190">
        <v>15.6</v>
      </c>
      <c r="H154" s="142">
        <v>4793</v>
      </c>
    </row>
    <row r="155" spans="1:8" x14ac:dyDescent="0.25">
      <c r="A155" s="142">
        <v>6</v>
      </c>
      <c r="B155" s="143">
        <v>45172</v>
      </c>
      <c r="C155" s="142" t="s">
        <v>112</v>
      </c>
      <c r="D155" s="142" t="s">
        <v>14</v>
      </c>
      <c r="E155" s="142" t="s">
        <v>84</v>
      </c>
      <c r="F155" s="142">
        <v>1</v>
      </c>
      <c r="G155" s="190">
        <v>15.9</v>
      </c>
      <c r="H155" s="142">
        <v>4779</v>
      </c>
    </row>
    <row r="156" spans="1:8" x14ac:dyDescent="0.25">
      <c r="A156" s="142">
        <v>7</v>
      </c>
      <c r="B156" s="143">
        <v>45172</v>
      </c>
      <c r="C156" s="142" t="s">
        <v>111</v>
      </c>
      <c r="D156" s="142" t="s">
        <v>114</v>
      </c>
      <c r="E156" s="142" t="s">
        <v>84</v>
      </c>
      <c r="F156" s="142">
        <v>1</v>
      </c>
      <c r="G156" s="190">
        <v>16.3</v>
      </c>
      <c r="H156" s="142">
        <v>4797</v>
      </c>
    </row>
    <row r="157" spans="1:8" x14ac:dyDescent="0.25">
      <c r="A157" s="142">
        <v>8</v>
      </c>
      <c r="B157" s="143">
        <v>45172</v>
      </c>
      <c r="C157" s="142" t="s">
        <v>111</v>
      </c>
      <c r="D157" s="142" t="s">
        <v>8</v>
      </c>
      <c r="E157" s="142" t="s">
        <v>84</v>
      </c>
      <c r="F157" s="142">
        <v>1</v>
      </c>
      <c r="G157" s="190">
        <v>16.600000000000001</v>
      </c>
      <c r="H157" s="142">
        <v>4782</v>
      </c>
    </row>
    <row r="158" spans="1:8" x14ac:dyDescent="0.25">
      <c r="A158" s="142">
        <v>9</v>
      </c>
      <c r="B158" s="143">
        <v>45172</v>
      </c>
      <c r="C158" s="142" t="s">
        <v>111</v>
      </c>
      <c r="D158" s="142" t="s">
        <v>8</v>
      </c>
      <c r="E158" s="142" t="s">
        <v>84</v>
      </c>
      <c r="F158" s="142">
        <v>1</v>
      </c>
      <c r="G158" s="190">
        <v>16.2</v>
      </c>
      <c r="H158" s="142">
        <v>4786</v>
      </c>
    </row>
    <row r="159" spans="1:8" x14ac:dyDescent="0.25">
      <c r="A159" s="142">
        <v>10</v>
      </c>
      <c r="B159" s="143">
        <v>45172</v>
      </c>
      <c r="C159" s="142" t="s">
        <v>111</v>
      </c>
      <c r="D159" s="142" t="s">
        <v>116</v>
      </c>
      <c r="E159" s="142" t="s">
        <v>84</v>
      </c>
      <c r="F159" s="142">
        <v>1</v>
      </c>
      <c r="G159" s="190">
        <v>17.5</v>
      </c>
      <c r="H159" s="142">
        <v>3206</v>
      </c>
    </row>
    <row r="160" spans="1:8" x14ac:dyDescent="0.25">
      <c r="A160" s="142">
        <v>11</v>
      </c>
      <c r="B160" s="143">
        <v>45172</v>
      </c>
      <c r="C160" s="142" t="s">
        <v>111</v>
      </c>
      <c r="D160" s="142" t="s">
        <v>116</v>
      </c>
      <c r="E160" s="142" t="s">
        <v>84</v>
      </c>
      <c r="F160" s="142">
        <v>1</v>
      </c>
      <c r="G160" s="190">
        <v>16.5</v>
      </c>
      <c r="H160" s="142">
        <v>4791</v>
      </c>
    </row>
    <row r="161" spans="1:8" x14ac:dyDescent="0.25">
      <c r="A161" s="142">
        <v>12</v>
      </c>
      <c r="B161" s="143">
        <v>45172</v>
      </c>
      <c r="C161" s="142" t="s">
        <v>112</v>
      </c>
      <c r="D161" s="142" t="s">
        <v>13</v>
      </c>
      <c r="E161" s="142" t="s">
        <v>84</v>
      </c>
      <c r="F161" s="142">
        <v>1</v>
      </c>
      <c r="G161" s="190">
        <v>12.6</v>
      </c>
      <c r="H161" s="142">
        <v>4770</v>
      </c>
    </row>
    <row r="162" spans="1:8" x14ac:dyDescent="0.25">
      <c r="A162" s="142">
        <v>13</v>
      </c>
      <c r="B162" s="143">
        <v>45172</v>
      </c>
      <c r="C162" s="142" t="s">
        <v>113</v>
      </c>
      <c r="D162" s="142" t="s">
        <v>17</v>
      </c>
      <c r="E162" s="142" t="s">
        <v>84</v>
      </c>
      <c r="F162" s="142">
        <v>1</v>
      </c>
      <c r="G162" s="190">
        <v>16.8</v>
      </c>
      <c r="H162" s="142">
        <v>4767</v>
      </c>
    </row>
    <row r="163" spans="1:8" x14ac:dyDescent="0.25">
      <c r="A163" s="142">
        <v>14</v>
      </c>
      <c r="B163" s="143">
        <v>45172</v>
      </c>
      <c r="C163" s="142" t="s">
        <v>111</v>
      </c>
      <c r="D163" s="142" t="s">
        <v>6</v>
      </c>
      <c r="E163" s="142" t="s">
        <v>84</v>
      </c>
      <c r="F163" s="142">
        <v>1</v>
      </c>
      <c r="G163" s="190">
        <v>16.899999999999999</v>
      </c>
      <c r="H163" s="142">
        <v>4788</v>
      </c>
    </row>
    <row r="164" spans="1:8" x14ac:dyDescent="0.25">
      <c r="A164" s="142">
        <v>15</v>
      </c>
      <c r="B164" s="143">
        <v>45172</v>
      </c>
      <c r="C164" s="142" t="s">
        <v>112</v>
      </c>
      <c r="D164" s="142" t="s">
        <v>14</v>
      </c>
      <c r="E164" s="142" t="s">
        <v>84</v>
      </c>
      <c r="F164" s="142">
        <v>1</v>
      </c>
      <c r="G164" s="190">
        <v>17.100000000000001</v>
      </c>
      <c r="H164" s="142">
        <v>4795</v>
      </c>
    </row>
    <row r="165" spans="1:8" x14ac:dyDescent="0.25">
      <c r="A165" s="142">
        <v>16</v>
      </c>
      <c r="B165" s="143">
        <v>45173</v>
      </c>
      <c r="C165" s="142" t="s">
        <v>112</v>
      </c>
      <c r="D165" s="142" t="s">
        <v>2</v>
      </c>
      <c r="E165" s="142" t="s">
        <v>84</v>
      </c>
      <c r="F165" s="142">
        <v>1</v>
      </c>
      <c r="G165" s="190">
        <v>17.2</v>
      </c>
      <c r="H165" s="142">
        <v>3034</v>
      </c>
    </row>
    <row r="166" spans="1:8" x14ac:dyDescent="0.25">
      <c r="A166" s="142">
        <v>17</v>
      </c>
      <c r="B166" s="143">
        <v>45173</v>
      </c>
      <c r="C166" s="142" t="s">
        <v>112</v>
      </c>
      <c r="D166" s="142" t="s">
        <v>2</v>
      </c>
      <c r="E166" s="142" t="s">
        <v>84</v>
      </c>
      <c r="F166" s="142">
        <v>1</v>
      </c>
      <c r="G166" s="190">
        <v>15.5</v>
      </c>
      <c r="H166" s="142">
        <v>3180</v>
      </c>
    </row>
    <row r="167" spans="1:8" x14ac:dyDescent="0.25">
      <c r="A167" s="142">
        <v>18</v>
      </c>
      <c r="B167" s="143">
        <v>45173</v>
      </c>
      <c r="C167" s="142" t="s">
        <v>112</v>
      </c>
      <c r="D167" s="142" t="s">
        <v>2</v>
      </c>
      <c r="E167" s="142" t="s">
        <v>84</v>
      </c>
      <c r="F167" s="142">
        <v>1</v>
      </c>
      <c r="G167" s="190">
        <v>16</v>
      </c>
      <c r="H167" s="142">
        <v>4395</v>
      </c>
    </row>
    <row r="168" spans="1:8" x14ac:dyDescent="0.25">
      <c r="A168" s="142">
        <v>19</v>
      </c>
      <c r="B168" s="143">
        <v>45173</v>
      </c>
      <c r="C168" s="142" t="s">
        <v>112</v>
      </c>
      <c r="D168" s="142" t="s">
        <v>3</v>
      </c>
      <c r="E168" s="142" t="s">
        <v>84</v>
      </c>
      <c r="F168" s="142">
        <v>1</v>
      </c>
      <c r="G168" s="190">
        <v>16.399999999999999</v>
      </c>
      <c r="H168" s="142">
        <v>4812</v>
      </c>
    </row>
    <row r="169" spans="1:8" x14ac:dyDescent="0.25">
      <c r="A169" s="142">
        <v>20</v>
      </c>
      <c r="B169" s="143">
        <v>45173</v>
      </c>
      <c r="C169" s="142" t="s">
        <v>111</v>
      </c>
      <c r="D169" s="142" t="s">
        <v>19</v>
      </c>
      <c r="E169" s="142" t="s">
        <v>84</v>
      </c>
      <c r="F169" s="142">
        <v>1</v>
      </c>
      <c r="G169" s="190">
        <v>15.7</v>
      </c>
      <c r="H169" s="142">
        <v>4009</v>
      </c>
    </row>
    <row r="170" spans="1:8" x14ac:dyDescent="0.25">
      <c r="A170" s="142">
        <v>21</v>
      </c>
      <c r="B170" s="143">
        <v>45173</v>
      </c>
      <c r="C170" s="142" t="s">
        <v>111</v>
      </c>
      <c r="D170" s="142" t="s">
        <v>114</v>
      </c>
      <c r="E170" s="142" t="s">
        <v>84</v>
      </c>
      <c r="F170" s="142">
        <v>1</v>
      </c>
      <c r="G170" s="190">
        <v>15.7</v>
      </c>
      <c r="H170" s="142">
        <v>4246</v>
      </c>
    </row>
    <row r="171" spans="1:8" x14ac:dyDescent="0.25">
      <c r="A171" s="142">
        <v>22</v>
      </c>
      <c r="B171" s="143">
        <v>45173</v>
      </c>
      <c r="C171" s="142" t="s">
        <v>111</v>
      </c>
      <c r="D171" s="142" t="s">
        <v>24</v>
      </c>
      <c r="E171" s="142" t="s">
        <v>84</v>
      </c>
      <c r="F171" s="142">
        <v>1</v>
      </c>
      <c r="G171" s="190">
        <v>15.7</v>
      </c>
      <c r="H171" s="142">
        <v>4385</v>
      </c>
    </row>
    <row r="172" spans="1:8" x14ac:dyDescent="0.25">
      <c r="A172" s="142">
        <v>23</v>
      </c>
      <c r="B172" s="143">
        <v>45173</v>
      </c>
      <c r="C172" s="142" t="s">
        <v>111</v>
      </c>
      <c r="D172" s="142" t="s">
        <v>24</v>
      </c>
      <c r="E172" s="142" t="s">
        <v>84</v>
      </c>
      <c r="F172" s="142">
        <v>1</v>
      </c>
      <c r="G172" s="190">
        <v>16.8</v>
      </c>
      <c r="H172" s="142">
        <v>4803</v>
      </c>
    </row>
    <row r="173" spans="1:8" x14ac:dyDescent="0.25">
      <c r="A173" s="142">
        <v>24</v>
      </c>
      <c r="B173" s="143">
        <v>45173</v>
      </c>
      <c r="C173" s="142" t="s">
        <v>112</v>
      </c>
      <c r="D173" s="142" t="s">
        <v>3</v>
      </c>
      <c r="E173" s="142" t="s">
        <v>84</v>
      </c>
      <c r="F173" s="142">
        <v>1</v>
      </c>
      <c r="G173" s="190">
        <v>15.4</v>
      </c>
      <c r="H173" s="142">
        <v>4807</v>
      </c>
    </row>
    <row r="174" spans="1:8" x14ac:dyDescent="0.25">
      <c r="A174" s="142">
        <v>25</v>
      </c>
      <c r="B174" s="143">
        <v>45173</v>
      </c>
      <c r="C174" s="142" t="s">
        <v>111</v>
      </c>
      <c r="D174" s="142" t="s">
        <v>24</v>
      </c>
      <c r="E174" s="142" t="s">
        <v>84</v>
      </c>
      <c r="F174" s="142">
        <v>1</v>
      </c>
      <c r="G174" s="190">
        <v>16.8</v>
      </c>
      <c r="H174" s="142">
        <v>3240</v>
      </c>
    </row>
    <row r="175" spans="1:8" x14ac:dyDescent="0.25">
      <c r="A175" s="142">
        <v>26</v>
      </c>
      <c r="B175" s="143">
        <v>45173</v>
      </c>
      <c r="C175" s="142" t="s">
        <v>113</v>
      </c>
      <c r="D175" s="142" t="s">
        <v>17</v>
      </c>
      <c r="E175" s="142" t="s">
        <v>84</v>
      </c>
      <c r="F175" s="142">
        <v>1</v>
      </c>
      <c r="G175" s="190">
        <v>14.9</v>
      </c>
      <c r="H175" s="142">
        <v>4800</v>
      </c>
    </row>
    <row r="176" spans="1:8" x14ac:dyDescent="0.25">
      <c r="A176" s="142">
        <v>27</v>
      </c>
      <c r="B176" s="143">
        <v>45173</v>
      </c>
      <c r="C176" s="142" t="s">
        <v>111</v>
      </c>
      <c r="D176" s="142" t="s">
        <v>8</v>
      </c>
      <c r="E176" s="142" t="s">
        <v>84</v>
      </c>
      <c r="F176" s="142">
        <v>1</v>
      </c>
      <c r="G176" s="190">
        <v>14.6</v>
      </c>
      <c r="H176" s="142">
        <v>3244</v>
      </c>
    </row>
    <row r="177" spans="1:8" x14ac:dyDescent="0.25">
      <c r="A177" s="142">
        <v>28</v>
      </c>
      <c r="B177" s="143">
        <v>45173</v>
      </c>
      <c r="C177" s="142" t="s">
        <v>111</v>
      </c>
      <c r="D177" s="142" t="s">
        <v>8</v>
      </c>
      <c r="E177" s="142" t="s">
        <v>84</v>
      </c>
      <c r="F177" s="142">
        <v>1</v>
      </c>
      <c r="G177" s="190">
        <v>15.9</v>
      </c>
      <c r="H177" s="142">
        <v>3242</v>
      </c>
    </row>
    <row r="178" spans="1:8" x14ac:dyDescent="0.25">
      <c r="A178" s="142">
        <v>29</v>
      </c>
      <c r="B178" s="143">
        <v>45173</v>
      </c>
      <c r="C178" s="142" t="s">
        <v>111</v>
      </c>
      <c r="D178" s="142" t="s">
        <v>6</v>
      </c>
      <c r="E178" s="142" t="s">
        <v>84</v>
      </c>
      <c r="F178" s="142">
        <v>1</v>
      </c>
      <c r="G178" s="190">
        <v>16.399999999999999</v>
      </c>
      <c r="H178" s="142">
        <v>4809</v>
      </c>
    </row>
    <row r="179" spans="1:8" x14ac:dyDescent="0.25">
      <c r="A179" s="142">
        <v>30</v>
      </c>
      <c r="B179" s="143">
        <v>45173</v>
      </c>
      <c r="C179" s="142" t="s">
        <v>111</v>
      </c>
      <c r="D179" s="142" t="s">
        <v>116</v>
      </c>
      <c r="E179" s="142" t="s">
        <v>84</v>
      </c>
      <c r="F179" s="142">
        <v>1</v>
      </c>
      <c r="G179" s="190">
        <v>16.100000000000001</v>
      </c>
      <c r="H179" s="142">
        <v>4792</v>
      </c>
    </row>
    <row r="180" spans="1:8" x14ac:dyDescent="0.25">
      <c r="A180" s="142">
        <v>31</v>
      </c>
      <c r="B180" s="143">
        <v>45173</v>
      </c>
      <c r="C180" s="142" t="s">
        <v>111</v>
      </c>
      <c r="D180" s="142" t="s">
        <v>116</v>
      </c>
      <c r="E180" s="142" t="s">
        <v>84</v>
      </c>
      <c r="F180" s="142">
        <v>1</v>
      </c>
      <c r="G180" s="190">
        <v>15</v>
      </c>
      <c r="H180" s="142">
        <v>4808</v>
      </c>
    </row>
    <row r="181" spans="1:8" x14ac:dyDescent="0.25">
      <c r="A181" s="142">
        <v>32</v>
      </c>
      <c r="B181" s="143">
        <v>45173</v>
      </c>
      <c r="C181" s="142" t="s">
        <v>111</v>
      </c>
      <c r="D181" s="142" t="s">
        <v>116</v>
      </c>
      <c r="E181" s="142" t="s">
        <v>84</v>
      </c>
      <c r="F181" s="142">
        <v>1</v>
      </c>
      <c r="G181" s="190">
        <v>16.3</v>
      </c>
      <c r="H181" s="142">
        <v>3250</v>
      </c>
    </row>
    <row r="182" spans="1:8" x14ac:dyDescent="0.25">
      <c r="A182" s="142">
        <v>33</v>
      </c>
      <c r="B182" s="143">
        <v>45173</v>
      </c>
      <c r="C182" s="142" t="s">
        <v>112</v>
      </c>
      <c r="D182" s="142" t="s">
        <v>13</v>
      </c>
      <c r="E182" s="142" t="s">
        <v>84</v>
      </c>
      <c r="F182" s="142">
        <v>1</v>
      </c>
      <c r="G182" s="190">
        <v>15</v>
      </c>
      <c r="H182" s="142">
        <v>4816</v>
      </c>
    </row>
    <row r="183" spans="1:8" x14ac:dyDescent="0.25">
      <c r="A183" s="142">
        <v>34</v>
      </c>
      <c r="B183" s="143">
        <v>45173</v>
      </c>
      <c r="C183" s="142" t="s">
        <v>112</v>
      </c>
      <c r="D183" s="142" t="s">
        <v>13</v>
      </c>
      <c r="E183" s="142" t="s">
        <v>84</v>
      </c>
      <c r="F183" s="142">
        <v>1</v>
      </c>
      <c r="G183" s="190">
        <v>15.8</v>
      </c>
      <c r="H183" s="142">
        <v>4784</v>
      </c>
    </row>
    <row r="184" spans="1:8" x14ac:dyDescent="0.25">
      <c r="A184" s="142">
        <v>35</v>
      </c>
      <c r="B184" s="143">
        <v>45173</v>
      </c>
      <c r="C184" s="142" t="s">
        <v>111</v>
      </c>
      <c r="D184" s="142" t="s">
        <v>19</v>
      </c>
      <c r="E184" s="142" t="s">
        <v>84</v>
      </c>
      <c r="F184" s="142">
        <v>1</v>
      </c>
      <c r="G184" s="190">
        <v>16.2</v>
      </c>
      <c r="H184" s="142">
        <v>4806</v>
      </c>
    </row>
    <row r="185" spans="1:8" x14ac:dyDescent="0.25">
      <c r="A185" s="142">
        <v>36</v>
      </c>
      <c r="B185" s="143">
        <v>45173</v>
      </c>
      <c r="C185" s="142" t="s">
        <v>111</v>
      </c>
      <c r="D185" s="152" t="s">
        <v>114</v>
      </c>
      <c r="E185" s="142" t="s">
        <v>84</v>
      </c>
      <c r="F185" s="142">
        <v>1</v>
      </c>
      <c r="G185" s="190">
        <v>16.5</v>
      </c>
      <c r="H185" s="142">
        <v>3241</v>
      </c>
    </row>
    <row r="186" spans="1:8" x14ac:dyDescent="0.25">
      <c r="A186" s="142">
        <v>37</v>
      </c>
      <c r="B186" s="143">
        <v>45173</v>
      </c>
      <c r="C186" s="142" t="s">
        <v>111</v>
      </c>
      <c r="D186" s="142" t="s">
        <v>114</v>
      </c>
      <c r="E186" s="142" t="s">
        <v>84</v>
      </c>
      <c r="F186" s="142">
        <v>1</v>
      </c>
      <c r="G186" s="190">
        <v>16.600000000000001</v>
      </c>
      <c r="H186" s="142">
        <v>4789</v>
      </c>
    </row>
    <row r="187" spans="1:8" x14ac:dyDescent="0.25">
      <c r="A187" s="142">
        <v>38</v>
      </c>
      <c r="B187" s="143">
        <v>45173</v>
      </c>
      <c r="C187" s="142" t="s">
        <v>111</v>
      </c>
      <c r="D187" s="142" t="s">
        <v>114</v>
      </c>
      <c r="E187" s="142" t="s">
        <v>84</v>
      </c>
      <c r="F187" s="142">
        <v>1</v>
      </c>
      <c r="G187" s="190">
        <v>13.7</v>
      </c>
      <c r="H187" s="142">
        <v>4664</v>
      </c>
    </row>
    <row r="188" spans="1:8" x14ac:dyDescent="0.25">
      <c r="A188" s="142">
        <v>39</v>
      </c>
      <c r="B188" s="143">
        <v>45207</v>
      </c>
      <c r="C188" s="142" t="s">
        <v>88</v>
      </c>
      <c r="D188" s="142" t="s">
        <v>91</v>
      </c>
      <c r="E188" s="142" t="s">
        <v>84</v>
      </c>
      <c r="F188" s="142">
        <v>1</v>
      </c>
      <c r="G188" s="190">
        <v>15.4</v>
      </c>
      <c r="H188" s="142">
        <v>3390</v>
      </c>
    </row>
    <row r="189" spans="1:8" x14ac:dyDescent="0.25">
      <c r="A189" s="142">
        <v>40</v>
      </c>
      <c r="B189" s="143">
        <v>45207</v>
      </c>
      <c r="C189" s="142" t="s">
        <v>88</v>
      </c>
      <c r="D189" s="142" t="s">
        <v>93</v>
      </c>
      <c r="E189" s="142" t="s">
        <v>84</v>
      </c>
      <c r="F189" s="142">
        <v>1</v>
      </c>
      <c r="G189" s="190">
        <v>17</v>
      </c>
      <c r="H189" s="142">
        <v>3326</v>
      </c>
    </row>
    <row r="190" spans="1:8" x14ac:dyDescent="0.25">
      <c r="A190" s="142">
        <v>41</v>
      </c>
      <c r="B190" s="143">
        <v>45208</v>
      </c>
      <c r="C190" s="142" t="s">
        <v>85</v>
      </c>
      <c r="D190" s="142" t="s">
        <v>90</v>
      </c>
      <c r="E190" s="142" t="s">
        <v>84</v>
      </c>
      <c r="F190" s="142">
        <v>1</v>
      </c>
      <c r="G190" s="190">
        <v>16.600000000000001</v>
      </c>
      <c r="H190" s="142">
        <v>3077</v>
      </c>
    </row>
    <row r="191" spans="1:8" x14ac:dyDescent="0.25">
      <c r="A191" s="142">
        <v>42</v>
      </c>
      <c r="B191" s="143">
        <v>45208</v>
      </c>
      <c r="C191" s="142" t="s">
        <v>85</v>
      </c>
      <c r="D191" s="142" t="s">
        <v>96</v>
      </c>
      <c r="E191" s="142" t="s">
        <v>84</v>
      </c>
      <c r="F191" s="142">
        <v>1</v>
      </c>
      <c r="G191" s="190">
        <v>15.5</v>
      </c>
      <c r="H191" s="142">
        <v>4880</v>
      </c>
    </row>
    <row r="192" spans="1:8" x14ac:dyDescent="0.25">
      <c r="A192" s="142">
        <v>43</v>
      </c>
      <c r="B192" s="143">
        <v>45208</v>
      </c>
      <c r="C192" s="142" t="s">
        <v>88</v>
      </c>
      <c r="D192" s="142" t="s">
        <v>100</v>
      </c>
      <c r="E192" s="142" t="s">
        <v>84</v>
      </c>
      <c r="F192" s="142">
        <v>1</v>
      </c>
      <c r="G192" s="190">
        <v>17.3</v>
      </c>
      <c r="H192" s="142">
        <v>4931</v>
      </c>
    </row>
    <row r="193" spans="1:8" x14ac:dyDescent="0.25">
      <c r="A193" s="142">
        <v>44</v>
      </c>
      <c r="B193" s="143">
        <v>45208</v>
      </c>
      <c r="C193" s="142" t="s">
        <v>88</v>
      </c>
      <c r="D193" s="142" t="s">
        <v>91</v>
      </c>
      <c r="E193" s="142" t="s">
        <v>84</v>
      </c>
      <c r="F193" s="142">
        <v>1</v>
      </c>
      <c r="G193" s="190">
        <v>15.5</v>
      </c>
      <c r="H193" s="142">
        <v>4990</v>
      </c>
    </row>
    <row r="194" spans="1:8" x14ac:dyDescent="0.25">
      <c r="A194" s="142">
        <v>45</v>
      </c>
      <c r="B194" s="143">
        <v>45208</v>
      </c>
      <c r="C194" s="142" t="s">
        <v>88</v>
      </c>
      <c r="D194" s="142" t="s">
        <v>100</v>
      </c>
      <c r="E194" s="142" t="s">
        <v>84</v>
      </c>
      <c r="F194" s="142">
        <v>1</v>
      </c>
      <c r="G194" s="190">
        <v>17.100000000000001</v>
      </c>
      <c r="H194" s="142">
        <v>4872</v>
      </c>
    </row>
    <row r="195" spans="1:8" x14ac:dyDescent="0.25">
      <c r="A195" s="142">
        <v>46</v>
      </c>
      <c r="B195" s="143">
        <v>45209</v>
      </c>
      <c r="C195" s="142" t="s">
        <v>85</v>
      </c>
      <c r="D195" s="142" t="s">
        <v>90</v>
      </c>
      <c r="E195" s="142" t="s">
        <v>84</v>
      </c>
      <c r="F195" s="142">
        <v>1</v>
      </c>
      <c r="G195" s="190">
        <v>15.2</v>
      </c>
      <c r="H195" s="142">
        <v>5104</v>
      </c>
    </row>
    <row r="196" spans="1:8" x14ac:dyDescent="0.25">
      <c r="A196" s="142">
        <v>47</v>
      </c>
      <c r="B196" s="143">
        <v>45209</v>
      </c>
      <c r="C196" s="142" t="s">
        <v>85</v>
      </c>
      <c r="D196" s="142" t="s">
        <v>90</v>
      </c>
      <c r="E196" s="142" t="s">
        <v>84</v>
      </c>
      <c r="F196" s="142">
        <v>1</v>
      </c>
      <c r="G196" s="190">
        <v>10.6</v>
      </c>
      <c r="H196" s="142">
        <v>5529</v>
      </c>
    </row>
    <row r="197" spans="1:8" x14ac:dyDescent="0.25">
      <c r="A197" s="142">
        <v>48</v>
      </c>
      <c r="B197" s="143">
        <v>45209</v>
      </c>
      <c r="C197" s="142" t="s">
        <v>85</v>
      </c>
      <c r="D197" s="142" t="s">
        <v>90</v>
      </c>
      <c r="E197" s="142" t="s">
        <v>84</v>
      </c>
      <c r="F197" s="142">
        <v>1</v>
      </c>
      <c r="G197" s="190">
        <v>14.5</v>
      </c>
      <c r="H197" s="142">
        <v>5501</v>
      </c>
    </row>
    <row r="198" spans="1:8" x14ac:dyDescent="0.25">
      <c r="A198" s="142">
        <v>49</v>
      </c>
      <c r="B198" s="143">
        <v>45210</v>
      </c>
      <c r="C198" s="142" t="s">
        <v>85</v>
      </c>
      <c r="D198" s="142" t="s">
        <v>87</v>
      </c>
      <c r="E198" s="142" t="s">
        <v>84</v>
      </c>
      <c r="F198" s="142">
        <v>1</v>
      </c>
      <c r="G198" s="190">
        <v>15.9</v>
      </c>
      <c r="H198" s="142">
        <v>3409</v>
      </c>
    </row>
    <row r="199" spans="1:8" x14ac:dyDescent="0.25">
      <c r="A199" s="142">
        <v>50</v>
      </c>
      <c r="B199" s="143">
        <v>45210</v>
      </c>
      <c r="C199" s="142" t="s">
        <v>85</v>
      </c>
      <c r="D199" s="142" t="s">
        <v>86</v>
      </c>
      <c r="E199" s="142" t="s">
        <v>84</v>
      </c>
      <c r="F199" s="142">
        <v>1</v>
      </c>
      <c r="G199" s="190">
        <v>15.8</v>
      </c>
      <c r="H199" s="142">
        <v>5531</v>
      </c>
    </row>
    <row r="200" spans="1:8" x14ac:dyDescent="0.25">
      <c r="A200" s="142">
        <v>51</v>
      </c>
      <c r="B200" s="143">
        <v>45210</v>
      </c>
      <c r="C200" s="142" t="s">
        <v>88</v>
      </c>
      <c r="D200" s="142" t="s">
        <v>93</v>
      </c>
      <c r="E200" s="142" t="s">
        <v>84</v>
      </c>
      <c r="F200" s="142">
        <v>1</v>
      </c>
      <c r="G200" s="190">
        <v>15.6</v>
      </c>
      <c r="H200" s="142">
        <v>5073</v>
      </c>
    </row>
    <row r="201" spans="1:8" x14ac:dyDescent="0.25">
      <c r="A201" s="142">
        <v>52</v>
      </c>
      <c r="B201" s="143">
        <v>45210</v>
      </c>
      <c r="C201" s="142" t="s">
        <v>88</v>
      </c>
      <c r="D201" s="142" t="s">
        <v>94</v>
      </c>
      <c r="E201" s="142" t="s">
        <v>84</v>
      </c>
      <c r="F201" s="142">
        <v>1</v>
      </c>
      <c r="G201" s="190">
        <v>17.100000000000001</v>
      </c>
      <c r="H201" s="142">
        <v>4927</v>
      </c>
    </row>
    <row r="202" spans="1:8" x14ac:dyDescent="0.25">
      <c r="A202" s="142">
        <v>53</v>
      </c>
      <c r="B202" s="143">
        <v>45210</v>
      </c>
      <c r="C202" s="142" t="s">
        <v>85</v>
      </c>
      <c r="D202" s="142" t="s">
        <v>96</v>
      </c>
      <c r="E202" s="142" t="s">
        <v>84</v>
      </c>
      <c r="F202" s="142">
        <v>1</v>
      </c>
      <c r="G202" s="190">
        <v>18.399999999999999</v>
      </c>
      <c r="H202" s="142">
        <v>5061</v>
      </c>
    </row>
    <row r="203" spans="1:8" x14ac:dyDescent="0.25">
      <c r="A203" s="142">
        <v>54</v>
      </c>
      <c r="B203" s="143">
        <v>45210</v>
      </c>
      <c r="C203" s="142" t="s">
        <v>85</v>
      </c>
      <c r="D203" s="142" t="s">
        <v>90</v>
      </c>
      <c r="E203" s="142" t="s">
        <v>84</v>
      </c>
      <c r="F203" s="142">
        <v>1</v>
      </c>
      <c r="G203" s="190">
        <v>16</v>
      </c>
      <c r="H203" s="142">
        <v>5509</v>
      </c>
    </row>
    <row r="204" spans="1:8" x14ac:dyDescent="0.25">
      <c r="A204" s="142">
        <v>55</v>
      </c>
      <c r="B204" s="143">
        <v>45210</v>
      </c>
      <c r="C204" s="142" t="s">
        <v>85</v>
      </c>
      <c r="D204" s="142" t="s">
        <v>90</v>
      </c>
      <c r="E204" s="142" t="s">
        <v>84</v>
      </c>
      <c r="F204" s="142">
        <v>1</v>
      </c>
      <c r="G204" s="190">
        <v>16.8</v>
      </c>
      <c r="H204" s="142">
        <v>5126</v>
      </c>
    </row>
    <row r="205" spans="1:8" x14ac:dyDescent="0.25">
      <c r="A205" s="142">
        <v>56</v>
      </c>
      <c r="B205" s="143">
        <v>45210</v>
      </c>
      <c r="C205" s="142" t="s">
        <v>85</v>
      </c>
      <c r="D205" s="142" t="s">
        <v>96</v>
      </c>
      <c r="E205" s="142" t="s">
        <v>84</v>
      </c>
      <c r="F205" s="142">
        <v>1</v>
      </c>
      <c r="G205" s="190">
        <v>18.3</v>
      </c>
      <c r="H205" s="142">
        <v>5070</v>
      </c>
    </row>
    <row r="206" spans="1:8" x14ac:dyDescent="0.25">
      <c r="A206" s="142">
        <v>57</v>
      </c>
      <c r="B206" s="143">
        <v>45210</v>
      </c>
      <c r="C206" s="142" t="s">
        <v>85</v>
      </c>
      <c r="D206" s="142" t="s">
        <v>96</v>
      </c>
      <c r="E206" s="142" t="s">
        <v>84</v>
      </c>
      <c r="F206" s="142">
        <v>1</v>
      </c>
      <c r="G206" s="190">
        <v>15.5</v>
      </c>
      <c r="H206" s="142">
        <v>5134</v>
      </c>
    </row>
    <row r="207" spans="1:8" x14ac:dyDescent="0.25">
      <c r="A207" s="142">
        <v>58</v>
      </c>
      <c r="B207" s="143">
        <v>45210</v>
      </c>
      <c r="C207" s="142" t="s">
        <v>85</v>
      </c>
      <c r="D207" s="142" t="s">
        <v>96</v>
      </c>
      <c r="E207" s="142" t="s">
        <v>84</v>
      </c>
      <c r="F207" s="142">
        <v>1</v>
      </c>
      <c r="G207" s="190">
        <v>16.899999999999999</v>
      </c>
      <c r="H207" s="142">
        <v>5502</v>
      </c>
    </row>
    <row r="208" spans="1:8" x14ac:dyDescent="0.25">
      <c r="A208" s="142">
        <v>59</v>
      </c>
      <c r="B208" s="143">
        <v>45210</v>
      </c>
      <c r="C208" s="142" t="s">
        <v>85</v>
      </c>
      <c r="D208" s="142" t="s">
        <v>96</v>
      </c>
      <c r="E208" s="142" t="s">
        <v>84</v>
      </c>
      <c r="F208" s="142">
        <v>1</v>
      </c>
      <c r="G208" s="190">
        <v>15.9</v>
      </c>
      <c r="H208" s="142">
        <v>5135</v>
      </c>
    </row>
    <row r="209" spans="1:8" x14ac:dyDescent="0.25">
      <c r="A209" s="142">
        <v>60</v>
      </c>
      <c r="B209" s="143">
        <v>45210</v>
      </c>
      <c r="C209" s="142" t="s">
        <v>85</v>
      </c>
      <c r="D209" s="142" t="s">
        <v>96</v>
      </c>
      <c r="E209" s="142" t="s">
        <v>84</v>
      </c>
      <c r="F209" s="142">
        <v>1</v>
      </c>
      <c r="G209" s="190">
        <v>17.7</v>
      </c>
      <c r="H209" s="142">
        <v>5125</v>
      </c>
    </row>
    <row r="210" spans="1:8" x14ac:dyDescent="0.25">
      <c r="A210" s="142">
        <v>61</v>
      </c>
      <c r="B210" s="143">
        <v>45211</v>
      </c>
      <c r="C210" s="142" t="s">
        <v>88</v>
      </c>
      <c r="D210" s="142" t="s">
        <v>89</v>
      </c>
      <c r="E210" s="142" t="s">
        <v>84</v>
      </c>
      <c r="F210" s="142">
        <v>1</v>
      </c>
      <c r="G210" s="190">
        <v>16</v>
      </c>
      <c r="H210" s="142">
        <v>5148</v>
      </c>
    </row>
    <row r="211" spans="1:8" x14ac:dyDescent="0.25">
      <c r="A211" s="142">
        <v>62</v>
      </c>
      <c r="B211" s="143">
        <v>45211</v>
      </c>
      <c r="C211" s="142" t="s">
        <v>88</v>
      </c>
      <c r="D211" s="142" t="s">
        <v>103</v>
      </c>
      <c r="E211" s="142" t="s">
        <v>84</v>
      </c>
      <c r="F211" s="142">
        <v>1</v>
      </c>
      <c r="G211" s="190">
        <v>18</v>
      </c>
      <c r="H211" s="142">
        <v>5542</v>
      </c>
    </row>
    <row r="212" spans="1:8" x14ac:dyDescent="0.25">
      <c r="A212" s="142">
        <v>63</v>
      </c>
      <c r="B212" s="143">
        <v>45211</v>
      </c>
      <c r="C212" s="142" t="s">
        <v>88</v>
      </c>
      <c r="D212" s="142" t="s">
        <v>98</v>
      </c>
      <c r="E212" s="142" t="s">
        <v>84</v>
      </c>
      <c r="F212" s="142">
        <v>1</v>
      </c>
      <c r="G212" s="190">
        <v>19.899999999999999</v>
      </c>
      <c r="H212" s="142">
        <v>5535</v>
      </c>
    </row>
    <row r="213" spans="1:8" x14ac:dyDescent="0.25">
      <c r="A213" s="142">
        <v>64</v>
      </c>
      <c r="B213" s="143">
        <v>45211</v>
      </c>
      <c r="C213" s="142" t="s">
        <v>88</v>
      </c>
      <c r="D213" s="142" t="s">
        <v>98</v>
      </c>
      <c r="E213" s="142" t="s">
        <v>84</v>
      </c>
      <c r="F213" s="142">
        <v>1</v>
      </c>
      <c r="G213" s="190">
        <v>14.6</v>
      </c>
      <c r="H213" s="142">
        <v>5157</v>
      </c>
    </row>
    <row r="214" spans="1:8" x14ac:dyDescent="0.25">
      <c r="A214" s="142">
        <v>65</v>
      </c>
      <c r="B214" s="143">
        <v>45211</v>
      </c>
      <c r="C214" s="142" t="s">
        <v>88</v>
      </c>
      <c r="D214" s="142" t="s">
        <v>91</v>
      </c>
      <c r="E214" s="142" t="s">
        <v>84</v>
      </c>
      <c r="F214" s="142">
        <v>1</v>
      </c>
      <c r="G214" s="190">
        <v>15.9</v>
      </c>
      <c r="H214" s="142">
        <v>5516</v>
      </c>
    </row>
    <row r="215" spans="1:8" x14ac:dyDescent="0.25">
      <c r="A215" s="142">
        <v>66</v>
      </c>
      <c r="B215" s="143">
        <v>45211</v>
      </c>
      <c r="C215" s="142" t="s">
        <v>88</v>
      </c>
      <c r="D215" s="142" t="s">
        <v>91</v>
      </c>
      <c r="E215" s="142" t="s">
        <v>84</v>
      </c>
      <c r="F215" s="142">
        <v>1</v>
      </c>
      <c r="G215" s="190">
        <v>16</v>
      </c>
      <c r="H215" s="142">
        <v>5010</v>
      </c>
    </row>
    <row r="216" spans="1:8" x14ac:dyDescent="0.25">
      <c r="A216" s="142">
        <v>67</v>
      </c>
      <c r="B216" s="143">
        <v>45211</v>
      </c>
      <c r="C216" s="142" t="s">
        <v>88</v>
      </c>
      <c r="D216" s="142" t="s">
        <v>91</v>
      </c>
      <c r="E216" s="142" t="s">
        <v>84</v>
      </c>
      <c r="F216" s="142">
        <v>1</v>
      </c>
      <c r="G216" s="190">
        <v>16</v>
      </c>
      <c r="H216" s="142">
        <v>5065</v>
      </c>
    </row>
    <row r="217" spans="1:8" x14ac:dyDescent="0.25">
      <c r="A217" s="142">
        <v>68</v>
      </c>
      <c r="B217" s="143">
        <v>45211</v>
      </c>
      <c r="C217" s="142" t="s">
        <v>88</v>
      </c>
      <c r="D217" s="142" t="s">
        <v>93</v>
      </c>
      <c r="E217" s="142" t="s">
        <v>84</v>
      </c>
      <c r="F217" s="142">
        <v>1</v>
      </c>
      <c r="G217" s="190">
        <v>16.2</v>
      </c>
      <c r="H217" s="142">
        <v>5130</v>
      </c>
    </row>
    <row r="218" spans="1:8" x14ac:dyDescent="0.25">
      <c r="A218" s="142">
        <v>69</v>
      </c>
      <c r="B218" s="143">
        <v>45211</v>
      </c>
      <c r="C218" s="142" t="s">
        <v>88</v>
      </c>
      <c r="D218" s="142" t="s">
        <v>93</v>
      </c>
      <c r="E218" s="142" t="s">
        <v>84</v>
      </c>
      <c r="F218" s="142">
        <v>1</v>
      </c>
      <c r="G218" s="190">
        <v>16</v>
      </c>
      <c r="H218" s="142">
        <v>5123</v>
      </c>
    </row>
    <row r="219" spans="1:8" x14ac:dyDescent="0.25">
      <c r="A219" s="142">
        <v>70</v>
      </c>
      <c r="B219" s="143">
        <v>45211</v>
      </c>
      <c r="C219" s="142" t="s">
        <v>88</v>
      </c>
      <c r="D219" s="142" t="s">
        <v>104</v>
      </c>
      <c r="E219" s="142" t="s">
        <v>84</v>
      </c>
      <c r="F219" s="142">
        <v>1</v>
      </c>
      <c r="G219" s="190">
        <v>15.6</v>
      </c>
      <c r="H219" s="142">
        <v>5143</v>
      </c>
    </row>
    <row r="220" spans="1:8" x14ac:dyDescent="0.25">
      <c r="A220" s="142">
        <v>71</v>
      </c>
      <c r="B220" s="143">
        <v>45211</v>
      </c>
      <c r="C220" s="142" t="s">
        <v>88</v>
      </c>
      <c r="D220" s="142" t="s">
        <v>104</v>
      </c>
      <c r="E220" s="142" t="s">
        <v>84</v>
      </c>
      <c r="F220" s="142">
        <v>1</v>
      </c>
      <c r="G220" s="190">
        <v>17.2</v>
      </c>
      <c r="H220" s="142">
        <v>5538</v>
      </c>
    </row>
    <row r="221" spans="1:8" x14ac:dyDescent="0.25">
      <c r="A221" s="142">
        <v>72</v>
      </c>
      <c r="B221" s="143">
        <v>45211</v>
      </c>
      <c r="C221" s="142" t="s">
        <v>85</v>
      </c>
      <c r="D221" s="142" t="s">
        <v>90</v>
      </c>
      <c r="E221" s="142" t="s">
        <v>84</v>
      </c>
      <c r="F221" s="142">
        <v>1</v>
      </c>
      <c r="G221" s="190">
        <v>19.2</v>
      </c>
      <c r="H221" s="142">
        <v>5138</v>
      </c>
    </row>
    <row r="222" spans="1:8" x14ac:dyDescent="0.25">
      <c r="A222" s="142">
        <v>73</v>
      </c>
      <c r="B222" s="143">
        <v>45211</v>
      </c>
      <c r="C222" s="142" t="s">
        <v>85</v>
      </c>
      <c r="D222" s="142" t="s">
        <v>90</v>
      </c>
      <c r="E222" s="142" t="s">
        <v>84</v>
      </c>
      <c r="F222" s="142">
        <v>1</v>
      </c>
      <c r="G222" s="190">
        <v>19.600000000000001</v>
      </c>
      <c r="H222" s="142">
        <v>5140</v>
      </c>
    </row>
    <row r="223" spans="1:8" x14ac:dyDescent="0.25">
      <c r="A223" s="142">
        <v>74</v>
      </c>
      <c r="B223" s="143">
        <v>45211</v>
      </c>
      <c r="C223" s="142" t="s">
        <v>85</v>
      </c>
      <c r="D223" s="142" t="s">
        <v>97</v>
      </c>
      <c r="E223" s="142" t="s">
        <v>84</v>
      </c>
      <c r="F223" s="142">
        <v>1</v>
      </c>
      <c r="G223" s="190">
        <v>16.899999999999999</v>
      </c>
      <c r="H223" s="142">
        <v>5124</v>
      </c>
    </row>
    <row r="224" spans="1:8" x14ac:dyDescent="0.25">
      <c r="A224" s="142">
        <v>75</v>
      </c>
      <c r="B224" s="143">
        <v>45211</v>
      </c>
      <c r="C224" s="142" t="s">
        <v>85</v>
      </c>
      <c r="D224" s="142" t="s">
        <v>86</v>
      </c>
      <c r="E224" s="142" t="s">
        <v>84</v>
      </c>
      <c r="F224" s="142">
        <v>1</v>
      </c>
      <c r="G224" s="190">
        <v>16.5</v>
      </c>
      <c r="H224" s="142">
        <v>5137</v>
      </c>
    </row>
    <row r="225" spans="1:8" x14ac:dyDescent="0.25">
      <c r="A225" s="142">
        <v>76</v>
      </c>
      <c r="B225" s="143">
        <v>45211</v>
      </c>
      <c r="C225" s="142" t="s">
        <v>85</v>
      </c>
      <c r="D225" s="142" t="s">
        <v>86</v>
      </c>
      <c r="E225" s="142" t="s">
        <v>84</v>
      </c>
      <c r="F225" s="142">
        <v>1</v>
      </c>
      <c r="G225" s="190">
        <v>15.8</v>
      </c>
      <c r="H225" s="142">
        <v>5101</v>
      </c>
    </row>
    <row r="226" spans="1:8" x14ac:dyDescent="0.25">
      <c r="A226" s="142">
        <v>77</v>
      </c>
      <c r="B226" s="143">
        <v>45211</v>
      </c>
      <c r="C226" s="142" t="s">
        <v>85</v>
      </c>
      <c r="D226" s="142" t="s">
        <v>86</v>
      </c>
      <c r="E226" s="142" t="s">
        <v>84</v>
      </c>
      <c r="F226" s="142">
        <v>1</v>
      </c>
      <c r="G226" s="190">
        <v>13.6</v>
      </c>
      <c r="H226" s="142">
        <v>5129</v>
      </c>
    </row>
    <row r="227" spans="1:8" x14ac:dyDescent="0.25">
      <c r="A227" s="142">
        <v>78</v>
      </c>
      <c r="B227" s="143">
        <v>45211</v>
      </c>
      <c r="C227" s="142" t="s">
        <v>88</v>
      </c>
      <c r="D227" s="142" t="s">
        <v>89</v>
      </c>
      <c r="E227" s="142" t="s">
        <v>84</v>
      </c>
      <c r="F227" s="142">
        <v>1</v>
      </c>
      <c r="G227" s="190">
        <v>15.2</v>
      </c>
      <c r="H227" s="142">
        <v>5013</v>
      </c>
    </row>
    <row r="228" spans="1:8" x14ac:dyDescent="0.25">
      <c r="A228" s="142">
        <v>79</v>
      </c>
      <c r="B228" s="143">
        <v>45211</v>
      </c>
      <c r="C228" s="142" t="s">
        <v>88</v>
      </c>
      <c r="D228" s="142" t="s">
        <v>89</v>
      </c>
      <c r="E228" s="142" t="s">
        <v>84</v>
      </c>
      <c r="F228" s="142">
        <v>1</v>
      </c>
      <c r="G228" s="190">
        <v>19.3</v>
      </c>
      <c r="H228" s="142">
        <v>5145</v>
      </c>
    </row>
    <row r="229" spans="1:8" x14ac:dyDescent="0.25">
      <c r="A229" s="142">
        <v>80</v>
      </c>
      <c r="B229" s="143">
        <v>45211</v>
      </c>
      <c r="C229" s="142" t="s">
        <v>85</v>
      </c>
      <c r="D229" s="142" t="s">
        <v>87</v>
      </c>
      <c r="E229" s="142" t="s">
        <v>84</v>
      </c>
      <c r="F229" s="142">
        <v>1</v>
      </c>
      <c r="G229" s="190">
        <v>16.899999999999999</v>
      </c>
      <c r="H229" s="142">
        <v>5127</v>
      </c>
    </row>
    <row r="230" spans="1:8" x14ac:dyDescent="0.25">
      <c r="A230" s="142">
        <v>81</v>
      </c>
      <c r="B230" s="143">
        <v>45211</v>
      </c>
      <c r="C230" s="142" t="s">
        <v>88</v>
      </c>
      <c r="D230" s="142" t="s">
        <v>99</v>
      </c>
      <c r="E230" s="142" t="s">
        <v>84</v>
      </c>
      <c r="F230" s="142">
        <v>1</v>
      </c>
      <c r="G230" s="190">
        <v>16.8</v>
      </c>
      <c r="H230" s="142">
        <v>5132</v>
      </c>
    </row>
    <row r="231" spans="1:8" x14ac:dyDescent="0.25">
      <c r="A231" s="142">
        <v>82</v>
      </c>
      <c r="B231" s="143">
        <v>45211</v>
      </c>
      <c r="C231" s="142" t="s">
        <v>88</v>
      </c>
      <c r="D231" s="142" t="s">
        <v>94</v>
      </c>
      <c r="E231" s="142" t="s">
        <v>84</v>
      </c>
      <c r="F231" s="142">
        <v>1</v>
      </c>
      <c r="G231" s="190">
        <v>17.399999999999999</v>
      </c>
      <c r="H231" s="142">
        <v>5131</v>
      </c>
    </row>
    <row r="232" spans="1:8" x14ac:dyDescent="0.25">
      <c r="A232" s="142">
        <v>83</v>
      </c>
      <c r="B232" s="143">
        <v>45211</v>
      </c>
      <c r="C232" s="142" t="s">
        <v>88</v>
      </c>
      <c r="D232" s="142" t="s">
        <v>94</v>
      </c>
      <c r="E232" s="142" t="s">
        <v>84</v>
      </c>
      <c r="F232" s="142">
        <v>1</v>
      </c>
      <c r="G232" s="190">
        <v>16.7</v>
      </c>
      <c r="H232" s="142">
        <v>3341</v>
      </c>
    </row>
    <row r="233" spans="1:8" x14ac:dyDescent="0.25">
      <c r="A233" s="142">
        <v>84</v>
      </c>
      <c r="B233" s="143">
        <v>45211</v>
      </c>
      <c r="C233" s="142" t="s">
        <v>85</v>
      </c>
      <c r="D233" s="142" t="s">
        <v>92</v>
      </c>
      <c r="E233" s="142" t="s">
        <v>84</v>
      </c>
      <c r="F233" s="142">
        <v>1</v>
      </c>
      <c r="G233" s="190">
        <v>16.399999999999999</v>
      </c>
      <c r="H233" s="142">
        <v>5059</v>
      </c>
    </row>
    <row r="234" spans="1:8" x14ac:dyDescent="0.25">
      <c r="A234" s="142">
        <v>85</v>
      </c>
      <c r="B234" s="143">
        <v>45211</v>
      </c>
      <c r="C234" s="142" t="s">
        <v>85</v>
      </c>
      <c r="D234" s="142" t="s">
        <v>92</v>
      </c>
      <c r="E234" s="142" t="s">
        <v>84</v>
      </c>
      <c r="F234" s="142">
        <v>1</v>
      </c>
      <c r="G234" s="190">
        <v>18.3</v>
      </c>
      <c r="H234" s="142">
        <v>5142</v>
      </c>
    </row>
    <row r="235" spans="1:8" x14ac:dyDescent="0.25">
      <c r="A235" s="142">
        <v>86</v>
      </c>
      <c r="B235" s="143">
        <v>45213</v>
      </c>
      <c r="C235" s="142" t="s">
        <v>85</v>
      </c>
      <c r="D235" s="142" t="s">
        <v>86</v>
      </c>
      <c r="E235" s="142" t="s">
        <v>84</v>
      </c>
      <c r="F235" s="142">
        <v>1</v>
      </c>
      <c r="G235" s="190">
        <v>16.899999999999999</v>
      </c>
      <c r="H235" s="142">
        <v>5144</v>
      </c>
    </row>
    <row r="236" spans="1:8" x14ac:dyDescent="0.25">
      <c r="A236" s="142">
        <v>87</v>
      </c>
      <c r="B236" s="143">
        <v>45213</v>
      </c>
      <c r="C236" s="142" t="s">
        <v>85</v>
      </c>
      <c r="D236" s="142" t="s">
        <v>97</v>
      </c>
      <c r="E236" s="142" t="s">
        <v>84</v>
      </c>
      <c r="F236" s="142">
        <v>1</v>
      </c>
      <c r="G236" s="190">
        <v>16.3</v>
      </c>
      <c r="H236" s="142">
        <v>5141</v>
      </c>
    </row>
    <row r="237" spans="1:8" x14ac:dyDescent="0.25">
      <c r="A237" s="142">
        <v>88</v>
      </c>
      <c r="B237" s="143">
        <v>45213</v>
      </c>
      <c r="C237" s="142" t="s">
        <v>85</v>
      </c>
      <c r="D237" s="142" t="s">
        <v>96</v>
      </c>
      <c r="E237" s="142" t="s">
        <v>84</v>
      </c>
      <c r="F237" s="142">
        <v>1</v>
      </c>
      <c r="G237" s="190">
        <v>17.5</v>
      </c>
      <c r="H237" s="142">
        <v>5525</v>
      </c>
    </row>
    <row r="238" spans="1:8" x14ac:dyDescent="0.25">
      <c r="A238" s="142">
        <v>89</v>
      </c>
      <c r="B238" s="143">
        <v>45213</v>
      </c>
      <c r="C238" s="142" t="s">
        <v>85</v>
      </c>
      <c r="D238" s="142" t="s">
        <v>87</v>
      </c>
      <c r="E238" s="142" t="s">
        <v>84</v>
      </c>
      <c r="F238" s="142">
        <v>1</v>
      </c>
      <c r="G238" s="190">
        <v>15.6</v>
      </c>
      <c r="H238" s="142">
        <v>5355</v>
      </c>
    </row>
    <row r="239" spans="1:8" x14ac:dyDescent="0.25">
      <c r="A239" s="142">
        <v>90</v>
      </c>
      <c r="B239" s="143">
        <v>45213</v>
      </c>
      <c r="C239" s="142" t="s">
        <v>85</v>
      </c>
      <c r="D239" s="142" t="s">
        <v>96</v>
      </c>
      <c r="E239" s="142" t="s">
        <v>84</v>
      </c>
      <c r="F239" s="142">
        <v>1</v>
      </c>
      <c r="G239" s="190">
        <v>16.899999999999999</v>
      </c>
      <c r="H239" s="142">
        <v>5128</v>
      </c>
    </row>
    <row r="240" spans="1:8" x14ac:dyDescent="0.25">
      <c r="A240" s="142">
        <v>91</v>
      </c>
      <c r="B240" s="143">
        <v>45213</v>
      </c>
      <c r="C240" s="142" t="s">
        <v>85</v>
      </c>
      <c r="D240" s="142" t="s">
        <v>92</v>
      </c>
      <c r="E240" s="142" t="s">
        <v>84</v>
      </c>
      <c r="F240" s="142">
        <v>1</v>
      </c>
      <c r="G240" s="190">
        <v>16.399999999999999</v>
      </c>
      <c r="H240" s="142">
        <v>5515</v>
      </c>
    </row>
    <row r="241" spans="1:8" x14ac:dyDescent="0.25">
      <c r="A241" s="142">
        <v>92</v>
      </c>
      <c r="B241" s="143">
        <v>45213</v>
      </c>
      <c r="C241" s="142" t="s">
        <v>85</v>
      </c>
      <c r="D241" s="142" t="s">
        <v>92</v>
      </c>
      <c r="E241" s="142" t="s">
        <v>84</v>
      </c>
      <c r="F241" s="142">
        <v>1</v>
      </c>
      <c r="G241" s="190">
        <v>15.3</v>
      </c>
      <c r="H241" s="142">
        <v>5543</v>
      </c>
    </row>
    <row r="242" spans="1:8" x14ac:dyDescent="0.25">
      <c r="A242" s="142">
        <v>93</v>
      </c>
      <c r="B242" s="143">
        <v>45213</v>
      </c>
      <c r="C242" s="142" t="s">
        <v>88</v>
      </c>
      <c r="D242" s="142" t="s">
        <v>91</v>
      </c>
      <c r="E242" s="142" t="s">
        <v>84</v>
      </c>
      <c r="F242" s="142">
        <v>1</v>
      </c>
      <c r="G242" s="190">
        <v>17</v>
      </c>
      <c r="H242" s="142">
        <v>4482</v>
      </c>
    </row>
    <row r="243" spans="1:8" x14ac:dyDescent="0.25">
      <c r="A243" s="142">
        <v>94</v>
      </c>
      <c r="B243" s="143">
        <v>45213</v>
      </c>
      <c r="C243" s="142" t="s">
        <v>88</v>
      </c>
      <c r="D243" s="142" t="s">
        <v>93</v>
      </c>
      <c r="E243" s="142" t="s">
        <v>84</v>
      </c>
      <c r="F243" s="142">
        <v>1</v>
      </c>
      <c r="G243" s="190">
        <v>15.2</v>
      </c>
      <c r="H243" s="142">
        <v>4386</v>
      </c>
    </row>
    <row r="244" spans="1:8" x14ac:dyDescent="0.25">
      <c r="A244" s="142">
        <v>95</v>
      </c>
      <c r="B244" s="143">
        <v>45213</v>
      </c>
      <c r="C244" s="142" t="s">
        <v>88</v>
      </c>
      <c r="D244" s="142" t="s">
        <v>91</v>
      </c>
      <c r="E244" s="142" t="s">
        <v>84</v>
      </c>
      <c r="F244" s="142">
        <v>1</v>
      </c>
      <c r="G244" s="190">
        <v>15.4</v>
      </c>
      <c r="H244" s="142">
        <v>4486</v>
      </c>
    </row>
    <row r="245" spans="1:8" x14ac:dyDescent="0.25">
      <c r="A245" s="142">
        <v>96</v>
      </c>
      <c r="B245" s="143">
        <v>45213</v>
      </c>
      <c r="C245" s="142" t="s">
        <v>88</v>
      </c>
      <c r="D245" s="142" t="s">
        <v>94</v>
      </c>
      <c r="E245" s="142" t="s">
        <v>84</v>
      </c>
      <c r="F245" s="142">
        <v>1</v>
      </c>
      <c r="G245" s="190">
        <v>14.8</v>
      </c>
      <c r="H245" s="142">
        <v>3435</v>
      </c>
    </row>
    <row r="246" spans="1:8" x14ac:dyDescent="0.25">
      <c r="A246" s="142">
        <v>97</v>
      </c>
      <c r="B246" s="143">
        <v>45213</v>
      </c>
      <c r="C246" s="142" t="s">
        <v>88</v>
      </c>
      <c r="D246" s="142" t="s">
        <v>94</v>
      </c>
      <c r="E246" s="142" t="s">
        <v>84</v>
      </c>
      <c r="F246" s="142">
        <v>1</v>
      </c>
      <c r="G246" s="190">
        <v>16.399999999999999</v>
      </c>
      <c r="H246" s="142">
        <v>3182</v>
      </c>
    </row>
    <row r="247" spans="1:8" x14ac:dyDescent="0.25">
      <c r="A247" s="142">
        <v>98</v>
      </c>
      <c r="B247" s="143">
        <v>45213</v>
      </c>
      <c r="C247" s="142" t="s">
        <v>88</v>
      </c>
      <c r="D247" s="142" t="s">
        <v>89</v>
      </c>
      <c r="E247" s="142" t="s">
        <v>84</v>
      </c>
      <c r="F247" s="142">
        <v>1</v>
      </c>
      <c r="G247" s="190">
        <v>17.3</v>
      </c>
      <c r="H247" s="142">
        <v>5522</v>
      </c>
    </row>
    <row r="248" spans="1:8" x14ac:dyDescent="0.25">
      <c r="A248" s="142">
        <v>99</v>
      </c>
      <c r="B248" s="143">
        <v>45213</v>
      </c>
      <c r="C248" s="142" t="s">
        <v>88</v>
      </c>
      <c r="D248" s="142" t="s">
        <v>99</v>
      </c>
      <c r="E248" s="142" t="s">
        <v>84</v>
      </c>
      <c r="F248" s="142">
        <v>1</v>
      </c>
      <c r="G248" s="190">
        <v>16.3</v>
      </c>
      <c r="H248" s="142">
        <v>3563</v>
      </c>
    </row>
    <row r="249" spans="1:8" x14ac:dyDescent="0.25">
      <c r="A249" s="142">
        <v>100</v>
      </c>
      <c r="B249" s="143">
        <v>45213</v>
      </c>
      <c r="C249" s="142" t="s">
        <v>88</v>
      </c>
      <c r="D249" s="142" t="s">
        <v>89</v>
      </c>
      <c r="E249" s="142" t="s">
        <v>84</v>
      </c>
      <c r="F249" s="142">
        <v>1</v>
      </c>
      <c r="G249" s="190">
        <v>17.5</v>
      </c>
      <c r="H249" s="142">
        <v>4252</v>
      </c>
    </row>
    <row r="250" spans="1:8" x14ac:dyDescent="0.25">
      <c r="A250" s="142">
        <v>101</v>
      </c>
      <c r="B250" s="143">
        <v>45213</v>
      </c>
      <c r="C250" s="142" t="s">
        <v>88</v>
      </c>
      <c r="D250" s="142" t="s">
        <v>99</v>
      </c>
      <c r="E250" s="142" t="s">
        <v>84</v>
      </c>
      <c r="F250" s="142">
        <v>1</v>
      </c>
      <c r="G250" s="190">
        <v>15.4</v>
      </c>
      <c r="H250" s="142">
        <v>3040</v>
      </c>
    </row>
    <row r="251" spans="1:8" x14ac:dyDescent="0.25">
      <c r="A251" s="142">
        <v>102</v>
      </c>
      <c r="B251" s="143">
        <v>45213</v>
      </c>
      <c r="C251" s="142" t="s">
        <v>88</v>
      </c>
      <c r="D251" s="142" t="s">
        <v>98</v>
      </c>
      <c r="E251" s="142" t="s">
        <v>84</v>
      </c>
      <c r="F251" s="142">
        <v>1</v>
      </c>
      <c r="G251" s="190">
        <v>15.5</v>
      </c>
      <c r="H251" s="142">
        <v>4382</v>
      </c>
    </row>
    <row r="252" spans="1:8" x14ac:dyDescent="0.25">
      <c r="A252" s="142">
        <v>103</v>
      </c>
      <c r="B252" s="143">
        <v>45213</v>
      </c>
      <c r="C252" s="142" t="s">
        <v>88</v>
      </c>
      <c r="D252" s="142" t="s">
        <v>104</v>
      </c>
      <c r="E252" s="142" t="s">
        <v>84</v>
      </c>
      <c r="F252" s="142">
        <v>1</v>
      </c>
      <c r="G252" s="190">
        <v>14.2</v>
      </c>
      <c r="H252" s="142">
        <v>4113</v>
      </c>
    </row>
    <row r="253" spans="1:8" x14ac:dyDescent="0.25">
      <c r="A253" s="142">
        <v>104</v>
      </c>
      <c r="B253" s="143">
        <v>45213</v>
      </c>
      <c r="C253" s="142" t="s">
        <v>88</v>
      </c>
      <c r="D253" s="142" t="s">
        <v>98</v>
      </c>
      <c r="E253" s="142" t="s">
        <v>84</v>
      </c>
      <c r="F253" s="142">
        <v>1</v>
      </c>
      <c r="G253" s="190">
        <v>14</v>
      </c>
      <c r="H253" s="142">
        <v>3992</v>
      </c>
    </row>
    <row r="254" spans="1:8" x14ac:dyDescent="0.25">
      <c r="A254" s="142">
        <v>105</v>
      </c>
      <c r="B254" s="143">
        <v>45213</v>
      </c>
      <c r="C254" s="142" t="s">
        <v>88</v>
      </c>
      <c r="D254" s="142" t="s">
        <v>104</v>
      </c>
      <c r="E254" s="142" t="s">
        <v>84</v>
      </c>
      <c r="F254" s="142">
        <v>1</v>
      </c>
      <c r="G254" s="190">
        <v>16.8</v>
      </c>
      <c r="H254" s="142">
        <v>4179</v>
      </c>
    </row>
    <row r="255" spans="1:8" x14ac:dyDescent="0.25">
      <c r="A255" s="142">
        <v>106</v>
      </c>
      <c r="B255" s="143">
        <v>45213</v>
      </c>
      <c r="C255" s="142" t="s">
        <v>88</v>
      </c>
      <c r="D255" s="142" t="s">
        <v>103</v>
      </c>
      <c r="E255" s="142" t="s">
        <v>84</v>
      </c>
      <c r="F255" s="142">
        <v>1</v>
      </c>
      <c r="G255" s="190">
        <v>14.5</v>
      </c>
      <c r="H255" s="142">
        <v>3961</v>
      </c>
    </row>
    <row r="256" spans="1:8" x14ac:dyDescent="0.25">
      <c r="A256" s="142">
        <v>107</v>
      </c>
      <c r="B256" s="143">
        <v>45213</v>
      </c>
      <c r="C256" s="142" t="s">
        <v>88</v>
      </c>
      <c r="D256" s="142" t="s">
        <v>93</v>
      </c>
      <c r="E256" s="142" t="s">
        <v>84</v>
      </c>
      <c r="F256" s="142">
        <v>1</v>
      </c>
      <c r="G256" s="190">
        <v>15.6</v>
      </c>
      <c r="H256" s="142">
        <v>1698</v>
      </c>
    </row>
    <row r="257" spans="1:8" x14ac:dyDescent="0.25">
      <c r="A257" s="142">
        <v>108</v>
      </c>
      <c r="B257" s="143">
        <v>45213</v>
      </c>
      <c r="C257" s="142" t="s">
        <v>85</v>
      </c>
      <c r="D257" s="142" t="s">
        <v>87</v>
      </c>
      <c r="E257" s="142" t="s">
        <v>84</v>
      </c>
      <c r="F257" s="142">
        <v>1</v>
      </c>
      <c r="G257" s="190">
        <v>12.8</v>
      </c>
      <c r="H257" s="142">
        <v>2340</v>
      </c>
    </row>
    <row r="258" spans="1:8" x14ac:dyDescent="0.25">
      <c r="A258" s="142">
        <v>109</v>
      </c>
      <c r="B258" s="143">
        <v>45213</v>
      </c>
      <c r="C258" s="142" t="s">
        <v>85</v>
      </c>
      <c r="D258" s="142" t="s">
        <v>90</v>
      </c>
      <c r="E258" s="142" t="s">
        <v>84</v>
      </c>
      <c r="F258" s="142">
        <v>1</v>
      </c>
      <c r="G258" s="190">
        <v>16.3</v>
      </c>
      <c r="H258" s="142">
        <v>5518</v>
      </c>
    </row>
    <row r="259" spans="1:8" x14ac:dyDescent="0.25">
      <c r="A259" s="142">
        <v>110</v>
      </c>
      <c r="B259" s="143">
        <v>45214</v>
      </c>
      <c r="C259" s="142" t="s">
        <v>85</v>
      </c>
      <c r="D259" s="142" t="s">
        <v>90</v>
      </c>
      <c r="E259" s="142" t="s">
        <v>84</v>
      </c>
      <c r="F259" s="142">
        <v>1</v>
      </c>
      <c r="G259" s="190">
        <v>16</v>
      </c>
      <c r="H259" s="142">
        <v>2524</v>
      </c>
    </row>
    <row r="260" spans="1:8" x14ac:dyDescent="0.25">
      <c r="A260" s="142">
        <v>111</v>
      </c>
      <c r="B260" s="143">
        <v>45214</v>
      </c>
      <c r="C260" s="142" t="s">
        <v>85</v>
      </c>
      <c r="D260" s="142" t="s">
        <v>86</v>
      </c>
      <c r="E260" s="142" t="s">
        <v>84</v>
      </c>
      <c r="F260" s="142">
        <v>1</v>
      </c>
      <c r="G260" s="190">
        <v>14.6</v>
      </c>
      <c r="H260" s="142">
        <v>2976</v>
      </c>
    </row>
    <row r="261" spans="1:8" x14ac:dyDescent="0.25">
      <c r="A261" s="142">
        <v>112</v>
      </c>
      <c r="B261" s="143">
        <v>45214</v>
      </c>
      <c r="C261" s="142" t="s">
        <v>85</v>
      </c>
      <c r="D261" s="142" t="s">
        <v>87</v>
      </c>
      <c r="E261" s="142" t="s">
        <v>84</v>
      </c>
      <c r="F261" s="142">
        <v>1</v>
      </c>
      <c r="G261" s="190">
        <v>14.2</v>
      </c>
      <c r="H261" s="142">
        <v>2699</v>
      </c>
    </row>
    <row r="262" spans="1:8" x14ac:dyDescent="0.25">
      <c r="A262" s="142">
        <v>113</v>
      </c>
      <c r="B262" s="143">
        <v>45214</v>
      </c>
      <c r="C262" s="142" t="s">
        <v>85</v>
      </c>
      <c r="D262" s="142" t="s">
        <v>87</v>
      </c>
      <c r="E262" s="142" t="s">
        <v>84</v>
      </c>
      <c r="F262" s="142">
        <v>1</v>
      </c>
      <c r="G262" s="190">
        <v>13.2</v>
      </c>
      <c r="H262" s="142">
        <v>2062</v>
      </c>
    </row>
    <row r="263" spans="1:8" x14ac:dyDescent="0.25">
      <c r="A263" s="142">
        <v>114</v>
      </c>
      <c r="B263" s="143">
        <v>45214</v>
      </c>
      <c r="C263" s="142" t="s">
        <v>85</v>
      </c>
      <c r="D263" s="142" t="s">
        <v>87</v>
      </c>
      <c r="E263" s="142" t="s">
        <v>84</v>
      </c>
      <c r="F263" s="142">
        <v>1</v>
      </c>
      <c r="G263" s="190">
        <v>15.7</v>
      </c>
      <c r="H263" s="142">
        <v>2693</v>
      </c>
    </row>
    <row r="264" spans="1:8" x14ac:dyDescent="0.25">
      <c r="A264" s="142">
        <v>115</v>
      </c>
      <c r="B264" s="143">
        <v>45214</v>
      </c>
      <c r="C264" s="142" t="s">
        <v>85</v>
      </c>
      <c r="D264" s="142" t="s">
        <v>90</v>
      </c>
      <c r="E264" s="142" t="s">
        <v>84</v>
      </c>
      <c r="F264" s="142">
        <v>1</v>
      </c>
      <c r="G264" s="190">
        <v>12.2</v>
      </c>
      <c r="H264" s="142">
        <v>2556</v>
      </c>
    </row>
    <row r="265" spans="1:8" x14ac:dyDescent="0.25">
      <c r="A265" s="142">
        <v>116</v>
      </c>
      <c r="B265" s="143">
        <v>45214</v>
      </c>
      <c r="C265" s="142" t="s">
        <v>88</v>
      </c>
      <c r="D265" s="142" t="s">
        <v>91</v>
      </c>
      <c r="E265" s="142" t="s">
        <v>84</v>
      </c>
      <c r="F265" s="142">
        <v>1</v>
      </c>
      <c r="G265" s="190">
        <v>14.9</v>
      </c>
      <c r="H265" s="142">
        <v>5524</v>
      </c>
    </row>
    <row r="266" spans="1:8" x14ac:dyDescent="0.25">
      <c r="A266" s="142">
        <v>117</v>
      </c>
      <c r="B266" s="143">
        <v>45216</v>
      </c>
      <c r="C266" s="142" t="s">
        <v>85</v>
      </c>
      <c r="D266" s="142" t="s">
        <v>87</v>
      </c>
      <c r="E266" s="142" t="s">
        <v>84</v>
      </c>
      <c r="F266" s="142">
        <v>1</v>
      </c>
      <c r="G266" s="190">
        <v>11.2</v>
      </c>
      <c r="H266" s="142">
        <v>5192</v>
      </c>
    </row>
    <row r="267" spans="1:8" x14ac:dyDescent="0.25">
      <c r="A267" s="142">
        <v>118</v>
      </c>
      <c r="B267" s="143">
        <v>45216</v>
      </c>
      <c r="C267" s="142" t="s">
        <v>85</v>
      </c>
      <c r="D267" s="142" t="s">
        <v>105</v>
      </c>
      <c r="E267" s="142" t="s">
        <v>84</v>
      </c>
      <c r="F267" s="142">
        <v>1</v>
      </c>
      <c r="G267" s="190">
        <v>18.2</v>
      </c>
      <c r="H267" s="142">
        <v>5100</v>
      </c>
    </row>
    <row r="268" spans="1:8" x14ac:dyDescent="0.25">
      <c r="A268" s="142">
        <v>119</v>
      </c>
      <c r="B268" s="143">
        <v>45216</v>
      </c>
      <c r="C268" s="142" t="s">
        <v>88</v>
      </c>
      <c r="D268" s="142" t="s">
        <v>106</v>
      </c>
      <c r="E268" s="142" t="s">
        <v>84</v>
      </c>
      <c r="F268" s="142">
        <v>1</v>
      </c>
      <c r="G268" s="190">
        <v>15.8</v>
      </c>
      <c r="H268" s="142">
        <v>5544</v>
      </c>
    </row>
    <row r="269" spans="1:8" x14ac:dyDescent="0.25">
      <c r="A269" s="142">
        <v>120</v>
      </c>
      <c r="B269" s="143">
        <v>45216</v>
      </c>
      <c r="C269" s="142" t="s">
        <v>85</v>
      </c>
      <c r="D269" s="142" t="s">
        <v>105</v>
      </c>
      <c r="E269" s="142" t="s">
        <v>84</v>
      </c>
      <c r="F269" s="142">
        <v>1</v>
      </c>
      <c r="G269" s="190">
        <v>16.399999999999999</v>
      </c>
      <c r="H269" s="142">
        <v>5048</v>
      </c>
    </row>
    <row r="270" spans="1:8" x14ac:dyDescent="0.25">
      <c r="A270" s="142">
        <v>121</v>
      </c>
      <c r="B270" s="143">
        <v>45216</v>
      </c>
      <c r="C270" s="142" t="s">
        <v>88</v>
      </c>
      <c r="D270" s="142" t="s">
        <v>99</v>
      </c>
      <c r="E270" s="142" t="s">
        <v>84</v>
      </c>
      <c r="F270" s="142">
        <v>1</v>
      </c>
      <c r="G270" s="190">
        <v>13.8</v>
      </c>
      <c r="H270" s="142">
        <v>5211</v>
      </c>
    </row>
    <row r="271" spans="1:8" x14ac:dyDescent="0.25">
      <c r="A271" s="142">
        <v>122</v>
      </c>
      <c r="B271" s="143">
        <v>45216</v>
      </c>
      <c r="C271" s="142" t="s">
        <v>85</v>
      </c>
      <c r="D271" s="142" t="s">
        <v>87</v>
      </c>
      <c r="E271" s="142" t="s">
        <v>84</v>
      </c>
      <c r="F271" s="142">
        <v>1</v>
      </c>
      <c r="G271" s="190">
        <v>15.8</v>
      </c>
      <c r="H271" s="142">
        <v>5507</v>
      </c>
    </row>
    <row r="272" spans="1:8" x14ac:dyDescent="0.25">
      <c r="A272" s="142">
        <v>123</v>
      </c>
      <c r="B272" s="143">
        <v>45216</v>
      </c>
      <c r="C272" s="142" t="s">
        <v>88</v>
      </c>
      <c r="D272" s="142" t="s">
        <v>89</v>
      </c>
      <c r="E272" s="142" t="s">
        <v>84</v>
      </c>
      <c r="F272" s="142">
        <v>1</v>
      </c>
      <c r="G272" s="190">
        <v>14.6</v>
      </c>
      <c r="H272" s="142">
        <v>5219</v>
      </c>
    </row>
    <row r="273" spans="1:8" x14ac:dyDescent="0.25">
      <c r="A273" s="142">
        <v>124</v>
      </c>
      <c r="B273" s="143">
        <v>45216</v>
      </c>
      <c r="C273" s="142" t="s">
        <v>88</v>
      </c>
      <c r="D273" s="142" t="s">
        <v>94</v>
      </c>
      <c r="E273" s="142" t="s">
        <v>84</v>
      </c>
      <c r="F273" s="142">
        <v>1</v>
      </c>
      <c r="G273" s="190">
        <v>14.1</v>
      </c>
      <c r="H273" s="142">
        <v>5216</v>
      </c>
    </row>
    <row r="274" spans="1:8" x14ac:dyDescent="0.25">
      <c r="A274" s="142">
        <v>125</v>
      </c>
      <c r="B274" s="143">
        <v>45216</v>
      </c>
      <c r="C274" s="142" t="s">
        <v>88</v>
      </c>
      <c r="D274" s="142" t="s">
        <v>98</v>
      </c>
      <c r="E274" s="142" t="s">
        <v>84</v>
      </c>
      <c r="F274" s="142">
        <v>1</v>
      </c>
      <c r="G274" s="190">
        <v>13</v>
      </c>
      <c r="H274" s="142">
        <v>5018</v>
      </c>
    </row>
    <row r="275" spans="1:8" x14ac:dyDescent="0.25">
      <c r="A275" s="142">
        <v>126</v>
      </c>
      <c r="B275" s="143">
        <v>45216</v>
      </c>
      <c r="C275" s="142" t="s">
        <v>85</v>
      </c>
      <c r="D275" s="142" t="s">
        <v>92</v>
      </c>
      <c r="E275" s="142" t="s">
        <v>84</v>
      </c>
      <c r="F275" s="142">
        <v>1</v>
      </c>
      <c r="G275" s="190">
        <v>16.5</v>
      </c>
      <c r="H275" s="142">
        <v>5097</v>
      </c>
    </row>
    <row r="276" spans="1:8" x14ac:dyDescent="0.25">
      <c r="A276" s="142">
        <v>127</v>
      </c>
      <c r="B276" s="143">
        <v>45216</v>
      </c>
      <c r="C276" s="142" t="s">
        <v>88</v>
      </c>
      <c r="D276" s="142" t="s">
        <v>98</v>
      </c>
      <c r="E276" s="142" t="s">
        <v>84</v>
      </c>
      <c r="F276" s="142">
        <v>1</v>
      </c>
      <c r="G276" s="190">
        <v>18.2</v>
      </c>
      <c r="H276" s="142">
        <v>5179</v>
      </c>
    </row>
    <row r="277" spans="1:8" x14ac:dyDescent="0.25">
      <c r="A277" s="142">
        <v>128</v>
      </c>
      <c r="B277" s="143">
        <v>45216</v>
      </c>
      <c r="C277" s="142" t="s">
        <v>88</v>
      </c>
      <c r="D277" s="142" t="s">
        <v>93</v>
      </c>
      <c r="E277" s="142" t="s">
        <v>84</v>
      </c>
      <c r="F277" s="142">
        <v>1</v>
      </c>
      <c r="G277" s="190">
        <v>12.5</v>
      </c>
      <c r="H277" s="142">
        <v>5251</v>
      </c>
    </row>
    <row r="278" spans="1:8" x14ac:dyDescent="0.25">
      <c r="A278" s="142">
        <v>129</v>
      </c>
      <c r="B278" s="143">
        <v>45217</v>
      </c>
      <c r="C278" s="142" t="s">
        <v>85</v>
      </c>
      <c r="D278" s="142" t="s">
        <v>97</v>
      </c>
      <c r="E278" s="142" t="s">
        <v>84</v>
      </c>
      <c r="F278" s="142">
        <v>1</v>
      </c>
      <c r="G278" s="190">
        <v>15.3</v>
      </c>
      <c r="H278" s="142">
        <v>5240</v>
      </c>
    </row>
    <row r="279" spans="1:8" x14ac:dyDescent="0.25">
      <c r="A279" s="142">
        <v>130</v>
      </c>
      <c r="B279" s="143">
        <v>45217</v>
      </c>
      <c r="C279" s="142" t="s">
        <v>88</v>
      </c>
      <c r="D279" s="142" t="s">
        <v>89</v>
      </c>
      <c r="E279" s="142" t="s">
        <v>84</v>
      </c>
      <c r="F279" s="142">
        <v>1</v>
      </c>
      <c r="G279" s="190">
        <v>15.8</v>
      </c>
      <c r="H279" s="142">
        <v>5202</v>
      </c>
    </row>
    <row r="280" spans="1:8" x14ac:dyDescent="0.25">
      <c r="A280" s="142">
        <v>131</v>
      </c>
      <c r="B280" s="143">
        <v>45217</v>
      </c>
      <c r="C280" s="142" t="s">
        <v>88</v>
      </c>
      <c r="D280" s="142" t="s">
        <v>89</v>
      </c>
      <c r="E280" s="142" t="s">
        <v>84</v>
      </c>
      <c r="F280" s="142">
        <v>1</v>
      </c>
      <c r="G280" s="190">
        <v>16</v>
      </c>
      <c r="H280" s="142">
        <v>5215</v>
      </c>
    </row>
    <row r="281" spans="1:8" x14ac:dyDescent="0.25">
      <c r="A281" s="142">
        <v>132</v>
      </c>
      <c r="B281" s="143">
        <v>45217</v>
      </c>
      <c r="C281" s="142" t="s">
        <v>88</v>
      </c>
      <c r="D281" s="142" t="s">
        <v>99</v>
      </c>
      <c r="E281" s="142" t="s">
        <v>84</v>
      </c>
      <c r="F281" s="142">
        <v>1</v>
      </c>
      <c r="G281" s="190">
        <v>17.5</v>
      </c>
      <c r="H281" s="142">
        <v>5527</v>
      </c>
    </row>
    <row r="282" spans="1:8" x14ac:dyDescent="0.25">
      <c r="A282" s="142">
        <v>133</v>
      </c>
      <c r="B282" s="143">
        <v>45217</v>
      </c>
      <c r="C282" s="142" t="s">
        <v>85</v>
      </c>
      <c r="D282" s="142" t="s">
        <v>105</v>
      </c>
      <c r="E282" s="142" t="s">
        <v>84</v>
      </c>
      <c r="F282" s="142">
        <v>1</v>
      </c>
      <c r="G282" s="190">
        <v>17.7</v>
      </c>
      <c r="H282" s="142">
        <v>5090</v>
      </c>
    </row>
    <row r="283" spans="1:8" x14ac:dyDescent="0.25">
      <c r="A283" s="142">
        <v>134</v>
      </c>
      <c r="B283" s="143">
        <v>45217</v>
      </c>
      <c r="C283" s="142" t="s">
        <v>85</v>
      </c>
      <c r="D283" s="142" t="s">
        <v>97</v>
      </c>
      <c r="E283" s="142" t="s">
        <v>84</v>
      </c>
      <c r="F283" s="142">
        <v>1</v>
      </c>
      <c r="G283" s="190">
        <v>17.5</v>
      </c>
      <c r="H283" s="142">
        <v>5208</v>
      </c>
    </row>
    <row r="284" spans="1:8" x14ac:dyDescent="0.25">
      <c r="A284" s="142">
        <v>135</v>
      </c>
      <c r="B284" s="143">
        <v>45217</v>
      </c>
      <c r="C284" s="142" t="s">
        <v>85</v>
      </c>
      <c r="D284" s="142" t="s">
        <v>97</v>
      </c>
      <c r="E284" s="142" t="s">
        <v>84</v>
      </c>
      <c r="F284" s="142">
        <v>1</v>
      </c>
      <c r="G284" s="190">
        <v>14.9</v>
      </c>
      <c r="H284" s="142">
        <v>5203</v>
      </c>
    </row>
    <row r="285" spans="1:8" x14ac:dyDescent="0.25">
      <c r="A285" s="142">
        <v>136</v>
      </c>
      <c r="B285" s="143">
        <v>45217</v>
      </c>
      <c r="C285" s="142" t="s">
        <v>85</v>
      </c>
      <c r="D285" s="142" t="s">
        <v>90</v>
      </c>
      <c r="E285" s="142" t="s">
        <v>84</v>
      </c>
      <c r="F285" s="142">
        <v>1</v>
      </c>
      <c r="G285" s="190">
        <v>15.4</v>
      </c>
      <c r="H285" s="142">
        <v>5255</v>
      </c>
    </row>
    <row r="286" spans="1:8" x14ac:dyDescent="0.25">
      <c r="A286" s="142">
        <v>137</v>
      </c>
      <c r="B286" s="143">
        <v>45217</v>
      </c>
      <c r="C286" s="142" t="s">
        <v>85</v>
      </c>
      <c r="D286" s="142" t="s">
        <v>90</v>
      </c>
      <c r="E286" s="142" t="s">
        <v>84</v>
      </c>
      <c r="F286" s="142">
        <v>1</v>
      </c>
      <c r="G286" s="190">
        <v>14.8</v>
      </c>
      <c r="H286" s="142">
        <v>5493</v>
      </c>
    </row>
    <row r="287" spans="1:8" x14ac:dyDescent="0.25">
      <c r="A287" s="142">
        <v>138</v>
      </c>
      <c r="B287" s="143">
        <v>45217</v>
      </c>
      <c r="C287" s="142" t="s">
        <v>88</v>
      </c>
      <c r="D287" s="142" t="s">
        <v>99</v>
      </c>
      <c r="E287" s="142" t="s">
        <v>84</v>
      </c>
      <c r="F287" s="142">
        <v>1</v>
      </c>
      <c r="G287" s="190">
        <v>16.2</v>
      </c>
      <c r="H287" s="142">
        <v>5461</v>
      </c>
    </row>
    <row r="288" spans="1:8" x14ac:dyDescent="0.25">
      <c r="A288" s="142">
        <v>139</v>
      </c>
      <c r="B288" s="143">
        <v>45217</v>
      </c>
      <c r="C288" s="142" t="s">
        <v>88</v>
      </c>
      <c r="D288" s="142" t="s">
        <v>99</v>
      </c>
      <c r="E288" s="142" t="s">
        <v>84</v>
      </c>
      <c r="F288" s="142">
        <v>1</v>
      </c>
      <c r="G288" s="190">
        <v>15.3</v>
      </c>
      <c r="H288" s="142">
        <v>5455</v>
      </c>
    </row>
    <row r="289" spans="1:8" x14ac:dyDescent="0.25">
      <c r="A289" s="142">
        <v>140</v>
      </c>
      <c r="B289" s="143">
        <v>45217</v>
      </c>
      <c r="C289" s="142" t="s">
        <v>88</v>
      </c>
      <c r="D289" s="142" t="s">
        <v>91</v>
      </c>
      <c r="E289" s="142" t="s">
        <v>84</v>
      </c>
      <c r="F289" s="142">
        <v>1</v>
      </c>
      <c r="G289" s="190">
        <v>18.399999999999999</v>
      </c>
      <c r="H289" s="142">
        <v>5277</v>
      </c>
    </row>
    <row r="290" spans="1:8" x14ac:dyDescent="0.25">
      <c r="A290" s="142">
        <v>141</v>
      </c>
      <c r="B290" s="143">
        <v>45217</v>
      </c>
      <c r="C290" s="142" t="s">
        <v>88</v>
      </c>
      <c r="D290" s="142" t="s">
        <v>91</v>
      </c>
      <c r="E290" s="142" t="s">
        <v>84</v>
      </c>
      <c r="F290" s="142">
        <v>1</v>
      </c>
      <c r="G290" s="190">
        <v>17.8</v>
      </c>
      <c r="H290" s="142">
        <v>5429</v>
      </c>
    </row>
    <row r="291" spans="1:8" x14ac:dyDescent="0.25">
      <c r="A291" s="142">
        <v>142</v>
      </c>
      <c r="B291" s="143">
        <v>45217</v>
      </c>
      <c r="C291" s="142" t="s">
        <v>88</v>
      </c>
      <c r="D291" s="142" t="s">
        <v>98</v>
      </c>
      <c r="E291" s="142" t="s">
        <v>84</v>
      </c>
      <c r="F291" s="142">
        <v>1</v>
      </c>
      <c r="G291" s="190">
        <v>16.8</v>
      </c>
      <c r="H291" s="142">
        <v>5286</v>
      </c>
    </row>
    <row r="292" spans="1:8" x14ac:dyDescent="0.25">
      <c r="A292" s="142">
        <v>143</v>
      </c>
      <c r="B292" s="143">
        <v>45217</v>
      </c>
      <c r="C292" s="142" t="s">
        <v>88</v>
      </c>
      <c r="D292" s="142" t="s">
        <v>98</v>
      </c>
      <c r="E292" s="142" t="s">
        <v>84</v>
      </c>
      <c r="F292" s="142">
        <v>1</v>
      </c>
      <c r="G292" s="190">
        <v>19.899999999999999</v>
      </c>
      <c r="H292" s="142">
        <v>5275</v>
      </c>
    </row>
    <row r="293" spans="1:8" x14ac:dyDescent="0.25">
      <c r="A293" s="142">
        <v>144</v>
      </c>
      <c r="B293" s="143">
        <v>45217</v>
      </c>
      <c r="C293" s="142" t="s">
        <v>85</v>
      </c>
      <c r="D293" s="142" t="s">
        <v>105</v>
      </c>
      <c r="E293" s="142" t="s">
        <v>84</v>
      </c>
      <c r="F293" s="142">
        <v>1</v>
      </c>
      <c r="G293" s="190">
        <v>16.399999999999999</v>
      </c>
      <c r="H293" s="142">
        <v>5040</v>
      </c>
    </row>
    <row r="294" spans="1:8" x14ac:dyDescent="0.25">
      <c r="A294" s="142">
        <v>145</v>
      </c>
      <c r="B294" s="143">
        <v>45217</v>
      </c>
      <c r="C294" s="142" t="s">
        <v>85</v>
      </c>
      <c r="D294" s="142" t="s">
        <v>105</v>
      </c>
      <c r="E294" s="142" t="s">
        <v>84</v>
      </c>
      <c r="F294" s="142">
        <v>1</v>
      </c>
      <c r="G294" s="190">
        <v>14.8</v>
      </c>
      <c r="H294" s="142">
        <v>5197</v>
      </c>
    </row>
    <row r="295" spans="1:8" x14ac:dyDescent="0.25">
      <c r="A295" s="142">
        <v>146</v>
      </c>
      <c r="B295" s="143">
        <v>45217</v>
      </c>
      <c r="C295" s="142" t="s">
        <v>85</v>
      </c>
      <c r="D295" s="142" t="s">
        <v>90</v>
      </c>
      <c r="E295" s="142" t="s">
        <v>84</v>
      </c>
      <c r="F295" s="142">
        <v>1</v>
      </c>
      <c r="G295" s="190">
        <v>19.8</v>
      </c>
      <c r="H295" s="142">
        <v>5485</v>
      </c>
    </row>
    <row r="296" spans="1:8" x14ac:dyDescent="0.25">
      <c r="A296" s="142">
        <v>147</v>
      </c>
      <c r="B296" s="143">
        <v>45217</v>
      </c>
      <c r="C296" s="142" t="s">
        <v>85</v>
      </c>
      <c r="D296" s="142" t="s">
        <v>90</v>
      </c>
      <c r="E296" s="142" t="s">
        <v>84</v>
      </c>
      <c r="F296" s="142">
        <v>1</v>
      </c>
      <c r="G296" s="190">
        <v>15.4</v>
      </c>
      <c r="H296" s="142">
        <v>5244</v>
      </c>
    </row>
    <row r="297" spans="1:8" x14ac:dyDescent="0.25">
      <c r="A297" s="142">
        <v>148</v>
      </c>
      <c r="B297" s="143">
        <v>45217</v>
      </c>
      <c r="C297" s="142" t="s">
        <v>88</v>
      </c>
      <c r="D297" s="142" t="s">
        <v>89</v>
      </c>
      <c r="E297" s="142" t="s">
        <v>84</v>
      </c>
      <c r="F297" s="142">
        <v>1</v>
      </c>
      <c r="G297" s="190">
        <v>17.3</v>
      </c>
      <c r="H297" s="142">
        <v>5210</v>
      </c>
    </row>
    <row r="298" spans="1:8" x14ac:dyDescent="0.25">
      <c r="A298" s="142">
        <v>149</v>
      </c>
      <c r="B298" s="143">
        <v>45217</v>
      </c>
      <c r="C298" s="142" t="s">
        <v>88</v>
      </c>
      <c r="D298" s="142" t="s">
        <v>89</v>
      </c>
      <c r="E298" s="142" t="s">
        <v>84</v>
      </c>
      <c r="F298" s="142">
        <v>1</v>
      </c>
      <c r="G298" s="190">
        <v>14.4</v>
      </c>
      <c r="H298" s="142">
        <v>5416</v>
      </c>
    </row>
    <row r="299" spans="1:8" x14ac:dyDescent="0.25">
      <c r="A299" s="142">
        <v>150</v>
      </c>
      <c r="B299" s="143">
        <v>45217</v>
      </c>
      <c r="C299" s="142" t="s">
        <v>88</v>
      </c>
      <c r="D299" s="142" t="s">
        <v>98</v>
      </c>
      <c r="E299" s="142" t="s">
        <v>84</v>
      </c>
      <c r="F299" s="142">
        <v>1</v>
      </c>
      <c r="G299" s="190">
        <v>18.2</v>
      </c>
      <c r="H299" s="142">
        <v>5551</v>
      </c>
    </row>
    <row r="300" spans="1:8" x14ac:dyDescent="0.25">
      <c r="A300" s="142">
        <v>151</v>
      </c>
      <c r="B300" s="143">
        <v>45217</v>
      </c>
      <c r="C300" s="142" t="s">
        <v>88</v>
      </c>
      <c r="D300" s="142" t="s">
        <v>89</v>
      </c>
      <c r="E300" s="142" t="s">
        <v>84</v>
      </c>
      <c r="F300" s="142">
        <v>1</v>
      </c>
      <c r="G300" s="190">
        <v>17.2</v>
      </c>
      <c r="H300" s="142">
        <v>3500</v>
      </c>
    </row>
    <row r="301" spans="1:8" x14ac:dyDescent="0.25">
      <c r="A301" s="142">
        <v>152</v>
      </c>
      <c r="B301" s="143">
        <v>45217</v>
      </c>
      <c r="C301" s="142" t="s">
        <v>85</v>
      </c>
      <c r="D301" s="142" t="s">
        <v>97</v>
      </c>
      <c r="E301" s="142" t="s">
        <v>84</v>
      </c>
      <c r="F301" s="142">
        <v>1</v>
      </c>
      <c r="G301" s="190">
        <v>18.399999999999999</v>
      </c>
      <c r="H301" s="142">
        <v>4893</v>
      </c>
    </row>
    <row r="302" spans="1:8" x14ac:dyDescent="0.25">
      <c r="A302" s="142">
        <v>153</v>
      </c>
      <c r="B302" s="143">
        <v>45217</v>
      </c>
      <c r="C302" s="142" t="s">
        <v>85</v>
      </c>
      <c r="D302" s="142" t="s">
        <v>90</v>
      </c>
      <c r="E302" s="142" t="s">
        <v>84</v>
      </c>
      <c r="F302" s="142">
        <v>1</v>
      </c>
      <c r="G302" s="190">
        <v>18.7</v>
      </c>
      <c r="H302" s="142">
        <v>3109</v>
      </c>
    </row>
    <row r="303" spans="1:8" x14ac:dyDescent="0.25">
      <c r="A303" s="142">
        <v>154</v>
      </c>
      <c r="B303" s="143">
        <v>45218</v>
      </c>
      <c r="C303" s="142" t="s">
        <v>88</v>
      </c>
      <c r="D303" s="142" t="s">
        <v>106</v>
      </c>
      <c r="E303" s="142" t="s">
        <v>84</v>
      </c>
      <c r="F303" s="142">
        <v>1</v>
      </c>
      <c r="G303" s="190">
        <v>15.4</v>
      </c>
      <c r="H303" s="142">
        <v>5245</v>
      </c>
    </row>
    <row r="304" spans="1:8" x14ac:dyDescent="0.25">
      <c r="A304" s="142">
        <v>155</v>
      </c>
      <c r="B304" s="143">
        <v>45218</v>
      </c>
      <c r="C304" s="142" t="s">
        <v>88</v>
      </c>
      <c r="D304" s="142" t="s">
        <v>106</v>
      </c>
      <c r="E304" s="142" t="s">
        <v>84</v>
      </c>
      <c r="F304" s="142">
        <v>1</v>
      </c>
      <c r="G304" s="190">
        <v>14.6</v>
      </c>
      <c r="H304" s="142">
        <v>5500</v>
      </c>
    </row>
    <row r="305" spans="1:8" x14ac:dyDescent="0.25">
      <c r="A305" s="142">
        <v>156</v>
      </c>
      <c r="B305" s="143">
        <v>45218</v>
      </c>
      <c r="C305" s="142" t="s">
        <v>85</v>
      </c>
      <c r="D305" s="142" t="s">
        <v>90</v>
      </c>
      <c r="E305" s="142" t="s">
        <v>84</v>
      </c>
      <c r="F305" s="142">
        <v>1</v>
      </c>
      <c r="G305" s="190">
        <v>15.1</v>
      </c>
      <c r="H305" s="142">
        <v>5469</v>
      </c>
    </row>
    <row r="306" spans="1:8" x14ac:dyDescent="0.25">
      <c r="A306" s="142">
        <v>157</v>
      </c>
      <c r="B306" s="143">
        <v>45218</v>
      </c>
      <c r="C306" s="142" t="s">
        <v>88</v>
      </c>
      <c r="D306" s="142" t="s">
        <v>89</v>
      </c>
      <c r="E306" s="142" t="s">
        <v>84</v>
      </c>
      <c r="F306" s="142">
        <v>1</v>
      </c>
      <c r="G306" s="190">
        <v>14.1</v>
      </c>
      <c r="H306" s="142">
        <v>5495</v>
      </c>
    </row>
    <row r="307" spans="1:8" x14ac:dyDescent="0.25">
      <c r="A307" s="142">
        <v>158</v>
      </c>
      <c r="B307" s="143">
        <v>45218</v>
      </c>
      <c r="C307" s="142" t="s">
        <v>88</v>
      </c>
      <c r="D307" s="142" t="s">
        <v>94</v>
      </c>
      <c r="E307" s="142" t="s">
        <v>84</v>
      </c>
      <c r="F307" s="142">
        <v>1</v>
      </c>
      <c r="G307" s="190">
        <v>14.2</v>
      </c>
      <c r="H307" s="142">
        <v>5482</v>
      </c>
    </row>
    <row r="308" spans="1:8" x14ac:dyDescent="0.25">
      <c r="A308" s="142">
        <v>159</v>
      </c>
      <c r="B308" s="143">
        <v>45218</v>
      </c>
      <c r="C308" s="142" t="s">
        <v>85</v>
      </c>
      <c r="D308" s="142" t="s">
        <v>86</v>
      </c>
      <c r="E308" s="142" t="s">
        <v>84</v>
      </c>
      <c r="F308" s="142">
        <v>1</v>
      </c>
      <c r="G308" s="190">
        <v>16.100000000000001</v>
      </c>
      <c r="H308" s="142">
        <v>5478</v>
      </c>
    </row>
    <row r="309" spans="1:8" x14ac:dyDescent="0.25">
      <c r="A309" s="142">
        <v>160</v>
      </c>
      <c r="B309" s="143">
        <v>45218</v>
      </c>
      <c r="C309" s="142" t="s">
        <v>85</v>
      </c>
      <c r="D309" s="142" t="s">
        <v>90</v>
      </c>
      <c r="E309" s="142" t="s">
        <v>84</v>
      </c>
      <c r="F309" s="142">
        <v>1</v>
      </c>
      <c r="G309" s="190">
        <v>17</v>
      </c>
      <c r="H309" s="142">
        <v>5253</v>
      </c>
    </row>
    <row r="310" spans="1:8" x14ac:dyDescent="0.25">
      <c r="A310" s="142">
        <v>161</v>
      </c>
      <c r="B310" s="143">
        <v>45218</v>
      </c>
      <c r="C310" s="142" t="s">
        <v>88</v>
      </c>
      <c r="D310" s="142" t="s">
        <v>106</v>
      </c>
      <c r="E310" s="142" t="s">
        <v>84</v>
      </c>
      <c r="F310" s="142">
        <v>1</v>
      </c>
      <c r="G310" s="190">
        <v>15.8</v>
      </c>
      <c r="H310" s="142">
        <v>5481</v>
      </c>
    </row>
    <row r="311" spans="1:8" x14ac:dyDescent="0.25">
      <c r="A311" s="142">
        <v>162</v>
      </c>
      <c r="B311" s="143">
        <v>45218</v>
      </c>
      <c r="C311" s="142" t="s">
        <v>88</v>
      </c>
      <c r="D311" s="142" t="s">
        <v>89</v>
      </c>
      <c r="E311" s="142" t="s">
        <v>84</v>
      </c>
      <c r="F311" s="142">
        <v>1</v>
      </c>
      <c r="G311" s="191">
        <v>14.6</v>
      </c>
      <c r="H311" s="142">
        <v>5256</v>
      </c>
    </row>
    <row r="312" spans="1:8" x14ac:dyDescent="0.25">
      <c r="A312" s="142">
        <v>163</v>
      </c>
      <c r="B312" s="143">
        <v>45218</v>
      </c>
      <c r="C312" s="142" t="s">
        <v>88</v>
      </c>
      <c r="D312" s="142" t="s">
        <v>89</v>
      </c>
      <c r="E312" s="142" t="s">
        <v>84</v>
      </c>
      <c r="F312" s="142">
        <v>1</v>
      </c>
      <c r="G312" s="191">
        <v>15.2</v>
      </c>
      <c r="H312" s="142">
        <v>5254</v>
      </c>
    </row>
    <row r="313" spans="1:8" x14ac:dyDescent="0.25">
      <c r="A313" s="142">
        <v>164</v>
      </c>
      <c r="B313" s="143">
        <v>45218</v>
      </c>
      <c r="C313" s="142" t="s">
        <v>85</v>
      </c>
      <c r="D313" s="142" t="s">
        <v>92</v>
      </c>
      <c r="E313" s="142" t="s">
        <v>84</v>
      </c>
      <c r="F313" s="142">
        <v>1</v>
      </c>
      <c r="G313" s="191">
        <v>16</v>
      </c>
      <c r="H313" s="142">
        <v>5472</v>
      </c>
    </row>
    <row r="314" spans="1:8" x14ac:dyDescent="0.25">
      <c r="A314" s="142">
        <v>165</v>
      </c>
      <c r="B314" s="143">
        <v>45218</v>
      </c>
      <c r="C314" s="142" t="s">
        <v>85</v>
      </c>
      <c r="D314" s="142" t="s">
        <v>105</v>
      </c>
      <c r="E314" s="142" t="s">
        <v>84</v>
      </c>
      <c r="F314" s="142">
        <v>1</v>
      </c>
      <c r="G314" s="191">
        <v>15.4</v>
      </c>
      <c r="H314" s="142">
        <v>5242</v>
      </c>
    </row>
    <row r="315" spans="1:8" x14ac:dyDescent="0.25">
      <c r="A315" s="142">
        <v>166</v>
      </c>
      <c r="B315" s="143">
        <v>45218</v>
      </c>
      <c r="C315" s="142" t="s">
        <v>88</v>
      </c>
      <c r="D315" s="142" t="s">
        <v>106</v>
      </c>
      <c r="E315" s="142" t="s">
        <v>84</v>
      </c>
      <c r="F315" s="142">
        <v>1</v>
      </c>
      <c r="G315" s="191">
        <v>17.399999999999999</v>
      </c>
      <c r="H315" s="142">
        <v>5487</v>
      </c>
    </row>
    <row r="316" spans="1:8" x14ac:dyDescent="0.25">
      <c r="A316" s="142">
        <v>167</v>
      </c>
      <c r="B316" s="143">
        <v>45219</v>
      </c>
      <c r="C316" s="142" t="s">
        <v>85</v>
      </c>
      <c r="D316" s="142" t="s">
        <v>97</v>
      </c>
      <c r="E316" s="142" t="s">
        <v>84</v>
      </c>
      <c r="F316" s="142">
        <v>1</v>
      </c>
      <c r="G316" s="191">
        <v>18</v>
      </c>
      <c r="H316" s="142">
        <v>5496</v>
      </c>
    </row>
    <row r="317" spans="1:8" x14ac:dyDescent="0.25">
      <c r="A317" s="142">
        <v>168</v>
      </c>
      <c r="B317" s="143">
        <v>45219</v>
      </c>
      <c r="C317" s="142" t="s">
        <v>85</v>
      </c>
      <c r="D317" s="142" t="s">
        <v>105</v>
      </c>
      <c r="E317" s="142" t="s">
        <v>84</v>
      </c>
      <c r="F317" s="142">
        <v>1</v>
      </c>
      <c r="G317" s="191">
        <v>17.399999999999999</v>
      </c>
      <c r="H317" s="142">
        <v>5499</v>
      </c>
    </row>
    <row r="318" spans="1:8" x14ac:dyDescent="0.25">
      <c r="A318" s="142">
        <v>169</v>
      </c>
      <c r="B318" s="143">
        <v>45219</v>
      </c>
      <c r="C318" s="142" t="s">
        <v>85</v>
      </c>
      <c r="D318" s="142" t="s">
        <v>105</v>
      </c>
      <c r="E318" s="142" t="s">
        <v>84</v>
      </c>
      <c r="F318" s="142">
        <v>1</v>
      </c>
      <c r="G318" s="191">
        <v>16.600000000000001</v>
      </c>
      <c r="H318" s="142">
        <v>5476</v>
      </c>
    </row>
    <row r="319" spans="1:8" x14ac:dyDescent="0.25">
      <c r="A319" s="142">
        <v>170</v>
      </c>
      <c r="B319" s="143">
        <v>45219</v>
      </c>
      <c r="C319" s="142" t="s">
        <v>85</v>
      </c>
      <c r="D319" s="142" t="s">
        <v>105</v>
      </c>
      <c r="E319" s="142" t="s">
        <v>84</v>
      </c>
      <c r="F319" s="142">
        <v>1</v>
      </c>
      <c r="G319" s="191">
        <v>16.7</v>
      </c>
      <c r="H319" s="142">
        <v>5479</v>
      </c>
    </row>
    <row r="320" spans="1:8" x14ac:dyDescent="0.25">
      <c r="A320" s="142">
        <v>171</v>
      </c>
      <c r="B320" s="143">
        <v>45219</v>
      </c>
      <c r="C320" s="142" t="s">
        <v>85</v>
      </c>
      <c r="D320" s="142" t="s">
        <v>105</v>
      </c>
      <c r="E320" s="142" t="s">
        <v>84</v>
      </c>
      <c r="F320" s="142">
        <v>1</v>
      </c>
      <c r="G320" s="190">
        <v>16.5</v>
      </c>
      <c r="H320" s="142">
        <v>5270</v>
      </c>
    </row>
    <row r="321" spans="1:8" x14ac:dyDescent="0.25">
      <c r="A321" s="142">
        <v>172</v>
      </c>
      <c r="B321" s="143">
        <v>45219</v>
      </c>
      <c r="C321" s="142" t="s">
        <v>85</v>
      </c>
      <c r="D321" s="142" t="s">
        <v>105</v>
      </c>
      <c r="E321" s="142" t="s">
        <v>84</v>
      </c>
      <c r="F321" s="142">
        <v>1</v>
      </c>
      <c r="G321" s="190">
        <v>17</v>
      </c>
      <c r="H321" s="142">
        <v>5497</v>
      </c>
    </row>
    <row r="322" spans="1:8" x14ac:dyDescent="0.25">
      <c r="A322" s="142">
        <v>173</v>
      </c>
      <c r="B322" s="143">
        <v>45219</v>
      </c>
      <c r="C322" s="142" t="s">
        <v>85</v>
      </c>
      <c r="D322" s="142" t="s">
        <v>92</v>
      </c>
      <c r="E322" s="142" t="s">
        <v>84</v>
      </c>
      <c r="F322" s="142">
        <v>1</v>
      </c>
      <c r="G322" s="190">
        <v>15</v>
      </c>
      <c r="H322" s="142">
        <v>5264</v>
      </c>
    </row>
    <row r="323" spans="1:8" x14ac:dyDescent="0.25">
      <c r="A323" s="142">
        <v>174</v>
      </c>
      <c r="B323" s="143">
        <v>45219</v>
      </c>
      <c r="C323" s="142" t="s">
        <v>88</v>
      </c>
      <c r="D323" s="142" t="s">
        <v>106</v>
      </c>
      <c r="E323" s="142" t="s">
        <v>84</v>
      </c>
      <c r="F323" s="142">
        <v>1</v>
      </c>
      <c r="G323" s="190">
        <v>16.399999999999999</v>
      </c>
      <c r="H323" s="142">
        <v>5483</v>
      </c>
    </row>
    <row r="324" spans="1:8" x14ac:dyDescent="0.25">
      <c r="A324" s="142">
        <v>175</v>
      </c>
      <c r="B324" s="143">
        <v>45219</v>
      </c>
      <c r="C324" s="142" t="s">
        <v>88</v>
      </c>
      <c r="D324" s="142" t="s">
        <v>89</v>
      </c>
      <c r="E324" s="142" t="s">
        <v>84</v>
      </c>
      <c r="F324" s="142">
        <v>1</v>
      </c>
      <c r="G324" s="190">
        <v>16.100000000000001</v>
      </c>
      <c r="H324" s="142">
        <v>5492</v>
      </c>
    </row>
    <row r="325" spans="1:8" x14ac:dyDescent="0.25">
      <c r="A325" s="142">
        <v>176</v>
      </c>
      <c r="B325" s="143">
        <v>45219</v>
      </c>
      <c r="C325" s="142" t="s">
        <v>88</v>
      </c>
      <c r="D325" s="142" t="s">
        <v>99</v>
      </c>
      <c r="E325" s="142" t="s">
        <v>84</v>
      </c>
      <c r="F325" s="142">
        <v>1</v>
      </c>
      <c r="G325" s="190">
        <v>15.1</v>
      </c>
      <c r="H325" s="142">
        <v>5465</v>
      </c>
    </row>
    <row r="326" spans="1:8" x14ac:dyDescent="0.25">
      <c r="A326" s="142">
        <v>177</v>
      </c>
      <c r="B326" s="143">
        <v>45219</v>
      </c>
      <c r="C326" s="142" t="s">
        <v>88</v>
      </c>
      <c r="D326" s="142" t="s">
        <v>99</v>
      </c>
      <c r="E326" s="142" t="s">
        <v>84</v>
      </c>
      <c r="F326" s="142">
        <v>1</v>
      </c>
      <c r="G326" s="190">
        <v>12.7</v>
      </c>
      <c r="H326" s="142">
        <v>5263</v>
      </c>
    </row>
    <row r="327" spans="1:8" x14ac:dyDescent="0.25">
      <c r="A327" s="142">
        <v>178</v>
      </c>
      <c r="B327" s="143">
        <v>45219</v>
      </c>
      <c r="C327" s="142" t="s">
        <v>88</v>
      </c>
      <c r="D327" s="142" t="s">
        <v>106</v>
      </c>
      <c r="E327" s="142" t="s">
        <v>84</v>
      </c>
      <c r="F327" s="142">
        <v>1</v>
      </c>
      <c r="G327" s="190">
        <v>13.7</v>
      </c>
      <c r="H327" s="142">
        <v>5470</v>
      </c>
    </row>
    <row r="328" spans="1:8" x14ac:dyDescent="0.25">
      <c r="A328" s="142">
        <v>179</v>
      </c>
      <c r="B328" s="143">
        <v>45219</v>
      </c>
      <c r="C328" s="142" t="s">
        <v>88</v>
      </c>
      <c r="D328" s="142" t="s">
        <v>106</v>
      </c>
      <c r="E328" s="142" t="s">
        <v>84</v>
      </c>
      <c r="F328" s="142">
        <v>1</v>
      </c>
      <c r="G328" s="190">
        <v>16.100000000000001</v>
      </c>
      <c r="H328" s="142">
        <v>5471</v>
      </c>
    </row>
    <row r="329" spans="1:8" x14ac:dyDescent="0.25">
      <c r="A329" s="142">
        <v>180</v>
      </c>
      <c r="B329" s="143">
        <v>45219</v>
      </c>
      <c r="C329" s="142" t="s">
        <v>85</v>
      </c>
      <c r="D329" s="142" t="s">
        <v>97</v>
      </c>
      <c r="E329" s="142" t="s">
        <v>84</v>
      </c>
      <c r="F329" s="142">
        <v>1</v>
      </c>
      <c r="G329" s="190">
        <v>15.9</v>
      </c>
      <c r="H329" s="142">
        <v>5491</v>
      </c>
    </row>
    <row r="330" spans="1:8" x14ac:dyDescent="0.25">
      <c r="A330" s="142">
        <v>181</v>
      </c>
      <c r="B330" s="143">
        <v>45219</v>
      </c>
      <c r="C330" s="142" t="s">
        <v>85</v>
      </c>
      <c r="D330" s="142" t="s">
        <v>97</v>
      </c>
      <c r="E330" s="142" t="s">
        <v>84</v>
      </c>
      <c r="F330" s="142">
        <v>1</v>
      </c>
      <c r="G330" s="190">
        <v>17</v>
      </c>
      <c r="H330" s="142">
        <v>5473</v>
      </c>
    </row>
    <row r="331" spans="1:8" x14ac:dyDescent="0.25">
      <c r="A331" s="142">
        <v>182</v>
      </c>
      <c r="B331" s="143">
        <v>45219</v>
      </c>
      <c r="C331" s="142" t="s">
        <v>88</v>
      </c>
      <c r="D331" s="142" t="s">
        <v>94</v>
      </c>
      <c r="E331" s="142" t="s">
        <v>84</v>
      </c>
      <c r="F331" s="142">
        <v>1</v>
      </c>
      <c r="G331" s="190">
        <v>13.4</v>
      </c>
      <c r="H331" s="142">
        <v>5269</v>
      </c>
    </row>
    <row r="332" spans="1:8" x14ac:dyDescent="0.25">
      <c r="A332" s="142">
        <v>183</v>
      </c>
      <c r="B332" s="143">
        <v>45219</v>
      </c>
      <c r="C332" s="142" t="s">
        <v>88</v>
      </c>
      <c r="D332" s="142" t="s">
        <v>89</v>
      </c>
      <c r="E332" s="142" t="s">
        <v>84</v>
      </c>
      <c r="F332" s="142">
        <v>1</v>
      </c>
      <c r="G332" s="190">
        <v>14.8</v>
      </c>
      <c r="H332" s="142">
        <v>5486</v>
      </c>
    </row>
    <row r="333" spans="1:8" x14ac:dyDescent="0.25">
      <c r="A333" s="142">
        <v>184</v>
      </c>
      <c r="B333" s="143">
        <v>45219</v>
      </c>
      <c r="C333" s="142" t="s">
        <v>88</v>
      </c>
      <c r="D333" s="142" t="s">
        <v>106</v>
      </c>
      <c r="E333" s="142" t="s">
        <v>84</v>
      </c>
      <c r="F333" s="142">
        <v>1</v>
      </c>
      <c r="G333" s="190">
        <v>12.2</v>
      </c>
      <c r="H333" s="142">
        <v>5490</v>
      </c>
    </row>
    <row r="334" spans="1:8" x14ac:dyDescent="0.25">
      <c r="A334" s="142">
        <v>185</v>
      </c>
      <c r="B334" s="143">
        <v>45219</v>
      </c>
      <c r="C334" s="142" t="s">
        <v>88</v>
      </c>
      <c r="D334" s="142" t="s">
        <v>89</v>
      </c>
      <c r="E334" s="142" t="s">
        <v>84</v>
      </c>
      <c r="F334" s="142">
        <v>1</v>
      </c>
      <c r="G334" s="190">
        <v>13.2</v>
      </c>
      <c r="H334" s="142">
        <v>5466</v>
      </c>
    </row>
    <row r="335" spans="1:8" x14ac:dyDescent="0.25">
      <c r="G335" s="189">
        <f>SUM(G150:G334)</f>
        <v>2955.1000000000004</v>
      </c>
    </row>
    <row r="337" spans="1:8" x14ac:dyDescent="0.25">
      <c r="B337" t="s">
        <v>198</v>
      </c>
    </row>
    <row r="338" spans="1:8" ht="30" x14ac:dyDescent="0.25">
      <c r="A338" s="134" t="s">
        <v>29</v>
      </c>
      <c r="B338" s="135" t="s">
        <v>10</v>
      </c>
      <c r="C338" s="134" t="s">
        <v>158</v>
      </c>
      <c r="D338" s="134" t="s">
        <v>159</v>
      </c>
      <c r="E338" s="134" t="s">
        <v>160</v>
      </c>
      <c r="F338" s="134" t="s">
        <v>161</v>
      </c>
      <c r="G338" s="136" t="s">
        <v>26</v>
      </c>
      <c r="H338" s="134" t="s">
        <v>162</v>
      </c>
    </row>
    <row r="339" spans="1:8" x14ac:dyDescent="0.25">
      <c r="A339" s="192">
        <v>1</v>
      </c>
      <c r="B339" s="193">
        <v>45167</v>
      </c>
      <c r="C339" s="192" t="s">
        <v>82</v>
      </c>
      <c r="D339" s="192" t="s">
        <v>83</v>
      </c>
      <c r="E339" s="192" t="s">
        <v>84</v>
      </c>
      <c r="F339" s="192">
        <v>1</v>
      </c>
      <c r="G339" s="190">
        <v>13.8</v>
      </c>
      <c r="H339" s="192">
        <v>3954</v>
      </c>
    </row>
    <row r="340" spans="1:8" x14ac:dyDescent="0.25">
      <c r="A340" s="192">
        <v>2</v>
      </c>
      <c r="B340" s="193">
        <v>45167</v>
      </c>
      <c r="C340" s="192" t="s">
        <v>82</v>
      </c>
      <c r="D340" s="192" t="s">
        <v>83</v>
      </c>
      <c r="E340" s="192" t="s">
        <v>84</v>
      </c>
      <c r="F340" s="192">
        <v>1</v>
      </c>
      <c r="G340" s="190">
        <v>12.6</v>
      </c>
      <c r="H340" s="192">
        <v>4148</v>
      </c>
    </row>
    <row r="341" spans="1:8" x14ac:dyDescent="0.25">
      <c r="A341" s="192">
        <v>3</v>
      </c>
      <c r="B341" s="193">
        <v>45167</v>
      </c>
      <c r="C341" s="192" t="s">
        <v>82</v>
      </c>
      <c r="D341" s="192" t="s">
        <v>83</v>
      </c>
      <c r="E341" s="192" t="s">
        <v>84</v>
      </c>
      <c r="F341" s="192">
        <v>1</v>
      </c>
      <c r="G341" s="190">
        <v>13.6</v>
      </c>
      <c r="H341" s="192">
        <v>3989</v>
      </c>
    </row>
    <row r="342" spans="1:8" x14ac:dyDescent="0.25">
      <c r="A342" s="192">
        <v>4</v>
      </c>
      <c r="B342" s="193">
        <v>45187</v>
      </c>
      <c r="C342" s="192" t="s">
        <v>85</v>
      </c>
      <c r="D342" s="192" t="s">
        <v>86</v>
      </c>
      <c r="E342" s="192" t="s">
        <v>84</v>
      </c>
      <c r="F342" s="192">
        <v>1</v>
      </c>
      <c r="G342" s="190">
        <v>15.5</v>
      </c>
      <c r="H342" s="192">
        <v>3436</v>
      </c>
    </row>
    <row r="343" spans="1:8" x14ac:dyDescent="0.25">
      <c r="A343" s="192">
        <v>5</v>
      </c>
      <c r="B343" s="193">
        <v>45187</v>
      </c>
      <c r="C343" s="192" t="s">
        <v>85</v>
      </c>
      <c r="D343" s="192" t="s">
        <v>87</v>
      </c>
      <c r="E343" s="192" t="s">
        <v>84</v>
      </c>
      <c r="F343" s="192">
        <v>1</v>
      </c>
      <c r="G343" s="190">
        <v>16.899999999999999</v>
      </c>
      <c r="H343" s="192">
        <v>4846</v>
      </c>
    </row>
    <row r="344" spans="1:8" x14ac:dyDescent="0.25">
      <c r="A344" s="192">
        <v>6</v>
      </c>
      <c r="B344" s="193">
        <v>45187</v>
      </c>
      <c r="C344" s="192" t="s">
        <v>85</v>
      </c>
      <c r="D344" s="192" t="s">
        <v>87</v>
      </c>
      <c r="E344" s="192" t="s">
        <v>84</v>
      </c>
      <c r="F344" s="192">
        <v>1</v>
      </c>
      <c r="G344" s="190">
        <v>16.899999999999999</v>
      </c>
      <c r="H344" s="192">
        <v>4848</v>
      </c>
    </row>
    <row r="345" spans="1:8" x14ac:dyDescent="0.25">
      <c r="A345" s="192">
        <v>7</v>
      </c>
      <c r="B345" s="193">
        <v>45187</v>
      </c>
      <c r="C345" s="192" t="s">
        <v>85</v>
      </c>
      <c r="D345" s="192" t="s">
        <v>87</v>
      </c>
      <c r="E345" s="192" t="s">
        <v>84</v>
      </c>
      <c r="F345" s="192">
        <v>1</v>
      </c>
      <c r="G345" s="190">
        <v>17.3</v>
      </c>
      <c r="H345" s="192">
        <v>4858</v>
      </c>
    </row>
    <row r="346" spans="1:8" x14ac:dyDescent="0.25">
      <c r="A346" s="192">
        <v>8</v>
      </c>
      <c r="B346" s="193">
        <v>45187</v>
      </c>
      <c r="C346" s="192" t="s">
        <v>88</v>
      </c>
      <c r="D346" s="192" t="s">
        <v>89</v>
      </c>
      <c r="E346" s="192" t="s">
        <v>84</v>
      </c>
      <c r="F346" s="192">
        <v>1</v>
      </c>
      <c r="G346" s="190">
        <v>16.3</v>
      </c>
      <c r="H346" s="192">
        <v>4853</v>
      </c>
    </row>
    <row r="347" spans="1:8" x14ac:dyDescent="0.25">
      <c r="A347" s="192">
        <v>9</v>
      </c>
      <c r="B347" s="193">
        <v>45187</v>
      </c>
      <c r="C347" s="192" t="s">
        <v>85</v>
      </c>
      <c r="D347" s="192" t="s">
        <v>90</v>
      </c>
      <c r="E347" s="192" t="s">
        <v>84</v>
      </c>
      <c r="F347" s="192">
        <v>1</v>
      </c>
      <c r="G347" s="190">
        <v>16.7</v>
      </c>
      <c r="H347" s="192">
        <v>4856</v>
      </c>
    </row>
    <row r="348" spans="1:8" x14ac:dyDescent="0.25">
      <c r="A348" s="192">
        <v>10</v>
      </c>
      <c r="B348" s="193">
        <v>45187</v>
      </c>
      <c r="C348" s="192" t="s">
        <v>88</v>
      </c>
      <c r="D348" s="192" t="s">
        <v>89</v>
      </c>
      <c r="E348" s="192" t="s">
        <v>84</v>
      </c>
      <c r="F348" s="192">
        <v>1</v>
      </c>
      <c r="G348" s="190">
        <v>15</v>
      </c>
      <c r="H348" s="192">
        <v>3289</v>
      </c>
    </row>
    <row r="349" spans="1:8" x14ac:dyDescent="0.25">
      <c r="A349" s="192">
        <v>11</v>
      </c>
      <c r="B349" s="193">
        <v>45187</v>
      </c>
      <c r="C349" s="192" t="s">
        <v>85</v>
      </c>
      <c r="D349" s="192" t="s">
        <v>90</v>
      </c>
      <c r="E349" s="192" t="s">
        <v>84</v>
      </c>
      <c r="F349" s="192">
        <v>1</v>
      </c>
      <c r="G349" s="190">
        <v>9.1999999999999993</v>
      </c>
      <c r="H349" s="192">
        <v>4826</v>
      </c>
    </row>
    <row r="350" spans="1:8" x14ac:dyDescent="0.25">
      <c r="A350" s="192">
        <v>12</v>
      </c>
      <c r="B350" s="193">
        <v>45187</v>
      </c>
      <c r="C350" s="192" t="s">
        <v>88</v>
      </c>
      <c r="D350" s="192" t="s">
        <v>89</v>
      </c>
      <c r="E350" s="192" t="s">
        <v>84</v>
      </c>
      <c r="F350" s="192">
        <v>1</v>
      </c>
      <c r="G350" s="190">
        <v>16.899999999999999</v>
      </c>
      <c r="H350" s="192">
        <v>4854</v>
      </c>
    </row>
    <row r="351" spans="1:8" x14ac:dyDescent="0.25">
      <c r="A351" s="192">
        <v>13</v>
      </c>
      <c r="B351" s="193">
        <v>45187</v>
      </c>
      <c r="C351" s="192" t="s">
        <v>88</v>
      </c>
      <c r="D351" s="192" t="s">
        <v>91</v>
      </c>
      <c r="E351" s="192" t="s">
        <v>84</v>
      </c>
      <c r="F351" s="192">
        <v>1</v>
      </c>
      <c r="G351" s="190">
        <v>16.399999999999999</v>
      </c>
      <c r="H351" s="192">
        <v>3471</v>
      </c>
    </row>
    <row r="352" spans="1:8" x14ac:dyDescent="0.25">
      <c r="A352" s="192">
        <v>14</v>
      </c>
      <c r="B352" s="193">
        <v>45187</v>
      </c>
      <c r="C352" s="192" t="s">
        <v>85</v>
      </c>
      <c r="D352" s="192" t="s">
        <v>92</v>
      </c>
      <c r="E352" s="192" t="s">
        <v>84</v>
      </c>
      <c r="F352" s="192">
        <v>1</v>
      </c>
      <c r="G352" s="190">
        <v>16</v>
      </c>
      <c r="H352" s="192">
        <v>3479</v>
      </c>
    </row>
    <row r="353" spans="1:8" x14ac:dyDescent="0.25">
      <c r="A353" s="192">
        <v>15</v>
      </c>
      <c r="B353" s="193">
        <v>45187</v>
      </c>
      <c r="C353" s="192" t="s">
        <v>88</v>
      </c>
      <c r="D353" s="192" t="s">
        <v>91</v>
      </c>
      <c r="E353" s="192" t="s">
        <v>84</v>
      </c>
      <c r="F353" s="192">
        <v>1</v>
      </c>
      <c r="G353" s="190">
        <v>15.6</v>
      </c>
      <c r="H353" s="192">
        <v>4898</v>
      </c>
    </row>
    <row r="354" spans="1:8" x14ac:dyDescent="0.25">
      <c r="A354" s="192">
        <v>16</v>
      </c>
      <c r="B354" s="193">
        <v>45187</v>
      </c>
      <c r="C354" s="192" t="s">
        <v>85</v>
      </c>
      <c r="D354" s="192" t="s">
        <v>92</v>
      </c>
      <c r="E354" s="192" t="s">
        <v>84</v>
      </c>
      <c r="F354" s="192">
        <v>1</v>
      </c>
      <c r="G354" s="190">
        <v>15.7</v>
      </c>
      <c r="H354" s="192">
        <v>4843</v>
      </c>
    </row>
    <row r="355" spans="1:8" x14ac:dyDescent="0.25">
      <c r="A355" s="192">
        <v>17</v>
      </c>
      <c r="B355" s="193">
        <v>45187</v>
      </c>
      <c r="C355" s="192" t="s">
        <v>85</v>
      </c>
      <c r="D355" s="192" t="s">
        <v>86</v>
      </c>
      <c r="E355" s="192" t="s">
        <v>84</v>
      </c>
      <c r="F355" s="192">
        <v>1</v>
      </c>
      <c r="G355" s="190">
        <v>15.7</v>
      </c>
      <c r="H355" s="192">
        <v>3070</v>
      </c>
    </row>
    <row r="356" spans="1:8" x14ac:dyDescent="0.25">
      <c r="A356" s="192">
        <v>18</v>
      </c>
      <c r="B356" s="193">
        <v>45188</v>
      </c>
      <c r="C356" s="192" t="s">
        <v>85</v>
      </c>
      <c r="D356" s="192" t="s">
        <v>92</v>
      </c>
      <c r="E356" s="192" t="s">
        <v>84</v>
      </c>
      <c r="F356" s="192">
        <v>1</v>
      </c>
      <c r="G356" s="190">
        <v>16.8</v>
      </c>
      <c r="H356" s="192">
        <v>3062</v>
      </c>
    </row>
    <row r="357" spans="1:8" x14ac:dyDescent="0.25">
      <c r="A357" s="192">
        <v>19</v>
      </c>
      <c r="B357" s="193">
        <v>45188</v>
      </c>
      <c r="C357" s="192" t="s">
        <v>88</v>
      </c>
      <c r="D357" s="192" t="s">
        <v>89</v>
      </c>
      <c r="E357" s="192" t="s">
        <v>84</v>
      </c>
      <c r="F357" s="192">
        <v>1</v>
      </c>
      <c r="G357" s="190">
        <v>17</v>
      </c>
      <c r="H357" s="192">
        <v>4832</v>
      </c>
    </row>
    <row r="358" spans="1:8" x14ac:dyDescent="0.25">
      <c r="A358" s="192">
        <v>20</v>
      </c>
      <c r="B358" s="193">
        <v>45188</v>
      </c>
      <c r="C358" s="192" t="s">
        <v>88</v>
      </c>
      <c r="D358" s="192" t="s">
        <v>93</v>
      </c>
      <c r="E358" s="192" t="s">
        <v>84</v>
      </c>
      <c r="F358" s="192">
        <v>1</v>
      </c>
      <c r="G358" s="190">
        <v>11.3</v>
      </c>
      <c r="H358" s="192">
        <v>3069</v>
      </c>
    </row>
    <row r="359" spans="1:8" x14ac:dyDescent="0.25">
      <c r="A359" s="192">
        <v>21</v>
      </c>
      <c r="B359" s="193">
        <v>45188</v>
      </c>
      <c r="C359" s="192" t="s">
        <v>88</v>
      </c>
      <c r="D359" s="192" t="s">
        <v>89</v>
      </c>
      <c r="E359" s="192" t="s">
        <v>84</v>
      </c>
      <c r="F359" s="192">
        <v>1</v>
      </c>
      <c r="G359" s="190">
        <v>16</v>
      </c>
      <c r="H359" s="192">
        <v>3061</v>
      </c>
    </row>
    <row r="360" spans="1:8" x14ac:dyDescent="0.25">
      <c r="A360" s="192">
        <v>22</v>
      </c>
      <c r="B360" s="193">
        <v>45188</v>
      </c>
      <c r="C360" s="192" t="s">
        <v>85</v>
      </c>
      <c r="D360" s="192" t="s">
        <v>87</v>
      </c>
      <c r="E360" s="192" t="s">
        <v>84</v>
      </c>
      <c r="F360" s="192">
        <v>1</v>
      </c>
      <c r="G360" s="190">
        <v>16.3</v>
      </c>
      <c r="H360" s="192">
        <v>3067</v>
      </c>
    </row>
    <row r="361" spans="1:8" x14ac:dyDescent="0.25">
      <c r="A361" s="192">
        <v>23</v>
      </c>
      <c r="B361" s="193">
        <v>45188</v>
      </c>
      <c r="C361" s="192" t="s">
        <v>85</v>
      </c>
      <c r="D361" s="192" t="s">
        <v>87</v>
      </c>
      <c r="E361" s="192" t="s">
        <v>84</v>
      </c>
      <c r="F361" s="192">
        <v>1</v>
      </c>
      <c r="G361" s="190">
        <v>15.5</v>
      </c>
      <c r="H361" s="192">
        <v>3060</v>
      </c>
    </row>
    <row r="362" spans="1:8" x14ac:dyDescent="0.25">
      <c r="A362" s="192">
        <v>24</v>
      </c>
      <c r="B362" s="193">
        <v>45188</v>
      </c>
      <c r="C362" s="192" t="s">
        <v>88</v>
      </c>
      <c r="D362" s="192" t="s">
        <v>93</v>
      </c>
      <c r="E362" s="192" t="s">
        <v>84</v>
      </c>
      <c r="F362" s="192">
        <v>1</v>
      </c>
      <c r="G362" s="190">
        <v>13.6</v>
      </c>
      <c r="H362" s="192">
        <v>4485</v>
      </c>
    </row>
    <row r="363" spans="1:8" x14ac:dyDescent="0.25">
      <c r="A363" s="192">
        <v>25</v>
      </c>
      <c r="B363" s="193">
        <v>45188</v>
      </c>
      <c r="C363" s="192" t="s">
        <v>85</v>
      </c>
      <c r="D363" s="192" t="s">
        <v>87</v>
      </c>
      <c r="E363" s="192" t="s">
        <v>84</v>
      </c>
      <c r="F363" s="192">
        <v>1</v>
      </c>
      <c r="G363" s="190">
        <v>14</v>
      </c>
      <c r="H363" s="192">
        <v>4396</v>
      </c>
    </row>
    <row r="364" spans="1:8" x14ac:dyDescent="0.25">
      <c r="A364" s="192">
        <v>26</v>
      </c>
      <c r="B364" s="193">
        <v>45188</v>
      </c>
      <c r="C364" s="192" t="s">
        <v>85</v>
      </c>
      <c r="D364" s="192" t="s">
        <v>87</v>
      </c>
      <c r="E364" s="192" t="s">
        <v>84</v>
      </c>
      <c r="F364" s="192">
        <v>1</v>
      </c>
      <c r="G364" s="190">
        <v>16</v>
      </c>
      <c r="H364" s="192">
        <v>4847</v>
      </c>
    </row>
    <row r="365" spans="1:8" x14ac:dyDescent="0.25">
      <c r="A365" s="192">
        <v>27</v>
      </c>
      <c r="B365" s="193">
        <v>45188</v>
      </c>
      <c r="C365" s="192" t="s">
        <v>85</v>
      </c>
      <c r="D365" s="192" t="s">
        <v>90</v>
      </c>
      <c r="E365" s="192" t="s">
        <v>84</v>
      </c>
      <c r="F365" s="192">
        <v>1</v>
      </c>
      <c r="G365" s="190">
        <v>16.600000000000001</v>
      </c>
      <c r="H365" s="192">
        <v>3473</v>
      </c>
    </row>
    <row r="366" spans="1:8" x14ac:dyDescent="0.25">
      <c r="A366" s="192">
        <v>28</v>
      </c>
      <c r="B366" s="193">
        <v>45188</v>
      </c>
      <c r="C366" s="192" t="s">
        <v>88</v>
      </c>
      <c r="D366" s="192" t="s">
        <v>89</v>
      </c>
      <c r="E366" s="192" t="s">
        <v>84</v>
      </c>
      <c r="F366" s="192">
        <v>1</v>
      </c>
      <c r="G366" s="190">
        <v>16</v>
      </c>
      <c r="H366" s="192">
        <v>4857</v>
      </c>
    </row>
    <row r="367" spans="1:8" x14ac:dyDescent="0.25">
      <c r="A367" s="192">
        <v>29</v>
      </c>
      <c r="B367" s="193">
        <v>45188</v>
      </c>
      <c r="C367" s="192" t="s">
        <v>88</v>
      </c>
      <c r="D367" s="192" t="s">
        <v>89</v>
      </c>
      <c r="E367" s="192" t="s">
        <v>84</v>
      </c>
      <c r="F367" s="192">
        <v>1</v>
      </c>
      <c r="G367" s="190">
        <v>17.3</v>
      </c>
      <c r="H367" s="192">
        <v>4879</v>
      </c>
    </row>
    <row r="368" spans="1:8" x14ac:dyDescent="0.25">
      <c r="A368" s="192">
        <v>30</v>
      </c>
      <c r="B368" s="193">
        <v>45188</v>
      </c>
      <c r="C368" s="192" t="s">
        <v>85</v>
      </c>
      <c r="D368" s="192" t="s">
        <v>92</v>
      </c>
      <c r="E368" s="192" t="s">
        <v>84</v>
      </c>
      <c r="F368" s="192">
        <v>1</v>
      </c>
      <c r="G368" s="190">
        <v>17.2</v>
      </c>
      <c r="H368" s="192">
        <v>3103</v>
      </c>
    </row>
    <row r="369" spans="1:8" x14ac:dyDescent="0.25">
      <c r="A369" s="192">
        <v>31</v>
      </c>
      <c r="B369" s="193">
        <v>45188</v>
      </c>
      <c r="C369" s="192" t="s">
        <v>85</v>
      </c>
      <c r="D369" s="192" t="s">
        <v>92</v>
      </c>
      <c r="E369" s="192" t="s">
        <v>84</v>
      </c>
      <c r="F369" s="192">
        <v>1</v>
      </c>
      <c r="G369" s="190">
        <v>16.899999999999999</v>
      </c>
      <c r="H369" s="192">
        <v>4855</v>
      </c>
    </row>
    <row r="370" spans="1:8" x14ac:dyDescent="0.25">
      <c r="A370" s="192">
        <v>32</v>
      </c>
      <c r="B370" s="193">
        <v>45189</v>
      </c>
      <c r="C370" s="192" t="s">
        <v>88</v>
      </c>
      <c r="D370" s="192" t="s">
        <v>89</v>
      </c>
      <c r="E370" s="192" t="s">
        <v>84</v>
      </c>
      <c r="F370" s="192">
        <v>1</v>
      </c>
      <c r="G370" s="190">
        <v>16.600000000000001</v>
      </c>
      <c r="H370" s="192">
        <v>4163</v>
      </c>
    </row>
    <row r="371" spans="1:8" x14ac:dyDescent="0.25">
      <c r="A371" s="192">
        <v>33</v>
      </c>
      <c r="B371" s="193">
        <v>45189</v>
      </c>
      <c r="C371" s="192" t="s">
        <v>88</v>
      </c>
      <c r="D371" s="192" t="s">
        <v>94</v>
      </c>
      <c r="E371" s="192" t="s">
        <v>84</v>
      </c>
      <c r="F371" s="192">
        <v>1</v>
      </c>
      <c r="G371" s="190">
        <v>17.5</v>
      </c>
      <c r="H371" s="192">
        <v>5170</v>
      </c>
    </row>
    <row r="372" spans="1:8" x14ac:dyDescent="0.25">
      <c r="A372" s="192">
        <v>34</v>
      </c>
      <c r="B372" s="193">
        <v>45189</v>
      </c>
      <c r="C372" s="192" t="s">
        <v>85</v>
      </c>
      <c r="D372" s="192" t="s">
        <v>86</v>
      </c>
      <c r="E372" s="192" t="s">
        <v>84</v>
      </c>
      <c r="F372" s="192">
        <v>1</v>
      </c>
      <c r="G372" s="190">
        <v>17</v>
      </c>
      <c r="H372" s="192">
        <v>3476</v>
      </c>
    </row>
    <row r="373" spans="1:8" x14ac:dyDescent="0.25">
      <c r="A373" s="192">
        <v>35</v>
      </c>
      <c r="B373" s="193">
        <v>45189</v>
      </c>
      <c r="C373" s="192" t="s">
        <v>85</v>
      </c>
      <c r="D373" s="192" t="s">
        <v>87</v>
      </c>
      <c r="E373" s="192" t="s">
        <v>84</v>
      </c>
      <c r="F373" s="192">
        <v>1</v>
      </c>
      <c r="G373" s="190">
        <v>15.6</v>
      </c>
      <c r="H373" s="192">
        <v>3075</v>
      </c>
    </row>
    <row r="374" spans="1:8" x14ac:dyDescent="0.25">
      <c r="A374" s="192">
        <v>36</v>
      </c>
      <c r="B374" s="193">
        <v>45189</v>
      </c>
      <c r="C374" s="192" t="s">
        <v>85</v>
      </c>
      <c r="D374" s="192" t="s">
        <v>92</v>
      </c>
      <c r="E374" s="192" t="s">
        <v>84</v>
      </c>
      <c r="F374" s="192">
        <v>1</v>
      </c>
      <c r="G374" s="190">
        <v>17.3</v>
      </c>
      <c r="H374" s="192">
        <v>3074</v>
      </c>
    </row>
    <row r="375" spans="1:8" x14ac:dyDescent="0.25">
      <c r="A375" s="192">
        <v>37</v>
      </c>
      <c r="B375" s="193">
        <v>45189</v>
      </c>
      <c r="C375" s="192" t="s">
        <v>88</v>
      </c>
      <c r="D375" s="192" t="s">
        <v>89</v>
      </c>
      <c r="E375" s="192" t="s">
        <v>84</v>
      </c>
      <c r="F375" s="192">
        <v>1</v>
      </c>
      <c r="G375" s="190">
        <v>16</v>
      </c>
      <c r="H375" s="192">
        <v>3078</v>
      </c>
    </row>
    <row r="376" spans="1:8" x14ac:dyDescent="0.25">
      <c r="A376" s="192">
        <v>38</v>
      </c>
      <c r="B376" s="193">
        <v>45190</v>
      </c>
      <c r="C376" s="192" t="s">
        <v>88</v>
      </c>
      <c r="D376" s="192" t="s">
        <v>91</v>
      </c>
      <c r="E376" s="192" t="s">
        <v>84</v>
      </c>
      <c r="F376" s="192">
        <v>1</v>
      </c>
      <c r="G376" s="190">
        <v>15.6</v>
      </c>
      <c r="H376" s="192">
        <v>3474</v>
      </c>
    </row>
    <row r="377" spans="1:8" x14ac:dyDescent="0.25">
      <c r="A377" s="192">
        <v>39</v>
      </c>
      <c r="B377" s="193">
        <v>45192</v>
      </c>
      <c r="C377" s="192" t="s">
        <v>88</v>
      </c>
      <c r="D377" s="192" t="s">
        <v>93</v>
      </c>
      <c r="E377" s="192" t="s">
        <v>84</v>
      </c>
      <c r="F377" s="192">
        <v>1</v>
      </c>
      <c r="G377" s="190">
        <v>16.5</v>
      </c>
      <c r="H377" s="192">
        <v>5440</v>
      </c>
    </row>
    <row r="378" spans="1:8" x14ac:dyDescent="0.25">
      <c r="A378" s="192">
        <v>40</v>
      </c>
      <c r="B378" s="193">
        <v>45193</v>
      </c>
      <c r="C378" s="192" t="s">
        <v>82</v>
      </c>
      <c r="D378" s="192" t="s">
        <v>95</v>
      </c>
      <c r="E378" s="192" t="s">
        <v>84</v>
      </c>
      <c r="F378" s="192">
        <v>1</v>
      </c>
      <c r="G378" s="190">
        <v>16.2</v>
      </c>
      <c r="H378" s="192">
        <v>4202</v>
      </c>
    </row>
    <row r="379" spans="1:8" x14ac:dyDescent="0.25">
      <c r="A379" s="192">
        <v>41</v>
      </c>
      <c r="B379" s="193">
        <v>45194</v>
      </c>
      <c r="C379" s="192" t="s">
        <v>85</v>
      </c>
      <c r="D379" s="192" t="s">
        <v>92</v>
      </c>
      <c r="E379" s="192" t="s">
        <v>84</v>
      </c>
      <c r="F379" s="192">
        <v>1</v>
      </c>
      <c r="G379" s="190">
        <v>15.6</v>
      </c>
      <c r="H379" s="192">
        <v>3102</v>
      </c>
    </row>
    <row r="380" spans="1:8" x14ac:dyDescent="0.25">
      <c r="A380" s="192">
        <v>42</v>
      </c>
      <c r="B380" s="193">
        <v>45194</v>
      </c>
      <c r="C380" s="192" t="s">
        <v>85</v>
      </c>
      <c r="D380" s="192" t="s">
        <v>92</v>
      </c>
      <c r="E380" s="192" t="s">
        <v>84</v>
      </c>
      <c r="F380" s="192">
        <v>1</v>
      </c>
      <c r="G380" s="190">
        <v>17.2</v>
      </c>
      <c r="H380" s="192">
        <v>3090</v>
      </c>
    </row>
    <row r="381" spans="1:8" x14ac:dyDescent="0.25">
      <c r="A381" s="192">
        <v>43</v>
      </c>
      <c r="B381" s="193">
        <v>45194</v>
      </c>
      <c r="C381" s="192" t="s">
        <v>85</v>
      </c>
      <c r="D381" s="192" t="s">
        <v>92</v>
      </c>
      <c r="E381" s="192" t="s">
        <v>84</v>
      </c>
      <c r="F381" s="192">
        <v>1</v>
      </c>
      <c r="G381" s="190">
        <v>16.2</v>
      </c>
      <c r="H381" s="192">
        <v>3084</v>
      </c>
    </row>
    <row r="382" spans="1:8" x14ac:dyDescent="0.25">
      <c r="A382" s="192">
        <v>44</v>
      </c>
      <c r="B382" s="193">
        <v>45194</v>
      </c>
      <c r="C382" s="192" t="s">
        <v>88</v>
      </c>
      <c r="D382" s="192" t="s">
        <v>93</v>
      </c>
      <c r="E382" s="192" t="s">
        <v>84</v>
      </c>
      <c r="F382" s="192">
        <v>1</v>
      </c>
      <c r="G382" s="190">
        <v>17.100000000000001</v>
      </c>
      <c r="H382" s="192">
        <v>3114</v>
      </c>
    </row>
    <row r="383" spans="1:8" x14ac:dyDescent="0.25">
      <c r="A383" s="192">
        <v>45</v>
      </c>
      <c r="B383" s="193">
        <v>45194</v>
      </c>
      <c r="C383" s="192" t="s">
        <v>88</v>
      </c>
      <c r="D383" s="192" t="s">
        <v>89</v>
      </c>
      <c r="E383" s="192" t="s">
        <v>84</v>
      </c>
      <c r="F383" s="192">
        <v>1</v>
      </c>
      <c r="G383" s="190">
        <v>15.4</v>
      </c>
      <c r="H383" s="192">
        <v>3111</v>
      </c>
    </row>
    <row r="384" spans="1:8" x14ac:dyDescent="0.25">
      <c r="A384" s="192">
        <v>46</v>
      </c>
      <c r="B384" s="193">
        <v>45194</v>
      </c>
      <c r="C384" s="192" t="s">
        <v>85</v>
      </c>
      <c r="D384" s="192" t="s">
        <v>90</v>
      </c>
      <c r="E384" s="192" t="s">
        <v>84</v>
      </c>
      <c r="F384" s="192">
        <v>1</v>
      </c>
      <c r="G384" s="190">
        <v>17.100000000000001</v>
      </c>
      <c r="H384" s="192">
        <v>3480</v>
      </c>
    </row>
    <row r="385" spans="1:8" x14ac:dyDescent="0.25">
      <c r="A385" s="192">
        <v>47</v>
      </c>
      <c r="B385" s="193">
        <v>45194</v>
      </c>
      <c r="C385" s="192" t="s">
        <v>88</v>
      </c>
      <c r="D385" s="192" t="s">
        <v>89</v>
      </c>
      <c r="E385" s="192" t="s">
        <v>84</v>
      </c>
      <c r="F385" s="192">
        <v>1</v>
      </c>
      <c r="G385" s="190">
        <v>18</v>
      </c>
      <c r="H385" s="192">
        <v>5176</v>
      </c>
    </row>
    <row r="386" spans="1:8" x14ac:dyDescent="0.25">
      <c r="A386" s="192">
        <v>48</v>
      </c>
      <c r="B386" s="193">
        <v>45194</v>
      </c>
      <c r="C386" s="192" t="s">
        <v>85</v>
      </c>
      <c r="D386" s="192" t="s">
        <v>87</v>
      </c>
      <c r="E386" s="192" t="s">
        <v>84</v>
      </c>
      <c r="F386" s="192">
        <v>1</v>
      </c>
      <c r="G386" s="190">
        <v>16.3</v>
      </c>
      <c r="H386" s="192">
        <v>3093</v>
      </c>
    </row>
    <row r="387" spans="1:8" x14ac:dyDescent="0.25">
      <c r="A387" s="192">
        <v>49</v>
      </c>
      <c r="B387" s="193">
        <v>45194</v>
      </c>
      <c r="C387" s="192" t="s">
        <v>85</v>
      </c>
      <c r="D387" s="192" t="s">
        <v>96</v>
      </c>
      <c r="E387" s="192" t="s">
        <v>84</v>
      </c>
      <c r="F387" s="192">
        <v>1</v>
      </c>
      <c r="G387" s="190">
        <v>17.2</v>
      </c>
      <c r="H387" s="192">
        <v>3108</v>
      </c>
    </row>
    <row r="388" spans="1:8" x14ac:dyDescent="0.25">
      <c r="A388" s="192">
        <v>50</v>
      </c>
      <c r="B388" s="193">
        <v>45194</v>
      </c>
      <c r="C388" s="192" t="s">
        <v>88</v>
      </c>
      <c r="D388" s="192" t="s">
        <v>91</v>
      </c>
      <c r="E388" s="192" t="s">
        <v>84</v>
      </c>
      <c r="F388" s="192">
        <v>1</v>
      </c>
      <c r="G388" s="190">
        <v>16.3</v>
      </c>
      <c r="H388" s="192">
        <v>3106</v>
      </c>
    </row>
    <row r="389" spans="1:8" x14ac:dyDescent="0.25">
      <c r="A389" s="192">
        <v>51</v>
      </c>
      <c r="B389" s="193">
        <v>45194</v>
      </c>
      <c r="C389" s="192" t="s">
        <v>82</v>
      </c>
      <c r="D389" s="192" t="s">
        <v>83</v>
      </c>
      <c r="E389" s="192" t="s">
        <v>84</v>
      </c>
      <c r="F389" s="192">
        <v>1</v>
      </c>
      <c r="G389" s="190">
        <v>17.399999999999999</v>
      </c>
      <c r="H389" s="192">
        <v>4837</v>
      </c>
    </row>
    <row r="390" spans="1:8" x14ac:dyDescent="0.25">
      <c r="A390" s="192">
        <v>52</v>
      </c>
      <c r="B390" s="193">
        <v>45194</v>
      </c>
      <c r="C390" s="192" t="s">
        <v>85</v>
      </c>
      <c r="D390" s="192" t="s">
        <v>92</v>
      </c>
      <c r="E390" s="192" t="s">
        <v>84</v>
      </c>
      <c r="F390" s="192">
        <v>1</v>
      </c>
      <c r="G390" s="190">
        <v>16.899999999999999</v>
      </c>
      <c r="H390" s="192">
        <v>4835</v>
      </c>
    </row>
    <row r="391" spans="1:8" x14ac:dyDescent="0.25">
      <c r="A391" s="192">
        <v>53</v>
      </c>
      <c r="B391" s="193">
        <v>45194</v>
      </c>
      <c r="C391" s="192" t="s">
        <v>85</v>
      </c>
      <c r="D391" s="192" t="s">
        <v>97</v>
      </c>
      <c r="E391" s="192" t="s">
        <v>84</v>
      </c>
      <c r="F391" s="192">
        <v>1</v>
      </c>
      <c r="G391" s="190">
        <v>16.7</v>
      </c>
      <c r="H391" s="192">
        <v>4924</v>
      </c>
    </row>
    <row r="392" spans="1:8" x14ac:dyDescent="0.25">
      <c r="A392" s="192">
        <v>54</v>
      </c>
      <c r="B392" s="193">
        <v>45194</v>
      </c>
      <c r="C392" s="192" t="s">
        <v>88</v>
      </c>
      <c r="D392" s="192" t="s">
        <v>89</v>
      </c>
      <c r="E392" s="192" t="s">
        <v>84</v>
      </c>
      <c r="F392" s="192">
        <v>1</v>
      </c>
      <c r="G392" s="190">
        <v>16.600000000000001</v>
      </c>
      <c r="H392" s="192">
        <v>3068</v>
      </c>
    </row>
    <row r="393" spans="1:8" x14ac:dyDescent="0.25">
      <c r="A393" s="192">
        <v>55</v>
      </c>
      <c r="B393" s="193">
        <v>45194</v>
      </c>
      <c r="C393" s="192" t="s">
        <v>82</v>
      </c>
      <c r="D393" s="192" t="s">
        <v>95</v>
      </c>
      <c r="E393" s="192" t="s">
        <v>84</v>
      </c>
      <c r="F393" s="192">
        <v>1</v>
      </c>
      <c r="G393" s="190">
        <v>16</v>
      </c>
      <c r="H393" s="192">
        <v>3596</v>
      </c>
    </row>
    <row r="394" spans="1:8" x14ac:dyDescent="0.25">
      <c r="A394" s="192">
        <v>56</v>
      </c>
      <c r="B394" s="193">
        <v>45194</v>
      </c>
      <c r="C394" s="192" t="s">
        <v>85</v>
      </c>
      <c r="D394" s="192" t="s">
        <v>90</v>
      </c>
      <c r="E394" s="192" t="s">
        <v>84</v>
      </c>
      <c r="F394" s="192">
        <v>1</v>
      </c>
      <c r="G394" s="190">
        <v>14.8</v>
      </c>
      <c r="H394" s="192">
        <v>3615</v>
      </c>
    </row>
    <row r="395" spans="1:8" x14ac:dyDescent="0.25">
      <c r="A395" s="192">
        <v>57</v>
      </c>
      <c r="B395" s="193">
        <v>45194</v>
      </c>
      <c r="C395" s="192" t="s">
        <v>82</v>
      </c>
      <c r="D395" s="192" t="s">
        <v>83</v>
      </c>
      <c r="E395" s="192" t="s">
        <v>84</v>
      </c>
      <c r="F395" s="192">
        <v>1</v>
      </c>
      <c r="G395" s="190">
        <v>15.5</v>
      </c>
      <c r="H395" s="192">
        <v>3621</v>
      </c>
    </row>
    <row r="396" spans="1:8" x14ac:dyDescent="0.25">
      <c r="A396" s="192">
        <v>58</v>
      </c>
      <c r="B396" s="193">
        <v>45194</v>
      </c>
      <c r="C396" s="192" t="s">
        <v>88</v>
      </c>
      <c r="D396" s="192" t="s">
        <v>94</v>
      </c>
      <c r="E396" s="192" t="s">
        <v>84</v>
      </c>
      <c r="F396" s="192">
        <v>1</v>
      </c>
      <c r="G396" s="190">
        <v>17</v>
      </c>
      <c r="H396" s="192">
        <v>4238</v>
      </c>
    </row>
    <row r="397" spans="1:8" x14ac:dyDescent="0.25">
      <c r="A397" s="192">
        <v>59</v>
      </c>
      <c r="B397" s="193">
        <v>45194</v>
      </c>
      <c r="C397" s="192" t="s">
        <v>88</v>
      </c>
      <c r="D397" s="192" t="s">
        <v>98</v>
      </c>
      <c r="E397" s="192" t="s">
        <v>84</v>
      </c>
      <c r="F397" s="192">
        <v>1</v>
      </c>
      <c r="G397" s="190">
        <v>15.5</v>
      </c>
      <c r="H397" s="192">
        <v>3614</v>
      </c>
    </row>
    <row r="398" spans="1:8" x14ac:dyDescent="0.25">
      <c r="A398" s="192">
        <v>60</v>
      </c>
      <c r="B398" s="193">
        <v>45194</v>
      </c>
      <c r="C398" s="192" t="s">
        <v>88</v>
      </c>
      <c r="D398" s="192" t="s">
        <v>98</v>
      </c>
      <c r="E398" s="192" t="s">
        <v>84</v>
      </c>
      <c r="F398" s="192">
        <v>1</v>
      </c>
      <c r="G398" s="190">
        <v>13.6</v>
      </c>
      <c r="H398" s="192">
        <v>3752</v>
      </c>
    </row>
    <row r="399" spans="1:8" x14ac:dyDescent="0.25">
      <c r="A399" s="192">
        <v>61</v>
      </c>
      <c r="B399" s="193">
        <v>45195</v>
      </c>
      <c r="C399" s="192" t="s">
        <v>88</v>
      </c>
      <c r="D399" s="192" t="s">
        <v>91</v>
      </c>
      <c r="E399" s="192" t="s">
        <v>84</v>
      </c>
      <c r="F399" s="192">
        <v>1</v>
      </c>
      <c r="G399" s="190">
        <v>15.5</v>
      </c>
      <c r="H399" s="192">
        <v>3019</v>
      </c>
    </row>
    <row r="400" spans="1:8" x14ac:dyDescent="0.25">
      <c r="A400" s="192">
        <v>62</v>
      </c>
      <c r="B400" s="193">
        <v>45195</v>
      </c>
      <c r="C400" s="192" t="s">
        <v>85</v>
      </c>
      <c r="D400" s="192" t="s">
        <v>97</v>
      </c>
      <c r="E400" s="192" t="s">
        <v>84</v>
      </c>
      <c r="F400" s="192">
        <v>1</v>
      </c>
      <c r="G400" s="190">
        <v>14.4</v>
      </c>
      <c r="H400" s="192">
        <v>4461</v>
      </c>
    </row>
    <row r="401" spans="1:8" x14ac:dyDescent="0.25">
      <c r="A401" s="192">
        <v>63</v>
      </c>
      <c r="B401" s="193">
        <v>45195</v>
      </c>
      <c r="C401" s="192" t="s">
        <v>88</v>
      </c>
      <c r="D401" s="192" t="s">
        <v>89</v>
      </c>
      <c r="E401" s="192" t="s">
        <v>84</v>
      </c>
      <c r="F401" s="192">
        <v>1</v>
      </c>
      <c r="G401" s="190">
        <v>13</v>
      </c>
      <c r="H401" s="192">
        <v>4374</v>
      </c>
    </row>
    <row r="402" spans="1:8" x14ac:dyDescent="0.25">
      <c r="A402" s="192">
        <v>64</v>
      </c>
      <c r="B402" s="193">
        <v>45195</v>
      </c>
      <c r="C402" s="192" t="s">
        <v>88</v>
      </c>
      <c r="D402" s="192" t="s">
        <v>91</v>
      </c>
      <c r="E402" s="192" t="s">
        <v>84</v>
      </c>
      <c r="F402" s="192">
        <v>1</v>
      </c>
      <c r="G402" s="190">
        <v>15.2</v>
      </c>
      <c r="H402" s="192">
        <v>4190</v>
      </c>
    </row>
    <row r="403" spans="1:8" x14ac:dyDescent="0.25">
      <c r="A403" s="192">
        <v>65</v>
      </c>
      <c r="B403" s="193">
        <v>45195</v>
      </c>
      <c r="C403" s="192" t="s">
        <v>88</v>
      </c>
      <c r="D403" s="192" t="s">
        <v>94</v>
      </c>
      <c r="E403" s="192" t="s">
        <v>84</v>
      </c>
      <c r="F403" s="192">
        <v>1</v>
      </c>
      <c r="G403" s="190">
        <v>14.3</v>
      </c>
      <c r="H403" s="192">
        <v>4422</v>
      </c>
    </row>
    <row r="404" spans="1:8" x14ac:dyDescent="0.25">
      <c r="A404" s="192">
        <v>66</v>
      </c>
      <c r="B404" s="193">
        <v>45195</v>
      </c>
      <c r="C404" s="192" t="s">
        <v>88</v>
      </c>
      <c r="D404" s="192" t="s">
        <v>94</v>
      </c>
      <c r="E404" s="192" t="s">
        <v>84</v>
      </c>
      <c r="F404" s="192">
        <v>1</v>
      </c>
      <c r="G404" s="190">
        <v>16.7</v>
      </c>
      <c r="H404" s="192">
        <v>4379</v>
      </c>
    </row>
    <row r="405" spans="1:8" x14ac:dyDescent="0.25">
      <c r="A405" s="192">
        <v>67</v>
      </c>
      <c r="B405" s="193">
        <v>45195</v>
      </c>
      <c r="C405" s="192" t="s">
        <v>88</v>
      </c>
      <c r="D405" s="192" t="s">
        <v>94</v>
      </c>
      <c r="E405" s="192" t="s">
        <v>84</v>
      </c>
      <c r="F405" s="192">
        <v>1</v>
      </c>
      <c r="G405" s="190">
        <v>16.600000000000001</v>
      </c>
      <c r="H405" s="192">
        <v>3601</v>
      </c>
    </row>
    <row r="406" spans="1:8" x14ac:dyDescent="0.25">
      <c r="A406" s="192">
        <v>68</v>
      </c>
      <c r="B406" s="193">
        <v>45195</v>
      </c>
      <c r="C406" s="192" t="s">
        <v>88</v>
      </c>
      <c r="D406" s="192" t="s">
        <v>89</v>
      </c>
      <c r="E406" s="192" t="s">
        <v>84</v>
      </c>
      <c r="F406" s="192">
        <v>1</v>
      </c>
      <c r="G406" s="190">
        <v>20.399999999999999</v>
      </c>
      <c r="H406" s="192">
        <v>3753</v>
      </c>
    </row>
    <row r="407" spans="1:8" x14ac:dyDescent="0.25">
      <c r="A407" s="192">
        <v>69</v>
      </c>
      <c r="B407" s="193">
        <v>45195</v>
      </c>
      <c r="C407" s="192" t="s">
        <v>85</v>
      </c>
      <c r="D407" s="192" t="s">
        <v>90</v>
      </c>
      <c r="E407" s="192" t="s">
        <v>84</v>
      </c>
      <c r="F407" s="192">
        <v>1</v>
      </c>
      <c r="G407" s="190">
        <v>10.199999999999999</v>
      </c>
      <c r="H407" s="192">
        <v>3616</v>
      </c>
    </row>
    <row r="408" spans="1:8" x14ac:dyDescent="0.25">
      <c r="A408" s="192">
        <v>70</v>
      </c>
      <c r="B408" s="193">
        <v>45195</v>
      </c>
      <c r="C408" s="192" t="s">
        <v>82</v>
      </c>
      <c r="D408" s="192" t="s">
        <v>95</v>
      </c>
      <c r="E408" s="192" t="s">
        <v>84</v>
      </c>
      <c r="F408" s="192">
        <v>1</v>
      </c>
      <c r="G408" s="190">
        <v>15.7</v>
      </c>
      <c r="H408" s="192">
        <v>4199</v>
      </c>
    </row>
    <row r="409" spans="1:8" x14ac:dyDescent="0.25">
      <c r="A409" s="192">
        <v>71</v>
      </c>
      <c r="B409" s="193">
        <v>45195</v>
      </c>
      <c r="C409" s="192" t="s">
        <v>82</v>
      </c>
      <c r="D409" s="192" t="s">
        <v>95</v>
      </c>
      <c r="E409" s="192" t="s">
        <v>84</v>
      </c>
      <c r="F409" s="192">
        <v>1</v>
      </c>
      <c r="G409" s="190">
        <v>15.3</v>
      </c>
      <c r="H409" s="192">
        <v>4159</v>
      </c>
    </row>
    <row r="410" spans="1:8" x14ac:dyDescent="0.25">
      <c r="A410" s="192">
        <v>72</v>
      </c>
      <c r="B410" s="193">
        <v>45195</v>
      </c>
      <c r="C410" s="192" t="s">
        <v>88</v>
      </c>
      <c r="D410" s="192" t="s">
        <v>93</v>
      </c>
      <c r="E410" s="192" t="s">
        <v>84</v>
      </c>
      <c r="F410" s="192">
        <v>1</v>
      </c>
      <c r="G410" s="190">
        <v>15.4</v>
      </c>
      <c r="H410" s="192">
        <v>3593</v>
      </c>
    </row>
    <row r="411" spans="1:8" x14ac:dyDescent="0.25">
      <c r="A411" s="192">
        <v>73</v>
      </c>
      <c r="B411" s="193">
        <v>45195</v>
      </c>
      <c r="C411" s="192" t="s">
        <v>82</v>
      </c>
      <c r="D411" s="192" t="s">
        <v>95</v>
      </c>
      <c r="E411" s="192" t="s">
        <v>84</v>
      </c>
      <c r="F411" s="192">
        <v>1</v>
      </c>
      <c r="G411" s="190">
        <v>14.9</v>
      </c>
      <c r="H411" s="192">
        <v>3136</v>
      </c>
    </row>
    <row r="412" spans="1:8" x14ac:dyDescent="0.25">
      <c r="A412" s="192">
        <v>74</v>
      </c>
      <c r="B412" s="193">
        <v>45195</v>
      </c>
      <c r="C412" s="192" t="s">
        <v>85</v>
      </c>
      <c r="D412" s="192" t="s">
        <v>86</v>
      </c>
      <c r="E412" s="192" t="s">
        <v>84</v>
      </c>
      <c r="F412" s="192">
        <v>1</v>
      </c>
      <c r="G412" s="190">
        <v>15</v>
      </c>
      <c r="H412" s="192">
        <v>4162</v>
      </c>
    </row>
    <row r="413" spans="1:8" x14ac:dyDescent="0.25">
      <c r="A413" s="192">
        <v>75</v>
      </c>
      <c r="B413" s="193">
        <v>45195</v>
      </c>
      <c r="C413" s="192" t="s">
        <v>85</v>
      </c>
      <c r="D413" s="192" t="s">
        <v>92</v>
      </c>
      <c r="E413" s="192" t="s">
        <v>84</v>
      </c>
      <c r="F413" s="192">
        <v>1</v>
      </c>
      <c r="G413" s="190">
        <v>13.9</v>
      </c>
      <c r="H413" s="192">
        <v>4364</v>
      </c>
    </row>
    <row r="414" spans="1:8" x14ac:dyDescent="0.25">
      <c r="A414" s="192">
        <v>76</v>
      </c>
      <c r="B414" s="193">
        <v>45195</v>
      </c>
      <c r="C414" s="192" t="s">
        <v>85</v>
      </c>
      <c r="D414" s="192" t="s">
        <v>90</v>
      </c>
      <c r="E414" s="192" t="s">
        <v>84</v>
      </c>
      <c r="F414" s="192">
        <v>1</v>
      </c>
      <c r="G414" s="190">
        <v>14.7</v>
      </c>
      <c r="H414" s="192">
        <v>3595</v>
      </c>
    </row>
    <row r="415" spans="1:8" x14ac:dyDescent="0.25">
      <c r="A415" s="192">
        <v>77</v>
      </c>
      <c r="B415" s="193">
        <v>45195</v>
      </c>
      <c r="C415" s="192" t="s">
        <v>85</v>
      </c>
      <c r="D415" s="192" t="s">
        <v>92</v>
      </c>
      <c r="E415" s="192" t="s">
        <v>84</v>
      </c>
      <c r="F415" s="192">
        <v>1</v>
      </c>
      <c r="G415" s="190">
        <v>16.600000000000001</v>
      </c>
      <c r="H415" s="192">
        <v>3096</v>
      </c>
    </row>
    <row r="416" spans="1:8" x14ac:dyDescent="0.25">
      <c r="A416" s="192">
        <v>78</v>
      </c>
      <c r="B416" s="193">
        <v>45195</v>
      </c>
      <c r="C416" s="192" t="s">
        <v>85</v>
      </c>
      <c r="D416" s="192" t="s">
        <v>90</v>
      </c>
      <c r="E416" s="192" t="s">
        <v>84</v>
      </c>
      <c r="F416" s="192">
        <v>1</v>
      </c>
      <c r="G416" s="190">
        <v>17.399999999999999</v>
      </c>
      <c r="H416" s="192">
        <v>4878</v>
      </c>
    </row>
    <row r="417" spans="1:8" x14ac:dyDescent="0.25">
      <c r="A417" s="192">
        <v>79</v>
      </c>
      <c r="B417" s="193">
        <v>45195</v>
      </c>
      <c r="C417" s="192" t="s">
        <v>88</v>
      </c>
      <c r="D417" s="192" t="s">
        <v>98</v>
      </c>
      <c r="E417" s="192" t="s">
        <v>84</v>
      </c>
      <c r="F417" s="192">
        <v>1</v>
      </c>
      <c r="G417" s="190">
        <v>16.100000000000001</v>
      </c>
      <c r="H417" s="192">
        <v>4865</v>
      </c>
    </row>
    <row r="418" spans="1:8" x14ac:dyDescent="0.25">
      <c r="A418" s="192">
        <v>80</v>
      </c>
      <c r="B418" s="193">
        <v>45195</v>
      </c>
      <c r="C418" s="192" t="s">
        <v>88</v>
      </c>
      <c r="D418" s="192" t="s">
        <v>98</v>
      </c>
      <c r="E418" s="192" t="s">
        <v>84</v>
      </c>
      <c r="F418" s="192">
        <v>1</v>
      </c>
      <c r="G418" s="190">
        <v>16.899999999999999</v>
      </c>
      <c r="H418" s="192">
        <v>3482</v>
      </c>
    </row>
    <row r="419" spans="1:8" x14ac:dyDescent="0.25">
      <c r="A419" s="192">
        <v>81</v>
      </c>
      <c r="B419" s="193">
        <v>45195</v>
      </c>
      <c r="C419" s="192" t="s">
        <v>88</v>
      </c>
      <c r="D419" s="192" t="s">
        <v>89</v>
      </c>
      <c r="E419" s="192" t="s">
        <v>84</v>
      </c>
      <c r="F419" s="192">
        <v>1</v>
      </c>
      <c r="G419" s="190">
        <v>15.6</v>
      </c>
      <c r="H419" s="192">
        <v>3486</v>
      </c>
    </row>
    <row r="420" spans="1:8" x14ac:dyDescent="0.25">
      <c r="A420" s="192">
        <v>82</v>
      </c>
      <c r="B420" s="193">
        <v>45195</v>
      </c>
      <c r="C420" s="192" t="s">
        <v>85</v>
      </c>
      <c r="D420" s="192" t="s">
        <v>87</v>
      </c>
      <c r="E420" s="192" t="s">
        <v>84</v>
      </c>
      <c r="F420" s="192">
        <v>1</v>
      </c>
      <c r="G420" s="190">
        <v>17.600000000000001</v>
      </c>
      <c r="H420" s="192">
        <v>3493</v>
      </c>
    </row>
    <row r="421" spans="1:8" x14ac:dyDescent="0.25">
      <c r="A421" s="192">
        <v>83</v>
      </c>
      <c r="B421" s="193">
        <v>45195</v>
      </c>
      <c r="C421" s="192" t="s">
        <v>85</v>
      </c>
      <c r="D421" s="192" t="s">
        <v>87</v>
      </c>
      <c r="E421" s="192" t="s">
        <v>84</v>
      </c>
      <c r="F421" s="192">
        <v>1</v>
      </c>
      <c r="G421" s="190">
        <v>19.8</v>
      </c>
      <c r="H421" s="192">
        <v>3484</v>
      </c>
    </row>
    <row r="422" spans="1:8" x14ac:dyDescent="0.25">
      <c r="A422" s="192">
        <v>84</v>
      </c>
      <c r="B422" s="193">
        <v>45196</v>
      </c>
      <c r="C422" s="192" t="s">
        <v>82</v>
      </c>
      <c r="D422" s="192" t="s">
        <v>95</v>
      </c>
      <c r="E422" s="192" t="s">
        <v>84</v>
      </c>
      <c r="F422" s="192">
        <v>1</v>
      </c>
      <c r="G422" s="190">
        <v>19.7</v>
      </c>
      <c r="H422" s="192">
        <v>3723</v>
      </c>
    </row>
    <row r="423" spans="1:8" x14ac:dyDescent="0.25">
      <c r="A423" s="192">
        <v>85</v>
      </c>
      <c r="B423" s="193">
        <v>45196</v>
      </c>
      <c r="C423" s="192" t="s">
        <v>82</v>
      </c>
      <c r="D423" s="192" t="s">
        <v>83</v>
      </c>
      <c r="E423" s="192" t="s">
        <v>84</v>
      </c>
      <c r="F423" s="192">
        <v>1</v>
      </c>
      <c r="G423" s="190">
        <v>16.600000000000001</v>
      </c>
      <c r="H423" s="192">
        <v>4876</v>
      </c>
    </row>
    <row r="424" spans="1:8" x14ac:dyDescent="0.25">
      <c r="A424" s="192">
        <v>86</v>
      </c>
      <c r="B424" s="193">
        <v>45196</v>
      </c>
      <c r="C424" s="192" t="s">
        <v>85</v>
      </c>
      <c r="D424" s="192" t="s">
        <v>87</v>
      </c>
      <c r="E424" s="192" t="s">
        <v>84</v>
      </c>
      <c r="F424" s="192">
        <v>1</v>
      </c>
      <c r="G424" s="190">
        <v>17.899999999999999</v>
      </c>
      <c r="H424" s="192">
        <v>5178</v>
      </c>
    </row>
    <row r="425" spans="1:8" x14ac:dyDescent="0.25">
      <c r="A425" s="192">
        <v>87</v>
      </c>
      <c r="B425" s="193">
        <v>45196</v>
      </c>
      <c r="C425" s="192" t="s">
        <v>88</v>
      </c>
      <c r="D425" s="192" t="s">
        <v>89</v>
      </c>
      <c r="E425" s="192" t="s">
        <v>84</v>
      </c>
      <c r="F425" s="192">
        <v>1</v>
      </c>
      <c r="G425" s="190">
        <v>16.2</v>
      </c>
      <c r="H425" s="192">
        <v>4934</v>
      </c>
    </row>
    <row r="426" spans="1:8" x14ac:dyDescent="0.25">
      <c r="A426" s="192">
        <v>88</v>
      </c>
      <c r="B426" s="193">
        <v>45196</v>
      </c>
      <c r="C426" s="192" t="s">
        <v>88</v>
      </c>
      <c r="D426" s="192" t="s">
        <v>91</v>
      </c>
      <c r="E426" s="192" t="s">
        <v>84</v>
      </c>
      <c r="F426" s="192">
        <v>1</v>
      </c>
      <c r="G426" s="190">
        <v>16.3</v>
      </c>
      <c r="H426" s="192">
        <v>4951</v>
      </c>
    </row>
    <row r="427" spans="1:8" x14ac:dyDescent="0.25">
      <c r="A427" s="192">
        <v>89</v>
      </c>
      <c r="B427" s="193">
        <v>45196</v>
      </c>
      <c r="C427" s="192" t="s">
        <v>85</v>
      </c>
      <c r="D427" s="192" t="s">
        <v>90</v>
      </c>
      <c r="E427" s="192" t="s">
        <v>84</v>
      </c>
      <c r="F427" s="192">
        <v>1</v>
      </c>
      <c r="G427" s="190">
        <v>14.7</v>
      </c>
      <c r="H427" s="192">
        <v>4922</v>
      </c>
    </row>
    <row r="428" spans="1:8" x14ac:dyDescent="0.25">
      <c r="A428" s="192">
        <v>90</v>
      </c>
      <c r="B428" s="193">
        <v>45196</v>
      </c>
      <c r="C428" s="192" t="s">
        <v>88</v>
      </c>
      <c r="D428" s="192" t="s">
        <v>89</v>
      </c>
      <c r="E428" s="192" t="s">
        <v>84</v>
      </c>
      <c r="F428" s="192">
        <v>1</v>
      </c>
      <c r="G428" s="190">
        <v>14</v>
      </c>
      <c r="H428" s="192">
        <v>3617</v>
      </c>
    </row>
    <row r="429" spans="1:8" x14ac:dyDescent="0.25">
      <c r="A429" s="192">
        <v>91</v>
      </c>
      <c r="B429" s="193">
        <v>45196</v>
      </c>
      <c r="C429" s="192" t="s">
        <v>85</v>
      </c>
      <c r="D429" s="192" t="s">
        <v>90</v>
      </c>
      <c r="E429" s="192" t="s">
        <v>84</v>
      </c>
      <c r="F429" s="192">
        <v>1</v>
      </c>
      <c r="G429" s="190">
        <v>14.8</v>
      </c>
      <c r="H429" s="192">
        <v>3585</v>
      </c>
    </row>
    <row r="430" spans="1:8" x14ac:dyDescent="0.25">
      <c r="A430" s="192">
        <v>92</v>
      </c>
      <c r="B430" s="193">
        <v>45196</v>
      </c>
      <c r="C430" s="192" t="s">
        <v>85</v>
      </c>
      <c r="D430" s="192" t="s">
        <v>87</v>
      </c>
      <c r="E430" s="192" t="s">
        <v>84</v>
      </c>
      <c r="F430" s="192">
        <v>1</v>
      </c>
      <c r="G430" s="190">
        <v>18.899999999999999</v>
      </c>
      <c r="H430" s="192">
        <v>5182</v>
      </c>
    </row>
    <row r="431" spans="1:8" x14ac:dyDescent="0.25">
      <c r="A431" s="192">
        <v>93</v>
      </c>
      <c r="B431" s="193">
        <v>45196</v>
      </c>
      <c r="C431" s="192" t="s">
        <v>85</v>
      </c>
      <c r="D431" s="192" t="s">
        <v>90</v>
      </c>
      <c r="E431" s="192" t="s">
        <v>84</v>
      </c>
      <c r="F431" s="192">
        <v>1</v>
      </c>
      <c r="G431" s="190">
        <v>18.399999999999999</v>
      </c>
      <c r="H431" s="192">
        <v>5188</v>
      </c>
    </row>
    <row r="432" spans="1:8" x14ac:dyDescent="0.25">
      <c r="A432" s="192">
        <v>94</v>
      </c>
      <c r="B432" s="193">
        <v>45196</v>
      </c>
      <c r="C432" s="192" t="s">
        <v>88</v>
      </c>
      <c r="D432" s="192" t="s">
        <v>89</v>
      </c>
      <c r="E432" s="192" t="s">
        <v>84</v>
      </c>
      <c r="F432" s="192">
        <v>1</v>
      </c>
      <c r="G432" s="190">
        <v>16.899999999999999</v>
      </c>
      <c r="H432" s="192">
        <v>3362</v>
      </c>
    </row>
    <row r="433" spans="1:8" x14ac:dyDescent="0.25">
      <c r="A433" s="192">
        <v>95</v>
      </c>
      <c r="B433" s="193">
        <v>45196</v>
      </c>
      <c r="C433" s="192" t="s">
        <v>88</v>
      </c>
      <c r="D433" s="192" t="s">
        <v>89</v>
      </c>
      <c r="E433" s="192" t="s">
        <v>84</v>
      </c>
      <c r="F433" s="192">
        <v>1</v>
      </c>
      <c r="G433" s="190">
        <v>16.3</v>
      </c>
      <c r="H433" s="192">
        <v>3420</v>
      </c>
    </row>
    <row r="434" spans="1:8" x14ac:dyDescent="0.25">
      <c r="A434" s="192">
        <v>96</v>
      </c>
      <c r="B434" s="193">
        <v>45196</v>
      </c>
      <c r="C434" s="192" t="s">
        <v>88</v>
      </c>
      <c r="D434" s="192" t="s">
        <v>89</v>
      </c>
      <c r="E434" s="192" t="s">
        <v>84</v>
      </c>
      <c r="F434" s="192">
        <v>1</v>
      </c>
      <c r="G434" s="190">
        <v>16</v>
      </c>
      <c r="H434" s="192">
        <v>3277</v>
      </c>
    </row>
    <row r="435" spans="1:8" x14ac:dyDescent="0.25">
      <c r="A435" s="192">
        <v>97</v>
      </c>
      <c r="B435" s="193">
        <v>45196</v>
      </c>
      <c r="C435" s="192" t="s">
        <v>85</v>
      </c>
      <c r="D435" s="192" t="s">
        <v>90</v>
      </c>
      <c r="E435" s="192" t="s">
        <v>84</v>
      </c>
      <c r="F435" s="192">
        <v>1</v>
      </c>
      <c r="G435" s="190">
        <v>14.5</v>
      </c>
      <c r="H435" s="192">
        <v>3811</v>
      </c>
    </row>
    <row r="436" spans="1:8" x14ac:dyDescent="0.25">
      <c r="A436" s="192">
        <v>98</v>
      </c>
      <c r="B436" s="193">
        <v>45196</v>
      </c>
      <c r="C436" s="192" t="s">
        <v>82</v>
      </c>
      <c r="D436" s="192" t="s">
        <v>95</v>
      </c>
      <c r="E436" s="192" t="s">
        <v>84</v>
      </c>
      <c r="F436" s="192">
        <v>1</v>
      </c>
      <c r="G436" s="190">
        <v>16.100000000000001</v>
      </c>
      <c r="H436" s="192">
        <v>4888</v>
      </c>
    </row>
    <row r="437" spans="1:8" x14ac:dyDescent="0.25">
      <c r="A437" s="192">
        <v>99</v>
      </c>
      <c r="B437" s="193">
        <v>45196</v>
      </c>
      <c r="C437" s="192" t="s">
        <v>88</v>
      </c>
      <c r="D437" s="192" t="s">
        <v>98</v>
      </c>
      <c r="E437" s="192" t="s">
        <v>84</v>
      </c>
      <c r="F437" s="192">
        <v>1</v>
      </c>
      <c r="G437" s="190">
        <v>16.399999999999999</v>
      </c>
      <c r="H437" s="192">
        <v>5175</v>
      </c>
    </row>
    <row r="438" spans="1:8" x14ac:dyDescent="0.25">
      <c r="A438" s="192">
        <v>100</v>
      </c>
      <c r="B438" s="193">
        <v>45196</v>
      </c>
      <c r="C438" s="192" t="s">
        <v>88</v>
      </c>
      <c r="D438" s="192" t="s">
        <v>98</v>
      </c>
      <c r="E438" s="192" t="s">
        <v>84</v>
      </c>
      <c r="F438" s="192">
        <v>1</v>
      </c>
      <c r="G438" s="190">
        <v>17.600000000000001</v>
      </c>
      <c r="H438" s="192">
        <v>4892</v>
      </c>
    </row>
    <row r="439" spans="1:8" x14ac:dyDescent="0.25">
      <c r="A439" s="192">
        <v>101</v>
      </c>
      <c r="B439" s="193">
        <v>45196</v>
      </c>
      <c r="C439" s="192" t="s">
        <v>88</v>
      </c>
      <c r="D439" s="192" t="s">
        <v>98</v>
      </c>
      <c r="E439" s="192" t="s">
        <v>84</v>
      </c>
      <c r="F439" s="192">
        <v>1</v>
      </c>
      <c r="G439" s="190">
        <v>16.899999999999999</v>
      </c>
      <c r="H439" s="192">
        <v>4900</v>
      </c>
    </row>
    <row r="440" spans="1:8" x14ac:dyDescent="0.25">
      <c r="A440" s="192">
        <v>102</v>
      </c>
      <c r="B440" s="193">
        <v>45196</v>
      </c>
      <c r="C440" s="192" t="s">
        <v>85</v>
      </c>
      <c r="D440" s="192" t="s">
        <v>92</v>
      </c>
      <c r="E440" s="192" t="s">
        <v>84</v>
      </c>
      <c r="F440" s="192">
        <v>1</v>
      </c>
      <c r="G440" s="190">
        <v>17.3</v>
      </c>
      <c r="H440" s="192">
        <v>4943</v>
      </c>
    </row>
    <row r="441" spans="1:8" x14ac:dyDescent="0.25">
      <c r="A441" s="192">
        <v>103</v>
      </c>
      <c r="B441" s="193">
        <v>45197</v>
      </c>
      <c r="C441" s="192" t="s">
        <v>85</v>
      </c>
      <c r="D441" s="192" t="s">
        <v>92</v>
      </c>
      <c r="E441" s="192" t="s">
        <v>84</v>
      </c>
      <c r="F441" s="192">
        <v>1</v>
      </c>
      <c r="G441" s="190">
        <v>14.9</v>
      </c>
      <c r="H441" s="192">
        <v>4954</v>
      </c>
    </row>
    <row r="442" spans="1:8" x14ac:dyDescent="0.25">
      <c r="A442" s="192">
        <v>104</v>
      </c>
      <c r="B442" s="193">
        <v>45197</v>
      </c>
      <c r="C442" s="192" t="s">
        <v>85</v>
      </c>
      <c r="D442" s="192" t="s">
        <v>86</v>
      </c>
      <c r="E442" s="192" t="s">
        <v>84</v>
      </c>
      <c r="F442" s="192">
        <v>1</v>
      </c>
      <c r="G442" s="190">
        <v>15.4</v>
      </c>
      <c r="H442" s="192">
        <v>3613</v>
      </c>
    </row>
    <row r="443" spans="1:8" x14ac:dyDescent="0.25">
      <c r="A443" s="192">
        <v>105</v>
      </c>
      <c r="B443" s="193">
        <v>45202</v>
      </c>
      <c r="C443" s="192" t="s">
        <v>88</v>
      </c>
      <c r="D443" s="192" t="s">
        <v>99</v>
      </c>
      <c r="E443" s="192" t="s">
        <v>84</v>
      </c>
      <c r="F443" s="192">
        <v>1</v>
      </c>
      <c r="G443" s="190">
        <v>12.9</v>
      </c>
      <c r="H443" s="192">
        <v>5000</v>
      </c>
    </row>
    <row r="444" spans="1:8" x14ac:dyDescent="0.25">
      <c r="A444" s="192">
        <v>106</v>
      </c>
      <c r="B444" s="193">
        <v>45202</v>
      </c>
      <c r="C444" s="192" t="s">
        <v>88</v>
      </c>
      <c r="D444" s="192" t="s">
        <v>99</v>
      </c>
      <c r="E444" s="192" t="s">
        <v>84</v>
      </c>
      <c r="F444" s="192">
        <v>1</v>
      </c>
      <c r="G444" s="190">
        <v>17.899999999999999</v>
      </c>
      <c r="H444" s="192">
        <v>5091</v>
      </c>
    </row>
    <row r="445" spans="1:8" x14ac:dyDescent="0.25">
      <c r="A445" s="192">
        <v>107</v>
      </c>
      <c r="B445" s="193">
        <v>45202</v>
      </c>
      <c r="C445" s="192" t="s">
        <v>88</v>
      </c>
      <c r="D445" s="192" t="s">
        <v>89</v>
      </c>
      <c r="E445" s="192" t="s">
        <v>84</v>
      </c>
      <c r="F445" s="192">
        <v>1</v>
      </c>
      <c r="G445" s="190">
        <v>14.2</v>
      </c>
      <c r="H445" s="192">
        <v>5079</v>
      </c>
    </row>
    <row r="446" spans="1:8" x14ac:dyDescent="0.25">
      <c r="A446" s="192">
        <v>108</v>
      </c>
      <c r="B446" s="193">
        <v>45202</v>
      </c>
      <c r="C446" s="192" t="s">
        <v>88</v>
      </c>
      <c r="D446" s="192" t="s">
        <v>89</v>
      </c>
      <c r="E446" s="192" t="s">
        <v>84</v>
      </c>
      <c r="F446" s="192">
        <v>1</v>
      </c>
      <c r="G446" s="190">
        <v>16.600000000000001</v>
      </c>
      <c r="H446" s="192">
        <v>5024</v>
      </c>
    </row>
    <row r="447" spans="1:8" x14ac:dyDescent="0.25">
      <c r="A447" s="192">
        <v>109</v>
      </c>
      <c r="B447" s="193">
        <v>45202</v>
      </c>
      <c r="C447" s="192" t="s">
        <v>88</v>
      </c>
      <c r="D447" s="192" t="s">
        <v>89</v>
      </c>
      <c r="E447" s="192" t="s">
        <v>84</v>
      </c>
      <c r="F447" s="192">
        <v>1</v>
      </c>
      <c r="G447" s="190">
        <v>17</v>
      </c>
      <c r="H447" s="192">
        <v>5036</v>
      </c>
    </row>
    <row r="448" spans="1:8" x14ac:dyDescent="0.25">
      <c r="A448" s="192">
        <v>110</v>
      </c>
      <c r="B448" s="193">
        <v>45202</v>
      </c>
      <c r="C448" s="192" t="s">
        <v>88</v>
      </c>
      <c r="D448" s="192" t="s">
        <v>89</v>
      </c>
      <c r="E448" s="192" t="s">
        <v>84</v>
      </c>
      <c r="F448" s="192">
        <v>1</v>
      </c>
      <c r="G448" s="190">
        <v>16.399999999999999</v>
      </c>
      <c r="H448" s="192">
        <v>4962</v>
      </c>
    </row>
    <row r="449" spans="1:8" x14ac:dyDescent="0.25">
      <c r="A449" s="192">
        <v>111</v>
      </c>
      <c r="B449" s="193">
        <v>45202</v>
      </c>
      <c r="C449" s="192" t="s">
        <v>88</v>
      </c>
      <c r="D449" s="192" t="s">
        <v>89</v>
      </c>
      <c r="E449" s="192" t="s">
        <v>84</v>
      </c>
      <c r="F449" s="192">
        <v>1</v>
      </c>
      <c r="G449" s="190">
        <v>16.8</v>
      </c>
      <c r="H449" s="192">
        <v>5005</v>
      </c>
    </row>
    <row r="450" spans="1:8" x14ac:dyDescent="0.25">
      <c r="A450" s="192">
        <v>112</v>
      </c>
      <c r="B450" s="193">
        <v>45202</v>
      </c>
      <c r="C450" s="192" t="s">
        <v>88</v>
      </c>
      <c r="D450" s="192" t="s">
        <v>89</v>
      </c>
      <c r="E450" s="192" t="s">
        <v>84</v>
      </c>
      <c r="F450" s="192">
        <v>1</v>
      </c>
      <c r="G450" s="190">
        <v>18</v>
      </c>
      <c r="H450" s="192">
        <v>4974</v>
      </c>
    </row>
    <row r="451" spans="1:8" x14ac:dyDescent="0.25">
      <c r="A451" s="192">
        <v>113</v>
      </c>
      <c r="B451" s="193">
        <v>45202</v>
      </c>
      <c r="C451" s="192" t="s">
        <v>88</v>
      </c>
      <c r="D451" s="192" t="s">
        <v>91</v>
      </c>
      <c r="E451" s="192" t="s">
        <v>84</v>
      </c>
      <c r="F451" s="192">
        <v>1</v>
      </c>
      <c r="G451" s="190">
        <v>15</v>
      </c>
      <c r="H451" s="192">
        <v>4960</v>
      </c>
    </row>
    <row r="452" spans="1:8" x14ac:dyDescent="0.25">
      <c r="A452" s="192">
        <v>114</v>
      </c>
      <c r="B452" s="193">
        <v>45202</v>
      </c>
      <c r="C452" s="192" t="s">
        <v>85</v>
      </c>
      <c r="D452" s="192" t="s">
        <v>90</v>
      </c>
      <c r="E452" s="192" t="s">
        <v>84</v>
      </c>
      <c r="F452" s="192">
        <v>1</v>
      </c>
      <c r="G452" s="190">
        <v>16.8</v>
      </c>
      <c r="H452" s="192">
        <v>4958</v>
      </c>
    </row>
    <row r="453" spans="1:8" x14ac:dyDescent="0.25">
      <c r="A453" s="192">
        <v>115</v>
      </c>
      <c r="B453" s="193">
        <v>45202</v>
      </c>
      <c r="C453" s="192" t="s">
        <v>85</v>
      </c>
      <c r="D453" s="192" t="s">
        <v>90</v>
      </c>
      <c r="E453" s="192" t="s">
        <v>84</v>
      </c>
      <c r="F453" s="192">
        <v>1</v>
      </c>
      <c r="G453" s="190">
        <v>16.5</v>
      </c>
      <c r="H453" s="192">
        <v>4997</v>
      </c>
    </row>
    <row r="454" spans="1:8" x14ac:dyDescent="0.25">
      <c r="A454" s="192">
        <v>116</v>
      </c>
      <c r="B454" s="193">
        <v>45202</v>
      </c>
      <c r="C454" s="192" t="s">
        <v>85</v>
      </c>
      <c r="D454" s="192" t="s">
        <v>87</v>
      </c>
      <c r="E454" s="192" t="s">
        <v>84</v>
      </c>
      <c r="F454" s="192">
        <v>1</v>
      </c>
      <c r="G454" s="190">
        <v>16.600000000000001</v>
      </c>
      <c r="H454" s="192">
        <v>4980</v>
      </c>
    </row>
    <row r="455" spans="1:8" x14ac:dyDescent="0.25">
      <c r="A455" s="192">
        <v>117</v>
      </c>
      <c r="B455" s="193">
        <v>45202</v>
      </c>
      <c r="C455" s="192" t="s">
        <v>88</v>
      </c>
      <c r="D455" s="192" t="s">
        <v>100</v>
      </c>
      <c r="E455" s="192" t="s">
        <v>84</v>
      </c>
      <c r="F455" s="192">
        <v>1</v>
      </c>
      <c r="G455" s="190">
        <v>18.100000000000001</v>
      </c>
      <c r="H455" s="192">
        <v>4965</v>
      </c>
    </row>
    <row r="456" spans="1:8" x14ac:dyDescent="0.25">
      <c r="A456" s="192">
        <v>118</v>
      </c>
      <c r="B456" s="193">
        <v>45202</v>
      </c>
      <c r="C456" s="192" t="s">
        <v>88</v>
      </c>
      <c r="D456" s="192" t="s">
        <v>100</v>
      </c>
      <c r="E456" s="192" t="s">
        <v>84</v>
      </c>
      <c r="F456" s="192">
        <v>1</v>
      </c>
      <c r="G456" s="190">
        <v>17</v>
      </c>
      <c r="H456" s="192">
        <v>4930</v>
      </c>
    </row>
    <row r="457" spans="1:8" x14ac:dyDescent="0.25">
      <c r="A457" s="192">
        <v>119</v>
      </c>
      <c r="B457" s="193">
        <v>45202</v>
      </c>
      <c r="C457" s="192" t="s">
        <v>85</v>
      </c>
      <c r="D457" s="192" t="s">
        <v>92</v>
      </c>
      <c r="E457" s="192" t="s">
        <v>84</v>
      </c>
      <c r="F457" s="192">
        <v>1</v>
      </c>
      <c r="G457" s="190">
        <v>17.3</v>
      </c>
      <c r="H457" s="192">
        <v>4973</v>
      </c>
    </row>
    <row r="458" spans="1:8" x14ac:dyDescent="0.25">
      <c r="A458" s="192">
        <v>120</v>
      </c>
      <c r="B458" s="193">
        <v>45202</v>
      </c>
      <c r="C458" s="192" t="s">
        <v>85</v>
      </c>
      <c r="D458" s="192" t="s">
        <v>92</v>
      </c>
      <c r="E458" s="192" t="s">
        <v>84</v>
      </c>
      <c r="F458" s="192">
        <v>1</v>
      </c>
      <c r="G458" s="190">
        <v>17.600000000000001</v>
      </c>
      <c r="H458" s="192">
        <v>4970</v>
      </c>
    </row>
    <row r="459" spans="1:8" x14ac:dyDescent="0.25">
      <c r="A459" s="192">
        <v>121</v>
      </c>
      <c r="B459" s="193">
        <v>45202</v>
      </c>
      <c r="C459" s="192" t="s">
        <v>85</v>
      </c>
      <c r="D459" s="192" t="s">
        <v>92</v>
      </c>
      <c r="E459" s="192" t="s">
        <v>84</v>
      </c>
      <c r="F459" s="192">
        <v>1</v>
      </c>
      <c r="G459" s="190">
        <v>17.399999999999999</v>
      </c>
      <c r="H459" s="192">
        <v>4967</v>
      </c>
    </row>
    <row r="460" spans="1:8" x14ac:dyDescent="0.25">
      <c r="A460" s="192">
        <v>122</v>
      </c>
      <c r="B460" s="193">
        <v>45202</v>
      </c>
      <c r="C460" s="192" t="s">
        <v>85</v>
      </c>
      <c r="D460" s="192" t="s">
        <v>92</v>
      </c>
      <c r="E460" s="192" t="s">
        <v>84</v>
      </c>
      <c r="F460" s="192">
        <v>1</v>
      </c>
      <c r="G460" s="190">
        <v>16.600000000000001</v>
      </c>
      <c r="H460" s="192">
        <v>4989</v>
      </c>
    </row>
    <row r="461" spans="1:8" x14ac:dyDescent="0.25">
      <c r="A461" s="192">
        <v>123</v>
      </c>
      <c r="B461" s="193">
        <v>45202</v>
      </c>
      <c r="C461" s="192" t="s">
        <v>88</v>
      </c>
      <c r="D461" s="192" t="s">
        <v>89</v>
      </c>
      <c r="E461" s="192" t="s">
        <v>84</v>
      </c>
      <c r="F461" s="192">
        <v>1</v>
      </c>
      <c r="G461" s="190">
        <v>16.899999999999999</v>
      </c>
      <c r="H461" s="192">
        <v>4983</v>
      </c>
    </row>
    <row r="462" spans="1:8" x14ac:dyDescent="0.25">
      <c r="A462" s="192">
        <v>124</v>
      </c>
      <c r="B462" s="193">
        <v>45202</v>
      </c>
      <c r="C462" s="192" t="s">
        <v>85</v>
      </c>
      <c r="D462" s="192" t="s">
        <v>87</v>
      </c>
      <c r="E462" s="192" t="s">
        <v>84</v>
      </c>
      <c r="F462" s="192">
        <v>1</v>
      </c>
      <c r="G462" s="190">
        <v>16.7</v>
      </c>
      <c r="H462" s="192">
        <v>4959</v>
      </c>
    </row>
    <row r="463" spans="1:8" x14ac:dyDescent="0.25">
      <c r="A463" s="192">
        <v>125</v>
      </c>
      <c r="B463" s="193">
        <v>45202</v>
      </c>
      <c r="C463" s="192" t="s">
        <v>85</v>
      </c>
      <c r="D463" s="192" t="s">
        <v>87</v>
      </c>
      <c r="E463" s="192" t="s">
        <v>84</v>
      </c>
      <c r="F463" s="192">
        <v>1</v>
      </c>
      <c r="G463" s="190">
        <v>16.399999999999999</v>
      </c>
      <c r="H463" s="192">
        <v>4991</v>
      </c>
    </row>
    <row r="464" spans="1:8" x14ac:dyDescent="0.25">
      <c r="A464" s="192">
        <v>126</v>
      </c>
      <c r="B464" s="193">
        <v>45202</v>
      </c>
      <c r="C464" s="192" t="s">
        <v>85</v>
      </c>
      <c r="D464" s="192" t="s">
        <v>87</v>
      </c>
      <c r="E464" s="192" t="s">
        <v>84</v>
      </c>
      <c r="F464" s="192">
        <v>1</v>
      </c>
      <c r="G464" s="190">
        <v>17.7</v>
      </c>
      <c r="H464" s="192">
        <v>4977</v>
      </c>
    </row>
    <row r="465" spans="1:8" x14ac:dyDescent="0.25">
      <c r="A465" s="192">
        <v>127</v>
      </c>
      <c r="B465" s="193">
        <v>45202</v>
      </c>
      <c r="C465" s="192" t="s">
        <v>85</v>
      </c>
      <c r="D465" s="192" t="s">
        <v>87</v>
      </c>
      <c r="E465" s="192" t="s">
        <v>84</v>
      </c>
      <c r="F465" s="192">
        <v>1</v>
      </c>
      <c r="G465" s="190">
        <v>16.600000000000001</v>
      </c>
      <c r="H465" s="192">
        <v>4828</v>
      </c>
    </row>
    <row r="466" spans="1:8" x14ac:dyDescent="0.25">
      <c r="A466" s="192">
        <v>128</v>
      </c>
      <c r="B466" s="193">
        <v>45202</v>
      </c>
      <c r="C466" s="192" t="s">
        <v>88</v>
      </c>
      <c r="D466" s="192" t="s">
        <v>99</v>
      </c>
      <c r="E466" s="192" t="s">
        <v>84</v>
      </c>
      <c r="F466" s="192">
        <v>1</v>
      </c>
      <c r="G466" s="190">
        <v>17</v>
      </c>
      <c r="H466" s="192">
        <v>4972</v>
      </c>
    </row>
    <row r="467" spans="1:8" x14ac:dyDescent="0.25">
      <c r="A467" s="192">
        <v>129</v>
      </c>
      <c r="B467" s="193">
        <v>45203</v>
      </c>
      <c r="C467" s="192" t="s">
        <v>85</v>
      </c>
      <c r="D467" s="192" t="s">
        <v>87</v>
      </c>
      <c r="E467" s="192" t="s">
        <v>84</v>
      </c>
      <c r="F467" s="192">
        <v>1</v>
      </c>
      <c r="G467" s="190">
        <v>17.600000000000001</v>
      </c>
      <c r="H467" s="192">
        <v>5035</v>
      </c>
    </row>
    <row r="468" spans="1:8" x14ac:dyDescent="0.25">
      <c r="A468" s="192">
        <v>130</v>
      </c>
      <c r="B468" s="193">
        <v>45203</v>
      </c>
      <c r="C468" s="192" t="s">
        <v>85</v>
      </c>
      <c r="D468" s="192" t="s">
        <v>87</v>
      </c>
      <c r="E468" s="192" t="s">
        <v>84</v>
      </c>
      <c r="F468" s="192">
        <v>1</v>
      </c>
      <c r="G468" s="190">
        <v>17.600000000000001</v>
      </c>
      <c r="H468" s="192">
        <v>5012</v>
      </c>
    </row>
    <row r="469" spans="1:8" x14ac:dyDescent="0.25">
      <c r="A469" s="192">
        <v>131</v>
      </c>
      <c r="B469" s="193">
        <v>45203</v>
      </c>
      <c r="C469" s="192" t="s">
        <v>85</v>
      </c>
      <c r="D469" s="192" t="s">
        <v>87</v>
      </c>
      <c r="E469" s="192" t="s">
        <v>84</v>
      </c>
      <c r="F469" s="192">
        <v>1</v>
      </c>
      <c r="G469" s="190">
        <v>16.899999999999999</v>
      </c>
      <c r="H469" s="192">
        <v>4969</v>
      </c>
    </row>
    <row r="470" spans="1:8" x14ac:dyDescent="0.25">
      <c r="A470" s="192">
        <v>132</v>
      </c>
      <c r="B470" s="193">
        <v>45203</v>
      </c>
      <c r="C470" s="192" t="s">
        <v>85</v>
      </c>
      <c r="D470" s="192" t="s">
        <v>87</v>
      </c>
      <c r="E470" s="192" t="s">
        <v>84</v>
      </c>
      <c r="F470" s="192">
        <v>1</v>
      </c>
      <c r="G470" s="190">
        <v>16.399999999999999</v>
      </c>
      <c r="H470" s="192">
        <v>5019</v>
      </c>
    </row>
    <row r="471" spans="1:8" x14ac:dyDescent="0.25">
      <c r="A471" s="192">
        <v>133</v>
      </c>
      <c r="B471" s="193">
        <v>45203</v>
      </c>
      <c r="C471" s="192" t="s">
        <v>88</v>
      </c>
      <c r="D471" s="192" t="s">
        <v>89</v>
      </c>
      <c r="E471" s="192" t="s">
        <v>84</v>
      </c>
      <c r="F471" s="192">
        <v>1</v>
      </c>
      <c r="G471" s="190">
        <v>11.6</v>
      </c>
      <c r="H471" s="192">
        <v>4993</v>
      </c>
    </row>
    <row r="472" spans="1:8" x14ac:dyDescent="0.25">
      <c r="A472" s="192">
        <v>134</v>
      </c>
      <c r="B472" s="193">
        <v>45203</v>
      </c>
      <c r="C472" s="192" t="s">
        <v>88</v>
      </c>
      <c r="D472" s="192" t="s">
        <v>89</v>
      </c>
      <c r="E472" s="192" t="s">
        <v>84</v>
      </c>
      <c r="F472" s="192">
        <v>1</v>
      </c>
      <c r="G472" s="190">
        <v>17.2</v>
      </c>
      <c r="H472" s="192">
        <v>5020</v>
      </c>
    </row>
    <row r="473" spans="1:8" x14ac:dyDescent="0.25">
      <c r="A473" s="192">
        <v>135</v>
      </c>
      <c r="B473" s="193">
        <v>45203</v>
      </c>
      <c r="C473" s="192" t="s">
        <v>88</v>
      </c>
      <c r="D473" s="192" t="s">
        <v>99</v>
      </c>
      <c r="E473" s="192" t="s">
        <v>84</v>
      </c>
      <c r="F473" s="192">
        <v>1</v>
      </c>
      <c r="G473" s="190">
        <v>16.5</v>
      </c>
      <c r="H473" s="192">
        <v>5015</v>
      </c>
    </row>
    <row r="474" spans="1:8" x14ac:dyDescent="0.25">
      <c r="A474" s="192">
        <v>136</v>
      </c>
      <c r="B474" s="193">
        <v>45203</v>
      </c>
      <c r="C474" s="192" t="s">
        <v>88</v>
      </c>
      <c r="D474" s="192" t="s">
        <v>99</v>
      </c>
      <c r="E474" s="192" t="s">
        <v>84</v>
      </c>
      <c r="F474" s="192">
        <v>1</v>
      </c>
      <c r="G474" s="190">
        <v>16.7</v>
      </c>
      <c r="H474" s="192">
        <v>4976</v>
      </c>
    </row>
    <row r="475" spans="1:8" x14ac:dyDescent="0.25">
      <c r="A475" s="192">
        <v>137</v>
      </c>
      <c r="B475" s="193">
        <v>45203</v>
      </c>
      <c r="C475" s="192" t="s">
        <v>88</v>
      </c>
      <c r="D475" s="192" t="s">
        <v>99</v>
      </c>
      <c r="E475" s="192" t="s">
        <v>84</v>
      </c>
      <c r="F475" s="192">
        <v>1</v>
      </c>
      <c r="G475" s="190">
        <v>16.2</v>
      </c>
      <c r="H475" s="192">
        <v>4998</v>
      </c>
    </row>
    <row r="476" spans="1:8" x14ac:dyDescent="0.25">
      <c r="A476" s="192">
        <v>138</v>
      </c>
      <c r="B476" s="193">
        <v>45203</v>
      </c>
      <c r="C476" s="192" t="s">
        <v>88</v>
      </c>
      <c r="D476" s="192" t="s">
        <v>100</v>
      </c>
      <c r="E476" s="192" t="s">
        <v>84</v>
      </c>
      <c r="F476" s="192">
        <v>1</v>
      </c>
      <c r="G476" s="190">
        <v>17.2</v>
      </c>
      <c r="H476" s="192">
        <v>5009</v>
      </c>
    </row>
    <row r="477" spans="1:8" x14ac:dyDescent="0.25">
      <c r="A477" s="192">
        <v>139</v>
      </c>
      <c r="B477" s="193">
        <v>45203</v>
      </c>
      <c r="C477" s="192" t="s">
        <v>88</v>
      </c>
      <c r="D477" s="192" t="s">
        <v>100</v>
      </c>
      <c r="E477" s="192" t="s">
        <v>84</v>
      </c>
      <c r="F477" s="192">
        <v>1</v>
      </c>
      <c r="G477" s="190">
        <v>16.899999999999999</v>
      </c>
      <c r="H477" s="192">
        <v>5026</v>
      </c>
    </row>
    <row r="478" spans="1:8" x14ac:dyDescent="0.25">
      <c r="A478" s="192">
        <v>140</v>
      </c>
      <c r="B478" s="193">
        <v>45203</v>
      </c>
      <c r="C478" s="192" t="s">
        <v>88</v>
      </c>
      <c r="D478" s="192" t="s">
        <v>100</v>
      </c>
      <c r="E478" s="192" t="s">
        <v>84</v>
      </c>
      <c r="F478" s="192">
        <v>1</v>
      </c>
      <c r="G478" s="190">
        <v>16.600000000000001</v>
      </c>
      <c r="H478" s="192">
        <v>5038</v>
      </c>
    </row>
    <row r="479" spans="1:8" x14ac:dyDescent="0.25">
      <c r="A479" s="192">
        <v>141</v>
      </c>
      <c r="B479" s="193">
        <v>45203</v>
      </c>
      <c r="C479" s="192" t="s">
        <v>85</v>
      </c>
      <c r="D479" s="192" t="s">
        <v>90</v>
      </c>
      <c r="E479" s="192" t="s">
        <v>84</v>
      </c>
      <c r="F479" s="192">
        <v>1</v>
      </c>
      <c r="G479" s="190">
        <v>16.899999999999999</v>
      </c>
      <c r="H479" s="192">
        <v>4999</v>
      </c>
    </row>
    <row r="480" spans="1:8" x14ac:dyDescent="0.25">
      <c r="A480" s="192">
        <v>142</v>
      </c>
      <c r="B480" s="193">
        <v>45203</v>
      </c>
      <c r="C480" s="192" t="s">
        <v>85</v>
      </c>
      <c r="D480" s="192" t="s">
        <v>90</v>
      </c>
      <c r="E480" s="192" t="s">
        <v>84</v>
      </c>
      <c r="F480" s="192">
        <v>1</v>
      </c>
      <c r="G480" s="190">
        <v>16.8</v>
      </c>
      <c r="H480" s="192">
        <v>5027</v>
      </c>
    </row>
    <row r="481" spans="1:8" x14ac:dyDescent="0.25">
      <c r="A481" s="192">
        <v>143</v>
      </c>
      <c r="B481" s="193">
        <v>45203</v>
      </c>
      <c r="C481" s="192" t="s">
        <v>85</v>
      </c>
      <c r="D481" s="192" t="s">
        <v>86</v>
      </c>
      <c r="E481" s="192" t="s">
        <v>84</v>
      </c>
      <c r="F481" s="192">
        <v>1</v>
      </c>
      <c r="G481" s="190">
        <v>15.9</v>
      </c>
      <c r="H481" s="192">
        <v>5017</v>
      </c>
    </row>
    <row r="482" spans="1:8" x14ac:dyDescent="0.25">
      <c r="A482" s="192">
        <v>144</v>
      </c>
      <c r="B482" s="193">
        <v>45203</v>
      </c>
      <c r="C482" s="192" t="s">
        <v>85</v>
      </c>
      <c r="D482" s="192" t="s">
        <v>90</v>
      </c>
      <c r="E482" s="192" t="s">
        <v>84</v>
      </c>
      <c r="F482" s="192">
        <v>1</v>
      </c>
      <c r="G482" s="190">
        <v>16</v>
      </c>
      <c r="H482" s="192">
        <v>5021</v>
      </c>
    </row>
    <row r="483" spans="1:8" x14ac:dyDescent="0.25">
      <c r="A483" s="192">
        <v>145</v>
      </c>
      <c r="B483" s="193">
        <v>45203</v>
      </c>
      <c r="C483" s="192" t="s">
        <v>85</v>
      </c>
      <c r="D483" s="192" t="s">
        <v>90</v>
      </c>
      <c r="E483" s="192" t="s">
        <v>84</v>
      </c>
      <c r="F483" s="192">
        <v>1</v>
      </c>
      <c r="G483" s="190">
        <v>16.600000000000001</v>
      </c>
      <c r="H483" s="192">
        <v>5002</v>
      </c>
    </row>
    <row r="484" spans="1:8" x14ac:dyDescent="0.25">
      <c r="A484" s="192">
        <v>146</v>
      </c>
      <c r="B484" s="193">
        <v>45203</v>
      </c>
      <c r="C484" s="192" t="s">
        <v>88</v>
      </c>
      <c r="D484" s="192" t="s">
        <v>101</v>
      </c>
      <c r="E484" s="192" t="s">
        <v>84</v>
      </c>
      <c r="F484" s="192">
        <v>1</v>
      </c>
      <c r="G484" s="190">
        <v>15.4</v>
      </c>
      <c r="H484" s="192">
        <v>4961</v>
      </c>
    </row>
    <row r="485" spans="1:8" x14ac:dyDescent="0.25">
      <c r="A485" s="192">
        <v>147</v>
      </c>
      <c r="B485" s="193">
        <v>45203</v>
      </c>
      <c r="C485" s="192" t="s">
        <v>88</v>
      </c>
      <c r="D485" s="192" t="s">
        <v>101</v>
      </c>
      <c r="E485" s="192" t="s">
        <v>84</v>
      </c>
      <c r="F485" s="192">
        <v>1</v>
      </c>
      <c r="G485" s="190">
        <v>14.8</v>
      </c>
      <c r="H485" s="192">
        <v>5025</v>
      </c>
    </row>
    <row r="486" spans="1:8" x14ac:dyDescent="0.25">
      <c r="A486" s="192">
        <v>148</v>
      </c>
      <c r="B486" s="193">
        <v>45203</v>
      </c>
      <c r="C486" s="192" t="s">
        <v>88</v>
      </c>
      <c r="D486" s="192" t="s">
        <v>102</v>
      </c>
      <c r="E486" s="192" t="s">
        <v>84</v>
      </c>
      <c r="F486" s="192">
        <v>1</v>
      </c>
      <c r="G486" s="190">
        <v>16.3</v>
      </c>
      <c r="H486" s="192">
        <v>5014</v>
      </c>
    </row>
    <row r="487" spans="1:8" x14ac:dyDescent="0.25">
      <c r="A487" s="192">
        <v>149</v>
      </c>
      <c r="B487" s="193">
        <v>45203</v>
      </c>
      <c r="C487" s="192" t="s">
        <v>88</v>
      </c>
      <c r="D487" s="192" t="s">
        <v>102</v>
      </c>
      <c r="E487" s="192" t="s">
        <v>84</v>
      </c>
      <c r="F487" s="192">
        <v>1</v>
      </c>
      <c r="G487" s="190">
        <v>15.9</v>
      </c>
      <c r="H487" s="192">
        <v>4975</v>
      </c>
    </row>
    <row r="488" spans="1:8" x14ac:dyDescent="0.25">
      <c r="A488" s="192">
        <v>150</v>
      </c>
      <c r="B488" s="193">
        <v>45203</v>
      </c>
      <c r="C488" s="192" t="s">
        <v>85</v>
      </c>
      <c r="D488" s="192" t="s">
        <v>86</v>
      </c>
      <c r="E488" s="192" t="s">
        <v>84</v>
      </c>
      <c r="F488" s="192">
        <v>1</v>
      </c>
      <c r="G488" s="190">
        <v>17.7</v>
      </c>
      <c r="H488" s="192">
        <v>5029</v>
      </c>
    </row>
    <row r="489" spans="1:8" x14ac:dyDescent="0.25">
      <c r="A489" s="192">
        <v>151</v>
      </c>
      <c r="B489" s="193">
        <v>45203</v>
      </c>
      <c r="C489" s="192" t="s">
        <v>85</v>
      </c>
      <c r="D489" s="192" t="s">
        <v>86</v>
      </c>
      <c r="E489" s="192" t="s">
        <v>84</v>
      </c>
      <c r="F489" s="192">
        <v>1</v>
      </c>
      <c r="G489" s="190">
        <v>16.8</v>
      </c>
      <c r="H489" s="192">
        <v>5003</v>
      </c>
    </row>
    <row r="490" spans="1:8" x14ac:dyDescent="0.25">
      <c r="A490" s="192">
        <v>152</v>
      </c>
      <c r="B490" s="193">
        <v>45203</v>
      </c>
      <c r="C490" s="192" t="s">
        <v>85</v>
      </c>
      <c r="D490" s="192" t="s">
        <v>92</v>
      </c>
      <c r="E490" s="192" t="s">
        <v>84</v>
      </c>
      <c r="F490" s="192">
        <v>1</v>
      </c>
      <c r="G490" s="190">
        <v>17.5</v>
      </c>
      <c r="H490" s="192">
        <v>5001</v>
      </c>
    </row>
    <row r="491" spans="1:8" x14ac:dyDescent="0.25">
      <c r="A491" s="192">
        <v>153</v>
      </c>
      <c r="B491" s="193">
        <v>45203</v>
      </c>
      <c r="C491" s="192" t="s">
        <v>85</v>
      </c>
      <c r="D491" s="192" t="s">
        <v>87</v>
      </c>
      <c r="E491" s="192" t="s">
        <v>84</v>
      </c>
      <c r="F491" s="192">
        <v>1</v>
      </c>
      <c r="G491" s="190">
        <v>15.4</v>
      </c>
      <c r="H491" s="192">
        <v>5041</v>
      </c>
    </row>
    <row r="492" spans="1:8" x14ac:dyDescent="0.25">
      <c r="A492" s="192">
        <v>154</v>
      </c>
      <c r="B492" s="193">
        <v>45203</v>
      </c>
      <c r="C492" s="192" t="s">
        <v>85</v>
      </c>
      <c r="D492" s="192" t="s">
        <v>87</v>
      </c>
      <c r="E492" s="192" t="s">
        <v>84</v>
      </c>
      <c r="F492" s="192">
        <v>1</v>
      </c>
      <c r="G492" s="190">
        <v>16.100000000000001</v>
      </c>
      <c r="H492" s="192">
        <v>4923</v>
      </c>
    </row>
    <row r="493" spans="1:8" x14ac:dyDescent="0.25">
      <c r="A493" s="192">
        <v>155</v>
      </c>
      <c r="B493" s="193">
        <v>45203</v>
      </c>
      <c r="C493" s="192" t="s">
        <v>85</v>
      </c>
      <c r="D493" s="192" t="s">
        <v>87</v>
      </c>
      <c r="E493" s="192" t="s">
        <v>84</v>
      </c>
      <c r="F493" s="192">
        <v>1</v>
      </c>
      <c r="G493" s="190">
        <v>16.8</v>
      </c>
      <c r="H493" s="192">
        <v>5082</v>
      </c>
    </row>
    <row r="494" spans="1:8" x14ac:dyDescent="0.25">
      <c r="A494" s="192">
        <v>156</v>
      </c>
      <c r="B494" s="193">
        <v>45203</v>
      </c>
      <c r="C494" s="192" t="s">
        <v>85</v>
      </c>
      <c r="D494" s="192" t="s">
        <v>90</v>
      </c>
      <c r="E494" s="192" t="s">
        <v>84</v>
      </c>
      <c r="F494" s="192">
        <v>1</v>
      </c>
      <c r="G494" s="190">
        <v>14.7</v>
      </c>
      <c r="H494" s="192">
        <v>5034</v>
      </c>
    </row>
    <row r="495" spans="1:8" x14ac:dyDescent="0.25">
      <c r="A495" s="192">
        <v>157</v>
      </c>
      <c r="B495" s="193">
        <v>45203</v>
      </c>
      <c r="C495" s="192" t="s">
        <v>85</v>
      </c>
      <c r="D495" s="192" t="s">
        <v>90</v>
      </c>
      <c r="E495" s="192" t="s">
        <v>84</v>
      </c>
      <c r="F495" s="192">
        <v>1</v>
      </c>
      <c r="G495" s="190">
        <v>14.5</v>
      </c>
      <c r="H495" s="192">
        <v>4926</v>
      </c>
    </row>
    <row r="496" spans="1:8" x14ac:dyDescent="0.25">
      <c r="A496" s="192">
        <v>158</v>
      </c>
      <c r="B496" s="193">
        <v>45203</v>
      </c>
      <c r="C496" s="192" t="s">
        <v>85</v>
      </c>
      <c r="D496" s="192" t="s">
        <v>92</v>
      </c>
      <c r="E496" s="192" t="s">
        <v>84</v>
      </c>
      <c r="F496" s="192">
        <v>1</v>
      </c>
      <c r="G496" s="190">
        <v>15.9</v>
      </c>
      <c r="H496" s="192">
        <v>4952</v>
      </c>
    </row>
    <row r="497" spans="1:8" x14ac:dyDescent="0.25">
      <c r="A497" s="192">
        <v>159</v>
      </c>
      <c r="B497" s="193">
        <v>45203</v>
      </c>
      <c r="C497" s="192" t="s">
        <v>88</v>
      </c>
      <c r="D497" s="192" t="s">
        <v>89</v>
      </c>
      <c r="E497" s="192" t="s">
        <v>84</v>
      </c>
      <c r="F497" s="192">
        <v>1</v>
      </c>
      <c r="G497" s="190">
        <v>16.899999999999999</v>
      </c>
      <c r="H497" s="192">
        <v>5044</v>
      </c>
    </row>
    <row r="498" spans="1:8" x14ac:dyDescent="0.25">
      <c r="A498" s="192">
        <v>160</v>
      </c>
      <c r="B498" s="193">
        <v>45203</v>
      </c>
      <c r="C498" s="192" t="s">
        <v>88</v>
      </c>
      <c r="D498" s="192" t="s">
        <v>89</v>
      </c>
      <c r="E498" s="192" t="s">
        <v>84</v>
      </c>
      <c r="F498" s="192">
        <v>1</v>
      </c>
      <c r="G498" s="190">
        <v>16</v>
      </c>
      <c r="H498" s="192">
        <v>4932</v>
      </c>
    </row>
    <row r="499" spans="1:8" x14ac:dyDescent="0.25">
      <c r="A499" s="192" t="s">
        <v>203</v>
      </c>
      <c r="B499" s="193">
        <v>45204</v>
      </c>
      <c r="C499" s="192" t="s">
        <v>88</v>
      </c>
      <c r="D499" s="192" t="s">
        <v>99</v>
      </c>
      <c r="E499" s="192" t="s">
        <v>84</v>
      </c>
      <c r="F499" s="192">
        <v>1</v>
      </c>
      <c r="G499" s="190">
        <v>17</v>
      </c>
      <c r="H499" s="192">
        <v>5075</v>
      </c>
    </row>
    <row r="500" spans="1:8" x14ac:dyDescent="0.25">
      <c r="A500" s="192">
        <v>162</v>
      </c>
      <c r="B500" s="193">
        <v>45204</v>
      </c>
      <c r="C500" s="192" t="s">
        <v>85</v>
      </c>
      <c r="D500" s="192" t="s">
        <v>87</v>
      </c>
      <c r="E500" s="192" t="s">
        <v>84</v>
      </c>
      <c r="F500" s="192">
        <v>1</v>
      </c>
      <c r="G500" s="190">
        <v>18.100000000000001</v>
      </c>
      <c r="H500" s="192">
        <v>5084</v>
      </c>
    </row>
    <row r="501" spans="1:8" x14ac:dyDescent="0.25">
      <c r="A501" s="192">
        <v>163</v>
      </c>
      <c r="B501" s="193">
        <v>45204</v>
      </c>
      <c r="C501" s="192" t="s">
        <v>85</v>
      </c>
      <c r="D501" s="192" t="s">
        <v>87</v>
      </c>
      <c r="E501" s="192" t="s">
        <v>84</v>
      </c>
      <c r="F501" s="192">
        <v>1</v>
      </c>
      <c r="G501" s="190">
        <v>16.5</v>
      </c>
      <c r="H501" s="192">
        <v>5037</v>
      </c>
    </row>
    <row r="502" spans="1:8" x14ac:dyDescent="0.25">
      <c r="A502" s="192">
        <v>164</v>
      </c>
      <c r="B502" s="193">
        <v>45204</v>
      </c>
      <c r="C502" s="192" t="s">
        <v>85</v>
      </c>
      <c r="D502" s="192" t="s">
        <v>87</v>
      </c>
      <c r="E502" s="192" t="s">
        <v>84</v>
      </c>
      <c r="F502" s="192">
        <v>1</v>
      </c>
      <c r="G502" s="190">
        <v>16.8</v>
      </c>
      <c r="H502" s="192">
        <v>5053</v>
      </c>
    </row>
    <row r="503" spans="1:8" x14ac:dyDescent="0.25">
      <c r="A503" s="192">
        <v>165</v>
      </c>
      <c r="B503" s="193">
        <v>45204</v>
      </c>
      <c r="C503" s="192" t="s">
        <v>88</v>
      </c>
      <c r="D503" s="192" t="s">
        <v>89</v>
      </c>
      <c r="E503" s="192" t="s">
        <v>84</v>
      </c>
      <c r="F503" s="192">
        <v>1</v>
      </c>
      <c r="G503" s="190">
        <v>15.9</v>
      </c>
      <c r="H503" s="192">
        <v>5046</v>
      </c>
    </row>
    <row r="504" spans="1:8" x14ac:dyDescent="0.25">
      <c r="A504" s="192">
        <v>166</v>
      </c>
      <c r="B504" s="193">
        <v>45204</v>
      </c>
      <c r="C504" s="192" t="s">
        <v>88</v>
      </c>
      <c r="D504" s="192" t="s">
        <v>89</v>
      </c>
      <c r="E504" s="192" t="s">
        <v>84</v>
      </c>
      <c r="F504" s="192">
        <v>1</v>
      </c>
      <c r="G504" s="190">
        <v>16.2</v>
      </c>
      <c r="H504" s="192">
        <v>5071</v>
      </c>
    </row>
    <row r="505" spans="1:8" x14ac:dyDescent="0.25">
      <c r="A505" s="192">
        <v>167</v>
      </c>
      <c r="B505" s="193">
        <v>45204</v>
      </c>
      <c r="C505" s="192" t="s">
        <v>85</v>
      </c>
      <c r="D505" s="192" t="s">
        <v>92</v>
      </c>
      <c r="E505" s="192" t="s">
        <v>84</v>
      </c>
      <c r="F505" s="192">
        <v>1</v>
      </c>
      <c r="G505" s="190">
        <v>15.3</v>
      </c>
      <c r="H505" s="192">
        <v>5022</v>
      </c>
    </row>
    <row r="506" spans="1:8" x14ac:dyDescent="0.25">
      <c r="A506" s="192">
        <v>168</v>
      </c>
      <c r="B506" s="193">
        <v>45204</v>
      </c>
      <c r="C506" s="192" t="s">
        <v>85</v>
      </c>
      <c r="D506" s="192" t="s">
        <v>92</v>
      </c>
      <c r="E506" s="192" t="s">
        <v>84</v>
      </c>
      <c r="F506" s="192">
        <v>1</v>
      </c>
      <c r="G506" s="190">
        <v>17.8</v>
      </c>
      <c r="H506" s="192">
        <v>5056</v>
      </c>
    </row>
    <row r="507" spans="1:8" x14ac:dyDescent="0.25">
      <c r="A507" s="192">
        <v>169</v>
      </c>
      <c r="B507" s="193">
        <v>45204</v>
      </c>
      <c r="C507" s="192" t="s">
        <v>85</v>
      </c>
      <c r="D507" s="192" t="s">
        <v>92</v>
      </c>
      <c r="E507" s="192" t="s">
        <v>84</v>
      </c>
      <c r="F507" s="192">
        <v>1</v>
      </c>
      <c r="G507" s="190">
        <v>16.3</v>
      </c>
      <c r="H507" s="192">
        <v>5089</v>
      </c>
    </row>
    <row r="508" spans="1:8" x14ac:dyDescent="0.25">
      <c r="A508" s="192">
        <v>170</v>
      </c>
      <c r="B508" s="193">
        <v>45204</v>
      </c>
      <c r="C508" s="192" t="s">
        <v>88</v>
      </c>
      <c r="D508" s="192" t="s">
        <v>100</v>
      </c>
      <c r="E508" s="192" t="s">
        <v>84</v>
      </c>
      <c r="F508" s="192">
        <v>1</v>
      </c>
      <c r="G508" s="190">
        <v>16.100000000000001</v>
      </c>
      <c r="H508" s="192">
        <v>5031</v>
      </c>
    </row>
    <row r="509" spans="1:8" x14ac:dyDescent="0.25">
      <c r="A509" s="192">
        <v>171</v>
      </c>
      <c r="B509" s="193">
        <v>45204</v>
      </c>
      <c r="C509" s="192" t="s">
        <v>85</v>
      </c>
      <c r="D509" s="192" t="s">
        <v>92</v>
      </c>
      <c r="E509" s="192" t="s">
        <v>84</v>
      </c>
      <c r="F509" s="192">
        <v>1</v>
      </c>
      <c r="G509" s="190">
        <v>17.5</v>
      </c>
      <c r="H509" s="192">
        <v>5077</v>
      </c>
    </row>
    <row r="510" spans="1:8" x14ac:dyDescent="0.25">
      <c r="A510" s="192">
        <v>172</v>
      </c>
      <c r="B510" s="193">
        <v>45204</v>
      </c>
      <c r="C510" s="192" t="s">
        <v>88</v>
      </c>
      <c r="D510" s="192" t="s">
        <v>100</v>
      </c>
      <c r="E510" s="192" t="s">
        <v>84</v>
      </c>
      <c r="F510" s="192">
        <v>1</v>
      </c>
      <c r="G510" s="190">
        <v>16.100000000000001</v>
      </c>
      <c r="H510" s="192">
        <v>5042</v>
      </c>
    </row>
    <row r="511" spans="1:8" x14ac:dyDescent="0.25">
      <c r="A511" s="192">
        <v>173</v>
      </c>
      <c r="B511" s="193">
        <v>45204</v>
      </c>
      <c r="C511" s="192" t="s">
        <v>88</v>
      </c>
      <c r="D511" s="192" t="s">
        <v>102</v>
      </c>
      <c r="E511" s="192" t="s">
        <v>84</v>
      </c>
      <c r="F511" s="192">
        <v>1</v>
      </c>
      <c r="G511" s="190">
        <v>16.8</v>
      </c>
      <c r="H511" s="192">
        <v>5039</v>
      </c>
    </row>
    <row r="512" spans="1:8" x14ac:dyDescent="0.25">
      <c r="A512" s="192">
        <v>174</v>
      </c>
      <c r="B512" s="193">
        <v>45204</v>
      </c>
      <c r="C512" s="192" t="s">
        <v>88</v>
      </c>
      <c r="D512" s="192" t="s">
        <v>102</v>
      </c>
      <c r="E512" s="192" t="s">
        <v>84</v>
      </c>
      <c r="F512" s="192">
        <v>1</v>
      </c>
      <c r="G512" s="190">
        <v>16.3</v>
      </c>
      <c r="H512" s="192">
        <v>5051</v>
      </c>
    </row>
    <row r="513" spans="1:8" x14ac:dyDescent="0.25">
      <c r="A513" s="192">
        <v>175</v>
      </c>
      <c r="B513" s="193">
        <v>45204</v>
      </c>
      <c r="C513" s="192" t="s">
        <v>85</v>
      </c>
      <c r="D513" s="192" t="s">
        <v>90</v>
      </c>
      <c r="E513" s="192" t="s">
        <v>84</v>
      </c>
      <c r="F513" s="192">
        <v>1</v>
      </c>
      <c r="G513" s="190">
        <v>16.8</v>
      </c>
      <c r="H513" s="192">
        <v>5050</v>
      </c>
    </row>
    <row r="514" spans="1:8" x14ac:dyDescent="0.25">
      <c r="A514" s="192">
        <v>176</v>
      </c>
      <c r="B514" s="193">
        <v>45204</v>
      </c>
      <c r="C514" s="192" t="s">
        <v>85</v>
      </c>
      <c r="D514" s="192" t="s">
        <v>96</v>
      </c>
      <c r="E514" s="192" t="s">
        <v>84</v>
      </c>
      <c r="F514" s="192">
        <v>1</v>
      </c>
      <c r="G514" s="190">
        <v>17.2</v>
      </c>
      <c r="H514" s="192">
        <v>5085</v>
      </c>
    </row>
    <row r="515" spans="1:8" x14ac:dyDescent="0.25">
      <c r="A515" s="192">
        <v>177</v>
      </c>
      <c r="B515" s="193">
        <v>45204</v>
      </c>
      <c r="C515" s="192" t="s">
        <v>85</v>
      </c>
      <c r="D515" s="192" t="s">
        <v>96</v>
      </c>
      <c r="E515" s="192" t="s">
        <v>84</v>
      </c>
      <c r="F515" s="192">
        <v>1</v>
      </c>
      <c r="G515" s="190">
        <v>16.899999999999999</v>
      </c>
      <c r="H515" s="192">
        <v>5054</v>
      </c>
    </row>
    <row r="516" spans="1:8" x14ac:dyDescent="0.25">
      <c r="A516" s="192">
        <v>178</v>
      </c>
      <c r="B516" s="193">
        <v>45204</v>
      </c>
      <c r="C516" s="192" t="s">
        <v>85</v>
      </c>
      <c r="D516" s="192" t="s">
        <v>97</v>
      </c>
      <c r="E516" s="192" t="s">
        <v>84</v>
      </c>
      <c r="F516" s="192">
        <v>1</v>
      </c>
      <c r="G516" s="190">
        <v>17.5</v>
      </c>
      <c r="H516" s="192">
        <v>5043</v>
      </c>
    </row>
    <row r="517" spans="1:8" x14ac:dyDescent="0.25">
      <c r="A517" s="192">
        <v>179</v>
      </c>
      <c r="B517" s="193">
        <v>45204</v>
      </c>
      <c r="C517" s="192" t="s">
        <v>85</v>
      </c>
      <c r="D517" s="192" t="s">
        <v>97</v>
      </c>
      <c r="E517" s="192" t="s">
        <v>84</v>
      </c>
      <c r="F517" s="192">
        <v>1</v>
      </c>
      <c r="G517" s="190">
        <v>16.7</v>
      </c>
      <c r="H517" s="192">
        <v>5063</v>
      </c>
    </row>
    <row r="518" spans="1:8" x14ac:dyDescent="0.25">
      <c r="A518" s="192">
        <v>180</v>
      </c>
      <c r="B518" s="193">
        <v>45204</v>
      </c>
      <c r="C518" s="192" t="s">
        <v>88</v>
      </c>
      <c r="D518" s="192" t="s">
        <v>93</v>
      </c>
      <c r="E518" s="192" t="s">
        <v>84</v>
      </c>
      <c r="F518" s="192">
        <v>1</v>
      </c>
      <c r="G518" s="190">
        <v>15.3</v>
      </c>
      <c r="H518" s="192">
        <v>5033</v>
      </c>
    </row>
    <row r="519" spans="1:8" x14ac:dyDescent="0.25">
      <c r="A519" s="192">
        <v>181</v>
      </c>
      <c r="B519" s="193">
        <v>45204</v>
      </c>
      <c r="C519" s="192" t="s">
        <v>88</v>
      </c>
      <c r="D519" s="192" t="s">
        <v>93</v>
      </c>
      <c r="E519" s="192" t="s">
        <v>84</v>
      </c>
      <c r="F519" s="192">
        <v>1</v>
      </c>
      <c r="G519" s="190">
        <v>16.2</v>
      </c>
      <c r="H519" s="192">
        <v>5074</v>
      </c>
    </row>
    <row r="520" spans="1:8" x14ac:dyDescent="0.25">
      <c r="A520" s="192">
        <v>182</v>
      </c>
      <c r="B520" s="193">
        <v>45204</v>
      </c>
      <c r="C520" s="192" t="s">
        <v>88</v>
      </c>
      <c r="D520" s="192" t="s">
        <v>93</v>
      </c>
      <c r="E520" s="192" t="s">
        <v>84</v>
      </c>
      <c r="F520" s="192">
        <v>1</v>
      </c>
      <c r="G520" s="190">
        <v>16.100000000000001</v>
      </c>
      <c r="H520" s="192">
        <v>5088</v>
      </c>
    </row>
    <row r="521" spans="1:8" x14ac:dyDescent="0.25">
      <c r="A521" s="192">
        <v>183</v>
      </c>
      <c r="B521" s="193">
        <v>45204</v>
      </c>
      <c r="C521" s="192" t="s">
        <v>88</v>
      </c>
      <c r="D521" s="192" t="s">
        <v>91</v>
      </c>
      <c r="E521" s="192" t="s">
        <v>84</v>
      </c>
      <c r="F521" s="192">
        <v>1</v>
      </c>
      <c r="G521" s="190">
        <v>16</v>
      </c>
      <c r="H521" s="192">
        <v>5060</v>
      </c>
    </row>
    <row r="522" spans="1:8" x14ac:dyDescent="0.25">
      <c r="A522" s="192">
        <v>184</v>
      </c>
      <c r="B522" s="193">
        <v>45204</v>
      </c>
      <c r="C522" s="192" t="s">
        <v>85</v>
      </c>
      <c r="D522" s="192" t="s">
        <v>90</v>
      </c>
      <c r="E522" s="192" t="s">
        <v>84</v>
      </c>
      <c r="F522" s="192">
        <v>1</v>
      </c>
      <c r="G522" s="190">
        <v>14.8</v>
      </c>
      <c r="H522" s="192">
        <v>4994</v>
      </c>
    </row>
    <row r="523" spans="1:8" x14ac:dyDescent="0.25">
      <c r="A523" s="192">
        <v>185</v>
      </c>
      <c r="B523" s="193">
        <v>45204</v>
      </c>
      <c r="C523" s="192" t="s">
        <v>88</v>
      </c>
      <c r="D523" s="192" t="s">
        <v>91</v>
      </c>
      <c r="E523" s="192" t="s">
        <v>84</v>
      </c>
      <c r="F523" s="192">
        <v>1</v>
      </c>
      <c r="G523" s="190">
        <v>16.399999999999999</v>
      </c>
      <c r="H523" s="192">
        <v>4955</v>
      </c>
    </row>
    <row r="524" spans="1:8" x14ac:dyDescent="0.25">
      <c r="A524" s="192">
        <v>186</v>
      </c>
      <c r="B524" s="193">
        <v>45204</v>
      </c>
      <c r="C524" s="192" t="s">
        <v>85</v>
      </c>
      <c r="D524" s="192" t="s">
        <v>86</v>
      </c>
      <c r="E524" s="192" t="s">
        <v>84</v>
      </c>
      <c r="F524" s="192">
        <v>1</v>
      </c>
      <c r="G524" s="190">
        <v>18.2</v>
      </c>
      <c r="H524" s="192">
        <v>5162</v>
      </c>
    </row>
    <row r="525" spans="1:8" x14ac:dyDescent="0.25">
      <c r="A525" s="192">
        <v>187</v>
      </c>
      <c r="B525" s="193">
        <v>45204</v>
      </c>
      <c r="C525" s="192" t="s">
        <v>88</v>
      </c>
      <c r="D525" s="192" t="s">
        <v>91</v>
      </c>
      <c r="E525" s="192" t="s">
        <v>84</v>
      </c>
      <c r="F525" s="192">
        <v>1</v>
      </c>
      <c r="G525" s="190">
        <v>16.5</v>
      </c>
      <c r="H525" s="192">
        <v>5078</v>
      </c>
    </row>
    <row r="526" spans="1:8" x14ac:dyDescent="0.25">
      <c r="A526" s="192">
        <v>188</v>
      </c>
      <c r="B526" s="193">
        <v>45204</v>
      </c>
      <c r="C526" s="192" t="s">
        <v>88</v>
      </c>
      <c r="D526" s="192" t="s">
        <v>93</v>
      </c>
      <c r="E526" s="192" t="s">
        <v>84</v>
      </c>
      <c r="F526" s="192">
        <v>1</v>
      </c>
      <c r="G526" s="190">
        <v>16.100000000000001</v>
      </c>
      <c r="H526" s="192">
        <v>4963</v>
      </c>
    </row>
    <row r="527" spans="1:8" x14ac:dyDescent="0.25">
      <c r="A527" s="192">
        <v>189</v>
      </c>
      <c r="B527" s="193">
        <v>45204</v>
      </c>
      <c r="C527" s="192" t="s">
        <v>88</v>
      </c>
      <c r="D527" s="192" t="s">
        <v>98</v>
      </c>
      <c r="E527" s="192" t="s">
        <v>84</v>
      </c>
      <c r="F527" s="192">
        <v>1</v>
      </c>
      <c r="G527" s="190">
        <v>16.7</v>
      </c>
      <c r="H527" s="192">
        <v>4995</v>
      </c>
    </row>
    <row r="528" spans="1:8" x14ac:dyDescent="0.25">
      <c r="A528" s="192">
        <v>190</v>
      </c>
      <c r="B528" s="193">
        <v>45204</v>
      </c>
      <c r="C528" s="192" t="s">
        <v>85</v>
      </c>
      <c r="D528" s="192" t="s">
        <v>87</v>
      </c>
      <c r="E528" s="192" t="s">
        <v>84</v>
      </c>
      <c r="F528" s="192">
        <v>1</v>
      </c>
      <c r="G528" s="190">
        <v>16.2</v>
      </c>
      <c r="H528" s="192">
        <v>4984</v>
      </c>
    </row>
    <row r="529" spans="1:8" x14ac:dyDescent="0.25">
      <c r="A529" s="192">
        <v>191</v>
      </c>
      <c r="B529" s="193">
        <v>45204</v>
      </c>
      <c r="C529" s="192" t="s">
        <v>88</v>
      </c>
      <c r="D529" s="192" t="s">
        <v>98</v>
      </c>
      <c r="E529" s="192" t="s">
        <v>84</v>
      </c>
      <c r="F529" s="192">
        <v>1</v>
      </c>
      <c r="G529" s="190">
        <v>17.899999999999999</v>
      </c>
      <c r="H529" s="192">
        <v>5023</v>
      </c>
    </row>
    <row r="530" spans="1:8" x14ac:dyDescent="0.25">
      <c r="A530" s="192">
        <v>192</v>
      </c>
      <c r="B530" s="193">
        <v>45204</v>
      </c>
      <c r="C530" s="192" t="s">
        <v>85</v>
      </c>
      <c r="D530" s="192" t="s">
        <v>92</v>
      </c>
      <c r="E530" s="192" t="s">
        <v>84</v>
      </c>
      <c r="F530" s="192">
        <v>1</v>
      </c>
      <c r="G530" s="190">
        <v>14.8</v>
      </c>
      <c r="H530" s="192">
        <v>5028</v>
      </c>
    </row>
    <row r="531" spans="1:8" x14ac:dyDescent="0.25">
      <c r="A531" s="192">
        <v>193</v>
      </c>
      <c r="B531" s="193">
        <v>45204</v>
      </c>
      <c r="C531" s="192" t="s">
        <v>85</v>
      </c>
      <c r="D531" s="192" t="s">
        <v>92</v>
      </c>
      <c r="E531" s="192" t="s">
        <v>84</v>
      </c>
      <c r="F531" s="192">
        <v>1</v>
      </c>
      <c r="G531" s="190">
        <v>16.100000000000001</v>
      </c>
      <c r="H531" s="192">
        <v>4942</v>
      </c>
    </row>
    <row r="532" spans="1:8" x14ac:dyDescent="0.25">
      <c r="A532" s="192">
        <v>194</v>
      </c>
      <c r="B532" s="193">
        <v>45204</v>
      </c>
      <c r="C532" s="192" t="s">
        <v>85</v>
      </c>
      <c r="D532" s="192" t="s">
        <v>92</v>
      </c>
      <c r="E532" s="192" t="s">
        <v>84</v>
      </c>
      <c r="F532" s="192">
        <v>1</v>
      </c>
      <c r="G532" s="190">
        <v>17</v>
      </c>
      <c r="H532" s="192">
        <v>4988</v>
      </c>
    </row>
    <row r="533" spans="1:8" x14ac:dyDescent="0.25">
      <c r="A533" s="192">
        <v>195</v>
      </c>
      <c r="B533" s="193">
        <v>45204</v>
      </c>
      <c r="C533" s="192" t="s">
        <v>85</v>
      </c>
      <c r="D533" s="192" t="s">
        <v>87</v>
      </c>
      <c r="E533" s="192" t="s">
        <v>84</v>
      </c>
      <c r="F533" s="192">
        <v>1</v>
      </c>
      <c r="G533" s="190">
        <v>16.8</v>
      </c>
      <c r="H533" s="192">
        <v>4956</v>
      </c>
    </row>
    <row r="534" spans="1:8" x14ac:dyDescent="0.25">
      <c r="A534" s="192">
        <v>196</v>
      </c>
      <c r="B534" s="193">
        <v>45204</v>
      </c>
      <c r="C534" s="192" t="s">
        <v>85</v>
      </c>
      <c r="D534" s="192" t="s">
        <v>90</v>
      </c>
      <c r="E534" s="192" t="s">
        <v>84</v>
      </c>
      <c r="F534" s="192">
        <v>1</v>
      </c>
      <c r="G534" s="190">
        <v>17.100000000000001</v>
      </c>
      <c r="H534" s="192">
        <v>4968</v>
      </c>
    </row>
    <row r="535" spans="1:8" x14ac:dyDescent="0.25">
      <c r="A535" s="192">
        <v>197</v>
      </c>
      <c r="B535" s="193">
        <v>45204</v>
      </c>
      <c r="C535" s="192" t="s">
        <v>85</v>
      </c>
      <c r="D535" s="192" t="s">
        <v>90</v>
      </c>
      <c r="E535" s="192" t="s">
        <v>84</v>
      </c>
      <c r="F535" s="192">
        <v>1</v>
      </c>
      <c r="G535" s="190">
        <v>18.100000000000001</v>
      </c>
      <c r="H535" s="192">
        <v>4981</v>
      </c>
    </row>
    <row r="536" spans="1:8" x14ac:dyDescent="0.25">
      <c r="A536" s="192">
        <v>198</v>
      </c>
      <c r="B536" s="193">
        <v>45204</v>
      </c>
      <c r="C536" s="192" t="s">
        <v>85</v>
      </c>
      <c r="D536" s="192" t="s">
        <v>90</v>
      </c>
      <c r="E536" s="192" t="s">
        <v>84</v>
      </c>
      <c r="F536" s="192">
        <v>1</v>
      </c>
      <c r="G536" s="190">
        <v>16.600000000000001</v>
      </c>
      <c r="H536" s="192">
        <v>5119</v>
      </c>
    </row>
    <row r="537" spans="1:8" x14ac:dyDescent="0.25">
      <c r="A537" s="192">
        <v>199</v>
      </c>
      <c r="B537" s="193">
        <v>45204</v>
      </c>
      <c r="C537" s="192" t="s">
        <v>85</v>
      </c>
      <c r="D537" s="192" t="s">
        <v>90</v>
      </c>
      <c r="E537" s="192" t="s">
        <v>84</v>
      </c>
      <c r="F537" s="192">
        <v>1</v>
      </c>
      <c r="G537" s="190">
        <v>16.899999999999999</v>
      </c>
      <c r="H537" s="192">
        <v>4936</v>
      </c>
    </row>
    <row r="538" spans="1:8" x14ac:dyDescent="0.25">
      <c r="A538" s="192">
        <v>200</v>
      </c>
      <c r="B538" s="193">
        <v>45204</v>
      </c>
      <c r="C538" s="192" t="s">
        <v>85</v>
      </c>
      <c r="D538" s="192" t="s">
        <v>90</v>
      </c>
      <c r="E538" s="192" t="s">
        <v>84</v>
      </c>
      <c r="F538" s="192">
        <v>1</v>
      </c>
      <c r="G538" s="190">
        <v>17.100000000000001</v>
      </c>
      <c r="H538" s="192">
        <v>5052</v>
      </c>
    </row>
    <row r="539" spans="1:8" x14ac:dyDescent="0.25">
      <c r="A539" s="192">
        <v>201</v>
      </c>
      <c r="B539" s="193">
        <v>45205</v>
      </c>
      <c r="C539" s="192" t="s">
        <v>85</v>
      </c>
      <c r="D539" s="192" t="s">
        <v>87</v>
      </c>
      <c r="E539" s="192" t="s">
        <v>84</v>
      </c>
      <c r="F539" s="192">
        <v>1</v>
      </c>
      <c r="G539" s="190">
        <v>17.899999999999999</v>
      </c>
      <c r="H539" s="192">
        <v>5072</v>
      </c>
    </row>
    <row r="540" spans="1:8" x14ac:dyDescent="0.25">
      <c r="A540" s="192">
        <v>202</v>
      </c>
      <c r="B540" s="193">
        <v>45205</v>
      </c>
      <c r="C540" s="192" t="s">
        <v>88</v>
      </c>
      <c r="D540" s="192" t="s">
        <v>89</v>
      </c>
      <c r="E540" s="192" t="s">
        <v>84</v>
      </c>
      <c r="F540" s="192">
        <v>1</v>
      </c>
      <c r="G540" s="190">
        <v>17</v>
      </c>
      <c r="H540" s="192">
        <v>5076</v>
      </c>
    </row>
    <row r="541" spans="1:8" x14ac:dyDescent="0.25">
      <c r="A541" s="192">
        <v>203</v>
      </c>
      <c r="B541" s="193">
        <v>45205</v>
      </c>
      <c r="C541" s="192" t="s">
        <v>88</v>
      </c>
      <c r="D541" s="192" t="s">
        <v>99</v>
      </c>
      <c r="E541" s="192" t="s">
        <v>84</v>
      </c>
      <c r="F541" s="192">
        <v>1</v>
      </c>
      <c r="G541" s="190">
        <v>17.899999999999999</v>
      </c>
      <c r="H541" s="192">
        <v>5058</v>
      </c>
    </row>
    <row r="542" spans="1:8" x14ac:dyDescent="0.25">
      <c r="A542" s="192">
        <v>204</v>
      </c>
      <c r="B542" s="193">
        <v>45205</v>
      </c>
      <c r="C542" s="192" t="s">
        <v>88</v>
      </c>
      <c r="D542" s="192" t="s">
        <v>99</v>
      </c>
      <c r="E542" s="192" t="s">
        <v>84</v>
      </c>
      <c r="F542" s="192">
        <v>1</v>
      </c>
      <c r="G542" s="190">
        <v>16.600000000000001</v>
      </c>
      <c r="H542" s="192">
        <v>5064</v>
      </c>
    </row>
    <row r="543" spans="1:8" x14ac:dyDescent="0.25">
      <c r="A543" s="192">
        <v>205</v>
      </c>
      <c r="B543" s="193">
        <v>45205</v>
      </c>
      <c r="C543" s="192" t="s">
        <v>88</v>
      </c>
      <c r="D543" s="192" t="s">
        <v>99</v>
      </c>
      <c r="E543" s="192" t="s">
        <v>84</v>
      </c>
      <c r="F543" s="192">
        <v>1</v>
      </c>
      <c r="G543" s="190">
        <v>16.8</v>
      </c>
      <c r="H543" s="192">
        <v>4971</v>
      </c>
    </row>
    <row r="544" spans="1:8" x14ac:dyDescent="0.25">
      <c r="A544" s="192">
        <v>206</v>
      </c>
      <c r="B544" s="193">
        <v>45205</v>
      </c>
      <c r="C544" s="192" t="s">
        <v>85</v>
      </c>
      <c r="D544" s="192" t="s">
        <v>90</v>
      </c>
      <c r="E544" s="192" t="s">
        <v>84</v>
      </c>
      <c r="F544" s="192">
        <v>1</v>
      </c>
      <c r="G544" s="190">
        <v>16.8</v>
      </c>
      <c r="H544" s="192">
        <v>5055</v>
      </c>
    </row>
    <row r="545" spans="1:8" x14ac:dyDescent="0.25">
      <c r="A545" s="192">
        <v>207</v>
      </c>
      <c r="B545" s="193">
        <v>45205</v>
      </c>
      <c r="C545" s="192" t="s">
        <v>85</v>
      </c>
      <c r="D545" s="192" t="s">
        <v>90</v>
      </c>
      <c r="E545" s="192" t="s">
        <v>84</v>
      </c>
      <c r="F545" s="192">
        <v>1</v>
      </c>
      <c r="G545" s="190">
        <v>16.5</v>
      </c>
      <c r="H545" s="192">
        <v>5069</v>
      </c>
    </row>
    <row r="546" spans="1:8" x14ac:dyDescent="0.25">
      <c r="A546" s="192">
        <v>208</v>
      </c>
      <c r="B546" s="193">
        <v>45205</v>
      </c>
      <c r="C546" s="192" t="s">
        <v>85</v>
      </c>
      <c r="D546" s="192" t="s">
        <v>90</v>
      </c>
      <c r="E546" s="192" t="s">
        <v>84</v>
      </c>
      <c r="F546" s="192">
        <v>1</v>
      </c>
      <c r="G546" s="190">
        <v>19.100000000000001</v>
      </c>
      <c r="H546" s="192">
        <v>5068</v>
      </c>
    </row>
    <row r="547" spans="1:8" x14ac:dyDescent="0.25">
      <c r="A547" s="192">
        <v>209</v>
      </c>
      <c r="B547" s="193">
        <v>45205</v>
      </c>
      <c r="C547" s="192" t="s">
        <v>88</v>
      </c>
      <c r="D547" s="192" t="s">
        <v>91</v>
      </c>
      <c r="E547" s="192" t="s">
        <v>84</v>
      </c>
      <c r="F547" s="192">
        <v>1</v>
      </c>
      <c r="G547" s="190">
        <v>17.399999999999999</v>
      </c>
      <c r="H547" s="192">
        <v>5007</v>
      </c>
    </row>
    <row r="548" spans="1:8" x14ac:dyDescent="0.25">
      <c r="A548" s="192">
        <v>210</v>
      </c>
      <c r="B548" s="193">
        <v>45205</v>
      </c>
      <c r="C548" s="192" t="s">
        <v>88</v>
      </c>
      <c r="D548" s="192" t="s">
        <v>91</v>
      </c>
      <c r="E548" s="192" t="s">
        <v>84</v>
      </c>
      <c r="F548" s="192">
        <v>1</v>
      </c>
      <c r="G548" s="190">
        <v>18</v>
      </c>
      <c r="H548" s="192">
        <v>5083</v>
      </c>
    </row>
    <row r="549" spans="1:8" x14ac:dyDescent="0.25">
      <c r="A549" s="192">
        <v>211</v>
      </c>
      <c r="B549" s="193">
        <v>45205</v>
      </c>
      <c r="C549" s="192" t="s">
        <v>88</v>
      </c>
      <c r="D549" s="192" t="s">
        <v>102</v>
      </c>
      <c r="E549" s="192" t="s">
        <v>84</v>
      </c>
      <c r="F549" s="192">
        <v>1</v>
      </c>
      <c r="G549" s="190">
        <v>17.5</v>
      </c>
      <c r="H549" s="192">
        <v>5008</v>
      </c>
    </row>
    <row r="550" spans="1:8" x14ac:dyDescent="0.25">
      <c r="A550" s="192">
        <v>212</v>
      </c>
      <c r="B550" s="193">
        <v>45205</v>
      </c>
      <c r="C550" s="192" t="s">
        <v>88</v>
      </c>
      <c r="D550" s="192" t="s">
        <v>93</v>
      </c>
      <c r="E550" s="192" t="s">
        <v>84</v>
      </c>
      <c r="F550" s="192">
        <v>1</v>
      </c>
      <c r="G550" s="190">
        <v>15.8</v>
      </c>
      <c r="H550" s="192">
        <v>5171</v>
      </c>
    </row>
    <row r="551" spans="1:8" x14ac:dyDescent="0.25">
      <c r="A551" s="192">
        <v>213</v>
      </c>
      <c r="B551" s="193">
        <v>45205</v>
      </c>
      <c r="C551" s="192" t="s">
        <v>88</v>
      </c>
      <c r="D551" s="192" t="s">
        <v>102</v>
      </c>
      <c r="E551" s="192" t="s">
        <v>84</v>
      </c>
      <c r="F551" s="192">
        <v>1</v>
      </c>
      <c r="G551" s="190">
        <v>16.7</v>
      </c>
      <c r="H551" s="192">
        <v>5403</v>
      </c>
    </row>
    <row r="552" spans="1:8" x14ac:dyDescent="0.25">
      <c r="A552" s="192">
        <v>214</v>
      </c>
      <c r="B552" s="193">
        <v>45205</v>
      </c>
      <c r="C552" s="192" t="s">
        <v>88</v>
      </c>
      <c r="D552" s="192" t="s">
        <v>102</v>
      </c>
      <c r="E552" s="192" t="s">
        <v>84</v>
      </c>
      <c r="F552" s="192">
        <v>1</v>
      </c>
      <c r="G552" s="190">
        <v>15</v>
      </c>
      <c r="H552" s="192">
        <v>4885</v>
      </c>
    </row>
    <row r="553" spans="1:8" x14ac:dyDescent="0.25">
      <c r="A553" s="192">
        <v>215</v>
      </c>
      <c r="B553" s="193">
        <v>45205</v>
      </c>
      <c r="C553" s="192" t="s">
        <v>88</v>
      </c>
      <c r="D553" s="192" t="s">
        <v>93</v>
      </c>
      <c r="E553" s="192" t="s">
        <v>84</v>
      </c>
      <c r="F553" s="192">
        <v>1</v>
      </c>
      <c r="G553" s="190">
        <v>15.9</v>
      </c>
      <c r="H553" s="192">
        <v>3089</v>
      </c>
    </row>
    <row r="554" spans="1:8" x14ac:dyDescent="0.25">
      <c r="A554" s="192">
        <v>216</v>
      </c>
      <c r="B554" s="193">
        <v>45205</v>
      </c>
      <c r="C554" s="192" t="s">
        <v>88</v>
      </c>
      <c r="D554" s="192" t="s">
        <v>93</v>
      </c>
      <c r="E554" s="192" t="s">
        <v>84</v>
      </c>
      <c r="F554" s="192">
        <v>1</v>
      </c>
      <c r="G554" s="190">
        <v>16.100000000000001</v>
      </c>
      <c r="H554" s="192">
        <v>3112</v>
      </c>
    </row>
    <row r="555" spans="1:8" x14ac:dyDescent="0.25">
      <c r="A555" s="192">
        <v>217</v>
      </c>
      <c r="B555" s="193">
        <v>45205</v>
      </c>
      <c r="C555" s="192" t="s">
        <v>88</v>
      </c>
      <c r="D555" s="192" t="s">
        <v>93</v>
      </c>
      <c r="E555" s="192" t="s">
        <v>84</v>
      </c>
      <c r="F555" s="192">
        <v>1</v>
      </c>
      <c r="G555" s="190">
        <v>15.9</v>
      </c>
      <c r="H555" s="192">
        <v>4838</v>
      </c>
    </row>
    <row r="556" spans="1:8" x14ac:dyDescent="0.25">
      <c r="A556" s="192">
        <v>218</v>
      </c>
      <c r="B556" s="193">
        <v>45205</v>
      </c>
      <c r="C556" s="192" t="s">
        <v>88</v>
      </c>
      <c r="D556" s="192" t="s">
        <v>93</v>
      </c>
      <c r="E556" s="192" t="s">
        <v>84</v>
      </c>
      <c r="F556" s="192">
        <v>1</v>
      </c>
      <c r="G556" s="190">
        <v>16.8</v>
      </c>
      <c r="H556" s="192">
        <v>4831</v>
      </c>
    </row>
    <row r="557" spans="1:8" x14ac:dyDescent="0.25">
      <c r="A557" s="192">
        <v>219</v>
      </c>
      <c r="B557" s="193">
        <v>45205</v>
      </c>
      <c r="C557" s="192" t="s">
        <v>88</v>
      </c>
      <c r="D557" s="192" t="s">
        <v>93</v>
      </c>
      <c r="E557" s="192" t="s">
        <v>84</v>
      </c>
      <c r="F557" s="192">
        <v>1</v>
      </c>
      <c r="G557" s="190">
        <v>11.3</v>
      </c>
      <c r="H557" s="192">
        <v>3346</v>
      </c>
    </row>
    <row r="558" spans="1:8" x14ac:dyDescent="0.25">
      <c r="A558" s="192">
        <v>220</v>
      </c>
      <c r="B558" s="193">
        <v>45205</v>
      </c>
      <c r="C558" s="192" t="s">
        <v>88</v>
      </c>
      <c r="D558" s="192" t="s">
        <v>99</v>
      </c>
      <c r="E558" s="192" t="s">
        <v>84</v>
      </c>
      <c r="F558" s="192">
        <v>1</v>
      </c>
      <c r="G558" s="190">
        <v>11.6</v>
      </c>
      <c r="H558" s="192">
        <v>3292</v>
      </c>
    </row>
    <row r="559" spans="1:8" x14ac:dyDescent="0.25">
      <c r="A559" s="192">
        <v>221</v>
      </c>
      <c r="B559" s="193">
        <v>45205</v>
      </c>
      <c r="C559" s="192" t="s">
        <v>88</v>
      </c>
      <c r="D559" s="192" t="s">
        <v>99</v>
      </c>
      <c r="E559" s="192" t="s">
        <v>84</v>
      </c>
      <c r="F559" s="192">
        <v>1</v>
      </c>
      <c r="G559" s="190">
        <v>15.9</v>
      </c>
      <c r="H559" s="192">
        <v>4894</v>
      </c>
    </row>
    <row r="560" spans="1:8" x14ac:dyDescent="0.25">
      <c r="A560" s="192">
        <v>222</v>
      </c>
      <c r="B560" s="193">
        <v>45205</v>
      </c>
      <c r="C560" s="192" t="s">
        <v>88</v>
      </c>
      <c r="D560" s="192" t="s">
        <v>99</v>
      </c>
      <c r="E560" s="192" t="s">
        <v>84</v>
      </c>
      <c r="F560" s="192">
        <v>1</v>
      </c>
      <c r="G560" s="190">
        <v>16.399999999999999</v>
      </c>
      <c r="H560" s="192">
        <v>3065</v>
      </c>
    </row>
    <row r="561" spans="1:8" x14ac:dyDescent="0.25">
      <c r="A561" s="192">
        <v>223</v>
      </c>
      <c r="B561" s="193">
        <v>45206</v>
      </c>
      <c r="C561" s="192" t="s">
        <v>85</v>
      </c>
      <c r="D561" s="192" t="s">
        <v>96</v>
      </c>
      <c r="E561" s="192" t="s">
        <v>84</v>
      </c>
      <c r="F561" s="192">
        <v>1</v>
      </c>
      <c r="G561" s="190">
        <v>14.8</v>
      </c>
      <c r="H561" s="192">
        <v>4875</v>
      </c>
    </row>
    <row r="562" spans="1:8" x14ac:dyDescent="0.25">
      <c r="A562" s="192">
        <v>224</v>
      </c>
      <c r="B562" s="193">
        <v>45206</v>
      </c>
      <c r="C562" s="192" t="s">
        <v>85</v>
      </c>
      <c r="D562" s="192" t="s">
        <v>92</v>
      </c>
      <c r="E562" s="192" t="s">
        <v>84</v>
      </c>
      <c r="F562" s="192">
        <v>1</v>
      </c>
      <c r="G562" s="190">
        <v>17.2</v>
      </c>
      <c r="H562" s="192">
        <v>3360</v>
      </c>
    </row>
    <row r="563" spans="1:8" x14ac:dyDescent="0.25">
      <c r="A563" s="192">
        <v>225</v>
      </c>
      <c r="B563" s="193">
        <v>45206</v>
      </c>
      <c r="C563" s="192" t="s">
        <v>85</v>
      </c>
      <c r="D563" s="192" t="s">
        <v>92</v>
      </c>
      <c r="E563" s="192" t="s">
        <v>84</v>
      </c>
      <c r="F563" s="192">
        <v>1</v>
      </c>
      <c r="G563" s="190">
        <v>16.3</v>
      </c>
      <c r="H563" s="192">
        <v>5067</v>
      </c>
    </row>
    <row r="564" spans="1:8" x14ac:dyDescent="0.25">
      <c r="A564" s="192">
        <v>226</v>
      </c>
      <c r="B564" s="193">
        <v>45206</v>
      </c>
      <c r="C564" s="192" t="s">
        <v>85</v>
      </c>
      <c r="D564" s="192" t="s">
        <v>97</v>
      </c>
      <c r="E564" s="192" t="s">
        <v>84</v>
      </c>
      <c r="F564" s="192">
        <v>1</v>
      </c>
      <c r="G564" s="190">
        <v>17.5</v>
      </c>
      <c r="H564" s="192">
        <v>5004</v>
      </c>
    </row>
    <row r="565" spans="1:8" x14ac:dyDescent="0.25">
      <c r="A565" s="192">
        <v>227</v>
      </c>
      <c r="B565" s="193">
        <v>45206</v>
      </c>
      <c r="C565" s="192" t="s">
        <v>85</v>
      </c>
      <c r="D565" s="192" t="s">
        <v>97</v>
      </c>
      <c r="E565" s="192" t="s">
        <v>84</v>
      </c>
      <c r="F565" s="192">
        <v>1</v>
      </c>
      <c r="G565" s="190">
        <v>16.600000000000001</v>
      </c>
      <c r="H565" s="192">
        <v>5066</v>
      </c>
    </row>
    <row r="566" spans="1:8" x14ac:dyDescent="0.25">
      <c r="A566" s="192">
        <v>228</v>
      </c>
      <c r="B566" s="193">
        <v>45206</v>
      </c>
      <c r="C566" s="192" t="s">
        <v>85</v>
      </c>
      <c r="D566" s="192" t="s">
        <v>86</v>
      </c>
      <c r="E566" s="192" t="s">
        <v>84</v>
      </c>
      <c r="F566" s="192">
        <v>1</v>
      </c>
      <c r="G566" s="190">
        <v>16.2</v>
      </c>
      <c r="H566" s="192">
        <v>3423</v>
      </c>
    </row>
    <row r="567" spans="1:8" x14ac:dyDescent="0.25">
      <c r="A567" s="192">
        <v>229</v>
      </c>
      <c r="B567" s="193">
        <v>45206</v>
      </c>
      <c r="C567" s="192" t="s">
        <v>85</v>
      </c>
      <c r="D567" s="192" t="s">
        <v>87</v>
      </c>
      <c r="E567" s="192" t="s">
        <v>84</v>
      </c>
      <c r="F567" s="192">
        <v>1</v>
      </c>
      <c r="G567" s="190">
        <v>17.100000000000001</v>
      </c>
      <c r="H567" s="192">
        <v>3331</v>
      </c>
    </row>
    <row r="568" spans="1:8" x14ac:dyDescent="0.25">
      <c r="A568" s="192">
        <v>230</v>
      </c>
      <c r="B568" s="193">
        <v>45206</v>
      </c>
      <c r="C568" s="192" t="s">
        <v>88</v>
      </c>
      <c r="D568" s="192" t="s">
        <v>91</v>
      </c>
      <c r="E568" s="192" t="s">
        <v>84</v>
      </c>
      <c r="F568" s="192">
        <v>1</v>
      </c>
      <c r="G568" s="190">
        <v>16.7</v>
      </c>
      <c r="H568" s="192">
        <v>3387</v>
      </c>
    </row>
    <row r="569" spans="1:8" x14ac:dyDescent="0.25">
      <c r="A569" s="192">
        <v>231</v>
      </c>
      <c r="B569" s="193">
        <v>45206</v>
      </c>
      <c r="C569" s="192" t="s">
        <v>88</v>
      </c>
      <c r="D569" s="192" t="s">
        <v>99</v>
      </c>
      <c r="E569" s="192" t="s">
        <v>84</v>
      </c>
      <c r="F569" s="192">
        <v>1</v>
      </c>
      <c r="G569" s="190">
        <v>14.6</v>
      </c>
      <c r="H569" s="192">
        <v>5057</v>
      </c>
    </row>
    <row r="570" spans="1:8" x14ac:dyDescent="0.25">
      <c r="A570" s="192">
        <v>232</v>
      </c>
      <c r="B570" s="193">
        <v>45206</v>
      </c>
      <c r="C570" s="192" t="s">
        <v>88</v>
      </c>
      <c r="D570" s="192" t="s">
        <v>93</v>
      </c>
      <c r="E570" s="192" t="s">
        <v>84</v>
      </c>
      <c r="F570" s="192">
        <v>1</v>
      </c>
      <c r="G570" s="190">
        <v>17.2</v>
      </c>
      <c r="H570" s="192">
        <v>5030</v>
      </c>
    </row>
    <row r="571" spans="1:8" x14ac:dyDescent="0.25">
      <c r="A571" s="192">
        <v>233</v>
      </c>
      <c r="B571" s="193">
        <v>45206</v>
      </c>
      <c r="C571" s="192" t="s">
        <v>88</v>
      </c>
      <c r="D571" s="192" t="s">
        <v>100</v>
      </c>
      <c r="E571" s="192" t="s">
        <v>84</v>
      </c>
      <c r="F571" s="192">
        <v>1</v>
      </c>
      <c r="G571" s="190">
        <v>15.8</v>
      </c>
      <c r="H571" s="192">
        <v>5081</v>
      </c>
    </row>
    <row r="572" spans="1:8" x14ac:dyDescent="0.25">
      <c r="A572" s="192">
        <v>234</v>
      </c>
      <c r="B572" s="193">
        <v>45207</v>
      </c>
      <c r="C572" s="192" t="s">
        <v>88</v>
      </c>
      <c r="D572" s="192" t="s">
        <v>89</v>
      </c>
      <c r="E572" s="192" t="s">
        <v>84</v>
      </c>
      <c r="F572" s="192">
        <v>1</v>
      </c>
      <c r="G572" s="190">
        <v>16.399999999999999</v>
      </c>
      <c r="H572" s="192">
        <v>3350</v>
      </c>
    </row>
    <row r="573" spans="1:8" x14ac:dyDescent="0.25">
      <c r="A573" s="192">
        <v>235</v>
      </c>
      <c r="B573" s="193">
        <v>45207</v>
      </c>
      <c r="C573" s="192" t="s">
        <v>88</v>
      </c>
      <c r="D573" s="192" t="s">
        <v>89</v>
      </c>
      <c r="E573" s="192" t="s">
        <v>84</v>
      </c>
      <c r="F573" s="192">
        <v>1</v>
      </c>
      <c r="G573" s="190">
        <v>14.4</v>
      </c>
      <c r="H573" s="192">
        <v>3265</v>
      </c>
    </row>
    <row r="574" spans="1:8" x14ac:dyDescent="0.25">
      <c r="A574" s="192">
        <v>236</v>
      </c>
      <c r="B574" s="193">
        <v>45207</v>
      </c>
      <c r="C574" s="192" t="s">
        <v>85</v>
      </c>
      <c r="D574" s="192" t="s">
        <v>96</v>
      </c>
      <c r="E574" s="192" t="s">
        <v>84</v>
      </c>
      <c r="F574" s="192">
        <v>1</v>
      </c>
      <c r="G574" s="190">
        <v>16.899999999999999</v>
      </c>
      <c r="H574" s="192">
        <v>3268</v>
      </c>
    </row>
    <row r="575" spans="1:8" x14ac:dyDescent="0.25">
      <c r="A575" s="192">
        <v>237</v>
      </c>
      <c r="B575" s="193">
        <v>45207</v>
      </c>
      <c r="C575" s="192" t="s">
        <v>85</v>
      </c>
      <c r="D575" s="192" t="s">
        <v>96</v>
      </c>
      <c r="E575" s="192" t="s">
        <v>84</v>
      </c>
      <c r="F575" s="192">
        <v>1</v>
      </c>
      <c r="G575" s="190">
        <v>17.100000000000001</v>
      </c>
      <c r="H575" s="192">
        <v>5112</v>
      </c>
    </row>
    <row r="576" spans="1:8" x14ac:dyDescent="0.25">
      <c r="A576" s="192">
        <v>238</v>
      </c>
      <c r="B576" s="193">
        <v>45207</v>
      </c>
      <c r="C576" s="192" t="s">
        <v>85</v>
      </c>
      <c r="D576" s="192" t="s">
        <v>90</v>
      </c>
      <c r="E576" s="192" t="s">
        <v>84</v>
      </c>
      <c r="F576" s="192">
        <v>1</v>
      </c>
      <c r="G576" s="190">
        <v>17.100000000000001</v>
      </c>
      <c r="H576" s="192">
        <v>4763</v>
      </c>
    </row>
    <row r="577" spans="1:8" x14ac:dyDescent="0.25">
      <c r="A577" s="192">
        <v>239</v>
      </c>
      <c r="B577" s="193">
        <v>45207</v>
      </c>
      <c r="C577" s="192" t="s">
        <v>85</v>
      </c>
      <c r="D577" s="192" t="s">
        <v>96</v>
      </c>
      <c r="E577" s="192" t="s">
        <v>84</v>
      </c>
      <c r="F577" s="192">
        <v>1</v>
      </c>
      <c r="G577" s="190">
        <v>16.100000000000001</v>
      </c>
      <c r="H577" s="192">
        <v>3263</v>
      </c>
    </row>
    <row r="578" spans="1:8" x14ac:dyDescent="0.25">
      <c r="A578" s="192">
        <v>240</v>
      </c>
      <c r="B578" s="193">
        <v>45207</v>
      </c>
      <c r="C578" s="192" t="s">
        <v>85</v>
      </c>
      <c r="D578" s="192" t="s">
        <v>90</v>
      </c>
      <c r="E578" s="192" t="s">
        <v>84</v>
      </c>
      <c r="F578" s="192">
        <v>1</v>
      </c>
      <c r="G578" s="190">
        <v>16.3</v>
      </c>
      <c r="H578" s="192">
        <v>3274</v>
      </c>
    </row>
    <row r="579" spans="1:8" x14ac:dyDescent="0.25">
      <c r="A579" s="192">
        <v>241</v>
      </c>
      <c r="B579" s="193">
        <v>45207</v>
      </c>
      <c r="C579" s="192" t="s">
        <v>85</v>
      </c>
      <c r="D579" s="192" t="s">
        <v>90</v>
      </c>
      <c r="E579" s="192" t="s">
        <v>84</v>
      </c>
      <c r="F579" s="192">
        <v>1</v>
      </c>
      <c r="G579" s="190">
        <v>17.2</v>
      </c>
      <c r="H579" s="192">
        <v>4949</v>
      </c>
    </row>
    <row r="580" spans="1:8" x14ac:dyDescent="0.25">
      <c r="A580" s="192">
        <v>242</v>
      </c>
      <c r="B580" s="193">
        <v>45207</v>
      </c>
      <c r="C580" s="192" t="s">
        <v>85</v>
      </c>
      <c r="D580" s="192" t="s">
        <v>96</v>
      </c>
      <c r="E580" s="192" t="s">
        <v>84</v>
      </c>
      <c r="F580" s="192">
        <v>1</v>
      </c>
      <c r="G580" s="190">
        <v>17</v>
      </c>
      <c r="H580" s="192">
        <v>5163</v>
      </c>
    </row>
    <row r="581" spans="1:8" x14ac:dyDescent="0.25">
      <c r="A581" s="192">
        <v>243</v>
      </c>
      <c r="B581" s="193">
        <v>45207</v>
      </c>
      <c r="C581" s="192" t="s">
        <v>88</v>
      </c>
      <c r="D581" s="192" t="s">
        <v>102</v>
      </c>
      <c r="E581" s="192" t="s">
        <v>84</v>
      </c>
      <c r="F581" s="192">
        <v>1</v>
      </c>
      <c r="G581" s="190">
        <v>16.899999999999999</v>
      </c>
      <c r="H581" s="192">
        <v>3066</v>
      </c>
    </row>
    <row r="582" spans="1:8" x14ac:dyDescent="0.25">
      <c r="A582" s="192">
        <v>244</v>
      </c>
      <c r="B582" s="193">
        <v>45207</v>
      </c>
      <c r="C582" s="192" t="s">
        <v>85</v>
      </c>
      <c r="D582" s="192" t="s">
        <v>90</v>
      </c>
      <c r="E582" s="192" t="s">
        <v>84</v>
      </c>
      <c r="F582" s="192">
        <v>1</v>
      </c>
      <c r="G582" s="190">
        <v>17.8</v>
      </c>
      <c r="H582" s="192">
        <v>5155</v>
      </c>
    </row>
    <row r="583" spans="1:8" x14ac:dyDescent="0.25">
      <c r="A583" s="192">
        <v>245</v>
      </c>
      <c r="B583" s="193">
        <v>45207</v>
      </c>
      <c r="C583" s="192" t="s">
        <v>88</v>
      </c>
      <c r="D583" s="192" t="s">
        <v>102</v>
      </c>
      <c r="E583" s="192" t="s">
        <v>84</v>
      </c>
      <c r="F583" s="192">
        <v>1</v>
      </c>
      <c r="G583" s="190">
        <v>18.100000000000001</v>
      </c>
      <c r="H583" s="192">
        <v>5149</v>
      </c>
    </row>
    <row r="584" spans="1:8" x14ac:dyDescent="0.25">
      <c r="A584" s="192">
        <v>246</v>
      </c>
      <c r="B584" s="193">
        <v>45207</v>
      </c>
      <c r="C584" s="192" t="s">
        <v>85</v>
      </c>
      <c r="D584" s="192" t="s">
        <v>90</v>
      </c>
      <c r="E584" s="192" t="s">
        <v>84</v>
      </c>
      <c r="F584" s="192">
        <v>1</v>
      </c>
      <c r="G584" s="190">
        <v>17.2</v>
      </c>
      <c r="H584" s="192">
        <v>5152</v>
      </c>
    </row>
    <row r="585" spans="1:8" x14ac:dyDescent="0.25">
      <c r="A585" s="192">
        <v>247</v>
      </c>
      <c r="B585" s="193">
        <v>45207</v>
      </c>
      <c r="C585" s="192" t="s">
        <v>88</v>
      </c>
      <c r="D585" s="192" t="s">
        <v>99</v>
      </c>
      <c r="E585" s="192" t="s">
        <v>84</v>
      </c>
      <c r="F585" s="192">
        <v>1</v>
      </c>
      <c r="G585" s="190">
        <v>19.7</v>
      </c>
      <c r="H585" s="192">
        <v>5133</v>
      </c>
    </row>
    <row r="586" spans="1:8" x14ac:dyDescent="0.25">
      <c r="A586" s="192">
        <v>248</v>
      </c>
      <c r="B586" s="193">
        <v>45207</v>
      </c>
      <c r="C586" s="192" t="s">
        <v>88</v>
      </c>
      <c r="D586" s="192" t="s">
        <v>99</v>
      </c>
      <c r="E586" s="192" t="s">
        <v>84</v>
      </c>
      <c r="F586" s="192">
        <v>1</v>
      </c>
      <c r="G586" s="190">
        <v>16.100000000000001</v>
      </c>
      <c r="H586" s="192">
        <v>5146</v>
      </c>
    </row>
    <row r="587" spans="1:8" x14ac:dyDescent="0.25">
      <c r="A587" s="192">
        <v>249</v>
      </c>
      <c r="B587" s="193">
        <v>45207</v>
      </c>
      <c r="C587" s="192" t="s">
        <v>88</v>
      </c>
      <c r="D587" s="192" t="s">
        <v>100</v>
      </c>
      <c r="E587" s="192" t="s">
        <v>84</v>
      </c>
      <c r="F587" s="192">
        <v>1</v>
      </c>
      <c r="G587" s="190">
        <v>16.399999999999999</v>
      </c>
      <c r="H587" s="192">
        <v>5106</v>
      </c>
    </row>
    <row r="588" spans="1:8" x14ac:dyDescent="0.25">
      <c r="A588" s="192">
        <v>250</v>
      </c>
      <c r="B588" s="193">
        <v>45207</v>
      </c>
      <c r="C588" s="192" t="s">
        <v>88</v>
      </c>
      <c r="D588" s="192" t="s">
        <v>100</v>
      </c>
      <c r="E588" s="192" t="s">
        <v>84</v>
      </c>
      <c r="F588" s="192">
        <v>1</v>
      </c>
      <c r="G588" s="190">
        <v>17</v>
      </c>
      <c r="H588" s="192">
        <v>5086</v>
      </c>
    </row>
    <row r="589" spans="1:8" x14ac:dyDescent="0.25">
      <c r="A589" s="192">
        <v>251</v>
      </c>
      <c r="B589" s="193">
        <v>45207</v>
      </c>
      <c r="C589" s="192" t="s">
        <v>88</v>
      </c>
      <c r="D589" s="192" t="s">
        <v>100</v>
      </c>
      <c r="E589" s="192" t="s">
        <v>84</v>
      </c>
      <c r="F589" s="192">
        <v>1</v>
      </c>
      <c r="G589" s="190">
        <v>16.7</v>
      </c>
      <c r="H589" s="192">
        <v>5158</v>
      </c>
    </row>
    <row r="590" spans="1:8" x14ac:dyDescent="0.25">
      <c r="A590" s="192">
        <v>252</v>
      </c>
      <c r="B590" s="193">
        <v>45207</v>
      </c>
      <c r="C590" s="192" t="s">
        <v>88</v>
      </c>
      <c r="D590" s="192" t="s">
        <v>100</v>
      </c>
      <c r="E590" s="192" t="s">
        <v>84</v>
      </c>
      <c r="F590" s="192">
        <v>1</v>
      </c>
      <c r="G590" s="190">
        <v>17.100000000000001</v>
      </c>
      <c r="H590" s="192">
        <v>5121</v>
      </c>
    </row>
    <row r="591" spans="1:8" x14ac:dyDescent="0.25">
      <c r="A591" s="192">
        <v>253</v>
      </c>
      <c r="B591" s="193">
        <v>45207</v>
      </c>
      <c r="C591" s="192" t="s">
        <v>88</v>
      </c>
      <c r="D591" s="192" t="s">
        <v>100</v>
      </c>
      <c r="E591" s="192" t="s">
        <v>84</v>
      </c>
      <c r="F591" s="192">
        <v>1</v>
      </c>
      <c r="G591" s="190">
        <v>17.100000000000001</v>
      </c>
      <c r="H591" s="192">
        <v>5165</v>
      </c>
    </row>
    <row r="592" spans="1:8" x14ac:dyDescent="0.25">
      <c r="A592" s="192">
        <v>254</v>
      </c>
      <c r="B592" s="193">
        <v>45207</v>
      </c>
      <c r="C592" s="192" t="s">
        <v>88</v>
      </c>
      <c r="D592" s="192" t="s">
        <v>101</v>
      </c>
      <c r="E592" s="192" t="s">
        <v>84</v>
      </c>
      <c r="F592" s="192">
        <v>1</v>
      </c>
      <c r="G592" s="190">
        <v>17.5</v>
      </c>
      <c r="H592" s="192">
        <v>5087</v>
      </c>
    </row>
    <row r="593" spans="1:8" x14ac:dyDescent="0.25">
      <c r="A593" s="192">
        <v>255</v>
      </c>
      <c r="B593" s="193">
        <v>45207</v>
      </c>
      <c r="C593" s="192" t="s">
        <v>88</v>
      </c>
      <c r="D593" s="192" t="s">
        <v>101</v>
      </c>
      <c r="E593" s="192" t="s">
        <v>84</v>
      </c>
      <c r="F593" s="192">
        <v>1</v>
      </c>
      <c r="G593" s="190">
        <v>17.899999999999999</v>
      </c>
      <c r="H593" s="192">
        <v>5118</v>
      </c>
    </row>
    <row r="594" spans="1:8" x14ac:dyDescent="0.25">
      <c r="A594" s="192">
        <v>256</v>
      </c>
      <c r="B594" s="193">
        <v>45207</v>
      </c>
      <c r="C594" s="192" t="s">
        <v>88</v>
      </c>
      <c r="D594" s="192" t="s">
        <v>101</v>
      </c>
      <c r="E594" s="192" t="s">
        <v>84</v>
      </c>
      <c r="F594" s="192">
        <v>1</v>
      </c>
      <c r="G594" s="190">
        <v>17.600000000000001</v>
      </c>
      <c r="H594" s="192">
        <v>5164</v>
      </c>
    </row>
    <row r="595" spans="1:8" x14ac:dyDescent="0.25">
      <c r="A595" s="192">
        <v>257</v>
      </c>
      <c r="B595" s="193">
        <v>45207</v>
      </c>
      <c r="C595" s="192" t="s">
        <v>88</v>
      </c>
      <c r="D595" s="192" t="s">
        <v>102</v>
      </c>
      <c r="E595" s="192" t="s">
        <v>84</v>
      </c>
      <c r="F595" s="192">
        <v>1</v>
      </c>
      <c r="G595" s="190">
        <v>17.899999999999999</v>
      </c>
      <c r="H595" s="192">
        <v>5080</v>
      </c>
    </row>
    <row r="596" spans="1:8" x14ac:dyDescent="0.25">
      <c r="A596" s="192">
        <v>258</v>
      </c>
      <c r="B596" s="193">
        <v>45207</v>
      </c>
      <c r="C596" s="192" t="s">
        <v>88</v>
      </c>
      <c r="D596" s="192" t="s">
        <v>89</v>
      </c>
      <c r="E596" s="192" t="s">
        <v>84</v>
      </c>
      <c r="F596" s="192">
        <v>1</v>
      </c>
      <c r="G596" s="190">
        <v>17.7</v>
      </c>
      <c r="H596" s="192">
        <v>5092</v>
      </c>
    </row>
    <row r="597" spans="1:8" x14ac:dyDescent="0.25">
      <c r="A597" s="192">
        <v>259</v>
      </c>
      <c r="B597" s="193">
        <v>45207</v>
      </c>
      <c r="C597" s="192" t="s">
        <v>88</v>
      </c>
      <c r="D597" s="192" t="s">
        <v>89</v>
      </c>
      <c r="E597" s="192" t="s">
        <v>84</v>
      </c>
      <c r="F597" s="192">
        <v>1</v>
      </c>
      <c r="G597" s="190">
        <v>16.7</v>
      </c>
      <c r="H597" s="192">
        <v>5049</v>
      </c>
    </row>
    <row r="598" spans="1:8" x14ac:dyDescent="0.25">
      <c r="A598" s="192">
        <v>260</v>
      </c>
      <c r="B598" s="193">
        <v>45207</v>
      </c>
      <c r="C598" s="192" t="s">
        <v>85</v>
      </c>
      <c r="D598" s="192" t="s">
        <v>97</v>
      </c>
      <c r="E598" s="192" t="s">
        <v>84</v>
      </c>
      <c r="F598" s="192">
        <v>1</v>
      </c>
      <c r="G598" s="190">
        <v>18.3</v>
      </c>
      <c r="H598" s="192">
        <v>3325</v>
      </c>
    </row>
    <row r="599" spans="1:8" x14ac:dyDescent="0.25">
      <c r="A599" s="192">
        <v>261</v>
      </c>
      <c r="B599" s="193">
        <v>45207</v>
      </c>
      <c r="C599" s="192" t="s">
        <v>85</v>
      </c>
      <c r="D599" s="192" t="s">
        <v>97</v>
      </c>
      <c r="E599" s="192" t="s">
        <v>84</v>
      </c>
      <c r="F599" s="192">
        <v>1</v>
      </c>
      <c r="G599" s="190">
        <v>16.600000000000001</v>
      </c>
      <c r="H599" s="192">
        <v>3333</v>
      </c>
    </row>
    <row r="600" spans="1:8" x14ac:dyDescent="0.25">
      <c r="A600" s="192">
        <v>262</v>
      </c>
      <c r="B600" s="193">
        <v>45207</v>
      </c>
      <c r="C600" s="192" t="s">
        <v>85</v>
      </c>
      <c r="D600" s="192" t="s">
        <v>87</v>
      </c>
      <c r="E600" s="192" t="s">
        <v>84</v>
      </c>
      <c r="F600" s="192">
        <v>1</v>
      </c>
      <c r="G600" s="190">
        <v>17.5</v>
      </c>
      <c r="H600" s="192">
        <v>3337</v>
      </c>
    </row>
    <row r="601" spans="1:8" x14ac:dyDescent="0.25">
      <c r="A601" s="192">
        <v>263</v>
      </c>
      <c r="B601" s="193">
        <v>45207</v>
      </c>
      <c r="C601" s="192" t="s">
        <v>85</v>
      </c>
      <c r="D601" s="192" t="s">
        <v>87</v>
      </c>
      <c r="E601" s="192" t="s">
        <v>84</v>
      </c>
      <c r="F601" s="192">
        <v>1</v>
      </c>
      <c r="G601" s="190">
        <v>16.899999999999999</v>
      </c>
      <c r="H601" s="192">
        <v>4953</v>
      </c>
    </row>
    <row r="602" spans="1:8" x14ac:dyDescent="0.25">
      <c r="A602" s="192">
        <v>264</v>
      </c>
      <c r="B602" s="193">
        <v>45207</v>
      </c>
      <c r="C602" s="192" t="s">
        <v>85</v>
      </c>
      <c r="D602" s="192" t="s">
        <v>87</v>
      </c>
      <c r="E602" s="192" t="s">
        <v>84</v>
      </c>
      <c r="F602" s="192">
        <v>1</v>
      </c>
      <c r="G602" s="190">
        <v>15.8</v>
      </c>
      <c r="H602" s="192">
        <v>5107</v>
      </c>
    </row>
    <row r="603" spans="1:8" x14ac:dyDescent="0.25">
      <c r="A603" s="192">
        <v>265</v>
      </c>
      <c r="B603" s="193">
        <v>45207</v>
      </c>
      <c r="C603" s="192" t="s">
        <v>85</v>
      </c>
      <c r="D603" s="192" t="s">
        <v>87</v>
      </c>
      <c r="E603" s="192" t="s">
        <v>84</v>
      </c>
      <c r="F603" s="192">
        <v>1</v>
      </c>
      <c r="G603" s="190">
        <v>17.5</v>
      </c>
      <c r="H603" s="192">
        <v>5105</v>
      </c>
    </row>
    <row r="604" spans="1:8" x14ac:dyDescent="0.25">
      <c r="A604" s="192">
        <v>266</v>
      </c>
      <c r="B604" s="193">
        <v>45207</v>
      </c>
      <c r="C604" s="192" t="s">
        <v>85</v>
      </c>
      <c r="D604" s="192" t="s">
        <v>87</v>
      </c>
      <c r="E604" s="192" t="s">
        <v>84</v>
      </c>
      <c r="F604" s="192">
        <v>1</v>
      </c>
      <c r="G604" s="190">
        <v>17.600000000000001</v>
      </c>
      <c r="H604" s="192">
        <v>5156</v>
      </c>
    </row>
    <row r="605" spans="1:8" x14ac:dyDescent="0.25">
      <c r="A605" s="192">
        <v>267</v>
      </c>
      <c r="B605" s="193">
        <v>45207</v>
      </c>
      <c r="C605" s="192" t="s">
        <v>85</v>
      </c>
      <c r="D605" s="192" t="s">
        <v>87</v>
      </c>
      <c r="E605" s="192" t="s">
        <v>84</v>
      </c>
      <c r="F605" s="192">
        <v>1</v>
      </c>
      <c r="G605" s="190">
        <v>17.5</v>
      </c>
      <c r="H605" s="192">
        <v>5098</v>
      </c>
    </row>
    <row r="606" spans="1:8" x14ac:dyDescent="0.25">
      <c r="A606" s="192">
        <v>268</v>
      </c>
      <c r="B606" s="193">
        <v>45207</v>
      </c>
      <c r="C606" s="192" t="s">
        <v>85</v>
      </c>
      <c r="D606" s="192" t="s">
        <v>96</v>
      </c>
      <c r="E606" s="192" t="s">
        <v>84</v>
      </c>
      <c r="F606" s="192">
        <v>1</v>
      </c>
      <c r="G606" s="190">
        <v>17</v>
      </c>
      <c r="H606" s="192">
        <v>3410</v>
      </c>
    </row>
    <row r="607" spans="1:8" x14ac:dyDescent="0.25">
      <c r="A607" s="192">
        <v>269</v>
      </c>
      <c r="B607" s="193">
        <v>45207</v>
      </c>
      <c r="C607" s="192" t="s">
        <v>85</v>
      </c>
      <c r="D607" s="192" t="s">
        <v>96</v>
      </c>
      <c r="E607" s="192" t="s">
        <v>84</v>
      </c>
      <c r="F607" s="192">
        <v>1</v>
      </c>
      <c r="G607" s="190">
        <v>18.100000000000001</v>
      </c>
      <c r="H607" s="192">
        <v>5111</v>
      </c>
    </row>
    <row r="608" spans="1:8" x14ac:dyDescent="0.25">
      <c r="A608" s="192">
        <v>270</v>
      </c>
      <c r="B608" s="193">
        <v>45207</v>
      </c>
      <c r="C608" s="192" t="s">
        <v>88</v>
      </c>
      <c r="D608" s="192" t="s">
        <v>91</v>
      </c>
      <c r="E608" s="192" t="s">
        <v>84</v>
      </c>
      <c r="F608" s="192">
        <v>1</v>
      </c>
      <c r="G608" s="190">
        <v>10.7</v>
      </c>
      <c r="H608" s="192">
        <v>4830</v>
      </c>
    </row>
    <row r="609" spans="1:8" x14ac:dyDescent="0.25">
      <c r="A609" s="192">
        <v>271</v>
      </c>
      <c r="B609" s="193">
        <v>45207</v>
      </c>
      <c r="C609" s="192" t="s">
        <v>85</v>
      </c>
      <c r="D609" s="192" t="s">
        <v>86</v>
      </c>
      <c r="E609" s="192" t="s">
        <v>84</v>
      </c>
      <c r="F609" s="192">
        <v>1</v>
      </c>
      <c r="G609" s="190">
        <v>17.3</v>
      </c>
      <c r="H609" s="192">
        <v>5113</v>
      </c>
    </row>
    <row r="610" spans="1:8" x14ac:dyDescent="0.25">
      <c r="A610" s="192">
        <v>272</v>
      </c>
      <c r="B610" s="193">
        <v>45207</v>
      </c>
      <c r="C610" s="192" t="s">
        <v>88</v>
      </c>
      <c r="D610" s="192" t="s">
        <v>98</v>
      </c>
      <c r="E610" s="192" t="s">
        <v>84</v>
      </c>
      <c r="F610" s="192">
        <v>1</v>
      </c>
      <c r="G610" s="190">
        <v>15.3</v>
      </c>
      <c r="H610" s="192">
        <v>5110</v>
      </c>
    </row>
    <row r="611" spans="1:8" x14ac:dyDescent="0.25">
      <c r="A611" s="192">
        <v>273</v>
      </c>
      <c r="B611" s="193">
        <v>45207</v>
      </c>
      <c r="C611" s="192" t="s">
        <v>88</v>
      </c>
      <c r="D611" s="192" t="s">
        <v>98</v>
      </c>
      <c r="E611" s="192" t="s">
        <v>84</v>
      </c>
      <c r="F611" s="192">
        <v>1</v>
      </c>
      <c r="G611" s="190">
        <v>17.899999999999999</v>
      </c>
      <c r="H611" s="192">
        <v>5103</v>
      </c>
    </row>
    <row r="612" spans="1:8" x14ac:dyDescent="0.25">
      <c r="A612" s="192">
        <v>274</v>
      </c>
      <c r="B612" s="193">
        <v>45207</v>
      </c>
      <c r="C612" s="192" t="s">
        <v>88</v>
      </c>
      <c r="D612" s="192" t="s">
        <v>100</v>
      </c>
      <c r="E612" s="192" t="s">
        <v>84</v>
      </c>
      <c r="F612" s="192">
        <v>1</v>
      </c>
      <c r="G612" s="190">
        <v>17.5</v>
      </c>
      <c r="H612" s="192">
        <v>5147</v>
      </c>
    </row>
    <row r="613" spans="1:8" x14ac:dyDescent="0.25">
      <c r="A613" s="192">
        <v>275</v>
      </c>
      <c r="B613" s="193">
        <v>45207</v>
      </c>
      <c r="C613" s="192" t="s">
        <v>85</v>
      </c>
      <c r="D613" s="192" t="s">
        <v>86</v>
      </c>
      <c r="E613" s="192" t="s">
        <v>84</v>
      </c>
      <c r="F613" s="192">
        <v>1</v>
      </c>
      <c r="G613" s="190">
        <v>17.600000000000001</v>
      </c>
      <c r="H613" s="192">
        <v>5154</v>
      </c>
    </row>
    <row r="614" spans="1:8" x14ac:dyDescent="0.25">
      <c r="A614" s="192">
        <v>276</v>
      </c>
      <c r="B614" s="193">
        <v>45207</v>
      </c>
      <c r="C614" s="192" t="s">
        <v>85</v>
      </c>
      <c r="D614" s="192" t="s">
        <v>96</v>
      </c>
      <c r="E614" s="192" t="s">
        <v>84</v>
      </c>
      <c r="F614" s="192">
        <v>1</v>
      </c>
      <c r="G614" s="190">
        <v>16.3</v>
      </c>
      <c r="H614" s="192">
        <v>5099</v>
      </c>
    </row>
    <row r="615" spans="1:8" x14ac:dyDescent="0.25">
      <c r="A615" s="192">
        <v>277</v>
      </c>
      <c r="B615" s="193">
        <v>45207</v>
      </c>
      <c r="C615" s="192" t="s">
        <v>85</v>
      </c>
      <c r="D615" s="192" t="s">
        <v>96</v>
      </c>
      <c r="E615" s="192" t="s">
        <v>84</v>
      </c>
      <c r="F615" s="192">
        <v>1</v>
      </c>
      <c r="G615" s="190">
        <v>16</v>
      </c>
      <c r="H615" s="192">
        <v>5159</v>
      </c>
    </row>
    <row r="616" spans="1:8" x14ac:dyDescent="0.25">
      <c r="A616" s="192">
        <v>278</v>
      </c>
      <c r="B616" s="193">
        <v>45207</v>
      </c>
      <c r="C616" s="192" t="s">
        <v>85</v>
      </c>
      <c r="D616" s="192" t="s">
        <v>92</v>
      </c>
      <c r="E616" s="192" t="s">
        <v>84</v>
      </c>
      <c r="F616" s="192">
        <v>1</v>
      </c>
      <c r="G616" s="190">
        <v>14.8</v>
      </c>
      <c r="H616" s="192">
        <v>5114</v>
      </c>
    </row>
    <row r="617" spans="1:8" x14ac:dyDescent="0.25">
      <c r="A617" s="192">
        <v>279</v>
      </c>
      <c r="B617" s="193">
        <v>45207</v>
      </c>
      <c r="C617" s="192" t="s">
        <v>85</v>
      </c>
      <c r="D617" s="194" t="s">
        <v>92</v>
      </c>
      <c r="E617" s="192" t="s">
        <v>84</v>
      </c>
      <c r="F617" s="192">
        <v>1</v>
      </c>
      <c r="G617" s="190">
        <v>16.3</v>
      </c>
      <c r="H617" s="192">
        <v>5115</v>
      </c>
    </row>
    <row r="618" spans="1:8" x14ac:dyDescent="0.25">
      <c r="A618" s="192">
        <v>280</v>
      </c>
      <c r="B618" s="193">
        <v>45207</v>
      </c>
      <c r="C618" s="192" t="s">
        <v>88</v>
      </c>
      <c r="D618" s="192" t="s">
        <v>100</v>
      </c>
      <c r="E618" s="192" t="s">
        <v>84</v>
      </c>
      <c r="F618" s="192">
        <v>1</v>
      </c>
      <c r="G618" s="190">
        <v>18</v>
      </c>
      <c r="H618" s="192">
        <v>5151</v>
      </c>
    </row>
    <row r="619" spans="1:8" x14ac:dyDescent="0.25">
      <c r="A619" s="192">
        <v>281</v>
      </c>
      <c r="B619" s="193">
        <v>45207</v>
      </c>
      <c r="C619" s="192" t="s">
        <v>85</v>
      </c>
      <c r="D619" s="192" t="s">
        <v>90</v>
      </c>
      <c r="E619" s="192" t="s">
        <v>84</v>
      </c>
      <c r="F619" s="192">
        <v>1</v>
      </c>
      <c r="G619" s="190">
        <v>16.399999999999999</v>
      </c>
      <c r="H619" s="192">
        <v>5102</v>
      </c>
    </row>
    <row r="620" spans="1:8" x14ac:dyDescent="0.25">
      <c r="G620" s="189">
        <f>SUM(G339:G619)</f>
        <v>4597.0000000000027</v>
      </c>
    </row>
    <row r="621" spans="1:8" x14ac:dyDescent="0.25">
      <c r="G621" s="189"/>
    </row>
    <row r="622" spans="1:8" x14ac:dyDescent="0.25">
      <c r="B622" t="s">
        <v>199</v>
      </c>
    </row>
    <row r="623" spans="1:8" ht="30" x14ac:dyDescent="0.25">
      <c r="A623" s="134" t="s">
        <v>29</v>
      </c>
      <c r="B623" s="135" t="s">
        <v>10</v>
      </c>
      <c r="C623" s="134" t="s">
        <v>158</v>
      </c>
      <c r="D623" s="134" t="s">
        <v>159</v>
      </c>
      <c r="E623" s="134" t="s">
        <v>160</v>
      </c>
      <c r="F623" s="134" t="s">
        <v>161</v>
      </c>
      <c r="G623" s="136" t="s">
        <v>26</v>
      </c>
      <c r="H623" s="134" t="s">
        <v>162</v>
      </c>
    </row>
    <row r="624" spans="1:8" x14ac:dyDescent="0.25">
      <c r="A624" s="142">
        <v>1</v>
      </c>
      <c r="B624" s="143">
        <v>45225</v>
      </c>
      <c r="C624" s="142" t="s">
        <v>85</v>
      </c>
      <c r="D624" s="142" t="s">
        <v>97</v>
      </c>
      <c r="E624" s="142" t="s">
        <v>84</v>
      </c>
      <c r="F624" s="142">
        <v>1</v>
      </c>
      <c r="G624" s="163">
        <v>13.5</v>
      </c>
      <c r="H624" s="142">
        <v>5306</v>
      </c>
    </row>
    <row r="625" spans="1:8" x14ac:dyDescent="0.25">
      <c r="A625" s="142">
        <v>2</v>
      </c>
      <c r="B625" s="143">
        <v>45226</v>
      </c>
      <c r="C625" s="142" t="s">
        <v>88</v>
      </c>
      <c r="D625" s="142" t="s">
        <v>91</v>
      </c>
      <c r="E625" s="142" t="s">
        <v>84</v>
      </c>
      <c r="F625" s="142">
        <v>1</v>
      </c>
      <c r="G625" s="163">
        <v>15.6</v>
      </c>
      <c r="H625" s="142">
        <v>5357</v>
      </c>
    </row>
    <row r="626" spans="1:8" x14ac:dyDescent="0.25">
      <c r="G626" s="189">
        <f>SUM(G624:G625)</f>
        <v>29.1</v>
      </c>
    </row>
    <row r="627" spans="1:8" x14ac:dyDescent="0.25">
      <c r="G627" s="189"/>
    </row>
    <row r="628" spans="1:8" x14ac:dyDescent="0.25">
      <c r="B628" t="s">
        <v>200</v>
      </c>
    </row>
    <row r="629" spans="1:8" ht="30" x14ac:dyDescent="0.25">
      <c r="A629" s="134" t="s">
        <v>29</v>
      </c>
      <c r="B629" s="135" t="s">
        <v>10</v>
      </c>
      <c r="C629" s="134" t="s">
        <v>158</v>
      </c>
      <c r="D629" s="134" t="s">
        <v>159</v>
      </c>
      <c r="E629" s="134" t="s">
        <v>160</v>
      </c>
      <c r="F629" s="134" t="s">
        <v>161</v>
      </c>
      <c r="G629" s="136" t="s">
        <v>26</v>
      </c>
      <c r="H629" s="134" t="s">
        <v>162</v>
      </c>
    </row>
    <row r="630" spans="1:8" x14ac:dyDescent="0.25">
      <c r="A630" s="192">
        <v>1</v>
      </c>
      <c r="B630" s="193">
        <v>45171</v>
      </c>
      <c r="C630" s="192" t="s">
        <v>111</v>
      </c>
      <c r="D630" s="192" t="s">
        <v>24</v>
      </c>
      <c r="E630" s="192" t="s">
        <v>84</v>
      </c>
      <c r="F630" s="192">
        <v>1</v>
      </c>
      <c r="G630" s="190">
        <v>18.2</v>
      </c>
      <c r="H630" s="192">
        <v>4759</v>
      </c>
    </row>
    <row r="631" spans="1:8" x14ac:dyDescent="0.25">
      <c r="A631" s="192">
        <v>2</v>
      </c>
      <c r="B631" s="193">
        <v>45204</v>
      </c>
      <c r="C631" s="192" t="s">
        <v>88</v>
      </c>
      <c r="D631" s="192" t="s">
        <v>91</v>
      </c>
      <c r="E631" s="192" t="s">
        <v>84</v>
      </c>
      <c r="F631" s="192">
        <v>1</v>
      </c>
      <c r="G631" s="190">
        <v>15.3</v>
      </c>
      <c r="H631" s="192">
        <v>5045</v>
      </c>
    </row>
    <row r="632" spans="1:8" x14ac:dyDescent="0.25">
      <c r="A632" s="192">
        <v>3</v>
      </c>
      <c r="B632" s="193">
        <v>45207</v>
      </c>
      <c r="C632" s="192" t="s">
        <v>85</v>
      </c>
      <c r="D632" s="192" t="s">
        <v>86</v>
      </c>
      <c r="E632" s="192" t="s">
        <v>84</v>
      </c>
      <c r="F632" s="192">
        <v>1</v>
      </c>
      <c r="G632" s="190">
        <v>17.5</v>
      </c>
      <c r="H632" s="192">
        <v>5109</v>
      </c>
    </row>
    <row r="633" spans="1:8" x14ac:dyDescent="0.25">
      <c r="A633" s="192">
        <v>4</v>
      </c>
      <c r="B633" s="193">
        <v>45218</v>
      </c>
      <c r="C633" s="192" t="s">
        <v>85</v>
      </c>
      <c r="D633" s="192" t="s">
        <v>105</v>
      </c>
      <c r="E633" s="192" t="s">
        <v>84</v>
      </c>
      <c r="F633" s="192">
        <v>1</v>
      </c>
      <c r="G633" s="191">
        <v>19.100000000000001</v>
      </c>
      <c r="H633" s="192">
        <v>5136</v>
      </c>
    </row>
    <row r="634" spans="1:8" x14ac:dyDescent="0.25">
      <c r="A634" s="192">
        <v>5</v>
      </c>
      <c r="B634" s="193">
        <v>45219</v>
      </c>
      <c r="C634" s="192" t="s">
        <v>85</v>
      </c>
      <c r="D634" s="192" t="s">
        <v>97</v>
      </c>
      <c r="E634" s="192" t="s">
        <v>84</v>
      </c>
      <c r="F634" s="192">
        <v>1</v>
      </c>
      <c r="G634" s="191">
        <v>17.8</v>
      </c>
      <c r="H634" s="192">
        <v>5451</v>
      </c>
    </row>
    <row r="635" spans="1:8" x14ac:dyDescent="0.25">
      <c r="A635" s="192">
        <v>6</v>
      </c>
      <c r="B635" s="193">
        <v>45219</v>
      </c>
      <c r="C635" s="192" t="s">
        <v>88</v>
      </c>
      <c r="D635" s="192" t="s">
        <v>94</v>
      </c>
      <c r="E635" s="192" t="s">
        <v>84</v>
      </c>
      <c r="F635" s="192">
        <v>1</v>
      </c>
      <c r="G635" s="190">
        <v>8.4</v>
      </c>
      <c r="H635" s="192">
        <v>5426</v>
      </c>
    </row>
    <row r="636" spans="1:8" x14ac:dyDescent="0.25">
      <c r="A636" s="192">
        <v>7</v>
      </c>
      <c r="B636" s="193">
        <v>45220</v>
      </c>
      <c r="C636" s="192" t="s">
        <v>85</v>
      </c>
      <c r="D636" s="192" t="s">
        <v>97</v>
      </c>
      <c r="E636" s="192" t="s">
        <v>84</v>
      </c>
      <c r="F636" s="192">
        <v>1</v>
      </c>
      <c r="G636" s="190">
        <v>16.2</v>
      </c>
      <c r="H636" s="192">
        <v>5434</v>
      </c>
    </row>
    <row r="637" spans="1:8" x14ac:dyDescent="0.25">
      <c r="A637" s="192">
        <v>8</v>
      </c>
      <c r="B637" s="193">
        <v>45220</v>
      </c>
      <c r="C637" s="192" t="s">
        <v>85</v>
      </c>
      <c r="D637" s="192" t="s">
        <v>97</v>
      </c>
      <c r="E637" s="192" t="s">
        <v>84</v>
      </c>
      <c r="F637" s="192">
        <v>1</v>
      </c>
      <c r="G637" s="190">
        <v>17.2</v>
      </c>
      <c r="H637" s="192">
        <v>5533</v>
      </c>
    </row>
    <row r="638" spans="1:8" x14ac:dyDescent="0.25">
      <c r="A638" s="192">
        <v>9</v>
      </c>
      <c r="B638" s="193">
        <v>45220</v>
      </c>
      <c r="C638" s="192" t="s">
        <v>85</v>
      </c>
      <c r="D638" s="192" t="s">
        <v>97</v>
      </c>
      <c r="E638" s="192" t="s">
        <v>84</v>
      </c>
      <c r="F638" s="192">
        <v>1</v>
      </c>
      <c r="G638" s="190">
        <v>16.399999999999999</v>
      </c>
      <c r="H638" s="192">
        <v>5508</v>
      </c>
    </row>
    <row r="639" spans="1:8" x14ac:dyDescent="0.25">
      <c r="A639" s="192">
        <v>10</v>
      </c>
      <c r="B639" s="193">
        <v>45220</v>
      </c>
      <c r="C639" s="192" t="s">
        <v>88</v>
      </c>
      <c r="D639" s="192" t="s">
        <v>94</v>
      </c>
      <c r="E639" s="192" t="s">
        <v>84</v>
      </c>
      <c r="F639" s="192">
        <v>1</v>
      </c>
      <c r="G639" s="190">
        <v>16.8</v>
      </c>
      <c r="H639" s="192">
        <v>5436</v>
      </c>
    </row>
    <row r="640" spans="1:8" x14ac:dyDescent="0.25">
      <c r="A640" s="192">
        <v>11</v>
      </c>
      <c r="B640" s="193">
        <v>45220</v>
      </c>
      <c r="C640" s="192" t="s">
        <v>88</v>
      </c>
      <c r="D640" s="192" t="s">
        <v>94</v>
      </c>
      <c r="E640" s="192" t="s">
        <v>84</v>
      </c>
      <c r="F640" s="192">
        <v>1</v>
      </c>
      <c r="G640" s="190">
        <v>16.2</v>
      </c>
      <c r="H640" s="192">
        <v>5272</v>
      </c>
    </row>
    <row r="641" spans="1:8" x14ac:dyDescent="0.25">
      <c r="A641" s="192">
        <v>12</v>
      </c>
      <c r="B641" s="193">
        <v>45220</v>
      </c>
      <c r="C641" s="192" t="s">
        <v>88</v>
      </c>
      <c r="D641" s="192" t="s">
        <v>94</v>
      </c>
      <c r="E641" s="192" t="s">
        <v>84</v>
      </c>
      <c r="F641" s="192">
        <v>1</v>
      </c>
      <c r="G641" s="190">
        <v>15.2</v>
      </c>
      <c r="H641" s="192">
        <v>5439</v>
      </c>
    </row>
    <row r="642" spans="1:8" x14ac:dyDescent="0.25">
      <c r="A642" s="192">
        <v>13</v>
      </c>
      <c r="B642" s="193">
        <v>45220</v>
      </c>
      <c r="C642" s="192" t="s">
        <v>88</v>
      </c>
      <c r="D642" s="192" t="s">
        <v>89</v>
      </c>
      <c r="E642" s="192" t="s">
        <v>84</v>
      </c>
      <c r="F642" s="192">
        <v>1</v>
      </c>
      <c r="G642" s="190">
        <v>15.7</v>
      </c>
      <c r="H642" s="192">
        <v>5268</v>
      </c>
    </row>
    <row r="643" spans="1:8" x14ac:dyDescent="0.25">
      <c r="A643" s="192">
        <v>14</v>
      </c>
      <c r="B643" s="193">
        <v>45220</v>
      </c>
      <c r="C643" s="192" t="s">
        <v>88</v>
      </c>
      <c r="D643" s="192" t="s">
        <v>89</v>
      </c>
      <c r="E643" s="192" t="s">
        <v>84</v>
      </c>
      <c r="F643" s="192">
        <v>1</v>
      </c>
      <c r="G643" s="190">
        <v>16.600000000000001</v>
      </c>
      <c r="H643" s="192">
        <v>5274</v>
      </c>
    </row>
    <row r="644" spans="1:8" x14ac:dyDescent="0.25">
      <c r="A644" s="192">
        <v>15</v>
      </c>
      <c r="B644" s="193">
        <v>45220</v>
      </c>
      <c r="C644" s="192" t="s">
        <v>85</v>
      </c>
      <c r="D644" s="192" t="s">
        <v>105</v>
      </c>
      <c r="E644" s="192" t="s">
        <v>84</v>
      </c>
      <c r="F644" s="192">
        <v>1</v>
      </c>
      <c r="G644" s="190">
        <v>16.600000000000001</v>
      </c>
      <c r="H644" s="192">
        <v>5273</v>
      </c>
    </row>
    <row r="645" spans="1:8" x14ac:dyDescent="0.25">
      <c r="A645" s="192">
        <v>16</v>
      </c>
      <c r="B645" s="193">
        <v>45220</v>
      </c>
      <c r="C645" s="192" t="s">
        <v>88</v>
      </c>
      <c r="D645" s="192" t="s">
        <v>91</v>
      </c>
      <c r="E645" s="192" t="s">
        <v>84</v>
      </c>
      <c r="F645" s="192">
        <v>1</v>
      </c>
      <c r="G645" s="190">
        <v>20.6</v>
      </c>
      <c r="H645" s="192">
        <v>5422</v>
      </c>
    </row>
    <row r="646" spans="1:8" x14ac:dyDescent="0.25">
      <c r="A646" s="192">
        <v>17</v>
      </c>
      <c r="B646" s="193">
        <v>45220</v>
      </c>
      <c r="C646" s="192" t="s">
        <v>88</v>
      </c>
      <c r="D646" s="192" t="s">
        <v>93</v>
      </c>
      <c r="E646" s="192" t="s">
        <v>84</v>
      </c>
      <c r="F646" s="192">
        <v>1</v>
      </c>
      <c r="G646" s="190">
        <v>15.3</v>
      </c>
      <c r="H646" s="192">
        <v>5266</v>
      </c>
    </row>
    <row r="647" spans="1:8" x14ac:dyDescent="0.25">
      <c r="A647" s="192">
        <v>18</v>
      </c>
      <c r="B647" s="193">
        <v>45220</v>
      </c>
      <c r="C647" s="192" t="s">
        <v>88</v>
      </c>
      <c r="D647" s="192" t="s">
        <v>91</v>
      </c>
      <c r="E647" s="192" t="s">
        <v>84</v>
      </c>
      <c r="F647" s="192">
        <v>1</v>
      </c>
      <c r="G647" s="190">
        <v>16.899999999999999</v>
      </c>
      <c r="H647" s="192">
        <v>5458</v>
      </c>
    </row>
    <row r="648" spans="1:8" x14ac:dyDescent="0.25">
      <c r="A648" s="192">
        <v>19</v>
      </c>
      <c r="B648" s="193">
        <v>45220</v>
      </c>
      <c r="C648" s="192" t="s">
        <v>88</v>
      </c>
      <c r="D648" s="192" t="s">
        <v>98</v>
      </c>
      <c r="E648" s="192" t="s">
        <v>84</v>
      </c>
      <c r="F648" s="192">
        <v>1</v>
      </c>
      <c r="G648" s="190">
        <v>16.5</v>
      </c>
      <c r="H648" s="192">
        <v>5441</v>
      </c>
    </row>
    <row r="649" spans="1:8" x14ac:dyDescent="0.25">
      <c r="A649" s="192">
        <v>20</v>
      </c>
      <c r="B649" s="193">
        <v>45220</v>
      </c>
      <c r="C649" s="192" t="s">
        <v>85</v>
      </c>
      <c r="D649" s="192" t="s">
        <v>90</v>
      </c>
      <c r="E649" s="192" t="s">
        <v>84</v>
      </c>
      <c r="F649" s="192">
        <v>1</v>
      </c>
      <c r="G649" s="190">
        <v>16.5</v>
      </c>
      <c r="H649" s="192">
        <v>5415</v>
      </c>
    </row>
    <row r="650" spans="1:8" x14ac:dyDescent="0.25">
      <c r="A650" s="192">
        <v>21</v>
      </c>
      <c r="B650" s="193">
        <v>45220</v>
      </c>
      <c r="C650" s="192" t="s">
        <v>88</v>
      </c>
      <c r="D650" s="192" t="s">
        <v>106</v>
      </c>
      <c r="E650" s="192" t="s">
        <v>84</v>
      </c>
      <c r="F650" s="192">
        <v>1</v>
      </c>
      <c r="G650" s="190">
        <v>17.8</v>
      </c>
      <c r="H650" s="192">
        <v>5464</v>
      </c>
    </row>
    <row r="651" spans="1:8" x14ac:dyDescent="0.25">
      <c r="A651" s="192">
        <v>22</v>
      </c>
      <c r="B651" s="193">
        <v>45220</v>
      </c>
      <c r="C651" s="192" t="s">
        <v>88</v>
      </c>
      <c r="D651" s="192" t="s">
        <v>106</v>
      </c>
      <c r="E651" s="192" t="s">
        <v>84</v>
      </c>
      <c r="F651" s="192">
        <v>1</v>
      </c>
      <c r="G651" s="190">
        <v>16.100000000000001</v>
      </c>
      <c r="H651" s="192">
        <v>3063</v>
      </c>
    </row>
    <row r="652" spans="1:8" x14ac:dyDescent="0.25">
      <c r="A652" s="192">
        <v>23</v>
      </c>
      <c r="B652" s="193">
        <v>45220</v>
      </c>
      <c r="C652" s="192" t="s">
        <v>88</v>
      </c>
      <c r="D652" s="192" t="s">
        <v>106</v>
      </c>
      <c r="E652" s="192" t="s">
        <v>84</v>
      </c>
      <c r="F652" s="192">
        <v>1</v>
      </c>
      <c r="G652" s="190">
        <v>17.2</v>
      </c>
      <c r="H652" s="192">
        <v>5445</v>
      </c>
    </row>
    <row r="653" spans="1:8" x14ac:dyDescent="0.25">
      <c r="A653" s="192">
        <v>24</v>
      </c>
      <c r="B653" s="193">
        <v>45220</v>
      </c>
      <c r="C653" s="192" t="s">
        <v>85</v>
      </c>
      <c r="D653" s="192" t="s">
        <v>105</v>
      </c>
      <c r="E653" s="192" t="s">
        <v>84</v>
      </c>
      <c r="F653" s="192">
        <v>1</v>
      </c>
      <c r="G653" s="190">
        <v>15.9</v>
      </c>
      <c r="H653" s="192">
        <v>5453</v>
      </c>
    </row>
    <row r="654" spans="1:8" x14ac:dyDescent="0.25">
      <c r="A654" s="192">
        <v>25</v>
      </c>
      <c r="B654" s="193">
        <v>45220</v>
      </c>
      <c r="C654" s="192" t="s">
        <v>85</v>
      </c>
      <c r="D654" s="192" t="s">
        <v>92</v>
      </c>
      <c r="E654" s="192" t="s">
        <v>84</v>
      </c>
      <c r="F654" s="192">
        <v>1</v>
      </c>
      <c r="G654" s="190">
        <v>15.8</v>
      </c>
      <c r="H654" s="192">
        <v>5322</v>
      </c>
    </row>
    <row r="655" spans="1:8" x14ac:dyDescent="0.25">
      <c r="A655" s="192">
        <v>26</v>
      </c>
      <c r="B655" s="193">
        <v>45218</v>
      </c>
      <c r="C655" s="192" t="s">
        <v>88</v>
      </c>
      <c r="D655" s="192" t="s">
        <v>104</v>
      </c>
      <c r="E655" s="192" t="s">
        <v>84</v>
      </c>
      <c r="F655" s="192">
        <v>1</v>
      </c>
      <c r="G655" s="190">
        <v>14.6</v>
      </c>
      <c r="H655" s="192">
        <v>5340</v>
      </c>
    </row>
    <row r="656" spans="1:8" x14ac:dyDescent="0.25">
      <c r="A656" s="192">
        <v>27</v>
      </c>
      <c r="B656" s="193">
        <v>45218</v>
      </c>
      <c r="C656" s="192" t="s">
        <v>88</v>
      </c>
      <c r="D656" s="192" t="s">
        <v>104</v>
      </c>
      <c r="E656" s="192" t="s">
        <v>84</v>
      </c>
      <c r="F656" s="192">
        <v>1</v>
      </c>
      <c r="G656" s="190">
        <v>17.399999999999999</v>
      </c>
      <c r="H656" s="192">
        <v>5351</v>
      </c>
    </row>
    <row r="657" spans="1:8" x14ac:dyDescent="0.25">
      <c r="A657" s="192">
        <v>28</v>
      </c>
      <c r="B657" s="193">
        <v>45218</v>
      </c>
      <c r="C657" s="192" t="s">
        <v>88</v>
      </c>
      <c r="D657" s="192" t="s">
        <v>104</v>
      </c>
      <c r="E657" s="192" t="s">
        <v>84</v>
      </c>
      <c r="F657" s="192">
        <v>1</v>
      </c>
      <c r="G657" s="190">
        <v>14.2</v>
      </c>
      <c r="H657" s="192">
        <v>5145</v>
      </c>
    </row>
    <row r="658" spans="1:8" x14ac:dyDescent="0.25">
      <c r="A658" s="192">
        <v>29</v>
      </c>
      <c r="B658" s="193">
        <v>45218</v>
      </c>
      <c r="C658" s="192" t="s">
        <v>88</v>
      </c>
      <c r="D658" s="192" t="s">
        <v>104</v>
      </c>
      <c r="E658" s="192" t="s">
        <v>84</v>
      </c>
      <c r="F658" s="192">
        <v>1</v>
      </c>
      <c r="G658" s="190">
        <v>13.8</v>
      </c>
      <c r="H658" s="192">
        <v>5386</v>
      </c>
    </row>
    <row r="659" spans="1:8" x14ac:dyDescent="0.25">
      <c r="A659" s="192">
        <v>30</v>
      </c>
      <c r="B659" s="193">
        <v>45225</v>
      </c>
      <c r="C659" s="192" t="s">
        <v>85</v>
      </c>
      <c r="D659" s="192" t="s">
        <v>87</v>
      </c>
      <c r="E659" s="192" t="s">
        <v>84</v>
      </c>
      <c r="F659" s="192">
        <v>1</v>
      </c>
      <c r="G659" s="190">
        <v>11.4</v>
      </c>
      <c r="H659" s="192">
        <v>5375</v>
      </c>
    </row>
    <row r="660" spans="1:8" x14ac:dyDescent="0.25">
      <c r="A660" s="192">
        <v>31</v>
      </c>
      <c r="B660" s="193">
        <v>45225</v>
      </c>
      <c r="C660" s="192" t="s">
        <v>85</v>
      </c>
      <c r="D660" s="192" t="s">
        <v>107</v>
      </c>
      <c r="E660" s="192" t="s">
        <v>84</v>
      </c>
      <c r="F660" s="192">
        <v>1</v>
      </c>
      <c r="G660" s="190">
        <v>10.4</v>
      </c>
      <c r="H660" s="192">
        <v>5303</v>
      </c>
    </row>
    <row r="661" spans="1:8" x14ac:dyDescent="0.25">
      <c r="A661" s="192">
        <v>32</v>
      </c>
      <c r="B661" s="193">
        <v>45225</v>
      </c>
      <c r="C661" s="192" t="s">
        <v>88</v>
      </c>
      <c r="D661" s="192" t="s">
        <v>93</v>
      </c>
      <c r="E661" s="192" t="s">
        <v>84</v>
      </c>
      <c r="F661" s="192">
        <v>1</v>
      </c>
      <c r="G661" s="190">
        <v>15.7</v>
      </c>
      <c r="H661" s="192">
        <v>5294</v>
      </c>
    </row>
    <row r="662" spans="1:8" x14ac:dyDescent="0.25">
      <c r="A662" s="192">
        <v>33</v>
      </c>
      <c r="B662" s="193">
        <v>45225</v>
      </c>
      <c r="C662" s="192" t="s">
        <v>88</v>
      </c>
      <c r="D662" s="192" t="s">
        <v>91</v>
      </c>
      <c r="E662" s="192" t="s">
        <v>84</v>
      </c>
      <c r="F662" s="192">
        <v>1</v>
      </c>
      <c r="G662" s="190">
        <v>15.2</v>
      </c>
      <c r="H662" s="192">
        <v>5142</v>
      </c>
    </row>
    <row r="663" spans="1:8" x14ac:dyDescent="0.25">
      <c r="A663" s="192">
        <v>34</v>
      </c>
      <c r="B663" s="193">
        <v>45225</v>
      </c>
      <c r="C663" s="192" t="s">
        <v>88</v>
      </c>
      <c r="D663" s="192" t="s">
        <v>91</v>
      </c>
      <c r="E663" s="192" t="s">
        <v>84</v>
      </c>
      <c r="F663" s="192">
        <v>1</v>
      </c>
      <c r="G663" s="190">
        <v>15.9</v>
      </c>
      <c r="H663" s="192">
        <v>5323</v>
      </c>
    </row>
    <row r="664" spans="1:8" x14ac:dyDescent="0.25">
      <c r="A664" s="192">
        <v>35</v>
      </c>
      <c r="B664" s="193">
        <v>45225</v>
      </c>
      <c r="C664" s="192" t="s">
        <v>88</v>
      </c>
      <c r="D664" s="192" t="s">
        <v>106</v>
      </c>
      <c r="E664" s="192" t="s">
        <v>84</v>
      </c>
      <c r="F664" s="192">
        <v>1</v>
      </c>
      <c r="G664" s="190">
        <v>14.2</v>
      </c>
      <c r="H664" s="192">
        <v>5280</v>
      </c>
    </row>
    <row r="665" spans="1:8" x14ac:dyDescent="0.25">
      <c r="A665" s="192">
        <v>36</v>
      </c>
      <c r="B665" s="193">
        <v>45225</v>
      </c>
      <c r="C665" s="192" t="s">
        <v>88</v>
      </c>
      <c r="D665" s="192" t="s">
        <v>91</v>
      </c>
      <c r="E665" s="192" t="s">
        <v>84</v>
      </c>
      <c r="F665" s="192">
        <v>1</v>
      </c>
      <c r="G665" s="190">
        <v>15</v>
      </c>
      <c r="H665" s="192">
        <v>5302</v>
      </c>
    </row>
    <row r="666" spans="1:8" x14ac:dyDescent="0.25">
      <c r="A666" s="192">
        <v>37</v>
      </c>
      <c r="B666" s="193">
        <v>45225</v>
      </c>
      <c r="C666" s="192" t="s">
        <v>88</v>
      </c>
      <c r="D666" s="192" t="s">
        <v>91</v>
      </c>
      <c r="E666" s="192" t="s">
        <v>84</v>
      </c>
      <c r="F666" s="192">
        <v>1</v>
      </c>
      <c r="G666" s="190">
        <v>15.2</v>
      </c>
      <c r="H666" s="192">
        <v>5281</v>
      </c>
    </row>
    <row r="667" spans="1:8" x14ac:dyDescent="0.25">
      <c r="A667" s="192">
        <v>38</v>
      </c>
      <c r="B667" s="193">
        <v>45225</v>
      </c>
      <c r="C667" s="192" t="s">
        <v>88</v>
      </c>
      <c r="D667" s="192" t="s">
        <v>91</v>
      </c>
      <c r="E667" s="192" t="s">
        <v>84</v>
      </c>
      <c r="F667" s="192">
        <v>1</v>
      </c>
      <c r="G667" s="190">
        <v>16.100000000000001</v>
      </c>
      <c r="H667" s="192">
        <v>5291</v>
      </c>
    </row>
    <row r="668" spans="1:8" x14ac:dyDescent="0.25">
      <c r="A668" s="192">
        <v>39</v>
      </c>
      <c r="B668" s="193">
        <v>45225</v>
      </c>
      <c r="C668" s="192" t="s">
        <v>88</v>
      </c>
      <c r="D668" s="192" t="s">
        <v>91</v>
      </c>
      <c r="E668" s="192" t="s">
        <v>84</v>
      </c>
      <c r="F668" s="192">
        <v>1</v>
      </c>
      <c r="G668" s="190">
        <v>16.2</v>
      </c>
      <c r="H668" s="192">
        <v>5329</v>
      </c>
    </row>
    <row r="669" spans="1:8" x14ac:dyDescent="0.25">
      <c r="A669" s="192">
        <v>40</v>
      </c>
      <c r="B669" s="193">
        <v>45225</v>
      </c>
      <c r="C669" s="192" t="s">
        <v>85</v>
      </c>
      <c r="D669" s="192" t="s">
        <v>92</v>
      </c>
      <c r="E669" s="192" t="s">
        <v>84</v>
      </c>
      <c r="F669" s="192">
        <v>1</v>
      </c>
      <c r="G669" s="190">
        <v>15.7</v>
      </c>
      <c r="H669" s="192">
        <v>5284</v>
      </c>
    </row>
    <row r="670" spans="1:8" x14ac:dyDescent="0.25">
      <c r="A670" s="192">
        <v>41</v>
      </c>
      <c r="B670" s="193">
        <v>45225</v>
      </c>
      <c r="C670" s="192" t="s">
        <v>85</v>
      </c>
      <c r="D670" s="192" t="s">
        <v>87</v>
      </c>
      <c r="E670" s="192" t="s">
        <v>84</v>
      </c>
      <c r="F670" s="192">
        <v>1</v>
      </c>
      <c r="G670" s="190">
        <v>17.7</v>
      </c>
      <c r="H670" s="192">
        <v>5304</v>
      </c>
    </row>
    <row r="671" spans="1:8" x14ac:dyDescent="0.25">
      <c r="A671" s="192">
        <v>42</v>
      </c>
      <c r="B671" s="193">
        <v>45225</v>
      </c>
      <c r="C671" s="192" t="s">
        <v>88</v>
      </c>
      <c r="D671" s="192" t="s">
        <v>108</v>
      </c>
      <c r="E671" s="192" t="s">
        <v>84</v>
      </c>
      <c r="F671" s="192">
        <v>1</v>
      </c>
      <c r="G671" s="190">
        <v>15.3</v>
      </c>
      <c r="H671" s="192">
        <v>5278</v>
      </c>
    </row>
    <row r="672" spans="1:8" x14ac:dyDescent="0.25">
      <c r="A672" s="192">
        <v>43</v>
      </c>
      <c r="B672" s="193">
        <v>45225</v>
      </c>
      <c r="C672" s="192" t="s">
        <v>85</v>
      </c>
      <c r="D672" s="192" t="s">
        <v>90</v>
      </c>
      <c r="E672" s="192" t="s">
        <v>84</v>
      </c>
      <c r="F672" s="192">
        <v>1</v>
      </c>
      <c r="G672" s="190">
        <v>15</v>
      </c>
      <c r="H672" s="192">
        <v>3080</v>
      </c>
    </row>
    <row r="673" spans="1:8" x14ac:dyDescent="0.25">
      <c r="A673" s="192">
        <v>44</v>
      </c>
      <c r="B673" s="193">
        <v>45225</v>
      </c>
      <c r="C673" s="192" t="s">
        <v>85</v>
      </c>
      <c r="D673" s="192" t="s">
        <v>90</v>
      </c>
      <c r="E673" s="192" t="s">
        <v>84</v>
      </c>
      <c r="F673" s="192">
        <v>1</v>
      </c>
      <c r="G673" s="190">
        <v>15</v>
      </c>
      <c r="H673" s="192">
        <v>4928</v>
      </c>
    </row>
    <row r="674" spans="1:8" x14ac:dyDescent="0.25">
      <c r="A674" s="192">
        <v>45</v>
      </c>
      <c r="B674" s="193">
        <v>45225</v>
      </c>
      <c r="C674" s="192" t="s">
        <v>85</v>
      </c>
      <c r="D674" s="192" t="s">
        <v>96</v>
      </c>
      <c r="E674" s="192" t="s">
        <v>84</v>
      </c>
      <c r="F674" s="192">
        <v>1</v>
      </c>
      <c r="G674" s="190">
        <v>13.3</v>
      </c>
      <c r="H674" s="192">
        <v>5328</v>
      </c>
    </row>
    <row r="675" spans="1:8" x14ac:dyDescent="0.25">
      <c r="A675" s="192">
        <v>46</v>
      </c>
      <c r="B675" s="193">
        <v>45225</v>
      </c>
      <c r="C675" s="192" t="s">
        <v>85</v>
      </c>
      <c r="D675" s="192" t="s">
        <v>97</v>
      </c>
      <c r="E675" s="192" t="s">
        <v>84</v>
      </c>
      <c r="F675" s="192">
        <v>1</v>
      </c>
      <c r="G675" s="190">
        <v>10.1</v>
      </c>
      <c r="H675" s="192">
        <v>5442</v>
      </c>
    </row>
    <row r="676" spans="1:8" x14ac:dyDescent="0.25">
      <c r="A676" s="192">
        <v>47</v>
      </c>
      <c r="B676" s="193">
        <v>45226</v>
      </c>
      <c r="C676" s="192" t="s">
        <v>88</v>
      </c>
      <c r="D676" s="192" t="s">
        <v>89</v>
      </c>
      <c r="E676" s="192" t="s">
        <v>84</v>
      </c>
      <c r="F676" s="192">
        <v>1</v>
      </c>
      <c r="G676" s="190">
        <v>17.100000000000001</v>
      </c>
      <c r="H676" s="192">
        <v>5363</v>
      </c>
    </row>
    <row r="677" spans="1:8" x14ac:dyDescent="0.25">
      <c r="A677" s="192">
        <v>48</v>
      </c>
      <c r="B677" s="193">
        <v>45226</v>
      </c>
      <c r="C677" s="192" t="s">
        <v>88</v>
      </c>
      <c r="D677" s="192" t="s">
        <v>93</v>
      </c>
      <c r="E677" s="192" t="s">
        <v>84</v>
      </c>
      <c r="F677" s="192">
        <v>1</v>
      </c>
      <c r="G677" s="190">
        <v>16.100000000000001</v>
      </c>
      <c r="H677" s="192">
        <v>3092</v>
      </c>
    </row>
    <row r="678" spans="1:8" x14ac:dyDescent="0.25">
      <c r="A678" s="192">
        <v>49</v>
      </c>
      <c r="B678" s="193">
        <v>45226</v>
      </c>
      <c r="C678" s="192" t="s">
        <v>88</v>
      </c>
      <c r="D678" s="192" t="s">
        <v>94</v>
      </c>
      <c r="E678" s="192" t="s">
        <v>84</v>
      </c>
      <c r="F678" s="192">
        <v>1</v>
      </c>
      <c r="G678" s="190">
        <v>16</v>
      </c>
      <c r="H678" s="192">
        <v>3058</v>
      </c>
    </row>
    <row r="679" spans="1:8" x14ac:dyDescent="0.25">
      <c r="A679" s="192">
        <v>50</v>
      </c>
      <c r="B679" s="193">
        <v>45226</v>
      </c>
      <c r="C679" s="192" t="s">
        <v>88</v>
      </c>
      <c r="D679" s="192" t="s">
        <v>94</v>
      </c>
      <c r="E679" s="192" t="s">
        <v>84</v>
      </c>
      <c r="F679" s="192">
        <v>1</v>
      </c>
      <c r="G679" s="190">
        <v>17.100000000000001</v>
      </c>
      <c r="H679" s="192">
        <v>4898</v>
      </c>
    </row>
    <row r="680" spans="1:8" x14ac:dyDescent="0.25">
      <c r="A680" s="192">
        <v>51</v>
      </c>
      <c r="B680" s="193">
        <v>45226</v>
      </c>
      <c r="C680" s="192" t="s">
        <v>88</v>
      </c>
      <c r="D680" s="192" t="s">
        <v>91</v>
      </c>
      <c r="E680" s="192" t="s">
        <v>84</v>
      </c>
      <c r="F680" s="192">
        <v>1</v>
      </c>
      <c r="G680" s="190">
        <v>14.9</v>
      </c>
      <c r="H680" s="192">
        <v>5407</v>
      </c>
    </row>
    <row r="681" spans="1:8" x14ac:dyDescent="0.25">
      <c r="A681" s="192">
        <v>52</v>
      </c>
      <c r="B681" s="193">
        <v>45226</v>
      </c>
      <c r="C681" s="192" t="s">
        <v>88</v>
      </c>
      <c r="D681" s="192" t="s">
        <v>89</v>
      </c>
      <c r="E681" s="192" t="s">
        <v>84</v>
      </c>
      <c r="F681" s="192">
        <v>1</v>
      </c>
      <c r="G681" s="190">
        <v>16.3</v>
      </c>
      <c r="H681" s="192">
        <v>5523</v>
      </c>
    </row>
    <row r="682" spans="1:8" x14ac:dyDescent="0.25">
      <c r="A682" s="192">
        <v>53</v>
      </c>
      <c r="B682" s="193">
        <v>45226</v>
      </c>
      <c r="C682" s="192" t="s">
        <v>88</v>
      </c>
      <c r="D682" s="192" t="s">
        <v>89</v>
      </c>
      <c r="E682" s="192" t="s">
        <v>84</v>
      </c>
      <c r="F682" s="192">
        <v>1</v>
      </c>
      <c r="G682" s="190">
        <v>15.7</v>
      </c>
      <c r="H682" s="192">
        <v>5336</v>
      </c>
    </row>
    <row r="683" spans="1:8" x14ac:dyDescent="0.25">
      <c r="A683" s="192">
        <v>54</v>
      </c>
      <c r="B683" s="193">
        <v>45226</v>
      </c>
      <c r="C683" s="192" t="s">
        <v>88</v>
      </c>
      <c r="D683" s="192" t="s">
        <v>94</v>
      </c>
      <c r="E683" s="192" t="s">
        <v>84</v>
      </c>
      <c r="F683" s="192">
        <v>1</v>
      </c>
      <c r="G683" s="190">
        <v>16.2</v>
      </c>
      <c r="H683" s="192">
        <v>5344</v>
      </c>
    </row>
    <row r="684" spans="1:8" x14ac:dyDescent="0.25">
      <c r="A684" s="192">
        <v>55</v>
      </c>
      <c r="B684" s="193">
        <v>45226</v>
      </c>
      <c r="C684" s="192" t="s">
        <v>85</v>
      </c>
      <c r="D684" s="192" t="s">
        <v>96</v>
      </c>
      <c r="E684" s="192" t="s">
        <v>84</v>
      </c>
      <c r="F684" s="192">
        <v>1</v>
      </c>
      <c r="G684" s="190">
        <v>15.5</v>
      </c>
      <c r="H684" s="192">
        <v>5341</v>
      </c>
    </row>
    <row r="685" spans="1:8" x14ac:dyDescent="0.25">
      <c r="A685" s="192">
        <v>56</v>
      </c>
      <c r="B685" s="193">
        <v>45226</v>
      </c>
      <c r="C685" s="192" t="s">
        <v>85</v>
      </c>
      <c r="D685" s="192" t="s">
        <v>97</v>
      </c>
      <c r="E685" s="192" t="s">
        <v>84</v>
      </c>
      <c r="F685" s="192">
        <v>1</v>
      </c>
      <c r="G685" s="190">
        <v>11.6</v>
      </c>
      <c r="H685" s="192">
        <v>5309</v>
      </c>
    </row>
    <row r="686" spans="1:8" x14ac:dyDescent="0.25">
      <c r="A686" s="192">
        <v>57</v>
      </c>
      <c r="B686" s="193">
        <v>45226</v>
      </c>
      <c r="C686" s="192" t="s">
        <v>85</v>
      </c>
      <c r="D686" s="192" t="s">
        <v>97</v>
      </c>
      <c r="E686" s="192" t="s">
        <v>84</v>
      </c>
      <c r="F686" s="192">
        <v>1</v>
      </c>
      <c r="G686" s="190">
        <v>16.3</v>
      </c>
      <c r="H686" s="192">
        <v>5338</v>
      </c>
    </row>
    <row r="687" spans="1:8" x14ac:dyDescent="0.25">
      <c r="A687" s="192">
        <v>58</v>
      </c>
      <c r="B687" s="193">
        <v>45226</v>
      </c>
      <c r="C687" s="192" t="s">
        <v>85</v>
      </c>
      <c r="D687" s="192" t="s">
        <v>97</v>
      </c>
      <c r="E687" s="192" t="s">
        <v>84</v>
      </c>
      <c r="F687" s="192">
        <v>1</v>
      </c>
      <c r="G687" s="190">
        <v>16.3</v>
      </c>
      <c r="H687" s="192">
        <v>5364</v>
      </c>
    </row>
    <row r="688" spans="1:8" x14ac:dyDescent="0.25">
      <c r="A688" s="192">
        <v>59</v>
      </c>
      <c r="B688" s="193">
        <v>45226</v>
      </c>
      <c r="C688" s="192" t="s">
        <v>88</v>
      </c>
      <c r="D688" s="192" t="s">
        <v>108</v>
      </c>
      <c r="E688" s="192" t="s">
        <v>84</v>
      </c>
      <c r="F688" s="192">
        <v>1</v>
      </c>
      <c r="G688" s="190">
        <v>16.7</v>
      </c>
      <c r="H688" s="192">
        <v>5332</v>
      </c>
    </row>
    <row r="689" spans="1:8" x14ac:dyDescent="0.25">
      <c r="A689" s="192">
        <v>60</v>
      </c>
      <c r="B689" s="193">
        <v>45226</v>
      </c>
      <c r="C689" s="192" t="s">
        <v>88</v>
      </c>
      <c r="D689" s="192" t="s">
        <v>94</v>
      </c>
      <c r="E689" s="192" t="s">
        <v>84</v>
      </c>
      <c r="F689" s="192">
        <v>1</v>
      </c>
      <c r="G689" s="190">
        <v>17.600000000000001</v>
      </c>
      <c r="H689" s="192">
        <v>5345</v>
      </c>
    </row>
    <row r="690" spans="1:8" x14ac:dyDescent="0.25">
      <c r="A690" s="192">
        <v>61</v>
      </c>
      <c r="B690" s="193">
        <v>45226</v>
      </c>
      <c r="C690" s="192" t="s">
        <v>85</v>
      </c>
      <c r="D690" s="192" t="s">
        <v>96</v>
      </c>
      <c r="E690" s="192" t="s">
        <v>84</v>
      </c>
      <c r="F690" s="192">
        <v>1</v>
      </c>
      <c r="G690" s="190">
        <v>17.2</v>
      </c>
      <c r="H690" s="192">
        <v>5365</v>
      </c>
    </row>
    <row r="691" spans="1:8" x14ac:dyDescent="0.25">
      <c r="A691" s="192">
        <v>62</v>
      </c>
      <c r="B691" s="193">
        <v>45226</v>
      </c>
      <c r="C691" s="192" t="s">
        <v>85</v>
      </c>
      <c r="D691" s="192" t="s">
        <v>92</v>
      </c>
      <c r="E691" s="192" t="s">
        <v>84</v>
      </c>
      <c r="F691" s="192">
        <v>1</v>
      </c>
      <c r="G691" s="190">
        <v>16.399999999999999</v>
      </c>
      <c r="H691" s="192">
        <v>5352</v>
      </c>
    </row>
    <row r="692" spans="1:8" x14ac:dyDescent="0.25">
      <c r="A692" s="192">
        <v>63</v>
      </c>
      <c r="B692" s="193">
        <v>45226</v>
      </c>
      <c r="C692" s="192" t="s">
        <v>85</v>
      </c>
      <c r="D692" s="192" t="s">
        <v>92</v>
      </c>
      <c r="E692" s="192" t="s">
        <v>84</v>
      </c>
      <c r="F692" s="192">
        <v>1</v>
      </c>
      <c r="G692" s="190">
        <v>16.2</v>
      </c>
      <c r="H692" s="192">
        <v>5293</v>
      </c>
    </row>
    <row r="693" spans="1:8" x14ac:dyDescent="0.25">
      <c r="A693" s="192">
        <v>64</v>
      </c>
      <c r="B693" s="193">
        <v>45226</v>
      </c>
      <c r="C693" s="192" t="s">
        <v>88</v>
      </c>
      <c r="D693" s="192" t="s">
        <v>91</v>
      </c>
      <c r="E693" s="192" t="s">
        <v>84</v>
      </c>
      <c r="F693" s="192">
        <v>1</v>
      </c>
      <c r="G693" s="190">
        <v>17.899999999999999</v>
      </c>
      <c r="H693" s="192">
        <v>5331</v>
      </c>
    </row>
    <row r="694" spans="1:8" x14ac:dyDescent="0.25">
      <c r="A694" s="192">
        <v>65</v>
      </c>
      <c r="B694" s="193">
        <v>45226</v>
      </c>
      <c r="C694" s="192" t="s">
        <v>88</v>
      </c>
      <c r="D694" s="192" t="s">
        <v>91</v>
      </c>
      <c r="E694" s="192" t="s">
        <v>84</v>
      </c>
      <c r="F694" s="192">
        <v>1</v>
      </c>
      <c r="G694" s="190">
        <v>14.6</v>
      </c>
      <c r="H694" s="192">
        <v>5326</v>
      </c>
    </row>
    <row r="695" spans="1:8" x14ac:dyDescent="0.25">
      <c r="A695" s="192">
        <v>66</v>
      </c>
      <c r="B695" s="193">
        <v>45226</v>
      </c>
      <c r="C695" s="192" t="s">
        <v>88</v>
      </c>
      <c r="D695" s="192" t="s">
        <v>93</v>
      </c>
      <c r="E695" s="192" t="s">
        <v>84</v>
      </c>
      <c r="F695" s="192">
        <v>1</v>
      </c>
      <c r="G695" s="190">
        <v>16.2</v>
      </c>
      <c r="H695" s="192">
        <v>5327</v>
      </c>
    </row>
    <row r="696" spans="1:8" x14ac:dyDescent="0.25">
      <c r="A696" s="192">
        <v>67</v>
      </c>
      <c r="B696" s="193">
        <v>45227</v>
      </c>
      <c r="C696" s="192" t="s">
        <v>85</v>
      </c>
      <c r="D696" s="192" t="s">
        <v>107</v>
      </c>
      <c r="E696" s="192" t="s">
        <v>84</v>
      </c>
      <c r="F696" s="192">
        <v>1</v>
      </c>
      <c r="G696" s="190">
        <v>10.9</v>
      </c>
      <c r="H696" s="192">
        <v>5371</v>
      </c>
    </row>
    <row r="697" spans="1:8" x14ac:dyDescent="0.25">
      <c r="G697" s="189">
        <f>SUM(G630:G696)</f>
        <v>1052.0000000000002</v>
      </c>
    </row>
    <row r="699" spans="1:8" x14ac:dyDescent="0.25">
      <c r="B699" t="s">
        <v>201</v>
      </c>
    </row>
    <row r="700" spans="1:8" ht="30" x14ac:dyDescent="0.25">
      <c r="A700" s="134" t="s">
        <v>29</v>
      </c>
      <c r="B700" s="135" t="s">
        <v>10</v>
      </c>
      <c r="C700" s="134" t="s">
        <v>158</v>
      </c>
      <c r="D700" s="134" t="s">
        <v>159</v>
      </c>
      <c r="E700" s="134" t="s">
        <v>160</v>
      </c>
      <c r="F700" s="134" t="s">
        <v>161</v>
      </c>
      <c r="G700" s="136" t="s">
        <v>26</v>
      </c>
      <c r="H700" s="134" t="s">
        <v>162</v>
      </c>
    </row>
    <row r="701" spans="1:8" x14ac:dyDescent="0.25">
      <c r="A701" s="142">
        <v>1</v>
      </c>
      <c r="B701" s="143">
        <v>45226</v>
      </c>
      <c r="C701" s="142" t="s">
        <v>85</v>
      </c>
      <c r="D701" s="142" t="s">
        <v>92</v>
      </c>
      <c r="E701" s="142" t="s">
        <v>84</v>
      </c>
      <c r="F701" s="142">
        <v>1</v>
      </c>
      <c r="G701" s="190">
        <v>17.8</v>
      </c>
      <c r="H701" s="142">
        <v>5444</v>
      </c>
    </row>
    <row r="702" spans="1:8" x14ac:dyDescent="0.25">
      <c r="A702" s="142">
        <v>2</v>
      </c>
      <c r="B702" s="143">
        <v>45226</v>
      </c>
      <c r="C702" s="142" t="s">
        <v>88</v>
      </c>
      <c r="D702" s="142" t="s">
        <v>106</v>
      </c>
      <c r="E702" s="142" t="s">
        <v>84</v>
      </c>
      <c r="F702" s="142">
        <v>1</v>
      </c>
      <c r="G702" s="190">
        <v>12.8</v>
      </c>
      <c r="H702" s="142">
        <v>5290</v>
      </c>
    </row>
    <row r="703" spans="1:8" x14ac:dyDescent="0.25">
      <c r="A703" s="142">
        <v>3</v>
      </c>
      <c r="B703" s="143">
        <v>45226</v>
      </c>
      <c r="C703" s="142" t="s">
        <v>88</v>
      </c>
      <c r="D703" s="142" t="s">
        <v>106</v>
      </c>
      <c r="E703" s="142" t="s">
        <v>84</v>
      </c>
      <c r="F703" s="142">
        <v>1</v>
      </c>
      <c r="G703" s="190">
        <v>15.7</v>
      </c>
      <c r="H703" s="142">
        <v>5356</v>
      </c>
    </row>
    <row r="704" spans="1:8" x14ac:dyDescent="0.25">
      <c r="A704" s="142">
        <v>4</v>
      </c>
      <c r="B704" s="143">
        <v>45226</v>
      </c>
      <c r="C704" s="142" t="s">
        <v>88</v>
      </c>
      <c r="D704" s="142" t="s">
        <v>100</v>
      </c>
      <c r="E704" s="142" t="s">
        <v>84</v>
      </c>
      <c r="F704" s="142">
        <v>1</v>
      </c>
      <c r="G704" s="190">
        <v>13.6</v>
      </c>
      <c r="H704" s="142">
        <v>5337</v>
      </c>
    </row>
    <row r="705" spans="1:8" x14ac:dyDescent="0.25">
      <c r="A705" s="142">
        <v>5</v>
      </c>
      <c r="B705" s="143">
        <v>45226</v>
      </c>
      <c r="C705" s="142" t="s">
        <v>85</v>
      </c>
      <c r="D705" s="142" t="s">
        <v>90</v>
      </c>
      <c r="E705" s="142" t="s">
        <v>84</v>
      </c>
      <c r="F705" s="142">
        <v>1</v>
      </c>
      <c r="G705" s="190">
        <v>15.5</v>
      </c>
      <c r="H705" s="142">
        <v>5335</v>
      </c>
    </row>
    <row r="706" spans="1:8" x14ac:dyDescent="0.25">
      <c r="A706" s="142">
        <v>6</v>
      </c>
      <c r="B706" s="143">
        <v>45226</v>
      </c>
      <c r="C706" s="142" t="s">
        <v>88</v>
      </c>
      <c r="D706" s="142" t="s">
        <v>108</v>
      </c>
      <c r="E706" s="142" t="s">
        <v>84</v>
      </c>
      <c r="F706" s="142">
        <v>1</v>
      </c>
      <c r="G706" s="190">
        <v>15.7</v>
      </c>
      <c r="H706" s="142">
        <v>5354</v>
      </c>
    </row>
    <row r="707" spans="1:8" x14ac:dyDescent="0.25">
      <c r="A707" s="142">
        <v>7</v>
      </c>
      <c r="B707" s="143">
        <v>45226</v>
      </c>
      <c r="C707" s="142" t="s">
        <v>88</v>
      </c>
      <c r="D707" s="142" t="s">
        <v>108</v>
      </c>
      <c r="E707" s="142" t="s">
        <v>84</v>
      </c>
      <c r="F707" s="142">
        <v>1</v>
      </c>
      <c r="G707" s="190">
        <v>15.9</v>
      </c>
      <c r="H707" s="142">
        <v>5359</v>
      </c>
    </row>
    <row r="708" spans="1:8" x14ac:dyDescent="0.25">
      <c r="A708" s="142">
        <v>8</v>
      </c>
      <c r="B708" s="143">
        <v>45226</v>
      </c>
      <c r="C708" s="142" t="s">
        <v>85</v>
      </c>
      <c r="D708" s="142" t="s">
        <v>107</v>
      </c>
      <c r="E708" s="142" t="s">
        <v>84</v>
      </c>
      <c r="F708" s="142">
        <v>1</v>
      </c>
      <c r="G708" s="190">
        <v>10.4</v>
      </c>
      <c r="H708" s="142">
        <v>5366</v>
      </c>
    </row>
    <row r="709" spans="1:8" x14ac:dyDescent="0.25">
      <c r="A709" s="142">
        <v>9</v>
      </c>
      <c r="B709" s="143">
        <v>45227</v>
      </c>
      <c r="C709" s="142" t="s">
        <v>85</v>
      </c>
      <c r="D709" s="142" t="s">
        <v>86</v>
      </c>
      <c r="E709" s="142" t="s">
        <v>84</v>
      </c>
      <c r="F709" s="142">
        <v>1</v>
      </c>
      <c r="G709" s="190">
        <v>17.3</v>
      </c>
      <c r="H709" s="142">
        <v>5382</v>
      </c>
    </row>
    <row r="710" spans="1:8" x14ac:dyDescent="0.25">
      <c r="A710" s="142">
        <v>10</v>
      </c>
      <c r="B710" s="143">
        <v>45227</v>
      </c>
      <c r="C710" s="142" t="s">
        <v>85</v>
      </c>
      <c r="D710" s="142" t="s">
        <v>86</v>
      </c>
      <c r="E710" s="142" t="s">
        <v>84</v>
      </c>
      <c r="F710" s="142">
        <v>1</v>
      </c>
      <c r="G710" s="190">
        <v>19.899999999999999</v>
      </c>
      <c r="H710" s="142">
        <v>5505</v>
      </c>
    </row>
    <row r="711" spans="1:8" x14ac:dyDescent="0.25">
      <c r="A711" s="142">
        <v>11</v>
      </c>
      <c r="B711" s="143">
        <v>45227</v>
      </c>
      <c r="C711" s="142" t="s">
        <v>88</v>
      </c>
      <c r="D711" s="142" t="s">
        <v>108</v>
      </c>
      <c r="E711" s="142" t="s">
        <v>84</v>
      </c>
      <c r="F711" s="142">
        <v>1</v>
      </c>
      <c r="G711" s="190">
        <v>15.1</v>
      </c>
      <c r="H711" s="142">
        <v>5347</v>
      </c>
    </row>
    <row r="712" spans="1:8" x14ac:dyDescent="0.25">
      <c r="A712" s="142">
        <v>12</v>
      </c>
      <c r="B712" s="143">
        <v>45227</v>
      </c>
      <c r="C712" s="142" t="s">
        <v>85</v>
      </c>
      <c r="D712" s="142" t="s">
        <v>90</v>
      </c>
      <c r="E712" s="142" t="s">
        <v>84</v>
      </c>
      <c r="F712" s="142">
        <v>1</v>
      </c>
      <c r="G712" s="190">
        <v>16.2</v>
      </c>
      <c r="H712" s="142">
        <v>5390</v>
      </c>
    </row>
    <row r="713" spans="1:8" x14ac:dyDescent="0.25">
      <c r="A713" s="142">
        <v>13</v>
      </c>
      <c r="B713" s="143">
        <v>45227</v>
      </c>
      <c r="C713" s="142" t="s">
        <v>85</v>
      </c>
      <c r="D713" s="142" t="s">
        <v>90</v>
      </c>
      <c r="E713" s="142" t="s">
        <v>84</v>
      </c>
      <c r="F713" s="142">
        <v>1</v>
      </c>
      <c r="G713" s="190">
        <v>16.899999999999999</v>
      </c>
      <c r="H713" s="142">
        <v>5370</v>
      </c>
    </row>
    <row r="714" spans="1:8" x14ac:dyDescent="0.25">
      <c r="A714" s="142">
        <v>14</v>
      </c>
      <c r="B714" s="143">
        <v>45227</v>
      </c>
      <c r="C714" s="142" t="s">
        <v>88</v>
      </c>
      <c r="D714" s="142" t="s">
        <v>100</v>
      </c>
      <c r="E714" s="142" t="s">
        <v>84</v>
      </c>
      <c r="F714" s="142">
        <v>1</v>
      </c>
      <c r="G714" s="190">
        <v>14.8</v>
      </c>
      <c r="H714" s="142">
        <v>5401</v>
      </c>
    </row>
    <row r="715" spans="1:8" x14ac:dyDescent="0.25">
      <c r="A715" s="142">
        <v>15</v>
      </c>
      <c r="B715" s="143">
        <v>45227</v>
      </c>
      <c r="C715" s="142" t="s">
        <v>88</v>
      </c>
      <c r="D715" s="142" t="s">
        <v>100</v>
      </c>
      <c r="E715" s="142" t="s">
        <v>84</v>
      </c>
      <c r="F715" s="142">
        <v>1</v>
      </c>
      <c r="G715" s="190">
        <v>17.399999999999999</v>
      </c>
      <c r="H715" s="142">
        <v>5378</v>
      </c>
    </row>
    <row r="716" spans="1:8" x14ac:dyDescent="0.25">
      <c r="A716" s="142">
        <v>16</v>
      </c>
      <c r="B716" s="143">
        <v>45227</v>
      </c>
      <c r="C716" s="142" t="s">
        <v>88</v>
      </c>
      <c r="D716" s="142" t="s">
        <v>99</v>
      </c>
      <c r="E716" s="142" t="s">
        <v>84</v>
      </c>
      <c r="F716" s="142">
        <v>1</v>
      </c>
      <c r="G716" s="190">
        <v>13.1</v>
      </c>
      <c r="H716" s="142">
        <v>5283</v>
      </c>
    </row>
    <row r="717" spans="1:8" x14ac:dyDescent="0.25">
      <c r="A717" s="142">
        <v>17</v>
      </c>
      <c r="B717" s="143">
        <v>45227</v>
      </c>
      <c r="C717" s="142" t="s">
        <v>88</v>
      </c>
      <c r="D717" s="142" t="s">
        <v>99</v>
      </c>
      <c r="E717" s="142" t="s">
        <v>84</v>
      </c>
      <c r="F717" s="142">
        <v>1</v>
      </c>
      <c r="G717" s="190">
        <v>15.9</v>
      </c>
      <c r="H717" s="142">
        <v>5397</v>
      </c>
    </row>
    <row r="718" spans="1:8" x14ac:dyDescent="0.25">
      <c r="A718" s="142">
        <v>18</v>
      </c>
      <c r="B718" s="143">
        <v>45227</v>
      </c>
      <c r="C718" s="142" t="s">
        <v>85</v>
      </c>
      <c r="D718" s="142" t="s">
        <v>87</v>
      </c>
      <c r="E718" s="142" t="s">
        <v>84</v>
      </c>
      <c r="F718" s="142">
        <v>1</v>
      </c>
      <c r="G718" s="190">
        <v>15.6</v>
      </c>
      <c r="H718" s="142">
        <v>5395</v>
      </c>
    </row>
    <row r="719" spans="1:8" x14ac:dyDescent="0.25">
      <c r="G719" s="189">
        <f>SUM(G701:G718)</f>
        <v>279.60000000000002</v>
      </c>
    </row>
    <row r="721" spans="1:8" x14ac:dyDescent="0.25">
      <c r="C721" s="222" t="s">
        <v>202</v>
      </c>
    </row>
    <row r="722" spans="1:8" ht="30" x14ac:dyDescent="0.25">
      <c r="A722" s="134" t="s">
        <v>29</v>
      </c>
      <c r="B722" s="135" t="s">
        <v>10</v>
      </c>
      <c r="C722" s="134" t="s">
        <v>158</v>
      </c>
      <c r="D722" s="134" t="s">
        <v>159</v>
      </c>
      <c r="E722" s="134" t="s">
        <v>160</v>
      </c>
      <c r="F722" s="134" t="s">
        <v>161</v>
      </c>
      <c r="G722" s="136" t="s">
        <v>26</v>
      </c>
      <c r="H722" s="134" t="s">
        <v>162</v>
      </c>
    </row>
    <row r="723" spans="1:8" x14ac:dyDescent="0.25">
      <c r="A723" s="192">
        <v>1</v>
      </c>
      <c r="B723" s="193">
        <v>45227</v>
      </c>
      <c r="C723" s="192" t="s">
        <v>88</v>
      </c>
      <c r="D723" s="192" t="s">
        <v>99</v>
      </c>
      <c r="E723" s="192" t="s">
        <v>84</v>
      </c>
      <c r="F723" s="192">
        <v>1</v>
      </c>
      <c r="G723" s="190">
        <v>16.2</v>
      </c>
      <c r="H723" s="192">
        <v>5361</v>
      </c>
    </row>
    <row r="724" spans="1:8" x14ac:dyDescent="0.25">
      <c r="A724" s="192">
        <v>2</v>
      </c>
      <c r="B724" s="193">
        <v>45227</v>
      </c>
      <c r="C724" s="192" t="s">
        <v>85</v>
      </c>
      <c r="D724" s="192" t="s">
        <v>87</v>
      </c>
      <c r="E724" s="192" t="s">
        <v>84</v>
      </c>
      <c r="F724" s="192">
        <v>1</v>
      </c>
      <c r="G724" s="190">
        <v>15.2</v>
      </c>
      <c r="H724" s="192">
        <v>5346</v>
      </c>
    </row>
    <row r="725" spans="1:8" x14ac:dyDescent="0.25">
      <c r="A725" s="192">
        <v>3</v>
      </c>
      <c r="B725" s="193">
        <v>45227</v>
      </c>
      <c r="C725" s="192" t="s">
        <v>88</v>
      </c>
      <c r="D725" s="192" t="s">
        <v>91</v>
      </c>
      <c r="E725" s="192" t="s">
        <v>84</v>
      </c>
      <c r="F725" s="192">
        <v>1</v>
      </c>
      <c r="G725" s="190">
        <v>15.1</v>
      </c>
      <c r="H725" s="192">
        <v>5387</v>
      </c>
    </row>
    <row r="726" spans="1:8" x14ac:dyDescent="0.25">
      <c r="A726" s="192">
        <v>4</v>
      </c>
      <c r="B726" s="193">
        <v>45227</v>
      </c>
      <c r="C726" s="192" t="s">
        <v>85</v>
      </c>
      <c r="D726" s="192" t="s">
        <v>92</v>
      </c>
      <c r="E726" s="192" t="s">
        <v>84</v>
      </c>
      <c r="F726" s="192">
        <v>1</v>
      </c>
      <c r="G726" s="190">
        <v>16.399999999999999</v>
      </c>
      <c r="H726" s="192">
        <v>5062</v>
      </c>
    </row>
    <row r="727" spans="1:8" x14ac:dyDescent="0.25">
      <c r="A727" s="192">
        <v>5</v>
      </c>
      <c r="B727" s="193">
        <v>45227</v>
      </c>
      <c r="C727" s="192" t="s">
        <v>88</v>
      </c>
      <c r="D727" s="192" t="s">
        <v>94</v>
      </c>
      <c r="E727" s="192" t="s">
        <v>84</v>
      </c>
      <c r="F727" s="192">
        <v>1</v>
      </c>
      <c r="G727" s="190">
        <v>17.7</v>
      </c>
      <c r="H727" s="192">
        <v>5400</v>
      </c>
    </row>
    <row r="728" spans="1:8" x14ac:dyDescent="0.25">
      <c r="A728" s="192">
        <v>6</v>
      </c>
      <c r="B728" s="193">
        <v>45227</v>
      </c>
      <c r="C728" s="192" t="s">
        <v>88</v>
      </c>
      <c r="D728" s="192" t="s">
        <v>106</v>
      </c>
      <c r="E728" s="192" t="s">
        <v>84</v>
      </c>
      <c r="F728" s="192">
        <v>1</v>
      </c>
      <c r="G728" s="190">
        <v>16.100000000000001</v>
      </c>
      <c r="H728" s="192">
        <v>5191</v>
      </c>
    </row>
    <row r="729" spans="1:8" x14ac:dyDescent="0.25">
      <c r="A729" s="192">
        <v>7</v>
      </c>
      <c r="B729" s="193">
        <v>45229</v>
      </c>
      <c r="C729" s="192" t="s">
        <v>85</v>
      </c>
      <c r="D729" s="192" t="s">
        <v>107</v>
      </c>
      <c r="E729" s="192" t="s">
        <v>84</v>
      </c>
      <c r="F729" s="192">
        <v>1</v>
      </c>
      <c r="G729" s="190">
        <v>8.1999999999999993</v>
      </c>
      <c r="H729" s="192">
        <v>5561</v>
      </c>
    </row>
    <row r="730" spans="1:8" x14ac:dyDescent="0.25">
      <c r="G730" s="189">
        <f>SUM(G723:G729)</f>
        <v>104.89999999999999</v>
      </c>
    </row>
    <row r="732" spans="1:8" x14ac:dyDescent="0.25">
      <c r="B732" t="s">
        <v>204</v>
      </c>
    </row>
    <row r="733" spans="1:8" ht="30" x14ac:dyDescent="0.25">
      <c r="A733" s="134" t="s">
        <v>29</v>
      </c>
      <c r="B733" s="135" t="s">
        <v>10</v>
      </c>
      <c r="C733" s="134" t="s">
        <v>158</v>
      </c>
      <c r="D733" s="134" t="s">
        <v>159</v>
      </c>
      <c r="E733" s="134" t="s">
        <v>160</v>
      </c>
      <c r="F733" s="134" t="s">
        <v>161</v>
      </c>
      <c r="G733" s="136" t="s">
        <v>26</v>
      </c>
      <c r="H733" s="134" t="s">
        <v>162</v>
      </c>
    </row>
    <row r="734" spans="1:8" x14ac:dyDescent="0.25">
      <c r="A734" s="192">
        <v>1</v>
      </c>
      <c r="B734" s="193">
        <v>45227</v>
      </c>
      <c r="C734" s="192" t="s">
        <v>88</v>
      </c>
      <c r="D734" s="192" t="s">
        <v>99</v>
      </c>
      <c r="E734" s="192" t="s">
        <v>84</v>
      </c>
      <c r="F734" s="192">
        <v>1</v>
      </c>
      <c r="G734" s="190">
        <v>16.5</v>
      </c>
      <c r="H734" s="192">
        <v>5393</v>
      </c>
    </row>
    <row r="735" spans="1:8" x14ac:dyDescent="0.25">
      <c r="A735" s="192">
        <v>2</v>
      </c>
      <c r="B735" s="193">
        <v>45227</v>
      </c>
      <c r="C735" s="192" t="s">
        <v>88</v>
      </c>
      <c r="D735" s="192" t="s">
        <v>91</v>
      </c>
      <c r="E735" s="192" t="s">
        <v>84</v>
      </c>
      <c r="F735" s="192">
        <v>1</v>
      </c>
      <c r="G735" s="190">
        <v>13.5</v>
      </c>
      <c r="H735" s="192">
        <v>5362</v>
      </c>
    </row>
    <row r="736" spans="1:8" x14ac:dyDescent="0.25">
      <c r="A736" s="192">
        <v>3</v>
      </c>
      <c r="B736" s="193">
        <v>45227</v>
      </c>
      <c r="C736" s="192" t="s">
        <v>85</v>
      </c>
      <c r="D736" s="192" t="s">
        <v>92</v>
      </c>
      <c r="E736" s="192" t="s">
        <v>84</v>
      </c>
      <c r="F736" s="192">
        <v>1</v>
      </c>
      <c r="G736" s="190">
        <v>16.8</v>
      </c>
      <c r="H736" s="192">
        <v>5399</v>
      </c>
    </row>
    <row r="737" spans="1:8" x14ac:dyDescent="0.25">
      <c r="A737" s="192">
        <v>4</v>
      </c>
      <c r="B737" s="193">
        <v>45227</v>
      </c>
      <c r="C737" s="192" t="s">
        <v>85</v>
      </c>
      <c r="D737" s="192" t="s">
        <v>92</v>
      </c>
      <c r="E737" s="192" t="s">
        <v>84</v>
      </c>
      <c r="F737" s="192">
        <v>1</v>
      </c>
      <c r="G737" s="190">
        <v>15.9</v>
      </c>
      <c r="H737" s="192">
        <v>5396</v>
      </c>
    </row>
    <row r="738" spans="1:8" x14ac:dyDescent="0.25">
      <c r="A738" s="192">
        <v>5</v>
      </c>
      <c r="B738" s="193">
        <v>45227</v>
      </c>
      <c r="C738" s="192" t="s">
        <v>85</v>
      </c>
      <c r="D738" s="192" t="s">
        <v>87</v>
      </c>
      <c r="E738" s="192" t="s">
        <v>84</v>
      </c>
      <c r="F738" s="192">
        <v>1</v>
      </c>
      <c r="G738" s="190">
        <v>16.899999999999999</v>
      </c>
      <c r="H738" s="192">
        <v>5391</v>
      </c>
    </row>
    <row r="739" spans="1:8" x14ac:dyDescent="0.25">
      <c r="A739" s="192">
        <v>6</v>
      </c>
      <c r="B739" s="193">
        <v>45227</v>
      </c>
      <c r="C739" s="192" t="s">
        <v>85</v>
      </c>
      <c r="D739" s="192" t="s">
        <v>90</v>
      </c>
      <c r="E739" s="192" t="s">
        <v>84</v>
      </c>
      <c r="F739" s="192">
        <v>1</v>
      </c>
      <c r="G739" s="190">
        <v>16.600000000000001</v>
      </c>
      <c r="H739" s="192">
        <v>5310</v>
      </c>
    </row>
    <row r="740" spans="1:8" x14ac:dyDescent="0.25">
      <c r="A740" s="192">
        <v>7</v>
      </c>
      <c r="B740" s="193">
        <v>45227</v>
      </c>
      <c r="C740" s="192" t="s">
        <v>85</v>
      </c>
      <c r="D740" s="192" t="s">
        <v>97</v>
      </c>
      <c r="E740" s="192" t="s">
        <v>84</v>
      </c>
      <c r="F740" s="192">
        <v>1</v>
      </c>
      <c r="G740" s="190">
        <v>14.6</v>
      </c>
      <c r="H740" s="192">
        <v>5402</v>
      </c>
    </row>
    <row r="741" spans="1:8" x14ac:dyDescent="0.25">
      <c r="A741" s="192">
        <v>8</v>
      </c>
      <c r="B741" s="193">
        <v>45227</v>
      </c>
      <c r="C741" s="192" t="s">
        <v>85</v>
      </c>
      <c r="D741" s="192" t="s">
        <v>97</v>
      </c>
      <c r="E741" s="192" t="s">
        <v>84</v>
      </c>
      <c r="F741" s="192">
        <v>1</v>
      </c>
      <c r="G741" s="190">
        <v>15.8</v>
      </c>
      <c r="H741" s="192">
        <v>5398</v>
      </c>
    </row>
    <row r="742" spans="1:8" x14ac:dyDescent="0.25">
      <c r="A742" s="192">
        <v>9</v>
      </c>
      <c r="B742" s="193">
        <v>45227</v>
      </c>
      <c r="C742" s="192" t="s">
        <v>85</v>
      </c>
      <c r="D742" s="192" t="s">
        <v>97</v>
      </c>
      <c r="E742" s="192" t="s">
        <v>84</v>
      </c>
      <c r="F742" s="192">
        <v>1</v>
      </c>
      <c r="G742" s="190">
        <v>16.899999999999999</v>
      </c>
      <c r="H742" s="192">
        <v>5368</v>
      </c>
    </row>
    <row r="743" spans="1:8" x14ac:dyDescent="0.25">
      <c r="A743" s="192">
        <v>10</v>
      </c>
      <c r="B743" s="193">
        <v>45227</v>
      </c>
      <c r="C743" s="192" t="s">
        <v>88</v>
      </c>
      <c r="D743" s="192" t="s">
        <v>94</v>
      </c>
      <c r="E743" s="192" t="s">
        <v>84</v>
      </c>
      <c r="F743" s="192">
        <v>1</v>
      </c>
      <c r="G743" s="190">
        <v>15.9</v>
      </c>
      <c r="H743" s="192">
        <v>5353</v>
      </c>
    </row>
    <row r="744" spans="1:8" x14ac:dyDescent="0.25">
      <c r="A744" s="192">
        <v>11</v>
      </c>
      <c r="B744" s="193">
        <v>45227</v>
      </c>
      <c r="C744" s="192" t="s">
        <v>88</v>
      </c>
      <c r="D744" s="192" t="s">
        <v>89</v>
      </c>
      <c r="E744" s="192" t="s">
        <v>84</v>
      </c>
      <c r="F744" s="192">
        <v>1</v>
      </c>
      <c r="G744" s="190">
        <v>17</v>
      </c>
      <c r="H744" s="192">
        <v>5369</v>
      </c>
    </row>
    <row r="745" spans="1:8" x14ac:dyDescent="0.25">
      <c r="A745" s="192">
        <v>12</v>
      </c>
      <c r="B745" s="193">
        <v>45227</v>
      </c>
      <c r="C745" s="192" t="s">
        <v>85</v>
      </c>
      <c r="D745" s="192" t="s">
        <v>86</v>
      </c>
      <c r="E745" s="192" t="s">
        <v>84</v>
      </c>
      <c r="F745" s="192">
        <v>1</v>
      </c>
      <c r="G745" s="190">
        <v>15</v>
      </c>
      <c r="H745" s="192">
        <v>5463</v>
      </c>
    </row>
    <row r="746" spans="1:8" x14ac:dyDescent="0.25">
      <c r="A746" s="192">
        <v>13</v>
      </c>
      <c r="B746" s="193">
        <v>45227</v>
      </c>
      <c r="C746" s="192" t="s">
        <v>85</v>
      </c>
      <c r="D746" s="192" t="s">
        <v>86</v>
      </c>
      <c r="E746" s="192" t="s">
        <v>84</v>
      </c>
      <c r="F746" s="192">
        <v>1</v>
      </c>
      <c r="G746" s="190">
        <v>14.9</v>
      </c>
      <c r="H746" s="192">
        <v>5238</v>
      </c>
    </row>
    <row r="747" spans="1:8" x14ac:dyDescent="0.25">
      <c r="A747" s="192">
        <v>14</v>
      </c>
      <c r="B747" s="193">
        <v>45227</v>
      </c>
      <c r="C747" s="192" t="s">
        <v>88</v>
      </c>
      <c r="D747" s="192" t="s">
        <v>93</v>
      </c>
      <c r="E747" s="192" t="s">
        <v>84</v>
      </c>
      <c r="F747" s="192">
        <v>1</v>
      </c>
      <c r="G747" s="190">
        <v>16.600000000000001</v>
      </c>
      <c r="H747" s="192">
        <v>5196</v>
      </c>
    </row>
    <row r="748" spans="1:8" x14ac:dyDescent="0.25">
      <c r="A748" s="192">
        <v>15</v>
      </c>
      <c r="B748" s="193">
        <v>45227</v>
      </c>
      <c r="C748" s="192" t="s">
        <v>88</v>
      </c>
      <c r="D748" s="192" t="s">
        <v>94</v>
      </c>
      <c r="E748" s="192" t="s">
        <v>84</v>
      </c>
      <c r="F748" s="192">
        <v>1</v>
      </c>
      <c r="G748" s="190">
        <v>16.899999999999999</v>
      </c>
      <c r="H748" s="192">
        <v>5276</v>
      </c>
    </row>
    <row r="749" spans="1:8" x14ac:dyDescent="0.25">
      <c r="A749" s="192">
        <v>16</v>
      </c>
      <c r="B749" s="193">
        <v>45227</v>
      </c>
      <c r="C749" s="192" t="s">
        <v>88</v>
      </c>
      <c r="D749" s="192" t="s">
        <v>94</v>
      </c>
      <c r="E749" s="192" t="s">
        <v>84</v>
      </c>
      <c r="F749" s="192">
        <v>1</v>
      </c>
      <c r="G749" s="190">
        <v>12.4</v>
      </c>
      <c r="H749" s="192">
        <v>5618</v>
      </c>
    </row>
    <row r="750" spans="1:8" x14ac:dyDescent="0.25">
      <c r="A750" s="192">
        <v>17</v>
      </c>
      <c r="B750" s="193">
        <v>45228</v>
      </c>
      <c r="C750" s="192" t="s">
        <v>88</v>
      </c>
      <c r="D750" s="192" t="s">
        <v>94</v>
      </c>
      <c r="E750" s="192" t="s">
        <v>84</v>
      </c>
      <c r="F750" s="192">
        <v>1</v>
      </c>
      <c r="G750" s="190">
        <v>14.5</v>
      </c>
      <c r="H750" s="192">
        <v>5599</v>
      </c>
    </row>
    <row r="751" spans="1:8" x14ac:dyDescent="0.25">
      <c r="A751" s="192">
        <v>18</v>
      </c>
      <c r="B751" s="193">
        <v>45228</v>
      </c>
      <c r="C751" s="192" t="s">
        <v>88</v>
      </c>
      <c r="D751" s="192" t="s">
        <v>89</v>
      </c>
      <c r="E751" s="192" t="s">
        <v>84</v>
      </c>
      <c r="F751" s="192">
        <v>1</v>
      </c>
      <c r="G751" s="190">
        <v>16.2</v>
      </c>
      <c r="H751" s="192">
        <v>5384</v>
      </c>
    </row>
    <row r="752" spans="1:8" x14ac:dyDescent="0.25">
      <c r="A752" s="192">
        <v>19</v>
      </c>
      <c r="B752" s="193">
        <v>45228</v>
      </c>
      <c r="C752" s="192" t="s">
        <v>85</v>
      </c>
      <c r="D752" s="192" t="s">
        <v>87</v>
      </c>
      <c r="E752" s="192" t="s">
        <v>84</v>
      </c>
      <c r="F752" s="192">
        <v>1</v>
      </c>
      <c r="G752" s="190">
        <v>10.5</v>
      </c>
      <c r="H752" s="192">
        <v>5120</v>
      </c>
    </row>
    <row r="753" spans="1:8" x14ac:dyDescent="0.25">
      <c r="A753" s="192">
        <v>20</v>
      </c>
      <c r="B753" s="193">
        <v>45228</v>
      </c>
      <c r="C753" s="192" t="s">
        <v>85</v>
      </c>
      <c r="D753" s="192" t="s">
        <v>97</v>
      </c>
      <c r="E753" s="192" t="s">
        <v>84</v>
      </c>
      <c r="F753" s="192">
        <v>1</v>
      </c>
      <c r="G753" s="229">
        <v>17.899999999999999</v>
      </c>
      <c r="H753" s="192">
        <v>5145</v>
      </c>
    </row>
    <row r="754" spans="1:8" x14ac:dyDescent="0.25">
      <c r="A754" s="192">
        <v>21</v>
      </c>
      <c r="B754" s="193">
        <v>45228</v>
      </c>
      <c r="C754" s="192" t="s">
        <v>85</v>
      </c>
      <c r="D754" s="192" t="s">
        <v>96</v>
      </c>
      <c r="E754" s="192" t="s">
        <v>84</v>
      </c>
      <c r="F754" s="192">
        <v>1</v>
      </c>
      <c r="G754" s="228">
        <v>16.600000000000001</v>
      </c>
      <c r="H754" s="192">
        <v>5296</v>
      </c>
    </row>
    <row r="755" spans="1:8" x14ac:dyDescent="0.25">
      <c r="A755" s="192">
        <v>22</v>
      </c>
      <c r="B755" s="193">
        <v>45228</v>
      </c>
      <c r="C755" s="192" t="s">
        <v>85</v>
      </c>
      <c r="D755" s="192" t="s">
        <v>92</v>
      </c>
      <c r="E755" s="192" t="s">
        <v>84</v>
      </c>
      <c r="F755" s="192">
        <v>1</v>
      </c>
      <c r="G755" s="190">
        <v>15.4</v>
      </c>
      <c r="H755" s="192">
        <v>5537</v>
      </c>
    </row>
    <row r="756" spans="1:8" x14ac:dyDescent="0.25">
      <c r="A756" s="192">
        <v>23</v>
      </c>
      <c r="B756" s="193">
        <v>45228</v>
      </c>
      <c r="C756" s="192" t="s">
        <v>88</v>
      </c>
      <c r="D756" s="192" t="s">
        <v>93</v>
      </c>
      <c r="E756" s="192" t="s">
        <v>84</v>
      </c>
      <c r="F756" s="192">
        <v>1</v>
      </c>
      <c r="G756" s="190">
        <v>15.6</v>
      </c>
      <c r="H756" s="192">
        <v>5287</v>
      </c>
    </row>
    <row r="757" spans="1:8" x14ac:dyDescent="0.25">
      <c r="A757" s="192">
        <v>24</v>
      </c>
      <c r="B757" s="193">
        <v>45228</v>
      </c>
      <c r="C757" s="192" t="s">
        <v>88</v>
      </c>
      <c r="D757" s="192" t="s">
        <v>91</v>
      </c>
      <c r="E757" s="192" t="s">
        <v>84</v>
      </c>
      <c r="F757" s="192">
        <v>1</v>
      </c>
      <c r="G757" s="190">
        <v>15.6</v>
      </c>
      <c r="H757" s="192">
        <v>5377</v>
      </c>
    </row>
    <row r="758" spans="1:8" x14ac:dyDescent="0.25">
      <c r="A758" s="192">
        <v>25</v>
      </c>
      <c r="B758" s="193">
        <v>45228</v>
      </c>
      <c r="C758" s="192" t="s">
        <v>88</v>
      </c>
      <c r="D758" s="192" t="s">
        <v>91</v>
      </c>
      <c r="E758" s="192" t="s">
        <v>84</v>
      </c>
      <c r="F758" s="192">
        <v>1</v>
      </c>
      <c r="G758" s="190">
        <v>15.2</v>
      </c>
      <c r="H758" s="192">
        <v>5145</v>
      </c>
    </row>
    <row r="759" spans="1:8" x14ac:dyDescent="0.25">
      <c r="A759" s="192">
        <v>26</v>
      </c>
      <c r="B759" s="193">
        <v>45228</v>
      </c>
      <c r="C759" s="192" t="s">
        <v>88</v>
      </c>
      <c r="D759" s="192" t="s">
        <v>99</v>
      </c>
      <c r="E759" s="192" t="s">
        <v>84</v>
      </c>
      <c r="F759" s="192">
        <v>1</v>
      </c>
      <c r="G759" s="190">
        <v>13.5</v>
      </c>
      <c r="H759" s="192">
        <v>5142</v>
      </c>
    </row>
    <row r="760" spans="1:8" x14ac:dyDescent="0.25">
      <c r="A760" s="192">
        <v>27</v>
      </c>
      <c r="B760" s="193">
        <v>45228</v>
      </c>
      <c r="C760" s="192" t="s">
        <v>85</v>
      </c>
      <c r="D760" s="192" t="s">
        <v>90</v>
      </c>
      <c r="E760" s="192" t="s">
        <v>84</v>
      </c>
      <c r="F760" s="192">
        <v>1</v>
      </c>
      <c r="G760" s="190">
        <v>12.8</v>
      </c>
      <c r="H760" s="192">
        <v>5414</v>
      </c>
    </row>
    <row r="761" spans="1:8" x14ac:dyDescent="0.25">
      <c r="A761" s="192">
        <v>28</v>
      </c>
      <c r="B761" s="193">
        <v>45228</v>
      </c>
      <c r="C761" s="192" t="s">
        <v>88</v>
      </c>
      <c r="D761" s="192" t="s">
        <v>89</v>
      </c>
      <c r="E761" s="192" t="s">
        <v>84</v>
      </c>
      <c r="F761" s="192">
        <v>1</v>
      </c>
      <c r="G761" s="229">
        <v>16.8</v>
      </c>
      <c r="H761" s="192">
        <v>5145</v>
      </c>
    </row>
    <row r="762" spans="1:8" x14ac:dyDescent="0.25">
      <c r="A762" s="192">
        <v>29</v>
      </c>
      <c r="B762" s="193">
        <v>45228</v>
      </c>
      <c r="C762" s="192" t="s">
        <v>85</v>
      </c>
      <c r="D762" s="192" t="s">
        <v>96</v>
      </c>
      <c r="E762" s="192" t="s">
        <v>84</v>
      </c>
      <c r="F762" s="192">
        <v>1</v>
      </c>
      <c r="G762" s="190">
        <v>18</v>
      </c>
      <c r="H762" s="192">
        <v>5631</v>
      </c>
    </row>
    <row r="763" spans="1:8" x14ac:dyDescent="0.25">
      <c r="A763" s="192">
        <v>30</v>
      </c>
      <c r="B763" s="193">
        <v>45228</v>
      </c>
      <c r="C763" s="192" t="s">
        <v>85</v>
      </c>
      <c r="D763" s="192" t="s">
        <v>96</v>
      </c>
      <c r="E763" s="192" t="s">
        <v>84</v>
      </c>
      <c r="F763" s="192">
        <v>1</v>
      </c>
      <c r="G763" s="190">
        <v>17.2</v>
      </c>
      <c r="H763" s="192">
        <v>5650</v>
      </c>
    </row>
    <row r="764" spans="1:8" x14ac:dyDescent="0.25">
      <c r="A764" s="192">
        <v>31</v>
      </c>
      <c r="B764" s="193">
        <v>45228</v>
      </c>
      <c r="C764" s="192" t="s">
        <v>88</v>
      </c>
      <c r="D764" s="192" t="s">
        <v>108</v>
      </c>
      <c r="E764" s="192" t="s">
        <v>84</v>
      </c>
      <c r="F764" s="192">
        <v>1</v>
      </c>
      <c r="G764" s="190">
        <v>16.899999999999999</v>
      </c>
      <c r="H764" s="192">
        <v>5385</v>
      </c>
    </row>
    <row r="765" spans="1:8" x14ac:dyDescent="0.25">
      <c r="A765" s="192">
        <v>32</v>
      </c>
      <c r="B765" s="193">
        <v>45228</v>
      </c>
      <c r="C765" s="192" t="s">
        <v>85</v>
      </c>
      <c r="D765" s="192" t="s">
        <v>107</v>
      </c>
      <c r="E765" s="192" t="s">
        <v>84</v>
      </c>
      <c r="F765" s="192">
        <v>1</v>
      </c>
      <c r="G765" s="190">
        <v>10.5</v>
      </c>
      <c r="H765" s="192">
        <v>5392</v>
      </c>
    </row>
    <row r="766" spans="1:8" x14ac:dyDescent="0.25">
      <c r="A766" s="192">
        <v>33</v>
      </c>
      <c r="B766" s="193">
        <v>45229</v>
      </c>
      <c r="C766" s="192" t="s">
        <v>88</v>
      </c>
      <c r="D766" s="192" t="s">
        <v>89</v>
      </c>
      <c r="E766" s="192" t="s">
        <v>84</v>
      </c>
      <c r="F766" s="192">
        <v>1</v>
      </c>
      <c r="G766" s="190">
        <v>14.9</v>
      </c>
      <c r="H766" s="192">
        <v>5698</v>
      </c>
    </row>
    <row r="767" spans="1:8" x14ac:dyDescent="0.25">
      <c r="A767" s="192">
        <v>34</v>
      </c>
      <c r="B767" s="193">
        <v>45229</v>
      </c>
      <c r="C767" s="192" t="s">
        <v>88</v>
      </c>
      <c r="D767" s="192" t="s">
        <v>106</v>
      </c>
      <c r="E767" s="192" t="s">
        <v>84</v>
      </c>
      <c r="F767" s="192">
        <v>1</v>
      </c>
      <c r="G767" s="190">
        <v>12.6</v>
      </c>
      <c r="H767" s="192">
        <v>5367</v>
      </c>
    </row>
    <row r="768" spans="1:8" x14ac:dyDescent="0.25">
      <c r="A768" s="192">
        <v>35</v>
      </c>
      <c r="B768" s="193">
        <v>45229</v>
      </c>
      <c r="C768" s="192" t="s">
        <v>88</v>
      </c>
      <c r="D768" s="192" t="s">
        <v>99</v>
      </c>
      <c r="E768" s="192" t="s">
        <v>84</v>
      </c>
      <c r="F768" s="192">
        <v>1</v>
      </c>
      <c r="G768" s="190">
        <v>15.9</v>
      </c>
      <c r="H768" s="192">
        <v>5410</v>
      </c>
    </row>
    <row r="769" spans="1:8" x14ac:dyDescent="0.25">
      <c r="A769" s="192">
        <v>36</v>
      </c>
      <c r="B769" s="193">
        <v>45229</v>
      </c>
      <c r="C769" s="192" t="s">
        <v>88</v>
      </c>
      <c r="D769" s="192" t="s">
        <v>94</v>
      </c>
      <c r="E769" s="192" t="s">
        <v>84</v>
      </c>
      <c r="F769" s="192">
        <v>1</v>
      </c>
      <c r="G769" s="190">
        <v>13.2</v>
      </c>
      <c r="H769" s="192">
        <v>5552</v>
      </c>
    </row>
    <row r="770" spans="1:8" x14ac:dyDescent="0.25">
      <c r="A770" s="192">
        <v>37</v>
      </c>
      <c r="B770" s="193">
        <v>45229</v>
      </c>
      <c r="C770" s="192" t="s">
        <v>88</v>
      </c>
      <c r="D770" s="192" t="s">
        <v>96</v>
      </c>
      <c r="E770" s="192" t="s">
        <v>84</v>
      </c>
      <c r="F770" s="192">
        <v>1</v>
      </c>
      <c r="G770" s="190">
        <v>15.8</v>
      </c>
      <c r="H770" s="192">
        <v>5555</v>
      </c>
    </row>
    <row r="771" spans="1:8" x14ac:dyDescent="0.25">
      <c r="A771" s="192">
        <v>38</v>
      </c>
      <c r="B771" s="193">
        <v>45232</v>
      </c>
      <c r="C771" s="192" t="s">
        <v>85</v>
      </c>
      <c r="D771" s="192" t="s">
        <v>97</v>
      </c>
      <c r="E771" s="192" t="s">
        <v>84</v>
      </c>
      <c r="F771" s="192">
        <v>1</v>
      </c>
      <c r="G771" s="190">
        <v>16.600000000000001</v>
      </c>
      <c r="H771" s="192">
        <v>5835</v>
      </c>
    </row>
    <row r="772" spans="1:8" x14ac:dyDescent="0.25">
      <c r="A772" s="192">
        <v>39</v>
      </c>
      <c r="B772" s="193">
        <v>45232</v>
      </c>
      <c r="C772" s="192" t="s">
        <v>88</v>
      </c>
      <c r="D772" s="192" t="s">
        <v>104</v>
      </c>
      <c r="E772" s="192" t="s">
        <v>84</v>
      </c>
      <c r="F772" s="192">
        <v>1</v>
      </c>
      <c r="G772" s="190">
        <v>12.8</v>
      </c>
      <c r="H772" s="192">
        <v>5605</v>
      </c>
    </row>
    <row r="773" spans="1:8" x14ac:dyDescent="0.25">
      <c r="A773" s="192">
        <v>40</v>
      </c>
      <c r="B773" s="193">
        <v>45232</v>
      </c>
      <c r="C773" s="192" t="s">
        <v>88</v>
      </c>
      <c r="D773" s="192" t="s">
        <v>104</v>
      </c>
      <c r="E773" s="192" t="s">
        <v>84</v>
      </c>
      <c r="F773" s="192">
        <v>1</v>
      </c>
      <c r="G773" s="190">
        <v>17.899999999999999</v>
      </c>
      <c r="H773" s="192">
        <v>5593</v>
      </c>
    </row>
    <row r="774" spans="1:8" x14ac:dyDescent="0.25">
      <c r="A774" s="192">
        <v>41</v>
      </c>
      <c r="B774" s="193">
        <v>45232</v>
      </c>
      <c r="C774" s="192" t="s">
        <v>88</v>
      </c>
      <c r="D774" s="192" t="s">
        <v>100</v>
      </c>
      <c r="E774" s="192" t="s">
        <v>84</v>
      </c>
      <c r="F774" s="192">
        <v>1</v>
      </c>
      <c r="G774" s="190">
        <v>13.1</v>
      </c>
      <c r="H774" s="192">
        <v>5615</v>
      </c>
    </row>
    <row r="775" spans="1:8" x14ac:dyDescent="0.25">
      <c r="A775" s="192">
        <v>42</v>
      </c>
      <c r="B775" s="193">
        <v>45232</v>
      </c>
      <c r="C775" s="192" t="s">
        <v>88</v>
      </c>
      <c r="D775" s="192" t="s">
        <v>98</v>
      </c>
      <c r="E775" s="192" t="s">
        <v>84</v>
      </c>
      <c r="F775" s="192">
        <v>1</v>
      </c>
      <c r="G775" s="190">
        <v>17.7</v>
      </c>
      <c r="H775" s="192">
        <v>5570</v>
      </c>
    </row>
    <row r="776" spans="1:8" x14ac:dyDescent="0.25">
      <c r="A776" s="192">
        <v>43</v>
      </c>
      <c r="B776" s="193">
        <v>45236</v>
      </c>
      <c r="C776" s="192" t="s">
        <v>88</v>
      </c>
      <c r="D776" s="192" t="s">
        <v>98</v>
      </c>
      <c r="E776" s="192" t="s">
        <v>84</v>
      </c>
      <c r="F776" s="192">
        <v>1</v>
      </c>
      <c r="G776" s="190">
        <v>10.1</v>
      </c>
      <c r="H776" s="192">
        <v>5873</v>
      </c>
    </row>
    <row r="777" spans="1:8" x14ac:dyDescent="0.25">
      <c r="G777" s="189">
        <f>SUM(G734:G776)</f>
        <v>656</v>
      </c>
    </row>
    <row r="779" spans="1:8" x14ac:dyDescent="0.25">
      <c r="B779" t="s">
        <v>206</v>
      </c>
    </row>
    <row r="780" spans="1:8" ht="30" x14ac:dyDescent="0.25">
      <c r="A780" s="134" t="s">
        <v>29</v>
      </c>
      <c r="B780" s="135" t="s">
        <v>10</v>
      </c>
      <c r="C780" s="134" t="s">
        <v>158</v>
      </c>
      <c r="D780" s="134" t="s">
        <v>159</v>
      </c>
      <c r="E780" s="134" t="s">
        <v>160</v>
      </c>
      <c r="F780" s="134" t="s">
        <v>161</v>
      </c>
      <c r="G780" s="136" t="s">
        <v>26</v>
      </c>
      <c r="H780" s="134" t="s">
        <v>162</v>
      </c>
    </row>
    <row r="781" spans="1:8" x14ac:dyDescent="0.25">
      <c r="A781" s="192">
        <v>1</v>
      </c>
      <c r="B781" s="193">
        <v>45232</v>
      </c>
      <c r="C781" s="192" t="s">
        <v>88</v>
      </c>
      <c r="D781" s="192" t="s">
        <v>89</v>
      </c>
      <c r="E781" s="192" t="s">
        <v>84</v>
      </c>
      <c r="F781" s="192">
        <v>1</v>
      </c>
      <c r="G781" s="190">
        <v>13.9</v>
      </c>
      <c r="H781" s="192">
        <v>5868</v>
      </c>
    </row>
    <row r="782" spans="1:8" x14ac:dyDescent="0.25">
      <c r="A782" s="192">
        <v>2</v>
      </c>
      <c r="B782" s="193">
        <v>45232</v>
      </c>
      <c r="C782" s="192" t="s">
        <v>88</v>
      </c>
      <c r="D782" s="192" t="s">
        <v>91</v>
      </c>
      <c r="E782" s="192" t="s">
        <v>84</v>
      </c>
      <c r="F782" s="192">
        <v>1</v>
      </c>
      <c r="G782" s="190">
        <v>16</v>
      </c>
      <c r="H782" s="192">
        <v>5575</v>
      </c>
    </row>
    <row r="783" spans="1:8" x14ac:dyDescent="0.25">
      <c r="A783" s="192">
        <v>3</v>
      </c>
      <c r="B783" s="193">
        <v>45232</v>
      </c>
      <c r="C783" s="192" t="s">
        <v>88</v>
      </c>
      <c r="D783" s="192" t="s">
        <v>98</v>
      </c>
      <c r="E783" s="192" t="s">
        <v>84</v>
      </c>
      <c r="F783" s="192">
        <v>1</v>
      </c>
      <c r="G783" s="190">
        <v>11.2</v>
      </c>
      <c r="H783" s="192">
        <v>5875</v>
      </c>
    </row>
    <row r="784" spans="1:8" x14ac:dyDescent="0.25">
      <c r="A784" s="192">
        <v>4</v>
      </c>
      <c r="B784" s="193">
        <v>45232</v>
      </c>
      <c r="C784" s="192" t="s">
        <v>88</v>
      </c>
      <c r="D784" s="192" t="s">
        <v>94</v>
      </c>
      <c r="E784" s="192" t="s">
        <v>84</v>
      </c>
      <c r="F784" s="192">
        <v>1</v>
      </c>
      <c r="G784" s="190">
        <v>16.399999999999999</v>
      </c>
      <c r="H784" s="192">
        <v>5796</v>
      </c>
    </row>
    <row r="785" spans="1:8" x14ac:dyDescent="0.25">
      <c r="A785" s="192">
        <v>5</v>
      </c>
      <c r="B785" s="193">
        <v>45232</v>
      </c>
      <c r="C785" s="192" t="s">
        <v>88</v>
      </c>
      <c r="D785" s="192" t="s">
        <v>99</v>
      </c>
      <c r="E785" s="192" t="s">
        <v>84</v>
      </c>
      <c r="F785" s="192">
        <v>1</v>
      </c>
      <c r="G785" s="190">
        <v>12.1</v>
      </c>
      <c r="H785" s="236" t="s">
        <v>142</v>
      </c>
    </row>
    <row r="786" spans="1:8" x14ac:dyDescent="0.25">
      <c r="A786" s="192">
        <v>6</v>
      </c>
      <c r="B786" s="193">
        <v>45232</v>
      </c>
      <c r="C786" s="192" t="s">
        <v>85</v>
      </c>
      <c r="D786" s="192" t="s">
        <v>96</v>
      </c>
      <c r="E786" s="192" t="s">
        <v>84</v>
      </c>
      <c r="F786" s="192">
        <v>1</v>
      </c>
      <c r="G786" s="190">
        <v>12.2</v>
      </c>
      <c r="H786" s="192">
        <v>5669</v>
      </c>
    </row>
    <row r="787" spans="1:8" x14ac:dyDescent="0.25">
      <c r="A787" s="192">
        <v>7</v>
      </c>
      <c r="B787" s="193">
        <v>45233</v>
      </c>
      <c r="C787" s="192" t="s">
        <v>88</v>
      </c>
      <c r="D787" s="192" t="s">
        <v>91</v>
      </c>
      <c r="E787" s="192" t="s">
        <v>84</v>
      </c>
      <c r="F787" s="192">
        <v>1</v>
      </c>
      <c r="G787" s="190">
        <v>16</v>
      </c>
      <c r="H787" s="192">
        <v>5606</v>
      </c>
    </row>
    <row r="788" spans="1:8" x14ac:dyDescent="0.25">
      <c r="A788" s="192">
        <v>8</v>
      </c>
      <c r="B788" s="193">
        <v>45233</v>
      </c>
      <c r="C788" s="192" t="s">
        <v>88</v>
      </c>
      <c r="D788" s="192" t="s">
        <v>100</v>
      </c>
      <c r="E788" s="192" t="s">
        <v>84</v>
      </c>
      <c r="F788" s="192">
        <v>1</v>
      </c>
      <c r="G788" s="190">
        <v>16.399999999999999</v>
      </c>
      <c r="H788" s="192">
        <v>5632</v>
      </c>
    </row>
    <row r="789" spans="1:8" x14ac:dyDescent="0.25">
      <c r="A789" s="192">
        <v>9</v>
      </c>
      <c r="B789" s="193">
        <v>45233</v>
      </c>
      <c r="C789" s="192" t="s">
        <v>88</v>
      </c>
      <c r="D789" s="192" t="s">
        <v>104</v>
      </c>
      <c r="E789" s="192" t="s">
        <v>84</v>
      </c>
      <c r="F789" s="192">
        <v>1</v>
      </c>
      <c r="G789" s="190">
        <v>16.2</v>
      </c>
      <c r="H789" s="192">
        <v>5626</v>
      </c>
    </row>
    <row r="790" spans="1:8" x14ac:dyDescent="0.25">
      <c r="A790" s="192">
        <v>10</v>
      </c>
      <c r="B790" s="193">
        <v>45233</v>
      </c>
      <c r="C790" s="192" t="s">
        <v>88</v>
      </c>
      <c r="D790" s="192" t="s">
        <v>106</v>
      </c>
      <c r="E790" s="192" t="s">
        <v>84</v>
      </c>
      <c r="F790" s="192">
        <v>1</v>
      </c>
      <c r="G790" s="190">
        <v>13.6</v>
      </c>
      <c r="H790" s="192">
        <v>5817</v>
      </c>
    </row>
    <row r="791" spans="1:8" x14ac:dyDescent="0.25">
      <c r="A791" s="192">
        <v>11</v>
      </c>
      <c r="B791" s="193">
        <v>45233</v>
      </c>
      <c r="C791" s="192" t="s">
        <v>88</v>
      </c>
      <c r="D791" s="192" t="s">
        <v>93</v>
      </c>
      <c r="E791" s="192" t="s">
        <v>84</v>
      </c>
      <c r="F791" s="192">
        <v>1</v>
      </c>
      <c r="G791" s="190">
        <v>16</v>
      </c>
      <c r="H791" s="192">
        <v>5983</v>
      </c>
    </row>
    <row r="792" spans="1:8" x14ac:dyDescent="0.25">
      <c r="A792" s="192">
        <v>12</v>
      </c>
      <c r="B792" s="193">
        <v>45233</v>
      </c>
      <c r="C792" s="192" t="s">
        <v>85</v>
      </c>
      <c r="D792" s="192" t="s">
        <v>87</v>
      </c>
      <c r="E792" s="192" t="s">
        <v>84</v>
      </c>
      <c r="F792" s="192">
        <v>1</v>
      </c>
      <c r="G792" s="190">
        <v>17</v>
      </c>
      <c r="H792" s="192">
        <v>5876</v>
      </c>
    </row>
    <row r="793" spans="1:8" x14ac:dyDescent="0.25">
      <c r="A793" s="192">
        <v>13</v>
      </c>
      <c r="B793" s="193">
        <v>45233</v>
      </c>
      <c r="C793" s="192" t="s">
        <v>85</v>
      </c>
      <c r="D793" s="192" t="s">
        <v>96</v>
      </c>
      <c r="E793" s="192" t="s">
        <v>84</v>
      </c>
      <c r="F793" s="192">
        <v>1</v>
      </c>
      <c r="G793" s="190">
        <v>16.899999999999999</v>
      </c>
      <c r="H793" s="192">
        <v>5917</v>
      </c>
    </row>
    <row r="794" spans="1:8" x14ac:dyDescent="0.25">
      <c r="A794" s="192">
        <v>14</v>
      </c>
      <c r="B794" s="193">
        <v>45233</v>
      </c>
      <c r="C794" s="192" t="s">
        <v>85</v>
      </c>
      <c r="D794" s="192" t="s">
        <v>96</v>
      </c>
      <c r="E794" s="192" t="s">
        <v>84</v>
      </c>
      <c r="F794" s="192">
        <v>1</v>
      </c>
      <c r="G794" s="190">
        <v>12.6</v>
      </c>
      <c r="H794" s="192">
        <v>5929</v>
      </c>
    </row>
    <row r="795" spans="1:8" x14ac:dyDescent="0.25">
      <c r="A795" s="192">
        <v>15</v>
      </c>
      <c r="B795" s="193">
        <v>45233</v>
      </c>
      <c r="C795" s="192" t="s">
        <v>88</v>
      </c>
      <c r="D795" s="192" t="s">
        <v>93</v>
      </c>
      <c r="E795" s="192" t="s">
        <v>84</v>
      </c>
      <c r="F795" s="192">
        <v>1</v>
      </c>
      <c r="G795" s="190">
        <v>15.2</v>
      </c>
      <c r="H795" s="192">
        <v>5856</v>
      </c>
    </row>
    <row r="796" spans="1:8" x14ac:dyDescent="0.25">
      <c r="A796" s="192">
        <v>16</v>
      </c>
      <c r="B796" s="193">
        <v>45233</v>
      </c>
      <c r="C796" s="192" t="s">
        <v>85</v>
      </c>
      <c r="D796" s="192" t="s">
        <v>92</v>
      </c>
      <c r="E796" s="192" t="s">
        <v>84</v>
      </c>
      <c r="F796" s="192">
        <v>1</v>
      </c>
      <c r="G796" s="190">
        <v>20.100000000000001</v>
      </c>
      <c r="H796" s="192">
        <v>5892</v>
      </c>
    </row>
    <row r="797" spans="1:8" x14ac:dyDescent="0.25">
      <c r="A797" s="192">
        <v>17</v>
      </c>
      <c r="B797" s="193">
        <v>45236</v>
      </c>
      <c r="C797" s="192" t="s">
        <v>85</v>
      </c>
      <c r="D797" s="192" t="s">
        <v>92</v>
      </c>
      <c r="E797" s="192" t="s">
        <v>84</v>
      </c>
      <c r="F797" s="192">
        <v>1</v>
      </c>
      <c r="G797" s="190">
        <v>16.899999999999999</v>
      </c>
      <c r="H797" s="192">
        <v>5889</v>
      </c>
    </row>
    <row r="798" spans="1:8" x14ac:dyDescent="0.25">
      <c r="A798" s="192">
        <v>18</v>
      </c>
      <c r="B798" s="193">
        <v>45236</v>
      </c>
      <c r="C798" s="192" t="s">
        <v>88</v>
      </c>
      <c r="D798" s="192" t="s">
        <v>94</v>
      </c>
      <c r="E798" s="192" t="s">
        <v>84</v>
      </c>
      <c r="F798" s="192">
        <v>1</v>
      </c>
      <c r="G798" s="190">
        <v>18.399999999999999</v>
      </c>
      <c r="H798" s="192">
        <v>5824</v>
      </c>
    </row>
    <row r="799" spans="1:8" x14ac:dyDescent="0.25">
      <c r="A799" s="192">
        <v>19</v>
      </c>
      <c r="B799" s="193">
        <v>45236</v>
      </c>
      <c r="C799" s="192" t="s">
        <v>85</v>
      </c>
      <c r="D799" s="192" t="s">
        <v>92</v>
      </c>
      <c r="E799" s="192" t="s">
        <v>84</v>
      </c>
      <c r="F799" s="192">
        <v>1</v>
      </c>
      <c r="G799" s="190">
        <v>17.3</v>
      </c>
      <c r="H799" s="192">
        <v>5992</v>
      </c>
    </row>
    <row r="800" spans="1:8" x14ac:dyDescent="0.25">
      <c r="A800" s="192">
        <v>20</v>
      </c>
      <c r="B800" s="193">
        <v>45236</v>
      </c>
      <c r="C800" s="192" t="s">
        <v>85</v>
      </c>
      <c r="D800" s="192" t="s">
        <v>92</v>
      </c>
      <c r="E800" s="192" t="s">
        <v>84</v>
      </c>
      <c r="F800" s="192">
        <v>1</v>
      </c>
      <c r="G800" s="190">
        <v>16.399999999999999</v>
      </c>
      <c r="H800" s="192">
        <v>5738</v>
      </c>
    </row>
    <row r="801" spans="1:8" x14ac:dyDescent="0.25">
      <c r="A801" s="192">
        <v>21</v>
      </c>
      <c r="B801" s="193">
        <v>45236</v>
      </c>
      <c r="C801" s="192" t="s">
        <v>85</v>
      </c>
      <c r="D801" s="192" t="s">
        <v>92</v>
      </c>
      <c r="E801" s="192" t="s">
        <v>84</v>
      </c>
      <c r="F801" s="192">
        <v>1</v>
      </c>
      <c r="G801" s="190">
        <v>15.7</v>
      </c>
      <c r="H801" s="192">
        <v>5834</v>
      </c>
    </row>
    <row r="802" spans="1:8" x14ac:dyDescent="0.25">
      <c r="A802" s="192">
        <v>22</v>
      </c>
      <c r="B802" s="193">
        <v>45236</v>
      </c>
      <c r="C802" s="192" t="s">
        <v>85</v>
      </c>
      <c r="D802" s="192" t="s">
        <v>92</v>
      </c>
      <c r="E802" s="192" t="s">
        <v>84</v>
      </c>
      <c r="F802" s="192">
        <v>1</v>
      </c>
      <c r="G802" s="190">
        <v>16.7</v>
      </c>
      <c r="H802" s="192">
        <v>5851</v>
      </c>
    </row>
    <row r="803" spans="1:8" x14ac:dyDescent="0.25">
      <c r="A803" s="192">
        <v>23</v>
      </c>
      <c r="B803" s="193">
        <v>45236</v>
      </c>
      <c r="C803" s="192" t="s">
        <v>85</v>
      </c>
      <c r="D803" s="192" t="s">
        <v>92</v>
      </c>
      <c r="E803" s="192" t="s">
        <v>84</v>
      </c>
      <c r="F803" s="192">
        <v>1</v>
      </c>
      <c r="G803" s="190">
        <v>17.5</v>
      </c>
      <c r="H803" s="192">
        <v>6003</v>
      </c>
    </row>
    <row r="804" spans="1:8" x14ac:dyDescent="0.25">
      <c r="A804" s="192">
        <v>24</v>
      </c>
      <c r="B804" s="193">
        <v>45236</v>
      </c>
      <c r="C804" s="192" t="s">
        <v>85</v>
      </c>
      <c r="D804" s="192" t="s">
        <v>92</v>
      </c>
      <c r="E804" s="192" t="s">
        <v>84</v>
      </c>
      <c r="F804" s="192">
        <v>1</v>
      </c>
      <c r="G804" s="190">
        <v>13</v>
      </c>
      <c r="H804" s="192">
        <v>5724</v>
      </c>
    </row>
    <row r="805" spans="1:8" x14ac:dyDescent="0.25">
      <c r="A805" s="192">
        <v>25</v>
      </c>
      <c r="B805" s="193">
        <v>45236</v>
      </c>
      <c r="C805" s="192" t="s">
        <v>85</v>
      </c>
      <c r="D805" s="192" t="s">
        <v>92</v>
      </c>
      <c r="E805" s="192" t="s">
        <v>84</v>
      </c>
      <c r="F805" s="192">
        <v>1</v>
      </c>
      <c r="G805" s="190">
        <v>10.7</v>
      </c>
      <c r="H805" s="192">
        <v>5921</v>
      </c>
    </row>
    <row r="806" spans="1:8" x14ac:dyDescent="0.25">
      <c r="A806" s="192">
        <v>26</v>
      </c>
      <c r="B806" s="193">
        <v>45236</v>
      </c>
      <c r="C806" s="192" t="s">
        <v>85</v>
      </c>
      <c r="D806" s="192" t="s">
        <v>87</v>
      </c>
      <c r="E806" s="192" t="s">
        <v>84</v>
      </c>
      <c r="F806" s="192">
        <v>1</v>
      </c>
      <c r="G806" s="190">
        <v>13.4</v>
      </c>
      <c r="H806" s="192">
        <v>5890</v>
      </c>
    </row>
    <row r="807" spans="1:8" x14ac:dyDescent="0.25">
      <c r="A807" s="192">
        <v>27</v>
      </c>
      <c r="B807" s="193">
        <v>45236</v>
      </c>
      <c r="C807" s="192" t="s">
        <v>85</v>
      </c>
      <c r="D807" s="192" t="s">
        <v>87</v>
      </c>
      <c r="E807" s="192" t="s">
        <v>84</v>
      </c>
      <c r="F807" s="192">
        <v>1</v>
      </c>
      <c r="G807" s="190">
        <v>14.6</v>
      </c>
      <c r="H807" s="192">
        <v>5934</v>
      </c>
    </row>
    <row r="808" spans="1:8" x14ac:dyDescent="0.25">
      <c r="A808" s="192">
        <v>28</v>
      </c>
      <c r="B808" s="193">
        <v>45236</v>
      </c>
      <c r="C808" s="192" t="s">
        <v>85</v>
      </c>
      <c r="D808" s="192" t="s">
        <v>92</v>
      </c>
      <c r="E808" s="192" t="s">
        <v>84</v>
      </c>
      <c r="F808" s="192">
        <v>1</v>
      </c>
      <c r="G808" s="190">
        <v>16.2</v>
      </c>
      <c r="H808" s="192">
        <v>5195</v>
      </c>
    </row>
    <row r="809" spans="1:8" x14ac:dyDescent="0.25">
      <c r="A809" s="192">
        <v>29</v>
      </c>
      <c r="B809" s="193">
        <v>45236</v>
      </c>
      <c r="C809" s="192" t="s">
        <v>88</v>
      </c>
      <c r="D809" s="192" t="s">
        <v>100</v>
      </c>
      <c r="E809" s="192" t="s">
        <v>84</v>
      </c>
      <c r="F809" s="192">
        <v>1</v>
      </c>
      <c r="G809" s="190">
        <v>16.7</v>
      </c>
      <c r="H809" s="192">
        <v>5636</v>
      </c>
    </row>
    <row r="810" spans="1:8" x14ac:dyDescent="0.25">
      <c r="A810" s="192">
        <v>30</v>
      </c>
      <c r="B810" s="193">
        <v>45236</v>
      </c>
      <c r="C810" s="192" t="s">
        <v>88</v>
      </c>
      <c r="D810" s="192" t="s">
        <v>99</v>
      </c>
      <c r="E810" s="192" t="s">
        <v>84</v>
      </c>
      <c r="F810" s="192">
        <v>1</v>
      </c>
      <c r="G810" s="190">
        <v>12.8</v>
      </c>
      <c r="H810" s="192">
        <v>5964</v>
      </c>
    </row>
    <row r="811" spans="1:8" x14ac:dyDescent="0.25">
      <c r="A811" s="192">
        <v>31</v>
      </c>
      <c r="B811" s="193">
        <v>45236</v>
      </c>
      <c r="C811" s="192" t="s">
        <v>85</v>
      </c>
      <c r="D811" s="192" t="s">
        <v>92</v>
      </c>
      <c r="E811" s="192" t="s">
        <v>84</v>
      </c>
      <c r="F811" s="192">
        <v>1</v>
      </c>
      <c r="G811" s="190">
        <v>15</v>
      </c>
      <c r="H811" s="192">
        <v>5808</v>
      </c>
    </row>
    <row r="812" spans="1:8" x14ac:dyDescent="0.25">
      <c r="A812" s="192">
        <v>32</v>
      </c>
      <c r="B812" s="193">
        <v>45236</v>
      </c>
      <c r="C812" s="192" t="s">
        <v>85</v>
      </c>
      <c r="D812" s="192" t="s">
        <v>96</v>
      </c>
      <c r="E812" s="192" t="s">
        <v>84</v>
      </c>
      <c r="F812" s="192">
        <v>1</v>
      </c>
      <c r="G812" s="190">
        <v>13.5</v>
      </c>
      <c r="H812" s="192">
        <v>5629</v>
      </c>
    </row>
    <row r="813" spans="1:8" x14ac:dyDescent="0.25">
      <c r="A813" s="192">
        <v>33</v>
      </c>
      <c r="B813" s="193">
        <v>45236</v>
      </c>
      <c r="C813" s="192" t="s">
        <v>88</v>
      </c>
      <c r="D813" s="192" t="s">
        <v>98</v>
      </c>
      <c r="E813" s="192" t="s">
        <v>84</v>
      </c>
      <c r="F813" s="192">
        <v>1</v>
      </c>
      <c r="G813" s="190">
        <v>12.1</v>
      </c>
      <c r="H813" s="192">
        <v>5705</v>
      </c>
    </row>
    <row r="814" spans="1:8" x14ac:dyDescent="0.25">
      <c r="A814" s="192">
        <v>34</v>
      </c>
      <c r="B814" s="193">
        <v>45236</v>
      </c>
      <c r="C814" s="192" t="s">
        <v>85</v>
      </c>
      <c r="D814" s="192" t="s">
        <v>86</v>
      </c>
      <c r="E814" s="192" t="s">
        <v>84</v>
      </c>
      <c r="F814" s="192">
        <v>1</v>
      </c>
      <c r="G814" s="190">
        <v>13</v>
      </c>
      <c r="H814" s="192">
        <v>5710</v>
      </c>
    </row>
    <row r="815" spans="1:8" x14ac:dyDescent="0.25">
      <c r="A815" s="192">
        <v>35</v>
      </c>
      <c r="B815" s="193">
        <v>45239</v>
      </c>
      <c r="C815" s="192" t="s">
        <v>88</v>
      </c>
      <c r="D815" s="192" t="s">
        <v>99</v>
      </c>
      <c r="E815" s="192" t="s">
        <v>84</v>
      </c>
      <c r="F815" s="192">
        <v>1</v>
      </c>
      <c r="G815" s="190">
        <v>14.2</v>
      </c>
      <c r="H815" s="192">
        <v>5869</v>
      </c>
    </row>
    <row r="816" spans="1:8" x14ac:dyDescent="0.25">
      <c r="A816" s="192">
        <v>36</v>
      </c>
      <c r="B816" s="193">
        <v>45239</v>
      </c>
      <c r="C816" s="192" t="s">
        <v>88</v>
      </c>
      <c r="D816" s="192" t="s">
        <v>89</v>
      </c>
      <c r="E816" s="192" t="s">
        <v>84</v>
      </c>
      <c r="F816" s="192">
        <v>1</v>
      </c>
      <c r="G816" s="190">
        <v>8.8000000000000007</v>
      </c>
      <c r="H816" s="192">
        <v>5979</v>
      </c>
    </row>
    <row r="817" spans="1:8" x14ac:dyDescent="0.25">
      <c r="G817" s="189">
        <f>SUM(G781:G816)</f>
        <v>534.69999999999982</v>
      </c>
    </row>
    <row r="818" spans="1:8" x14ac:dyDescent="0.25">
      <c r="B818" t="s">
        <v>354</v>
      </c>
      <c r="G818" s="189"/>
    </row>
    <row r="819" spans="1:8" ht="30" x14ac:dyDescent="0.25">
      <c r="A819" s="134" t="s">
        <v>29</v>
      </c>
      <c r="B819" s="135" t="s">
        <v>10</v>
      </c>
      <c r="C819" s="134" t="s">
        <v>158</v>
      </c>
      <c r="D819" s="134" t="s">
        <v>159</v>
      </c>
      <c r="E819" s="134" t="s">
        <v>160</v>
      </c>
      <c r="F819" s="134" t="s">
        <v>161</v>
      </c>
      <c r="G819" s="136" t="s">
        <v>26</v>
      </c>
      <c r="H819" s="134" t="s">
        <v>162</v>
      </c>
    </row>
    <row r="820" spans="1:8" x14ac:dyDescent="0.25">
      <c r="A820" s="192">
        <v>1</v>
      </c>
      <c r="B820" s="193">
        <v>45238</v>
      </c>
      <c r="C820" s="192" t="s">
        <v>88</v>
      </c>
      <c r="D820" s="192" t="s">
        <v>98</v>
      </c>
      <c r="E820" s="192" t="s">
        <v>84</v>
      </c>
      <c r="F820" s="192">
        <v>1</v>
      </c>
      <c r="G820" s="190">
        <v>14.5</v>
      </c>
      <c r="H820" s="192">
        <v>5755</v>
      </c>
    </row>
    <row r="821" spans="1:8" x14ac:dyDescent="0.25">
      <c r="A821" s="192">
        <v>2</v>
      </c>
      <c r="B821" s="193">
        <v>45238</v>
      </c>
      <c r="C821" s="192" t="s">
        <v>85</v>
      </c>
      <c r="D821" s="192" t="s">
        <v>87</v>
      </c>
      <c r="E821" s="192" t="s">
        <v>84</v>
      </c>
      <c r="F821" s="192">
        <v>1</v>
      </c>
      <c r="G821" s="190">
        <v>15.1</v>
      </c>
      <c r="H821" s="192">
        <v>5770</v>
      </c>
    </row>
    <row r="822" spans="1:8" x14ac:dyDescent="0.25">
      <c r="G822" s="189">
        <f>SUM(G820:G821)</f>
        <v>29.6</v>
      </c>
    </row>
    <row r="823" spans="1:8" x14ac:dyDescent="0.25">
      <c r="B823" t="s">
        <v>355</v>
      </c>
      <c r="G823" s="189"/>
    </row>
    <row r="824" spans="1:8" ht="30" x14ac:dyDescent="0.25">
      <c r="A824" s="134" t="s">
        <v>29</v>
      </c>
      <c r="B824" s="135" t="s">
        <v>10</v>
      </c>
      <c r="C824" s="134" t="s">
        <v>158</v>
      </c>
      <c r="D824" s="134" t="s">
        <v>159</v>
      </c>
      <c r="E824" s="134" t="s">
        <v>160</v>
      </c>
      <c r="F824" s="134" t="s">
        <v>161</v>
      </c>
      <c r="G824" s="136" t="s">
        <v>26</v>
      </c>
      <c r="H824" s="134" t="s">
        <v>162</v>
      </c>
    </row>
    <row r="825" spans="1:8" x14ac:dyDescent="0.25">
      <c r="A825" s="192">
        <v>1</v>
      </c>
      <c r="B825" s="193">
        <v>45238</v>
      </c>
      <c r="C825" s="192" t="s">
        <v>88</v>
      </c>
      <c r="D825" s="192" t="s">
        <v>100</v>
      </c>
      <c r="E825" s="192" t="s">
        <v>84</v>
      </c>
      <c r="F825" s="192">
        <v>1</v>
      </c>
      <c r="G825" s="190">
        <v>16.5</v>
      </c>
      <c r="H825" s="192">
        <v>5689</v>
      </c>
    </row>
    <row r="826" spans="1:8" x14ac:dyDescent="0.25">
      <c r="A826" s="192">
        <v>2</v>
      </c>
      <c r="B826" s="193">
        <v>45238</v>
      </c>
      <c r="C826" s="192" t="s">
        <v>85</v>
      </c>
      <c r="D826" s="192" t="s">
        <v>90</v>
      </c>
      <c r="E826" s="192" t="s">
        <v>84</v>
      </c>
      <c r="F826" s="192">
        <v>1</v>
      </c>
      <c r="G826" s="190">
        <v>16.5</v>
      </c>
      <c r="H826" s="192">
        <v>5709</v>
      </c>
    </row>
    <row r="827" spans="1:8" x14ac:dyDescent="0.25">
      <c r="G827" s="189">
        <f>SUM(G825:G826)</f>
        <v>33</v>
      </c>
    </row>
    <row r="828" spans="1:8" x14ac:dyDescent="0.25">
      <c r="B828" t="s">
        <v>348</v>
      </c>
    </row>
    <row r="829" spans="1:8" ht="30" x14ac:dyDescent="0.25">
      <c r="A829" s="134" t="s">
        <v>29</v>
      </c>
      <c r="B829" s="135" t="s">
        <v>10</v>
      </c>
      <c r="C829" s="134" t="s">
        <v>158</v>
      </c>
      <c r="D829" s="134" t="s">
        <v>159</v>
      </c>
      <c r="E829" s="134" t="s">
        <v>160</v>
      </c>
      <c r="F829" s="134" t="s">
        <v>161</v>
      </c>
      <c r="G829" s="136" t="s">
        <v>26</v>
      </c>
      <c r="H829" s="134" t="s">
        <v>162</v>
      </c>
    </row>
    <row r="830" spans="1:8" x14ac:dyDescent="0.25">
      <c r="A830" s="192">
        <v>1</v>
      </c>
      <c r="B830" s="193">
        <v>45239</v>
      </c>
      <c r="C830" s="192" t="s">
        <v>85</v>
      </c>
      <c r="D830" s="192" t="s">
        <v>87</v>
      </c>
      <c r="E830" s="192" t="s">
        <v>84</v>
      </c>
      <c r="F830" s="192">
        <v>1</v>
      </c>
      <c r="G830" s="190">
        <v>13.5</v>
      </c>
      <c r="H830" s="192">
        <v>5776</v>
      </c>
    </row>
    <row r="831" spans="1:8" x14ac:dyDescent="0.25">
      <c r="A831" s="192">
        <v>2</v>
      </c>
      <c r="B831" s="193">
        <v>45239</v>
      </c>
      <c r="C831" s="192" t="s">
        <v>85</v>
      </c>
      <c r="D831" s="192" t="s">
        <v>86</v>
      </c>
      <c r="E831" s="192" t="s">
        <v>84</v>
      </c>
      <c r="F831" s="192">
        <v>1</v>
      </c>
      <c r="G831" s="190">
        <v>16.2</v>
      </c>
      <c r="H831" s="192">
        <v>5757</v>
      </c>
    </row>
    <row r="832" spans="1:8" x14ac:dyDescent="0.25">
      <c r="A832" s="192">
        <v>3</v>
      </c>
      <c r="B832" s="193">
        <v>45239</v>
      </c>
      <c r="C832" s="192" t="s">
        <v>85</v>
      </c>
      <c r="D832" s="192" t="s">
        <v>86</v>
      </c>
      <c r="E832" s="192" t="s">
        <v>84</v>
      </c>
      <c r="F832" s="192">
        <v>1</v>
      </c>
      <c r="G832" s="190">
        <v>15.9</v>
      </c>
      <c r="H832" s="192">
        <v>5743</v>
      </c>
    </row>
    <row r="833" spans="1:16" x14ac:dyDescent="0.25">
      <c r="A833" s="192">
        <v>4</v>
      </c>
      <c r="B833" s="193">
        <v>45239</v>
      </c>
      <c r="C833" s="192" t="s">
        <v>88</v>
      </c>
      <c r="D833" s="192" t="s">
        <v>91</v>
      </c>
      <c r="E833" s="192" t="s">
        <v>84</v>
      </c>
      <c r="F833" s="192">
        <v>1</v>
      </c>
      <c r="G833" s="190">
        <v>15.1</v>
      </c>
      <c r="H833" s="192">
        <v>5734</v>
      </c>
    </row>
    <row r="834" spans="1:16" x14ac:dyDescent="0.25">
      <c r="A834" s="192">
        <v>5</v>
      </c>
      <c r="B834" s="193">
        <v>45239</v>
      </c>
      <c r="C834" s="192" t="s">
        <v>85</v>
      </c>
      <c r="D834" s="192" t="s">
        <v>97</v>
      </c>
      <c r="E834" s="192" t="s">
        <v>84</v>
      </c>
      <c r="F834" s="192">
        <v>1</v>
      </c>
      <c r="G834" s="190">
        <v>15.4</v>
      </c>
      <c r="H834" s="192">
        <v>5772</v>
      </c>
    </row>
    <row r="835" spans="1:16" x14ac:dyDescent="0.25">
      <c r="A835" s="192">
        <v>6</v>
      </c>
      <c r="B835" s="193">
        <v>45239</v>
      </c>
      <c r="C835" s="192" t="s">
        <v>85</v>
      </c>
      <c r="D835" s="192" t="s">
        <v>96</v>
      </c>
      <c r="E835" s="192" t="s">
        <v>84</v>
      </c>
      <c r="F835" s="192">
        <v>1</v>
      </c>
      <c r="G835" s="190">
        <v>15.7</v>
      </c>
      <c r="H835" s="192">
        <v>5612</v>
      </c>
    </row>
    <row r="836" spans="1:16" x14ac:dyDescent="0.25">
      <c r="G836" s="189">
        <f>SUM(G830:G835)</f>
        <v>91.800000000000011</v>
      </c>
    </row>
    <row r="837" spans="1:16" x14ac:dyDescent="0.25">
      <c r="B837" t="s">
        <v>349</v>
      </c>
    </row>
    <row r="838" spans="1:16" ht="30" x14ac:dyDescent="0.25">
      <c r="A838" s="134" t="s">
        <v>29</v>
      </c>
      <c r="B838" s="135" t="s">
        <v>10</v>
      </c>
      <c r="C838" s="134" t="s">
        <v>158</v>
      </c>
      <c r="D838" s="134" t="s">
        <v>159</v>
      </c>
      <c r="E838" s="134" t="s">
        <v>160</v>
      </c>
      <c r="F838" s="134" t="s">
        <v>161</v>
      </c>
      <c r="G838" s="136" t="s">
        <v>26</v>
      </c>
      <c r="H838" s="134" t="s">
        <v>162</v>
      </c>
    </row>
    <row r="839" spans="1:16" x14ac:dyDescent="0.25">
      <c r="A839" s="192">
        <v>1</v>
      </c>
      <c r="B839" s="193">
        <v>45238</v>
      </c>
      <c r="C839" s="192" t="s">
        <v>85</v>
      </c>
      <c r="D839" s="192" t="s">
        <v>87</v>
      </c>
      <c r="E839" s="192" t="s">
        <v>84</v>
      </c>
      <c r="F839" s="192">
        <v>1</v>
      </c>
      <c r="G839" s="190">
        <v>12</v>
      </c>
      <c r="H839" s="192">
        <v>5872</v>
      </c>
    </row>
    <row r="840" spans="1:16" x14ac:dyDescent="0.25">
      <c r="A840" s="192">
        <v>2</v>
      </c>
      <c r="B840" s="193">
        <v>45239</v>
      </c>
      <c r="C840" s="192" t="s">
        <v>88</v>
      </c>
      <c r="D840" s="192" t="s">
        <v>89</v>
      </c>
      <c r="E840" s="192" t="s">
        <v>84</v>
      </c>
      <c r="F840" s="192">
        <v>1</v>
      </c>
      <c r="G840" s="190">
        <v>13.3</v>
      </c>
      <c r="H840" s="192">
        <v>5627</v>
      </c>
    </row>
    <row r="841" spans="1:16" x14ac:dyDescent="0.25">
      <c r="A841" s="192">
        <v>3</v>
      </c>
      <c r="B841" s="193">
        <v>45240</v>
      </c>
      <c r="C841" s="192" t="s">
        <v>85</v>
      </c>
      <c r="D841" s="192" t="s">
        <v>87</v>
      </c>
      <c r="E841" s="192" t="s">
        <v>84</v>
      </c>
      <c r="F841" s="192">
        <v>1</v>
      </c>
      <c r="G841" s="190">
        <v>10.9</v>
      </c>
      <c r="H841" s="192">
        <v>5642</v>
      </c>
    </row>
    <row r="842" spans="1:16" x14ac:dyDescent="0.25">
      <c r="G842" s="189">
        <f>SUM(G839:G841)</f>
        <v>36.200000000000003</v>
      </c>
    </row>
    <row r="843" spans="1:16" x14ac:dyDescent="0.25">
      <c r="B843" s="637" t="s">
        <v>356</v>
      </c>
      <c r="C843" s="637"/>
      <c r="D843" s="637"/>
      <c r="E843" s="637"/>
      <c r="F843" s="637"/>
      <c r="J843" s="637" t="s">
        <v>356</v>
      </c>
      <c r="K843" s="637"/>
      <c r="L843" s="637"/>
      <c r="M843" s="637"/>
      <c r="N843" s="637"/>
    </row>
    <row r="844" spans="1:16" ht="30" x14ac:dyDescent="0.25">
      <c r="A844" s="134" t="s">
        <v>29</v>
      </c>
      <c r="B844" s="135" t="s">
        <v>10</v>
      </c>
      <c r="C844" s="134" t="s">
        <v>158</v>
      </c>
      <c r="D844" s="134" t="s">
        <v>159</v>
      </c>
      <c r="E844" s="134" t="s">
        <v>160</v>
      </c>
      <c r="F844" s="134" t="s">
        <v>161</v>
      </c>
      <c r="G844" s="136" t="s">
        <v>26</v>
      </c>
      <c r="H844" s="134" t="s">
        <v>162</v>
      </c>
      <c r="J844" s="135" t="s">
        <v>10</v>
      </c>
      <c r="K844" s="134" t="s">
        <v>158</v>
      </c>
      <c r="L844" s="134" t="s">
        <v>159</v>
      </c>
      <c r="M844" s="134" t="s">
        <v>160</v>
      </c>
      <c r="N844" s="134" t="s">
        <v>161</v>
      </c>
      <c r="O844" s="136" t="s">
        <v>26</v>
      </c>
      <c r="P844" s="134" t="s">
        <v>162</v>
      </c>
    </row>
    <row r="845" spans="1:16" x14ac:dyDescent="0.25">
      <c r="A845" s="245">
        <v>1</v>
      </c>
      <c r="B845" s="263">
        <v>45300</v>
      </c>
      <c r="C845" s="245" t="s">
        <v>88</v>
      </c>
      <c r="D845" s="245" t="s">
        <v>98</v>
      </c>
      <c r="E845" s="245" t="s">
        <v>84</v>
      </c>
      <c r="F845" s="245">
        <v>1</v>
      </c>
      <c r="G845" s="36">
        <v>3.5</v>
      </c>
      <c r="H845" s="245">
        <v>7326</v>
      </c>
      <c r="J845" s="263"/>
      <c r="K845" s="245"/>
      <c r="L845" s="245"/>
      <c r="M845" s="245"/>
      <c r="N845" s="245"/>
      <c r="O845" s="36"/>
      <c r="P845" s="245"/>
    </row>
    <row r="846" spans="1:16" x14ac:dyDescent="0.25">
      <c r="A846" s="245">
        <v>2</v>
      </c>
      <c r="B846" s="263">
        <v>45300</v>
      </c>
      <c r="C846" s="245" t="s">
        <v>88</v>
      </c>
      <c r="D846" s="245" t="s">
        <v>99</v>
      </c>
      <c r="E846" s="245" t="s">
        <v>84</v>
      </c>
      <c r="F846" s="245">
        <v>1</v>
      </c>
      <c r="G846" s="36">
        <v>16.5</v>
      </c>
      <c r="H846" s="245">
        <v>7349</v>
      </c>
      <c r="J846" s="263"/>
      <c r="K846" s="245"/>
      <c r="L846" s="245"/>
      <c r="M846" s="245"/>
      <c r="N846" s="245"/>
      <c r="O846" s="36"/>
      <c r="P846" s="245"/>
    </row>
    <row r="847" spans="1:16" x14ac:dyDescent="0.25">
      <c r="A847" s="245">
        <v>3</v>
      </c>
      <c r="B847" s="263">
        <v>45302</v>
      </c>
      <c r="C847" s="245" t="s">
        <v>85</v>
      </c>
      <c r="D847" s="245" t="s">
        <v>143</v>
      </c>
      <c r="E847" s="245" t="s">
        <v>84</v>
      </c>
      <c r="F847" s="245">
        <v>1</v>
      </c>
      <c r="G847" s="36">
        <v>11.1</v>
      </c>
      <c r="H847" s="245">
        <v>6973</v>
      </c>
      <c r="J847" s="263"/>
      <c r="K847" s="245"/>
      <c r="L847" s="245"/>
      <c r="M847" s="245"/>
      <c r="N847" s="245"/>
      <c r="O847" s="36"/>
      <c r="P847" s="245"/>
    </row>
    <row r="848" spans="1:16" x14ac:dyDescent="0.25">
      <c r="A848" s="245">
        <v>4</v>
      </c>
      <c r="B848" s="263">
        <v>45302</v>
      </c>
      <c r="C848" s="245" t="s">
        <v>88</v>
      </c>
      <c r="D848" s="245" t="s">
        <v>99</v>
      </c>
      <c r="E848" s="245" t="s">
        <v>84</v>
      </c>
      <c r="F848" s="245">
        <v>1</v>
      </c>
      <c r="G848" s="245">
        <v>17.399999999999999</v>
      </c>
      <c r="H848" s="245">
        <v>7433</v>
      </c>
      <c r="J848" s="263">
        <v>45302</v>
      </c>
      <c r="K848" s="245" t="s">
        <v>88</v>
      </c>
      <c r="L848" s="245" t="s">
        <v>99</v>
      </c>
      <c r="M848" s="245" t="s">
        <v>84</v>
      </c>
      <c r="N848" s="245">
        <v>1</v>
      </c>
      <c r="O848" s="245">
        <v>17.399999999999999</v>
      </c>
      <c r="P848" s="245">
        <v>7433</v>
      </c>
    </row>
    <row r="849" spans="1:16" x14ac:dyDescent="0.25">
      <c r="A849" s="245">
        <v>5</v>
      </c>
      <c r="B849" s="263">
        <v>45302</v>
      </c>
      <c r="C849" s="245" t="s">
        <v>88</v>
      </c>
      <c r="D849" s="245" t="s">
        <v>99</v>
      </c>
      <c r="E849" s="245" t="s">
        <v>84</v>
      </c>
      <c r="F849" s="245">
        <v>1</v>
      </c>
      <c r="G849" s="245">
        <v>17</v>
      </c>
      <c r="H849" s="245">
        <v>7394</v>
      </c>
      <c r="J849" s="263">
        <v>45302</v>
      </c>
      <c r="K849" s="245" t="s">
        <v>88</v>
      </c>
      <c r="L849" s="245" t="s">
        <v>99</v>
      </c>
      <c r="M849" s="245" t="s">
        <v>84</v>
      </c>
      <c r="N849" s="245">
        <v>1</v>
      </c>
      <c r="O849" s="245">
        <v>17</v>
      </c>
      <c r="P849" s="245">
        <v>7394</v>
      </c>
    </row>
    <row r="850" spans="1:16" x14ac:dyDescent="0.25">
      <c r="A850" s="245">
        <v>6</v>
      </c>
      <c r="B850" s="263">
        <v>45302</v>
      </c>
      <c r="C850" s="245" t="s">
        <v>88</v>
      </c>
      <c r="D850" s="245" t="s">
        <v>99</v>
      </c>
      <c r="E850" s="245" t="s">
        <v>84</v>
      </c>
      <c r="F850" s="245">
        <v>1</v>
      </c>
      <c r="G850" s="245">
        <v>17.899999999999999</v>
      </c>
      <c r="H850" s="245">
        <v>7376</v>
      </c>
      <c r="J850" s="263">
        <v>45302</v>
      </c>
      <c r="K850" s="245" t="s">
        <v>88</v>
      </c>
      <c r="L850" s="245" t="s">
        <v>99</v>
      </c>
      <c r="M850" s="245" t="s">
        <v>84</v>
      </c>
      <c r="N850" s="245">
        <v>1</v>
      </c>
      <c r="O850" s="245">
        <v>17.899999999999999</v>
      </c>
      <c r="P850" s="245">
        <v>7376</v>
      </c>
    </row>
    <row r="851" spans="1:16" x14ac:dyDescent="0.25">
      <c r="A851" s="245">
        <v>7</v>
      </c>
      <c r="B851" s="263">
        <v>45302</v>
      </c>
      <c r="C851" s="245" t="s">
        <v>88</v>
      </c>
      <c r="D851" s="245" t="s">
        <v>98</v>
      </c>
      <c r="E851" s="245" t="s">
        <v>84</v>
      </c>
      <c r="F851" s="245">
        <v>1</v>
      </c>
      <c r="G851" s="245">
        <v>16.100000000000001</v>
      </c>
      <c r="H851" s="245">
        <v>7430</v>
      </c>
      <c r="J851" s="263">
        <v>45302</v>
      </c>
      <c r="K851" s="245" t="s">
        <v>88</v>
      </c>
      <c r="L851" s="245" t="s">
        <v>98</v>
      </c>
      <c r="M851" s="245" t="s">
        <v>84</v>
      </c>
      <c r="N851" s="245">
        <v>1</v>
      </c>
      <c r="O851" s="245">
        <v>16.100000000000001</v>
      </c>
      <c r="P851" s="245">
        <v>7430</v>
      </c>
    </row>
    <row r="852" spans="1:16" x14ac:dyDescent="0.25">
      <c r="A852" s="245">
        <v>8</v>
      </c>
      <c r="B852" s="263">
        <v>45302</v>
      </c>
      <c r="C852" s="245" t="s">
        <v>88</v>
      </c>
      <c r="D852" s="245" t="s">
        <v>98</v>
      </c>
      <c r="E852" s="245" t="s">
        <v>84</v>
      </c>
      <c r="F852" s="245">
        <v>1</v>
      </c>
      <c r="G852" s="245">
        <v>15.5</v>
      </c>
      <c r="H852" s="245">
        <v>7380</v>
      </c>
      <c r="J852" s="263">
        <v>45302</v>
      </c>
      <c r="K852" s="245" t="s">
        <v>88</v>
      </c>
      <c r="L852" s="245" t="s">
        <v>98</v>
      </c>
      <c r="M852" s="245" t="s">
        <v>84</v>
      </c>
      <c r="N852" s="245">
        <v>1</v>
      </c>
      <c r="O852" s="245">
        <v>15.5</v>
      </c>
      <c r="P852" s="245">
        <v>7380</v>
      </c>
    </row>
    <row r="853" spans="1:16" x14ac:dyDescent="0.25">
      <c r="A853" s="245">
        <v>9</v>
      </c>
      <c r="B853" s="263">
        <v>45302</v>
      </c>
      <c r="C853" s="245" t="s">
        <v>88</v>
      </c>
      <c r="D853" s="245" t="s">
        <v>98</v>
      </c>
      <c r="E853" s="245" t="s">
        <v>84</v>
      </c>
      <c r="F853" s="245">
        <v>1</v>
      </c>
      <c r="G853" s="245">
        <v>17.100000000000001</v>
      </c>
      <c r="H853" s="245">
        <v>7388</v>
      </c>
      <c r="J853" s="263">
        <v>45302</v>
      </c>
      <c r="K853" s="245" t="s">
        <v>88</v>
      </c>
      <c r="L853" s="245" t="s">
        <v>98</v>
      </c>
      <c r="M853" s="245" t="s">
        <v>84</v>
      </c>
      <c r="N853" s="245">
        <v>1</v>
      </c>
      <c r="O853" s="245">
        <v>17.100000000000001</v>
      </c>
      <c r="P853" s="245">
        <v>7388</v>
      </c>
    </row>
    <row r="854" spans="1:16" x14ac:dyDescent="0.25">
      <c r="A854" s="245">
        <v>10</v>
      </c>
      <c r="B854" s="263">
        <v>45302</v>
      </c>
      <c r="C854" s="245" t="s">
        <v>88</v>
      </c>
      <c r="D854" s="245" t="s">
        <v>106</v>
      </c>
      <c r="E854" s="245" t="s">
        <v>84</v>
      </c>
      <c r="F854" s="245">
        <v>1</v>
      </c>
      <c r="G854" s="245">
        <v>16.5</v>
      </c>
      <c r="H854" s="245">
        <v>7375</v>
      </c>
      <c r="J854" s="263">
        <v>45302</v>
      </c>
      <c r="K854" s="245" t="s">
        <v>88</v>
      </c>
      <c r="L854" s="245" t="s">
        <v>106</v>
      </c>
      <c r="M854" s="245" t="s">
        <v>84</v>
      </c>
      <c r="N854" s="245">
        <v>1</v>
      </c>
      <c r="O854" s="245">
        <v>16.5</v>
      </c>
      <c r="P854" s="245">
        <v>7375</v>
      </c>
    </row>
    <row r="855" spans="1:16" x14ac:dyDescent="0.25">
      <c r="A855" s="245">
        <v>11</v>
      </c>
      <c r="B855" s="263">
        <v>45302</v>
      </c>
      <c r="C855" s="245" t="s">
        <v>88</v>
      </c>
      <c r="D855" s="245" t="s">
        <v>106</v>
      </c>
      <c r="E855" s="245" t="s">
        <v>84</v>
      </c>
      <c r="F855" s="245">
        <v>1</v>
      </c>
      <c r="G855" s="245">
        <v>14.7</v>
      </c>
      <c r="H855" s="245">
        <v>7377</v>
      </c>
      <c r="J855" s="263">
        <v>45302</v>
      </c>
      <c r="K855" s="245" t="s">
        <v>88</v>
      </c>
      <c r="L855" s="245" t="s">
        <v>106</v>
      </c>
      <c r="M855" s="245" t="s">
        <v>84</v>
      </c>
      <c r="N855" s="245">
        <v>1</v>
      </c>
      <c r="O855" s="245">
        <v>14.7</v>
      </c>
      <c r="P855" s="245">
        <v>7377</v>
      </c>
    </row>
    <row r="856" spans="1:16" x14ac:dyDescent="0.25">
      <c r="A856" s="245">
        <v>12</v>
      </c>
      <c r="B856" s="263">
        <v>45302</v>
      </c>
      <c r="C856" s="245" t="s">
        <v>85</v>
      </c>
      <c r="D856" s="245" t="s">
        <v>97</v>
      </c>
      <c r="E856" s="245" t="s">
        <v>84</v>
      </c>
      <c r="F856" s="245">
        <v>1</v>
      </c>
      <c r="G856" s="245">
        <v>17.600000000000001</v>
      </c>
      <c r="H856" s="245">
        <v>7426</v>
      </c>
      <c r="J856" s="263">
        <v>45302</v>
      </c>
      <c r="K856" s="245" t="s">
        <v>85</v>
      </c>
      <c r="L856" s="245" t="s">
        <v>97</v>
      </c>
      <c r="M856" s="245" t="s">
        <v>84</v>
      </c>
      <c r="N856" s="245">
        <v>1</v>
      </c>
      <c r="O856" s="245">
        <v>17.600000000000001</v>
      </c>
      <c r="P856" s="245">
        <v>7426</v>
      </c>
    </row>
    <row r="857" spans="1:16" x14ac:dyDescent="0.25">
      <c r="A857" s="245">
        <v>13</v>
      </c>
      <c r="B857" s="263">
        <v>45302</v>
      </c>
      <c r="C857" s="245" t="s">
        <v>85</v>
      </c>
      <c r="D857" s="245" t="s">
        <v>92</v>
      </c>
      <c r="E857" s="245" t="s">
        <v>84</v>
      </c>
      <c r="F857" s="245">
        <v>1</v>
      </c>
      <c r="G857" s="245">
        <v>17.100000000000001</v>
      </c>
      <c r="H857" s="245">
        <v>7378</v>
      </c>
      <c r="J857" s="263">
        <v>45302</v>
      </c>
      <c r="K857" s="245" t="s">
        <v>85</v>
      </c>
      <c r="L857" s="245" t="s">
        <v>92</v>
      </c>
      <c r="M857" s="245" t="s">
        <v>84</v>
      </c>
      <c r="N857" s="245">
        <v>1</v>
      </c>
      <c r="O857" s="245">
        <v>17.100000000000001</v>
      </c>
      <c r="P857" s="245">
        <v>7378</v>
      </c>
    </row>
    <row r="858" spans="1:16" x14ac:dyDescent="0.25">
      <c r="A858" s="245">
        <v>14</v>
      </c>
      <c r="B858" s="263">
        <v>45302</v>
      </c>
      <c r="C858" s="245" t="s">
        <v>85</v>
      </c>
      <c r="D858" s="245" t="s">
        <v>97</v>
      </c>
      <c r="E858" s="245" t="s">
        <v>84</v>
      </c>
      <c r="F858" s="245">
        <v>1</v>
      </c>
      <c r="G858" s="245">
        <v>16.899999999999999</v>
      </c>
      <c r="H858" s="245">
        <v>7106</v>
      </c>
      <c r="J858" s="263">
        <v>45302</v>
      </c>
      <c r="K858" s="245" t="s">
        <v>85</v>
      </c>
      <c r="L858" s="245" t="s">
        <v>97</v>
      </c>
      <c r="M858" s="245" t="s">
        <v>84</v>
      </c>
      <c r="N858" s="245">
        <v>1</v>
      </c>
      <c r="O858" s="245">
        <v>16.899999999999999</v>
      </c>
      <c r="P858" s="245">
        <v>7106</v>
      </c>
    </row>
    <row r="859" spans="1:16" x14ac:dyDescent="0.25">
      <c r="A859" s="245">
        <v>15</v>
      </c>
      <c r="B859" s="263">
        <v>45302</v>
      </c>
      <c r="C859" s="245" t="s">
        <v>85</v>
      </c>
      <c r="D859" s="245" t="s">
        <v>92</v>
      </c>
      <c r="E859" s="245" t="s">
        <v>84</v>
      </c>
      <c r="F859" s="245">
        <v>1</v>
      </c>
      <c r="G859" s="245">
        <v>9.4</v>
      </c>
      <c r="H859" s="245">
        <v>7421</v>
      </c>
      <c r="J859" s="263">
        <v>45302</v>
      </c>
      <c r="K859" s="245" t="s">
        <v>85</v>
      </c>
      <c r="L859" s="245" t="s">
        <v>92</v>
      </c>
      <c r="M859" s="245" t="s">
        <v>84</v>
      </c>
      <c r="N859" s="245">
        <v>1</v>
      </c>
      <c r="O859" s="245">
        <v>9.4</v>
      </c>
      <c r="P859" s="245">
        <v>7421</v>
      </c>
    </row>
    <row r="860" spans="1:16" x14ac:dyDescent="0.25">
      <c r="A860" s="245">
        <v>16</v>
      </c>
      <c r="B860" s="263">
        <v>45302</v>
      </c>
      <c r="C860" s="245" t="s">
        <v>88</v>
      </c>
      <c r="D860" s="245" t="s">
        <v>106</v>
      </c>
      <c r="E860" s="245" t="s">
        <v>84</v>
      </c>
      <c r="F860" s="245">
        <v>1</v>
      </c>
      <c r="G860" s="245">
        <v>14.7</v>
      </c>
      <c r="H860" s="245">
        <v>7396</v>
      </c>
      <c r="J860" s="263">
        <v>45302</v>
      </c>
      <c r="K860" s="245" t="s">
        <v>88</v>
      </c>
      <c r="L860" s="245" t="s">
        <v>106</v>
      </c>
      <c r="M860" s="245" t="s">
        <v>84</v>
      </c>
      <c r="N860" s="245">
        <v>1</v>
      </c>
      <c r="O860" s="245">
        <v>14.7</v>
      </c>
      <c r="P860" s="245">
        <v>7396</v>
      </c>
    </row>
    <row r="861" spans="1:16" x14ac:dyDescent="0.25">
      <c r="A861" s="245">
        <v>17</v>
      </c>
      <c r="B861" s="263">
        <v>45302</v>
      </c>
      <c r="C861" s="245" t="s">
        <v>88</v>
      </c>
      <c r="D861" s="245" t="s">
        <v>106</v>
      </c>
      <c r="E861" s="245" t="s">
        <v>84</v>
      </c>
      <c r="F861" s="245">
        <v>1</v>
      </c>
      <c r="G861" s="245">
        <v>16</v>
      </c>
      <c r="H861" s="245">
        <v>7391</v>
      </c>
      <c r="J861" s="263">
        <v>45302</v>
      </c>
      <c r="K861" s="245" t="s">
        <v>88</v>
      </c>
      <c r="L861" s="245" t="s">
        <v>106</v>
      </c>
      <c r="M861" s="245" t="s">
        <v>84</v>
      </c>
      <c r="N861" s="245">
        <v>1</v>
      </c>
      <c r="O861" s="245">
        <v>16</v>
      </c>
      <c r="P861" s="245">
        <v>7391</v>
      </c>
    </row>
    <row r="862" spans="1:16" x14ac:dyDescent="0.25">
      <c r="A862" s="245">
        <v>18</v>
      </c>
      <c r="B862" s="263">
        <v>45303</v>
      </c>
      <c r="C862" s="245" t="s">
        <v>88</v>
      </c>
      <c r="D862" s="245" t="s">
        <v>106</v>
      </c>
      <c r="E862" s="245" t="s">
        <v>84</v>
      </c>
      <c r="F862" s="245">
        <v>1</v>
      </c>
      <c r="G862" s="245">
        <v>15</v>
      </c>
      <c r="H862" s="245">
        <v>7418</v>
      </c>
      <c r="J862" s="263">
        <v>45303</v>
      </c>
      <c r="K862" s="245" t="s">
        <v>88</v>
      </c>
      <c r="L862" s="245" t="s">
        <v>106</v>
      </c>
      <c r="M862" s="245" t="s">
        <v>84</v>
      </c>
      <c r="N862" s="245">
        <v>1</v>
      </c>
      <c r="O862" s="245">
        <v>15</v>
      </c>
      <c r="P862" s="245">
        <v>7418</v>
      </c>
    </row>
    <row r="863" spans="1:16" x14ac:dyDescent="0.25">
      <c r="A863" s="245">
        <v>19</v>
      </c>
      <c r="B863" s="263">
        <v>45303</v>
      </c>
      <c r="C863" s="245" t="s">
        <v>88</v>
      </c>
      <c r="D863" s="245" t="s">
        <v>106</v>
      </c>
      <c r="E863" s="245" t="s">
        <v>84</v>
      </c>
      <c r="F863" s="245">
        <v>1</v>
      </c>
      <c r="G863" s="245">
        <v>16</v>
      </c>
      <c r="H863" s="245">
        <v>7429</v>
      </c>
      <c r="J863" s="263">
        <v>45303</v>
      </c>
      <c r="K863" s="245" t="s">
        <v>88</v>
      </c>
      <c r="L863" s="245" t="s">
        <v>106</v>
      </c>
      <c r="M863" s="245" t="s">
        <v>84</v>
      </c>
      <c r="N863" s="245">
        <v>1</v>
      </c>
      <c r="O863" s="245">
        <v>16</v>
      </c>
      <c r="P863" s="245">
        <v>7429</v>
      </c>
    </row>
    <row r="864" spans="1:16" x14ac:dyDescent="0.25">
      <c r="A864" s="245">
        <v>20</v>
      </c>
      <c r="B864" s="263">
        <v>45303</v>
      </c>
      <c r="C864" s="245" t="s">
        <v>88</v>
      </c>
      <c r="D864" s="245" t="s">
        <v>99</v>
      </c>
      <c r="E864" s="245" t="s">
        <v>84</v>
      </c>
      <c r="F864" s="245">
        <v>1</v>
      </c>
      <c r="G864" s="245">
        <v>9.1999999999999993</v>
      </c>
      <c r="H864" s="245">
        <v>7431</v>
      </c>
      <c r="J864" s="263">
        <v>45303</v>
      </c>
      <c r="K864" s="245" t="s">
        <v>88</v>
      </c>
      <c r="L864" s="245" t="s">
        <v>99</v>
      </c>
      <c r="M864" s="245" t="s">
        <v>84</v>
      </c>
      <c r="N864" s="245">
        <v>1</v>
      </c>
      <c r="O864" s="245">
        <v>9.1999999999999993</v>
      </c>
      <c r="P864" s="245">
        <v>7431</v>
      </c>
    </row>
    <row r="865" spans="1:16" x14ac:dyDescent="0.25">
      <c r="A865" s="245">
        <v>21</v>
      </c>
      <c r="B865" s="263">
        <v>45307</v>
      </c>
      <c r="C865" s="245" t="s">
        <v>88</v>
      </c>
      <c r="D865" s="245" t="s">
        <v>91</v>
      </c>
      <c r="E865" s="245" t="s">
        <v>84</v>
      </c>
      <c r="F865" s="245">
        <v>1</v>
      </c>
      <c r="G865" s="245">
        <v>17.600000000000001</v>
      </c>
      <c r="H865" s="251" t="s">
        <v>208</v>
      </c>
      <c r="J865" s="263">
        <v>45307</v>
      </c>
      <c r="K865" s="245" t="s">
        <v>88</v>
      </c>
      <c r="L865" s="245" t="s">
        <v>91</v>
      </c>
      <c r="M865" s="245" t="s">
        <v>84</v>
      </c>
      <c r="N865" s="245">
        <v>1</v>
      </c>
      <c r="O865" s="245">
        <v>17.600000000000001</v>
      </c>
      <c r="P865" s="251" t="s">
        <v>208</v>
      </c>
    </row>
    <row r="866" spans="1:16" x14ac:dyDescent="0.25">
      <c r="A866" s="245">
        <v>22</v>
      </c>
      <c r="B866" s="263">
        <v>45307</v>
      </c>
      <c r="C866" s="245" t="s">
        <v>88</v>
      </c>
      <c r="D866" s="245" t="s">
        <v>99</v>
      </c>
      <c r="E866" s="245" t="s">
        <v>84</v>
      </c>
      <c r="F866" s="245">
        <v>1</v>
      </c>
      <c r="G866" s="245">
        <v>14.9</v>
      </c>
      <c r="H866" s="251" t="s">
        <v>209</v>
      </c>
      <c r="J866" s="263">
        <v>45307</v>
      </c>
      <c r="K866" s="245" t="s">
        <v>88</v>
      </c>
      <c r="L866" s="245" t="s">
        <v>99</v>
      </c>
      <c r="M866" s="245" t="s">
        <v>84</v>
      </c>
      <c r="N866" s="245">
        <v>1</v>
      </c>
      <c r="O866" s="245">
        <v>14.9</v>
      </c>
      <c r="P866" s="251" t="s">
        <v>209</v>
      </c>
    </row>
    <row r="867" spans="1:16" x14ac:dyDescent="0.25">
      <c r="A867" s="245">
        <v>23</v>
      </c>
      <c r="B867" s="263">
        <v>45307</v>
      </c>
      <c r="C867" s="245" t="s">
        <v>88</v>
      </c>
      <c r="D867" s="245" t="s">
        <v>99</v>
      </c>
      <c r="E867" s="245" t="s">
        <v>84</v>
      </c>
      <c r="F867" s="245">
        <v>1</v>
      </c>
      <c r="G867" s="245">
        <v>15.9</v>
      </c>
      <c r="H867" s="251" t="s">
        <v>210</v>
      </c>
      <c r="J867" s="263">
        <v>45307</v>
      </c>
      <c r="K867" s="245" t="s">
        <v>88</v>
      </c>
      <c r="L867" s="245" t="s">
        <v>99</v>
      </c>
      <c r="M867" s="245" t="s">
        <v>84</v>
      </c>
      <c r="N867" s="245">
        <v>1</v>
      </c>
      <c r="O867" s="245">
        <v>15.9</v>
      </c>
      <c r="P867" s="251" t="s">
        <v>210</v>
      </c>
    </row>
    <row r="868" spans="1:16" x14ac:dyDescent="0.25">
      <c r="A868" s="245">
        <v>24</v>
      </c>
      <c r="B868" s="263">
        <v>45307</v>
      </c>
      <c r="C868" s="245" t="s">
        <v>85</v>
      </c>
      <c r="D868" s="245" t="s">
        <v>92</v>
      </c>
      <c r="E868" s="245" t="s">
        <v>84</v>
      </c>
      <c r="F868" s="245">
        <v>1</v>
      </c>
      <c r="G868" s="245">
        <v>17.399999999999999</v>
      </c>
      <c r="H868" s="251" t="s">
        <v>211</v>
      </c>
      <c r="J868" s="263">
        <v>45307</v>
      </c>
      <c r="K868" s="245" t="s">
        <v>85</v>
      </c>
      <c r="L868" s="245" t="s">
        <v>92</v>
      </c>
      <c r="M868" s="245" t="s">
        <v>84</v>
      </c>
      <c r="N868" s="245">
        <v>1</v>
      </c>
      <c r="O868" s="245">
        <v>17.399999999999999</v>
      </c>
      <c r="P868" s="251" t="s">
        <v>211</v>
      </c>
    </row>
    <row r="869" spans="1:16" x14ac:dyDescent="0.25">
      <c r="A869" s="245">
        <v>25</v>
      </c>
      <c r="B869" s="263">
        <v>45307</v>
      </c>
      <c r="C869" s="245" t="s">
        <v>85</v>
      </c>
      <c r="D869" s="245" t="s">
        <v>92</v>
      </c>
      <c r="E869" s="245" t="s">
        <v>84</v>
      </c>
      <c r="F869" s="245">
        <v>1</v>
      </c>
      <c r="G869" s="245">
        <v>16.100000000000001</v>
      </c>
      <c r="H869" s="251" t="s">
        <v>212</v>
      </c>
      <c r="J869" s="263">
        <v>45307</v>
      </c>
      <c r="K869" s="245" t="s">
        <v>85</v>
      </c>
      <c r="L869" s="245" t="s">
        <v>92</v>
      </c>
      <c r="M869" s="245" t="s">
        <v>84</v>
      </c>
      <c r="N869" s="245">
        <v>1</v>
      </c>
      <c r="O869" s="245">
        <v>16.100000000000001</v>
      </c>
      <c r="P869" s="251" t="s">
        <v>212</v>
      </c>
    </row>
    <row r="870" spans="1:16" x14ac:dyDescent="0.25">
      <c r="A870" s="245">
        <v>26</v>
      </c>
      <c r="B870" s="263">
        <v>45307</v>
      </c>
      <c r="C870" s="245" t="s">
        <v>88</v>
      </c>
      <c r="D870" s="245" t="s">
        <v>89</v>
      </c>
      <c r="E870" s="245" t="s">
        <v>84</v>
      </c>
      <c r="F870" s="245">
        <v>1</v>
      </c>
      <c r="G870" s="245">
        <v>18.5</v>
      </c>
      <c r="H870" s="251" t="s">
        <v>213</v>
      </c>
      <c r="J870" s="263">
        <v>45307</v>
      </c>
      <c r="K870" s="245" t="s">
        <v>88</v>
      </c>
      <c r="L870" s="245" t="s">
        <v>89</v>
      </c>
      <c r="M870" s="245" t="s">
        <v>84</v>
      </c>
      <c r="N870" s="245">
        <v>1</v>
      </c>
      <c r="O870" s="245">
        <v>18.5</v>
      </c>
      <c r="P870" s="251" t="s">
        <v>213</v>
      </c>
    </row>
    <row r="871" spans="1:16" x14ac:dyDescent="0.25">
      <c r="A871" s="245">
        <v>27</v>
      </c>
      <c r="B871" s="263">
        <v>45307</v>
      </c>
      <c r="C871" s="245" t="s">
        <v>88</v>
      </c>
      <c r="D871" s="245" t="s">
        <v>89</v>
      </c>
      <c r="E871" s="245" t="s">
        <v>84</v>
      </c>
      <c r="F871" s="245">
        <v>1</v>
      </c>
      <c r="G871" s="245">
        <v>17.899999999999999</v>
      </c>
      <c r="H871" s="251" t="s">
        <v>214</v>
      </c>
      <c r="J871" s="263">
        <v>45307</v>
      </c>
      <c r="K871" s="245" t="s">
        <v>88</v>
      </c>
      <c r="L871" s="245" t="s">
        <v>89</v>
      </c>
      <c r="M871" s="245" t="s">
        <v>84</v>
      </c>
      <c r="N871" s="245">
        <v>1</v>
      </c>
      <c r="O871" s="245">
        <v>17.899999999999999</v>
      </c>
      <c r="P871" s="251" t="s">
        <v>214</v>
      </c>
    </row>
    <row r="872" spans="1:16" x14ac:dyDescent="0.25">
      <c r="A872" s="245">
        <v>28</v>
      </c>
      <c r="B872" s="263">
        <v>45307</v>
      </c>
      <c r="C872" s="245" t="s">
        <v>88</v>
      </c>
      <c r="D872" s="245" t="s">
        <v>89</v>
      </c>
      <c r="E872" s="245" t="s">
        <v>84</v>
      </c>
      <c r="F872" s="245">
        <v>1</v>
      </c>
      <c r="G872" s="245">
        <v>13.2</v>
      </c>
      <c r="H872" s="251" t="s">
        <v>215</v>
      </c>
      <c r="J872" s="263">
        <v>45307</v>
      </c>
      <c r="K872" s="245" t="s">
        <v>88</v>
      </c>
      <c r="L872" s="245" t="s">
        <v>89</v>
      </c>
      <c r="M872" s="245" t="s">
        <v>84</v>
      </c>
      <c r="N872" s="245">
        <v>1</v>
      </c>
      <c r="O872" s="245">
        <v>13.2</v>
      </c>
      <c r="P872" s="251" t="s">
        <v>215</v>
      </c>
    </row>
    <row r="873" spans="1:16" x14ac:dyDescent="0.25">
      <c r="A873" s="245">
        <v>29</v>
      </c>
      <c r="B873" s="263">
        <v>45307</v>
      </c>
      <c r="C873" s="245" t="s">
        <v>85</v>
      </c>
      <c r="D873" s="245" t="s">
        <v>97</v>
      </c>
      <c r="E873" s="245" t="s">
        <v>84</v>
      </c>
      <c r="F873" s="245">
        <v>1</v>
      </c>
      <c r="G873" s="245">
        <v>16.2</v>
      </c>
      <c r="H873" s="251" t="s">
        <v>216</v>
      </c>
      <c r="J873" s="263">
        <v>45307</v>
      </c>
      <c r="K873" s="245" t="s">
        <v>85</v>
      </c>
      <c r="L873" s="245" t="s">
        <v>97</v>
      </c>
      <c r="M873" s="245" t="s">
        <v>84</v>
      </c>
      <c r="N873" s="245">
        <v>1</v>
      </c>
      <c r="O873" s="245">
        <v>16.2</v>
      </c>
      <c r="P873" s="251" t="s">
        <v>216</v>
      </c>
    </row>
    <row r="874" spans="1:16" x14ac:dyDescent="0.25">
      <c r="A874" s="245">
        <v>30</v>
      </c>
      <c r="B874" s="263">
        <v>45307</v>
      </c>
      <c r="C874" s="245" t="s">
        <v>85</v>
      </c>
      <c r="D874" s="245" t="s">
        <v>97</v>
      </c>
      <c r="E874" s="245" t="s">
        <v>84</v>
      </c>
      <c r="F874" s="245">
        <v>1</v>
      </c>
      <c r="G874" s="245">
        <v>15.5</v>
      </c>
      <c r="H874" s="251" t="s">
        <v>217</v>
      </c>
      <c r="J874" s="263">
        <v>45307</v>
      </c>
      <c r="K874" s="245" t="s">
        <v>85</v>
      </c>
      <c r="L874" s="245" t="s">
        <v>97</v>
      </c>
      <c r="M874" s="245" t="s">
        <v>84</v>
      </c>
      <c r="N874" s="245">
        <v>1</v>
      </c>
      <c r="O874" s="245">
        <v>15.5</v>
      </c>
      <c r="P874" s="251" t="s">
        <v>217</v>
      </c>
    </row>
    <row r="875" spans="1:16" x14ac:dyDescent="0.25">
      <c r="A875" s="245">
        <v>31</v>
      </c>
      <c r="B875" s="263">
        <v>45307</v>
      </c>
      <c r="C875" s="245" t="s">
        <v>88</v>
      </c>
      <c r="D875" s="245" t="s">
        <v>106</v>
      </c>
      <c r="E875" s="245" t="s">
        <v>84</v>
      </c>
      <c r="F875" s="245">
        <v>1</v>
      </c>
      <c r="G875" s="245">
        <v>16.8</v>
      </c>
      <c r="H875" s="251" t="s">
        <v>218</v>
      </c>
      <c r="J875" s="263">
        <v>45307</v>
      </c>
      <c r="K875" s="245" t="s">
        <v>88</v>
      </c>
      <c r="L875" s="245" t="s">
        <v>106</v>
      </c>
      <c r="M875" s="245" t="s">
        <v>84</v>
      </c>
      <c r="N875" s="245">
        <v>1</v>
      </c>
      <c r="O875" s="245">
        <v>16.8</v>
      </c>
      <c r="P875" s="251" t="s">
        <v>218</v>
      </c>
    </row>
    <row r="876" spans="1:16" x14ac:dyDescent="0.25">
      <c r="A876" s="245">
        <v>32</v>
      </c>
      <c r="B876" s="263">
        <v>45308</v>
      </c>
      <c r="C876" s="245" t="s">
        <v>88</v>
      </c>
      <c r="D876" s="245" t="s">
        <v>106</v>
      </c>
      <c r="E876" s="245" t="s">
        <v>84</v>
      </c>
      <c r="F876" s="245">
        <v>1</v>
      </c>
      <c r="G876" s="245">
        <v>16.100000000000001</v>
      </c>
      <c r="H876" s="251" t="s">
        <v>219</v>
      </c>
      <c r="J876" s="263">
        <v>45308</v>
      </c>
      <c r="K876" s="245" t="s">
        <v>88</v>
      </c>
      <c r="L876" s="245" t="s">
        <v>106</v>
      </c>
      <c r="M876" s="245" t="s">
        <v>84</v>
      </c>
      <c r="N876" s="245">
        <v>1</v>
      </c>
      <c r="O876" s="245">
        <v>16.100000000000001</v>
      </c>
      <c r="P876" s="251" t="s">
        <v>219</v>
      </c>
    </row>
    <row r="877" spans="1:16" x14ac:dyDescent="0.25">
      <c r="A877" s="245">
        <v>33</v>
      </c>
      <c r="B877" s="263">
        <v>45308</v>
      </c>
      <c r="C877" s="245" t="s">
        <v>85</v>
      </c>
      <c r="D877" s="245" t="s">
        <v>97</v>
      </c>
      <c r="E877" s="245" t="s">
        <v>84</v>
      </c>
      <c r="F877" s="245">
        <v>1</v>
      </c>
      <c r="G877" s="245">
        <v>17.2</v>
      </c>
      <c r="H877" s="251" t="s">
        <v>220</v>
      </c>
      <c r="J877" s="263">
        <v>45308</v>
      </c>
      <c r="K877" s="245" t="s">
        <v>85</v>
      </c>
      <c r="L877" s="245" t="s">
        <v>97</v>
      </c>
      <c r="M877" s="245" t="s">
        <v>84</v>
      </c>
      <c r="N877" s="245">
        <v>1</v>
      </c>
      <c r="O877" s="245">
        <v>17.2</v>
      </c>
      <c r="P877" s="251" t="s">
        <v>220</v>
      </c>
    </row>
    <row r="878" spans="1:16" x14ac:dyDescent="0.25">
      <c r="A878" s="245">
        <v>34</v>
      </c>
      <c r="B878" s="263">
        <v>45308</v>
      </c>
      <c r="C878" s="245" t="s">
        <v>88</v>
      </c>
      <c r="D878" s="245" t="s">
        <v>106</v>
      </c>
      <c r="E878" s="245" t="s">
        <v>84</v>
      </c>
      <c r="F878" s="245">
        <v>1</v>
      </c>
      <c r="G878" s="245">
        <v>12.5</v>
      </c>
      <c r="H878" s="251" t="s">
        <v>221</v>
      </c>
      <c r="J878" s="263">
        <v>45308</v>
      </c>
      <c r="K878" s="245" t="s">
        <v>88</v>
      </c>
      <c r="L878" s="245" t="s">
        <v>106</v>
      </c>
      <c r="M878" s="245" t="s">
        <v>84</v>
      </c>
      <c r="N878" s="245">
        <v>1</v>
      </c>
      <c r="O878" s="245">
        <v>12.5</v>
      </c>
      <c r="P878" s="251" t="s">
        <v>221</v>
      </c>
    </row>
    <row r="879" spans="1:16" x14ac:dyDescent="0.25">
      <c r="A879" s="245">
        <v>35</v>
      </c>
      <c r="B879" s="263">
        <v>45308</v>
      </c>
      <c r="C879" s="245" t="s">
        <v>88</v>
      </c>
      <c r="D879" s="245" t="s">
        <v>106</v>
      </c>
      <c r="E879" s="245" t="s">
        <v>84</v>
      </c>
      <c r="F879" s="245">
        <v>1</v>
      </c>
      <c r="G879" s="245">
        <v>12.3</v>
      </c>
      <c r="H879" s="251" t="s">
        <v>222</v>
      </c>
      <c r="J879" s="263">
        <v>45308</v>
      </c>
      <c r="K879" s="245" t="s">
        <v>88</v>
      </c>
      <c r="L879" s="245" t="s">
        <v>106</v>
      </c>
      <c r="M879" s="245" t="s">
        <v>84</v>
      </c>
      <c r="N879" s="245">
        <v>1</v>
      </c>
      <c r="O879" s="245">
        <v>12.3</v>
      </c>
      <c r="P879" s="251" t="s">
        <v>222</v>
      </c>
    </row>
    <row r="880" spans="1:16" x14ac:dyDescent="0.25">
      <c r="A880" s="245">
        <v>36</v>
      </c>
      <c r="B880" s="263">
        <v>45308</v>
      </c>
      <c r="C880" s="245" t="s">
        <v>85</v>
      </c>
      <c r="D880" s="245" t="s">
        <v>97</v>
      </c>
      <c r="E880" s="245" t="s">
        <v>84</v>
      </c>
      <c r="F880" s="245">
        <v>1</v>
      </c>
      <c r="G880" s="245">
        <v>16.2</v>
      </c>
      <c r="H880" s="251" t="s">
        <v>223</v>
      </c>
      <c r="J880" s="263">
        <v>45308</v>
      </c>
      <c r="K880" s="245" t="s">
        <v>85</v>
      </c>
      <c r="L880" s="245" t="s">
        <v>97</v>
      </c>
      <c r="M880" s="245" t="s">
        <v>84</v>
      </c>
      <c r="N880" s="245">
        <v>1</v>
      </c>
      <c r="O880" s="245">
        <v>16.2</v>
      </c>
      <c r="P880" s="251" t="s">
        <v>223</v>
      </c>
    </row>
    <row r="881" spans="1:16" x14ac:dyDescent="0.25">
      <c r="A881" s="245">
        <v>37</v>
      </c>
      <c r="B881" s="263">
        <v>45308</v>
      </c>
      <c r="C881" s="245" t="s">
        <v>85</v>
      </c>
      <c r="D881" s="245" t="s">
        <v>97</v>
      </c>
      <c r="E881" s="245" t="s">
        <v>84</v>
      </c>
      <c r="F881" s="245">
        <v>1</v>
      </c>
      <c r="G881" s="245">
        <v>14.4</v>
      </c>
      <c r="H881" s="251" t="s">
        <v>224</v>
      </c>
      <c r="J881" s="263">
        <v>45308</v>
      </c>
      <c r="K881" s="245" t="s">
        <v>85</v>
      </c>
      <c r="L881" s="245" t="s">
        <v>97</v>
      </c>
      <c r="M881" s="245" t="s">
        <v>84</v>
      </c>
      <c r="N881" s="245">
        <v>1</v>
      </c>
      <c r="O881" s="245">
        <v>14.4</v>
      </c>
      <c r="P881" s="251" t="s">
        <v>224</v>
      </c>
    </row>
    <row r="882" spans="1:16" x14ac:dyDescent="0.25">
      <c r="A882" s="245">
        <v>38</v>
      </c>
      <c r="B882" s="263">
        <v>45308</v>
      </c>
      <c r="C882" s="245" t="s">
        <v>88</v>
      </c>
      <c r="D882" s="245" t="s">
        <v>89</v>
      </c>
      <c r="E882" s="245" t="s">
        <v>84</v>
      </c>
      <c r="F882" s="245">
        <v>1</v>
      </c>
      <c r="G882" s="36">
        <v>15.8</v>
      </c>
      <c r="H882" s="251" t="s">
        <v>225</v>
      </c>
      <c r="J882" s="263"/>
      <c r="K882" s="245"/>
      <c r="L882" s="245"/>
      <c r="M882" s="245"/>
      <c r="N882" s="245"/>
      <c r="O882" s="36"/>
      <c r="P882" s="251"/>
    </row>
    <row r="883" spans="1:16" x14ac:dyDescent="0.25">
      <c r="A883" s="245">
        <v>39</v>
      </c>
      <c r="B883" s="263">
        <v>45308</v>
      </c>
      <c r="C883" s="245" t="s">
        <v>88</v>
      </c>
      <c r="D883" s="245" t="s">
        <v>106</v>
      </c>
      <c r="E883" s="245" t="s">
        <v>84</v>
      </c>
      <c r="F883" s="245">
        <v>1</v>
      </c>
      <c r="G883" s="245">
        <v>16.100000000000001</v>
      </c>
      <c r="H883" s="251" t="s">
        <v>226</v>
      </c>
      <c r="J883" s="263">
        <v>45308</v>
      </c>
      <c r="K883" s="245" t="s">
        <v>88</v>
      </c>
      <c r="L883" s="245" t="s">
        <v>106</v>
      </c>
      <c r="M883" s="245" t="s">
        <v>84</v>
      </c>
      <c r="N883" s="245">
        <v>1</v>
      </c>
      <c r="O883" s="245">
        <v>16.100000000000001</v>
      </c>
      <c r="P883" s="251" t="s">
        <v>226</v>
      </c>
    </row>
    <row r="884" spans="1:16" x14ac:dyDescent="0.25">
      <c r="A884" s="245">
        <v>40</v>
      </c>
      <c r="B884" s="263">
        <v>45308</v>
      </c>
      <c r="C884" s="245" t="s">
        <v>88</v>
      </c>
      <c r="D884" s="245" t="s">
        <v>106</v>
      </c>
      <c r="E884" s="245" t="s">
        <v>84</v>
      </c>
      <c r="F884" s="245">
        <v>1</v>
      </c>
      <c r="G884" s="245">
        <v>17.3</v>
      </c>
      <c r="H884" s="251" t="s">
        <v>227</v>
      </c>
      <c r="J884" s="263">
        <v>45308</v>
      </c>
      <c r="K884" s="245" t="s">
        <v>88</v>
      </c>
      <c r="L884" s="245" t="s">
        <v>106</v>
      </c>
      <c r="M884" s="245" t="s">
        <v>84</v>
      </c>
      <c r="N884" s="245">
        <v>1</v>
      </c>
      <c r="O884" s="245">
        <v>17.3</v>
      </c>
      <c r="P884" s="251" t="s">
        <v>227</v>
      </c>
    </row>
    <row r="885" spans="1:16" x14ac:dyDescent="0.25">
      <c r="A885" s="245">
        <v>41</v>
      </c>
      <c r="B885" s="263">
        <v>45308</v>
      </c>
      <c r="C885" s="245" t="s">
        <v>88</v>
      </c>
      <c r="D885" s="245" t="s">
        <v>99</v>
      </c>
      <c r="E885" s="245" t="s">
        <v>84</v>
      </c>
      <c r="F885" s="245">
        <v>1</v>
      </c>
      <c r="G885" s="245">
        <v>9.5</v>
      </c>
      <c r="H885" s="251" t="s">
        <v>230</v>
      </c>
      <c r="J885" s="263">
        <v>45308</v>
      </c>
      <c r="K885" s="245" t="s">
        <v>88</v>
      </c>
      <c r="L885" s="245" t="s">
        <v>99</v>
      </c>
      <c r="M885" s="245" t="s">
        <v>84</v>
      </c>
      <c r="N885" s="245">
        <v>1</v>
      </c>
      <c r="O885" s="245">
        <v>9.5</v>
      </c>
      <c r="P885" s="251" t="s">
        <v>230</v>
      </c>
    </row>
    <row r="886" spans="1:16" x14ac:dyDescent="0.25">
      <c r="A886" s="245">
        <v>42</v>
      </c>
      <c r="B886" s="263">
        <v>45308</v>
      </c>
      <c r="C886" s="245" t="s">
        <v>88</v>
      </c>
      <c r="D886" s="245" t="s">
        <v>99</v>
      </c>
      <c r="E886" s="245" t="s">
        <v>84</v>
      </c>
      <c r="F886" s="245">
        <v>1</v>
      </c>
      <c r="G886" s="245">
        <v>13</v>
      </c>
      <c r="H886" s="251" t="s">
        <v>232</v>
      </c>
      <c r="J886" s="263">
        <v>45308</v>
      </c>
      <c r="K886" s="245" t="s">
        <v>88</v>
      </c>
      <c r="L886" s="245" t="s">
        <v>99</v>
      </c>
      <c r="M886" s="245" t="s">
        <v>84</v>
      </c>
      <c r="N886" s="245">
        <v>1</v>
      </c>
      <c r="O886" s="245">
        <v>13</v>
      </c>
      <c r="P886" s="251" t="s">
        <v>232</v>
      </c>
    </row>
    <row r="887" spans="1:16" x14ac:dyDescent="0.25">
      <c r="A887" s="245">
        <v>43</v>
      </c>
      <c r="B887" s="263">
        <v>45308</v>
      </c>
      <c r="C887" s="245" t="s">
        <v>85</v>
      </c>
      <c r="D887" s="245" t="s">
        <v>86</v>
      </c>
      <c r="E887" s="245" t="s">
        <v>84</v>
      </c>
      <c r="F887" s="245">
        <v>1</v>
      </c>
      <c r="G887" s="245">
        <v>17.7</v>
      </c>
      <c r="H887" s="251" t="s">
        <v>233</v>
      </c>
      <c r="J887" s="263">
        <v>45308</v>
      </c>
      <c r="K887" s="245" t="s">
        <v>85</v>
      </c>
      <c r="L887" s="245" t="s">
        <v>86</v>
      </c>
      <c r="M887" s="245" t="s">
        <v>84</v>
      </c>
      <c r="N887" s="245">
        <v>1</v>
      </c>
      <c r="O887" s="245">
        <v>17.7</v>
      </c>
      <c r="P887" s="251" t="s">
        <v>233</v>
      </c>
    </row>
    <row r="888" spans="1:16" x14ac:dyDescent="0.25">
      <c r="A888" s="245">
        <v>44</v>
      </c>
      <c r="B888" s="263">
        <v>45308</v>
      </c>
      <c r="C888" s="245" t="s">
        <v>88</v>
      </c>
      <c r="D888" s="245" t="s">
        <v>98</v>
      </c>
      <c r="E888" s="245" t="s">
        <v>84</v>
      </c>
      <c r="F888" s="245">
        <v>1</v>
      </c>
      <c r="G888" s="245">
        <v>13.5</v>
      </c>
      <c r="H888" s="251" t="s">
        <v>237</v>
      </c>
      <c r="J888" s="263">
        <v>45308</v>
      </c>
      <c r="K888" s="245" t="s">
        <v>88</v>
      </c>
      <c r="L888" s="245" t="s">
        <v>98</v>
      </c>
      <c r="M888" s="245" t="s">
        <v>84</v>
      </c>
      <c r="N888" s="245">
        <v>1</v>
      </c>
      <c r="O888" s="245">
        <v>13.5</v>
      </c>
      <c r="P888" s="251" t="s">
        <v>237</v>
      </c>
    </row>
    <row r="889" spans="1:16" x14ac:dyDescent="0.25">
      <c r="A889" s="245">
        <v>45</v>
      </c>
      <c r="B889" s="263">
        <v>45309</v>
      </c>
      <c r="C889" s="245" t="s">
        <v>88</v>
      </c>
      <c r="D889" s="245" t="s">
        <v>106</v>
      </c>
      <c r="E889" s="245" t="s">
        <v>84</v>
      </c>
      <c r="F889" s="245">
        <v>1</v>
      </c>
      <c r="G889" s="245">
        <v>12.7</v>
      </c>
      <c r="H889" s="251" t="s">
        <v>251</v>
      </c>
      <c r="J889" s="263">
        <v>45309</v>
      </c>
      <c r="K889" s="245" t="s">
        <v>88</v>
      </c>
      <c r="L889" s="245" t="s">
        <v>106</v>
      </c>
      <c r="M889" s="245" t="s">
        <v>84</v>
      </c>
      <c r="N889" s="245">
        <v>1</v>
      </c>
      <c r="O889" s="245">
        <v>12.7</v>
      </c>
      <c r="P889" s="251" t="s">
        <v>251</v>
      </c>
    </row>
    <row r="890" spans="1:16" x14ac:dyDescent="0.25">
      <c r="A890" s="245">
        <v>46</v>
      </c>
      <c r="B890" s="263">
        <v>45310</v>
      </c>
      <c r="C890" s="245" t="s">
        <v>85</v>
      </c>
      <c r="D890" s="245" t="s">
        <v>92</v>
      </c>
      <c r="E890" s="245" t="s">
        <v>84</v>
      </c>
      <c r="F890" s="245">
        <v>1</v>
      </c>
      <c r="G890" s="245">
        <v>15.2</v>
      </c>
      <c r="H890" s="251" t="s">
        <v>257</v>
      </c>
      <c r="J890" s="263">
        <v>45310</v>
      </c>
      <c r="K890" s="245" t="s">
        <v>85</v>
      </c>
      <c r="L890" s="245" t="s">
        <v>92</v>
      </c>
      <c r="M890" s="245" t="s">
        <v>84</v>
      </c>
      <c r="N890" s="245">
        <v>1</v>
      </c>
      <c r="O890" s="245">
        <v>15.2</v>
      </c>
      <c r="P890" s="251" t="s">
        <v>257</v>
      </c>
    </row>
    <row r="891" spans="1:16" x14ac:dyDescent="0.25">
      <c r="G891" s="264">
        <f>SUM(G845:G890)</f>
        <v>694.7</v>
      </c>
      <c r="O891" s="264">
        <f>SUM(O845:O890)</f>
        <v>647.80000000000007</v>
      </c>
    </row>
    <row r="894" spans="1:16" x14ac:dyDescent="0.25">
      <c r="B894" s="638" t="s">
        <v>424</v>
      </c>
      <c r="C894" s="638"/>
      <c r="D894" s="638"/>
      <c r="E894" s="638"/>
      <c r="F894" s="638"/>
    </row>
    <row r="895" spans="1:16" ht="30" x14ac:dyDescent="0.25">
      <c r="A895" s="134" t="s">
        <v>29</v>
      </c>
      <c r="B895" s="135" t="s">
        <v>10</v>
      </c>
      <c r="C895" s="134" t="s">
        <v>158</v>
      </c>
      <c r="D895" s="134" t="s">
        <v>159</v>
      </c>
      <c r="E895" s="134" t="s">
        <v>160</v>
      </c>
      <c r="F895" s="134" t="s">
        <v>161</v>
      </c>
      <c r="G895" s="136" t="s">
        <v>26</v>
      </c>
      <c r="H895" s="134" t="s">
        <v>162</v>
      </c>
    </row>
    <row r="896" spans="1:16" x14ac:dyDescent="0.25">
      <c r="A896" s="245">
        <v>1</v>
      </c>
      <c r="B896" s="263">
        <v>45300</v>
      </c>
      <c r="C896" s="245" t="s">
        <v>88</v>
      </c>
      <c r="D896" s="245" t="s">
        <v>98</v>
      </c>
      <c r="E896" s="245" t="s">
        <v>84</v>
      </c>
      <c r="F896" s="245">
        <v>1</v>
      </c>
      <c r="G896" s="245">
        <v>3.5</v>
      </c>
      <c r="H896" s="245">
        <v>7326</v>
      </c>
    </row>
    <row r="897" spans="1:8" x14ac:dyDescent="0.25">
      <c r="A897" s="245">
        <v>2</v>
      </c>
      <c r="B897" s="263">
        <v>45300</v>
      </c>
      <c r="C897" s="245" t="s">
        <v>88</v>
      </c>
      <c r="D897" s="245" t="s">
        <v>99</v>
      </c>
      <c r="E897" s="245" t="s">
        <v>84</v>
      </c>
      <c r="F897" s="245">
        <v>1</v>
      </c>
      <c r="G897" s="245">
        <v>16.5</v>
      </c>
      <c r="H897" s="245">
        <v>7349</v>
      </c>
    </row>
    <row r="898" spans="1:8" x14ac:dyDescent="0.25">
      <c r="A898" s="245">
        <v>3</v>
      </c>
      <c r="B898" s="263">
        <v>45302</v>
      </c>
      <c r="C898" s="245" t="s">
        <v>85</v>
      </c>
      <c r="D898" s="245" t="s">
        <v>143</v>
      </c>
      <c r="E898" s="245" t="s">
        <v>84</v>
      </c>
      <c r="F898" s="245">
        <v>1</v>
      </c>
      <c r="G898" s="245">
        <v>11.1</v>
      </c>
      <c r="H898" s="245">
        <v>6973</v>
      </c>
    </row>
    <row r="899" spans="1:8" x14ac:dyDescent="0.25">
      <c r="A899" s="245">
        <v>4</v>
      </c>
      <c r="B899" s="263">
        <v>45302</v>
      </c>
      <c r="C899" s="245" t="s">
        <v>88</v>
      </c>
      <c r="D899" s="245" t="s">
        <v>99</v>
      </c>
      <c r="E899" s="245" t="s">
        <v>84</v>
      </c>
      <c r="F899" s="245">
        <v>1</v>
      </c>
      <c r="G899" s="245">
        <v>17.399999999999999</v>
      </c>
      <c r="H899" s="245">
        <v>7433</v>
      </c>
    </row>
    <row r="900" spans="1:8" x14ac:dyDescent="0.25">
      <c r="A900" s="245">
        <v>5</v>
      </c>
      <c r="B900" s="263">
        <v>45302</v>
      </c>
      <c r="C900" s="245" t="s">
        <v>88</v>
      </c>
      <c r="D900" s="245" t="s">
        <v>99</v>
      </c>
      <c r="E900" s="245" t="s">
        <v>84</v>
      </c>
      <c r="F900" s="245">
        <v>1</v>
      </c>
      <c r="G900" s="245">
        <v>17</v>
      </c>
      <c r="H900" s="245">
        <v>7394</v>
      </c>
    </row>
    <row r="901" spans="1:8" x14ac:dyDescent="0.25">
      <c r="A901" s="245">
        <v>6</v>
      </c>
      <c r="B901" s="263">
        <v>45302</v>
      </c>
      <c r="C901" s="245" t="s">
        <v>88</v>
      </c>
      <c r="D901" s="245" t="s">
        <v>99</v>
      </c>
      <c r="E901" s="245" t="s">
        <v>84</v>
      </c>
      <c r="F901" s="245">
        <v>1</v>
      </c>
      <c r="G901" s="245">
        <v>17.899999999999999</v>
      </c>
      <c r="H901" s="245">
        <v>7376</v>
      </c>
    </row>
    <row r="902" spans="1:8" x14ac:dyDescent="0.25">
      <c r="A902" s="245">
        <v>7</v>
      </c>
      <c r="B902" s="263">
        <v>45302</v>
      </c>
      <c r="C902" s="245" t="s">
        <v>88</v>
      </c>
      <c r="D902" s="245" t="s">
        <v>98</v>
      </c>
      <c r="E902" s="245" t="s">
        <v>84</v>
      </c>
      <c r="F902" s="245">
        <v>1</v>
      </c>
      <c r="G902" s="245">
        <v>16.100000000000001</v>
      </c>
      <c r="H902" s="245">
        <v>7430</v>
      </c>
    </row>
    <row r="903" spans="1:8" x14ac:dyDescent="0.25">
      <c r="A903" s="245">
        <v>8</v>
      </c>
      <c r="B903" s="263">
        <v>45302</v>
      </c>
      <c r="C903" s="245" t="s">
        <v>88</v>
      </c>
      <c r="D903" s="245" t="s">
        <v>98</v>
      </c>
      <c r="E903" s="245" t="s">
        <v>84</v>
      </c>
      <c r="F903" s="245">
        <v>1</v>
      </c>
      <c r="G903" s="245">
        <v>15.5</v>
      </c>
      <c r="H903" s="245">
        <v>7380</v>
      </c>
    </row>
    <row r="904" spans="1:8" x14ac:dyDescent="0.25">
      <c r="A904" s="245">
        <v>9</v>
      </c>
      <c r="B904" s="263">
        <v>45302</v>
      </c>
      <c r="C904" s="245" t="s">
        <v>88</v>
      </c>
      <c r="D904" s="245" t="s">
        <v>98</v>
      </c>
      <c r="E904" s="245" t="s">
        <v>84</v>
      </c>
      <c r="F904" s="245">
        <v>1</v>
      </c>
      <c r="G904" s="245">
        <v>17.100000000000001</v>
      </c>
      <c r="H904" s="245">
        <v>7388</v>
      </c>
    </row>
    <row r="905" spans="1:8" x14ac:dyDescent="0.25">
      <c r="A905" s="245">
        <v>10</v>
      </c>
      <c r="B905" s="263">
        <v>45302</v>
      </c>
      <c r="C905" s="245" t="s">
        <v>88</v>
      </c>
      <c r="D905" s="245" t="s">
        <v>106</v>
      </c>
      <c r="E905" s="245" t="s">
        <v>84</v>
      </c>
      <c r="F905" s="245">
        <v>1</v>
      </c>
      <c r="G905" s="245">
        <v>16.5</v>
      </c>
      <c r="H905" s="245">
        <v>7375</v>
      </c>
    </row>
    <row r="906" spans="1:8" x14ac:dyDescent="0.25">
      <c r="A906" s="245">
        <v>11</v>
      </c>
      <c r="B906" s="263">
        <v>45302</v>
      </c>
      <c r="C906" s="245" t="s">
        <v>88</v>
      </c>
      <c r="D906" s="245" t="s">
        <v>106</v>
      </c>
      <c r="E906" s="245" t="s">
        <v>84</v>
      </c>
      <c r="F906" s="245">
        <v>1</v>
      </c>
      <c r="G906" s="245">
        <v>14.7</v>
      </c>
      <c r="H906" s="245">
        <v>7377</v>
      </c>
    </row>
    <row r="907" spans="1:8" x14ac:dyDescent="0.25">
      <c r="A907" s="245">
        <v>12</v>
      </c>
      <c r="B907" s="263">
        <v>45302</v>
      </c>
      <c r="C907" s="245" t="s">
        <v>85</v>
      </c>
      <c r="D907" s="245" t="s">
        <v>97</v>
      </c>
      <c r="E907" s="245" t="s">
        <v>84</v>
      </c>
      <c r="F907" s="245">
        <v>1</v>
      </c>
      <c r="G907" s="245">
        <v>17.600000000000001</v>
      </c>
      <c r="H907" s="245">
        <v>7426</v>
      </c>
    </row>
    <row r="908" spans="1:8" x14ac:dyDescent="0.25">
      <c r="A908" s="245">
        <v>13</v>
      </c>
      <c r="B908" s="263">
        <v>45302</v>
      </c>
      <c r="C908" s="245" t="s">
        <v>85</v>
      </c>
      <c r="D908" s="245" t="s">
        <v>92</v>
      </c>
      <c r="E908" s="245" t="s">
        <v>84</v>
      </c>
      <c r="F908" s="245">
        <v>1</v>
      </c>
      <c r="G908" s="245">
        <v>17.100000000000001</v>
      </c>
      <c r="H908" s="245">
        <v>7378</v>
      </c>
    </row>
    <row r="909" spans="1:8" x14ac:dyDescent="0.25">
      <c r="A909" s="245">
        <v>14</v>
      </c>
      <c r="B909" s="263">
        <v>45302</v>
      </c>
      <c r="C909" s="245" t="s">
        <v>85</v>
      </c>
      <c r="D909" s="245" t="s">
        <v>97</v>
      </c>
      <c r="E909" s="245" t="s">
        <v>84</v>
      </c>
      <c r="F909" s="245">
        <v>1</v>
      </c>
      <c r="G909" s="245">
        <v>16.899999999999999</v>
      </c>
      <c r="H909" s="245">
        <v>7106</v>
      </c>
    </row>
    <row r="910" spans="1:8" x14ac:dyDescent="0.25">
      <c r="A910" s="245">
        <v>15</v>
      </c>
      <c r="B910" s="263">
        <v>45302</v>
      </c>
      <c r="C910" s="245" t="s">
        <v>85</v>
      </c>
      <c r="D910" s="245" t="s">
        <v>92</v>
      </c>
      <c r="E910" s="245" t="s">
        <v>84</v>
      </c>
      <c r="F910" s="245">
        <v>1</v>
      </c>
      <c r="G910" s="245">
        <v>9.4</v>
      </c>
      <c r="H910" s="245">
        <v>7421</v>
      </c>
    </row>
    <row r="911" spans="1:8" x14ac:dyDescent="0.25">
      <c r="A911" s="245">
        <v>16</v>
      </c>
      <c r="B911" s="263">
        <v>45302</v>
      </c>
      <c r="C911" s="245" t="s">
        <v>88</v>
      </c>
      <c r="D911" s="245" t="s">
        <v>106</v>
      </c>
      <c r="E911" s="245" t="s">
        <v>84</v>
      </c>
      <c r="F911" s="245">
        <v>1</v>
      </c>
      <c r="G911" s="245">
        <v>14.7</v>
      </c>
      <c r="H911" s="245">
        <v>7396</v>
      </c>
    </row>
    <row r="912" spans="1:8" x14ac:dyDescent="0.25">
      <c r="A912" s="245">
        <v>17</v>
      </c>
      <c r="B912" s="263">
        <v>45302</v>
      </c>
      <c r="C912" s="245" t="s">
        <v>88</v>
      </c>
      <c r="D912" s="245" t="s">
        <v>106</v>
      </c>
      <c r="E912" s="245" t="s">
        <v>84</v>
      </c>
      <c r="F912" s="245">
        <v>1</v>
      </c>
      <c r="G912" s="245">
        <v>16</v>
      </c>
      <c r="H912" s="245">
        <v>7391</v>
      </c>
    </row>
    <row r="913" spans="1:8" x14ac:dyDescent="0.25">
      <c r="A913" s="245">
        <v>18</v>
      </c>
      <c r="B913" s="263">
        <v>45303</v>
      </c>
      <c r="C913" s="245" t="s">
        <v>88</v>
      </c>
      <c r="D913" s="245" t="s">
        <v>106</v>
      </c>
      <c r="E913" s="245" t="s">
        <v>84</v>
      </c>
      <c r="F913" s="245">
        <v>1</v>
      </c>
      <c r="G913" s="245">
        <v>15</v>
      </c>
      <c r="H913" s="245">
        <v>7418</v>
      </c>
    </row>
    <row r="914" spans="1:8" x14ac:dyDescent="0.25">
      <c r="A914" s="245">
        <v>19</v>
      </c>
      <c r="B914" s="263">
        <v>45303</v>
      </c>
      <c r="C914" s="245" t="s">
        <v>88</v>
      </c>
      <c r="D914" s="245" t="s">
        <v>106</v>
      </c>
      <c r="E914" s="245" t="s">
        <v>84</v>
      </c>
      <c r="F914" s="245">
        <v>1</v>
      </c>
      <c r="G914" s="245">
        <v>16</v>
      </c>
      <c r="H914" s="245">
        <v>7429</v>
      </c>
    </row>
    <row r="915" spans="1:8" x14ac:dyDescent="0.25">
      <c r="A915" s="245">
        <v>20</v>
      </c>
      <c r="B915" s="263">
        <v>45303</v>
      </c>
      <c r="C915" s="245" t="s">
        <v>88</v>
      </c>
      <c r="D915" s="245" t="s">
        <v>99</v>
      </c>
      <c r="E915" s="245" t="s">
        <v>84</v>
      </c>
      <c r="F915" s="245">
        <v>1</v>
      </c>
      <c r="G915" s="245">
        <v>9.1999999999999993</v>
      </c>
      <c r="H915" s="245">
        <v>7431</v>
      </c>
    </row>
    <row r="916" spans="1:8" x14ac:dyDescent="0.25">
      <c r="A916" s="245">
        <v>1</v>
      </c>
      <c r="B916" s="263">
        <v>45307</v>
      </c>
      <c r="C916" s="245" t="s">
        <v>88</v>
      </c>
      <c r="D916" s="245" t="s">
        <v>91</v>
      </c>
      <c r="E916" s="245" t="s">
        <v>84</v>
      </c>
      <c r="F916" s="245">
        <v>1</v>
      </c>
      <c r="G916" s="245">
        <v>17.600000000000001</v>
      </c>
      <c r="H916" s="251" t="s">
        <v>208</v>
      </c>
    </row>
    <row r="917" spans="1:8" x14ac:dyDescent="0.25">
      <c r="A917" s="245">
        <v>2</v>
      </c>
      <c r="B917" s="263">
        <v>45307</v>
      </c>
      <c r="C917" s="245" t="s">
        <v>88</v>
      </c>
      <c r="D917" s="245" t="s">
        <v>99</v>
      </c>
      <c r="E917" s="245" t="s">
        <v>84</v>
      </c>
      <c r="F917" s="245">
        <v>1</v>
      </c>
      <c r="G917" s="245">
        <v>14.9</v>
      </c>
      <c r="H917" s="251" t="s">
        <v>209</v>
      </c>
    </row>
    <row r="918" spans="1:8" x14ac:dyDescent="0.25">
      <c r="A918" s="245">
        <v>3</v>
      </c>
      <c r="B918" s="263">
        <v>45307</v>
      </c>
      <c r="C918" s="245" t="s">
        <v>88</v>
      </c>
      <c r="D918" s="245" t="s">
        <v>99</v>
      </c>
      <c r="E918" s="245" t="s">
        <v>84</v>
      </c>
      <c r="F918" s="245">
        <v>1</v>
      </c>
      <c r="G918" s="245">
        <v>15.9</v>
      </c>
      <c r="H918" s="251" t="s">
        <v>210</v>
      </c>
    </row>
    <row r="919" spans="1:8" x14ac:dyDescent="0.25">
      <c r="A919" s="245">
        <v>4</v>
      </c>
      <c r="B919" s="263">
        <v>45307</v>
      </c>
      <c r="C919" s="245" t="s">
        <v>85</v>
      </c>
      <c r="D919" s="245" t="s">
        <v>92</v>
      </c>
      <c r="E919" s="245" t="s">
        <v>84</v>
      </c>
      <c r="F919" s="245">
        <v>1</v>
      </c>
      <c r="G919" s="245">
        <v>17.399999999999999</v>
      </c>
      <c r="H919" s="251" t="s">
        <v>211</v>
      </c>
    </row>
    <row r="920" spans="1:8" x14ac:dyDescent="0.25">
      <c r="A920" s="245">
        <v>5</v>
      </c>
      <c r="B920" s="263">
        <v>45307</v>
      </c>
      <c r="C920" s="245" t="s">
        <v>85</v>
      </c>
      <c r="D920" s="245" t="s">
        <v>92</v>
      </c>
      <c r="E920" s="245" t="s">
        <v>84</v>
      </c>
      <c r="F920" s="245">
        <v>1</v>
      </c>
      <c r="G920" s="245">
        <v>16.100000000000001</v>
      </c>
      <c r="H920" s="251" t="s">
        <v>212</v>
      </c>
    </row>
    <row r="921" spans="1:8" x14ac:dyDescent="0.25">
      <c r="A921" s="245">
        <v>6</v>
      </c>
      <c r="B921" s="263">
        <v>45307</v>
      </c>
      <c r="C921" s="245" t="s">
        <v>88</v>
      </c>
      <c r="D921" s="245" t="s">
        <v>89</v>
      </c>
      <c r="E921" s="245" t="s">
        <v>84</v>
      </c>
      <c r="F921" s="245">
        <v>1</v>
      </c>
      <c r="G921" s="245">
        <v>18.5</v>
      </c>
      <c r="H921" s="251" t="s">
        <v>213</v>
      </c>
    </row>
    <row r="922" spans="1:8" x14ac:dyDescent="0.25">
      <c r="A922" s="245">
        <v>7</v>
      </c>
      <c r="B922" s="263">
        <v>45307</v>
      </c>
      <c r="C922" s="245" t="s">
        <v>88</v>
      </c>
      <c r="D922" s="245" t="s">
        <v>89</v>
      </c>
      <c r="E922" s="245" t="s">
        <v>84</v>
      </c>
      <c r="F922" s="245">
        <v>1</v>
      </c>
      <c r="G922" s="245">
        <v>17.899999999999999</v>
      </c>
      <c r="H922" s="251" t="s">
        <v>214</v>
      </c>
    </row>
    <row r="923" spans="1:8" x14ac:dyDescent="0.25">
      <c r="A923" s="245">
        <v>8</v>
      </c>
      <c r="B923" s="263">
        <v>45307</v>
      </c>
      <c r="C923" s="245" t="s">
        <v>88</v>
      </c>
      <c r="D923" s="245" t="s">
        <v>89</v>
      </c>
      <c r="E923" s="245" t="s">
        <v>84</v>
      </c>
      <c r="F923" s="245">
        <v>1</v>
      </c>
      <c r="G923" s="245">
        <v>13.2</v>
      </c>
      <c r="H923" s="251" t="s">
        <v>215</v>
      </c>
    </row>
    <row r="924" spans="1:8" x14ac:dyDescent="0.25">
      <c r="A924" s="245">
        <v>9</v>
      </c>
      <c r="B924" s="263">
        <v>45307</v>
      </c>
      <c r="C924" s="245" t="s">
        <v>85</v>
      </c>
      <c r="D924" s="245" t="s">
        <v>97</v>
      </c>
      <c r="E924" s="245" t="s">
        <v>84</v>
      </c>
      <c r="F924" s="245">
        <v>1</v>
      </c>
      <c r="G924" s="245">
        <v>16.2</v>
      </c>
      <c r="H924" s="251" t="s">
        <v>216</v>
      </c>
    </row>
    <row r="925" spans="1:8" x14ac:dyDescent="0.25">
      <c r="A925" s="245">
        <v>10</v>
      </c>
      <c r="B925" s="263">
        <v>45307</v>
      </c>
      <c r="C925" s="245" t="s">
        <v>85</v>
      </c>
      <c r="D925" s="245" t="s">
        <v>97</v>
      </c>
      <c r="E925" s="245" t="s">
        <v>84</v>
      </c>
      <c r="F925" s="245">
        <v>1</v>
      </c>
      <c r="G925" s="245">
        <v>15.5</v>
      </c>
      <c r="H925" s="251" t="s">
        <v>217</v>
      </c>
    </row>
    <row r="926" spans="1:8" x14ac:dyDescent="0.25">
      <c r="A926" s="245">
        <v>11</v>
      </c>
      <c r="B926" s="263">
        <v>45307</v>
      </c>
      <c r="C926" s="245" t="s">
        <v>88</v>
      </c>
      <c r="D926" s="245" t="s">
        <v>106</v>
      </c>
      <c r="E926" s="245" t="s">
        <v>84</v>
      </c>
      <c r="F926" s="245">
        <v>1</v>
      </c>
      <c r="G926" s="245">
        <v>16.8</v>
      </c>
      <c r="H926" s="251" t="s">
        <v>218</v>
      </c>
    </row>
    <row r="927" spans="1:8" x14ac:dyDescent="0.25">
      <c r="A927" s="245">
        <v>12</v>
      </c>
      <c r="B927" s="263">
        <v>45308</v>
      </c>
      <c r="C927" s="245" t="s">
        <v>88</v>
      </c>
      <c r="D927" s="245" t="s">
        <v>106</v>
      </c>
      <c r="E927" s="245" t="s">
        <v>84</v>
      </c>
      <c r="F927" s="245">
        <v>1</v>
      </c>
      <c r="G927" s="245">
        <v>16.100000000000001</v>
      </c>
      <c r="H927" s="251" t="s">
        <v>219</v>
      </c>
    </row>
    <row r="928" spans="1:8" x14ac:dyDescent="0.25">
      <c r="A928" s="245">
        <v>13</v>
      </c>
      <c r="B928" s="263">
        <v>45308</v>
      </c>
      <c r="C928" s="245" t="s">
        <v>85</v>
      </c>
      <c r="D928" s="245" t="s">
        <v>97</v>
      </c>
      <c r="E928" s="245" t="s">
        <v>84</v>
      </c>
      <c r="F928" s="245">
        <v>1</v>
      </c>
      <c r="G928" s="245">
        <v>17.2</v>
      </c>
      <c r="H928" s="251" t="s">
        <v>220</v>
      </c>
    </row>
    <row r="929" spans="1:8" x14ac:dyDescent="0.25">
      <c r="A929" s="245">
        <v>14</v>
      </c>
      <c r="B929" s="263">
        <v>45308</v>
      </c>
      <c r="C929" s="245" t="s">
        <v>88</v>
      </c>
      <c r="D929" s="245" t="s">
        <v>106</v>
      </c>
      <c r="E929" s="245" t="s">
        <v>84</v>
      </c>
      <c r="F929" s="245">
        <v>1</v>
      </c>
      <c r="G929" s="245">
        <v>12.5</v>
      </c>
      <c r="H929" s="251" t="s">
        <v>221</v>
      </c>
    </row>
    <row r="930" spans="1:8" x14ac:dyDescent="0.25">
      <c r="A930" s="245">
        <v>15</v>
      </c>
      <c r="B930" s="263">
        <v>45308</v>
      </c>
      <c r="C930" s="245" t="s">
        <v>88</v>
      </c>
      <c r="D930" s="245" t="s">
        <v>106</v>
      </c>
      <c r="E930" s="245" t="s">
        <v>84</v>
      </c>
      <c r="F930" s="245">
        <v>1</v>
      </c>
      <c r="G930" s="245">
        <v>12.3</v>
      </c>
      <c r="H930" s="251" t="s">
        <v>222</v>
      </c>
    </row>
    <row r="931" spans="1:8" x14ac:dyDescent="0.25">
      <c r="A931" s="245">
        <v>16</v>
      </c>
      <c r="B931" s="263">
        <v>45308</v>
      </c>
      <c r="C931" s="245" t="s">
        <v>85</v>
      </c>
      <c r="D931" s="245" t="s">
        <v>97</v>
      </c>
      <c r="E931" s="245" t="s">
        <v>84</v>
      </c>
      <c r="F931" s="245">
        <v>1</v>
      </c>
      <c r="G931" s="245">
        <v>16.2</v>
      </c>
      <c r="H931" s="251" t="s">
        <v>223</v>
      </c>
    </row>
    <row r="932" spans="1:8" x14ac:dyDescent="0.25">
      <c r="A932" s="245">
        <v>17</v>
      </c>
      <c r="B932" s="263">
        <v>45308</v>
      </c>
      <c r="C932" s="245" t="s">
        <v>85</v>
      </c>
      <c r="D932" s="245" t="s">
        <v>97</v>
      </c>
      <c r="E932" s="245" t="s">
        <v>84</v>
      </c>
      <c r="F932" s="245">
        <v>1</v>
      </c>
      <c r="G932" s="245">
        <v>14.4</v>
      </c>
      <c r="H932" s="251" t="s">
        <v>224</v>
      </c>
    </row>
    <row r="933" spans="1:8" x14ac:dyDescent="0.25">
      <c r="A933" s="245">
        <v>18</v>
      </c>
      <c r="B933" s="263">
        <v>45308</v>
      </c>
      <c r="C933" s="245" t="s">
        <v>88</v>
      </c>
      <c r="D933" s="245" t="s">
        <v>89</v>
      </c>
      <c r="E933" s="245" t="s">
        <v>84</v>
      </c>
      <c r="F933" s="245">
        <v>1</v>
      </c>
      <c r="G933" s="245">
        <v>15.8</v>
      </c>
      <c r="H933" s="251" t="s">
        <v>225</v>
      </c>
    </row>
    <row r="934" spans="1:8" x14ac:dyDescent="0.25">
      <c r="A934" s="245">
        <v>19</v>
      </c>
      <c r="B934" s="263">
        <v>45308</v>
      </c>
      <c r="C934" s="245" t="s">
        <v>88</v>
      </c>
      <c r="D934" s="245" t="s">
        <v>106</v>
      </c>
      <c r="E934" s="245" t="s">
        <v>84</v>
      </c>
      <c r="F934" s="245">
        <v>1</v>
      </c>
      <c r="G934" s="245">
        <v>16.100000000000001</v>
      </c>
      <c r="H934" s="251" t="s">
        <v>226</v>
      </c>
    </row>
    <row r="935" spans="1:8" x14ac:dyDescent="0.25">
      <c r="A935" s="245">
        <v>20</v>
      </c>
      <c r="B935" s="263">
        <v>45308</v>
      </c>
      <c r="C935" s="245" t="s">
        <v>88</v>
      </c>
      <c r="D935" s="245" t="s">
        <v>106</v>
      </c>
      <c r="E935" s="245" t="s">
        <v>84</v>
      </c>
      <c r="F935" s="245">
        <v>1</v>
      </c>
      <c r="G935" s="245">
        <v>17.3</v>
      </c>
      <c r="H935" s="251" t="s">
        <v>227</v>
      </c>
    </row>
    <row r="936" spans="1:8" x14ac:dyDescent="0.25">
      <c r="A936" s="245">
        <v>21</v>
      </c>
      <c r="B936" s="263">
        <v>45308</v>
      </c>
      <c r="C936" s="245" t="s">
        <v>88</v>
      </c>
      <c r="D936" s="245" t="s">
        <v>89</v>
      </c>
      <c r="E936" s="245" t="s">
        <v>84</v>
      </c>
      <c r="F936" s="245">
        <v>1</v>
      </c>
      <c r="G936" s="245">
        <v>15.1</v>
      </c>
      <c r="H936" s="251" t="s">
        <v>228</v>
      </c>
    </row>
    <row r="937" spans="1:8" x14ac:dyDescent="0.25">
      <c r="A937" s="245">
        <v>22</v>
      </c>
      <c r="B937" s="263">
        <v>45308</v>
      </c>
      <c r="C937" s="245" t="s">
        <v>88</v>
      </c>
      <c r="D937" s="245" t="s">
        <v>89</v>
      </c>
      <c r="E937" s="245" t="s">
        <v>84</v>
      </c>
      <c r="F937" s="245">
        <v>1</v>
      </c>
      <c r="G937" s="245">
        <v>16.8</v>
      </c>
      <c r="H937" s="251" t="s">
        <v>229</v>
      </c>
    </row>
    <row r="938" spans="1:8" x14ac:dyDescent="0.25">
      <c r="A938" s="245">
        <v>23</v>
      </c>
      <c r="B938" s="263">
        <v>45308</v>
      </c>
      <c r="C938" s="245" t="s">
        <v>88</v>
      </c>
      <c r="D938" s="245" t="s">
        <v>99</v>
      </c>
      <c r="E938" s="245" t="s">
        <v>84</v>
      </c>
      <c r="F938" s="245">
        <v>1</v>
      </c>
      <c r="G938" s="245">
        <v>9.5</v>
      </c>
      <c r="H938" s="251" t="s">
        <v>230</v>
      </c>
    </row>
    <row r="939" spans="1:8" x14ac:dyDescent="0.25">
      <c r="A939" s="245">
        <v>24</v>
      </c>
      <c r="B939" s="263">
        <v>45308</v>
      </c>
      <c r="C939" s="245" t="s">
        <v>88</v>
      </c>
      <c r="D939" s="245" t="s">
        <v>99</v>
      </c>
      <c r="E939" s="245" t="s">
        <v>84</v>
      </c>
      <c r="F939" s="245">
        <v>1</v>
      </c>
      <c r="G939" s="245">
        <v>11.8</v>
      </c>
      <c r="H939" s="251" t="s">
        <v>231</v>
      </c>
    </row>
    <row r="940" spans="1:8" x14ac:dyDescent="0.25">
      <c r="A940" s="245">
        <v>25</v>
      </c>
      <c r="B940" s="263">
        <v>45308</v>
      </c>
      <c r="C940" s="245" t="s">
        <v>88</v>
      </c>
      <c r="D940" s="245" t="s">
        <v>99</v>
      </c>
      <c r="E940" s="245" t="s">
        <v>84</v>
      </c>
      <c r="F940" s="245">
        <v>1</v>
      </c>
      <c r="G940" s="245">
        <v>13</v>
      </c>
      <c r="H940" s="251" t="s">
        <v>232</v>
      </c>
    </row>
    <row r="941" spans="1:8" x14ac:dyDescent="0.25">
      <c r="A941" s="245">
        <v>26</v>
      </c>
      <c r="B941" s="263">
        <v>45308</v>
      </c>
      <c r="C941" s="245" t="s">
        <v>85</v>
      </c>
      <c r="D941" s="245" t="s">
        <v>86</v>
      </c>
      <c r="E941" s="245" t="s">
        <v>84</v>
      </c>
      <c r="F941" s="245">
        <v>1</v>
      </c>
      <c r="G941" s="245">
        <v>17.7</v>
      </c>
      <c r="H941" s="251" t="s">
        <v>233</v>
      </c>
    </row>
    <row r="942" spans="1:8" x14ac:dyDescent="0.25">
      <c r="A942" s="245">
        <v>27</v>
      </c>
      <c r="B942" s="263">
        <v>45308</v>
      </c>
      <c r="C942" s="245" t="s">
        <v>88</v>
      </c>
      <c r="D942" s="245" t="s">
        <v>89</v>
      </c>
      <c r="E942" s="245" t="s">
        <v>84</v>
      </c>
      <c r="F942" s="245">
        <v>1</v>
      </c>
      <c r="G942" s="245">
        <v>16.100000000000001</v>
      </c>
      <c r="H942" s="251" t="s">
        <v>234</v>
      </c>
    </row>
    <row r="943" spans="1:8" x14ac:dyDescent="0.25">
      <c r="A943" s="245">
        <v>28</v>
      </c>
      <c r="B943" s="263">
        <v>45308</v>
      </c>
      <c r="C943" s="245" t="s">
        <v>88</v>
      </c>
      <c r="D943" s="245" t="s">
        <v>94</v>
      </c>
      <c r="E943" s="245" t="s">
        <v>84</v>
      </c>
      <c r="F943" s="245">
        <v>1</v>
      </c>
      <c r="G943" s="245">
        <v>15.1</v>
      </c>
      <c r="H943" s="251" t="s">
        <v>235</v>
      </c>
    </row>
    <row r="944" spans="1:8" x14ac:dyDescent="0.25">
      <c r="A944" s="245">
        <v>29</v>
      </c>
      <c r="B944" s="263">
        <v>45308</v>
      </c>
      <c r="C944" s="245" t="s">
        <v>88</v>
      </c>
      <c r="D944" s="245" t="s">
        <v>91</v>
      </c>
      <c r="E944" s="245" t="s">
        <v>84</v>
      </c>
      <c r="F944" s="245">
        <v>1</v>
      </c>
      <c r="G944" s="245">
        <v>16.8</v>
      </c>
      <c r="H944" s="251" t="s">
        <v>236</v>
      </c>
    </row>
    <row r="945" spans="1:8" x14ac:dyDescent="0.25">
      <c r="A945" s="245">
        <v>30</v>
      </c>
      <c r="B945" s="263">
        <v>45308</v>
      </c>
      <c r="C945" s="245" t="s">
        <v>88</v>
      </c>
      <c r="D945" s="245" t="s">
        <v>98</v>
      </c>
      <c r="E945" s="245" t="s">
        <v>84</v>
      </c>
      <c r="F945" s="245">
        <v>1</v>
      </c>
      <c r="G945" s="245">
        <v>13.5</v>
      </c>
      <c r="H945" s="251" t="s">
        <v>237</v>
      </c>
    </row>
    <row r="946" spans="1:8" x14ac:dyDescent="0.25">
      <c r="A946" s="245">
        <v>31</v>
      </c>
      <c r="B946" s="263">
        <v>45308</v>
      </c>
      <c r="C946" s="245" t="s">
        <v>88</v>
      </c>
      <c r="D946" s="245" t="s">
        <v>98</v>
      </c>
      <c r="E946" s="245" t="s">
        <v>84</v>
      </c>
      <c r="F946" s="245">
        <v>1</v>
      </c>
      <c r="G946" s="245">
        <v>17.3</v>
      </c>
      <c r="H946" s="251" t="s">
        <v>238</v>
      </c>
    </row>
    <row r="947" spans="1:8" x14ac:dyDescent="0.25">
      <c r="A947" s="245">
        <v>32</v>
      </c>
      <c r="B947" s="263">
        <v>45308</v>
      </c>
      <c r="C947" s="245" t="s">
        <v>88</v>
      </c>
      <c r="D947" s="245" t="s">
        <v>94</v>
      </c>
      <c r="E947" s="245" t="s">
        <v>84</v>
      </c>
      <c r="F947" s="245">
        <v>1</v>
      </c>
      <c r="G947" s="245">
        <v>14.4</v>
      </c>
      <c r="H947" s="251" t="s">
        <v>239</v>
      </c>
    </row>
    <row r="948" spans="1:8" x14ac:dyDescent="0.25">
      <c r="A948" s="245">
        <v>34</v>
      </c>
      <c r="B948" s="263">
        <v>45309</v>
      </c>
      <c r="C948" s="245" t="s">
        <v>85</v>
      </c>
      <c r="D948" s="245" t="s">
        <v>97</v>
      </c>
      <c r="E948" s="245" t="s">
        <v>84</v>
      </c>
      <c r="F948" s="245">
        <v>1</v>
      </c>
      <c r="G948" s="245">
        <v>15.7</v>
      </c>
      <c r="H948" s="251" t="s">
        <v>241</v>
      </c>
    </row>
    <row r="949" spans="1:8" x14ac:dyDescent="0.25">
      <c r="A949" s="245">
        <v>35</v>
      </c>
      <c r="B949" s="263">
        <v>45309</v>
      </c>
      <c r="C949" s="245" t="s">
        <v>85</v>
      </c>
      <c r="D949" s="245" t="s">
        <v>92</v>
      </c>
      <c r="E949" s="245" t="s">
        <v>84</v>
      </c>
      <c r="F949" s="245">
        <v>1</v>
      </c>
      <c r="G949" s="245">
        <v>14.1</v>
      </c>
      <c r="H949" s="251" t="s">
        <v>242</v>
      </c>
    </row>
    <row r="950" spans="1:8" x14ac:dyDescent="0.25">
      <c r="A950" s="245">
        <v>44</v>
      </c>
      <c r="B950" s="263">
        <v>45309</v>
      </c>
      <c r="C950" s="245" t="s">
        <v>88</v>
      </c>
      <c r="D950" s="245" t="s">
        <v>106</v>
      </c>
      <c r="E950" s="245" t="s">
        <v>84</v>
      </c>
      <c r="F950" s="245">
        <v>1</v>
      </c>
      <c r="G950" s="245">
        <v>12.7</v>
      </c>
      <c r="H950" s="251" t="s">
        <v>251</v>
      </c>
    </row>
    <row r="951" spans="1:8" x14ac:dyDescent="0.25">
      <c r="A951" s="245">
        <v>50</v>
      </c>
      <c r="B951" s="263">
        <v>45310</v>
      </c>
      <c r="C951" s="245" t="s">
        <v>85</v>
      </c>
      <c r="D951" s="245" t="s">
        <v>92</v>
      </c>
      <c r="E951" s="245" t="s">
        <v>84</v>
      </c>
      <c r="F951" s="245">
        <v>1</v>
      </c>
      <c r="G951" s="245">
        <v>15.2</v>
      </c>
      <c r="H951" s="251" t="s">
        <v>257</v>
      </c>
    </row>
    <row r="952" spans="1:8" x14ac:dyDescent="0.25">
      <c r="A952" s="245">
        <v>53</v>
      </c>
      <c r="B952" s="263">
        <v>45310</v>
      </c>
      <c r="C952" s="245" t="s">
        <v>85</v>
      </c>
      <c r="D952" s="245" t="s">
        <v>92</v>
      </c>
      <c r="E952" s="245" t="s">
        <v>84</v>
      </c>
      <c r="F952" s="245">
        <v>1</v>
      </c>
      <c r="G952" s="245">
        <v>11.2</v>
      </c>
      <c r="H952" s="251" t="s">
        <v>260</v>
      </c>
    </row>
    <row r="953" spans="1:8" x14ac:dyDescent="0.25">
      <c r="G953" s="264">
        <f>SUM(G896:G952)</f>
        <v>859.1</v>
      </c>
    </row>
    <row r="954" spans="1:8" x14ac:dyDescent="0.25">
      <c r="G954" s="264"/>
    </row>
    <row r="955" spans="1:8" x14ac:dyDescent="0.25">
      <c r="B955" s="638" t="s">
        <v>414</v>
      </c>
      <c r="C955" s="638"/>
      <c r="D955" s="638"/>
      <c r="E955" s="638"/>
      <c r="F955" s="638"/>
    </row>
    <row r="956" spans="1:8" ht="30" x14ac:dyDescent="0.25">
      <c r="A956" s="134" t="s">
        <v>29</v>
      </c>
      <c r="B956" s="135" t="s">
        <v>10</v>
      </c>
      <c r="C956" s="134" t="s">
        <v>158</v>
      </c>
      <c r="D956" s="134" t="s">
        <v>159</v>
      </c>
      <c r="E956" s="134" t="s">
        <v>160</v>
      </c>
      <c r="F956" s="134" t="s">
        <v>161</v>
      </c>
      <c r="G956" s="136" t="s">
        <v>26</v>
      </c>
      <c r="H956" s="134" t="s">
        <v>162</v>
      </c>
    </row>
    <row r="957" spans="1:8" x14ac:dyDescent="0.25">
      <c r="A957" s="245">
        <v>1</v>
      </c>
      <c r="B957" s="246">
        <v>45279</v>
      </c>
      <c r="C957" s="245" t="s">
        <v>88</v>
      </c>
      <c r="D957" s="245" t="s">
        <v>94</v>
      </c>
      <c r="E957" s="245" t="s">
        <v>84</v>
      </c>
      <c r="F957" s="245">
        <v>1</v>
      </c>
      <c r="G957" s="247">
        <v>13.3</v>
      </c>
      <c r="H957" s="245">
        <v>7099</v>
      </c>
    </row>
    <row r="958" spans="1:8" x14ac:dyDescent="0.25">
      <c r="A958" s="245">
        <v>2</v>
      </c>
      <c r="B958" s="246">
        <v>45279</v>
      </c>
      <c r="C958" s="245" t="s">
        <v>85</v>
      </c>
      <c r="D958" s="245" t="s">
        <v>86</v>
      </c>
      <c r="E958" s="245" t="s">
        <v>84</v>
      </c>
      <c r="F958" s="245">
        <v>1</v>
      </c>
      <c r="G958" s="247">
        <v>14.8</v>
      </c>
      <c r="H958" s="245">
        <v>7163</v>
      </c>
    </row>
    <row r="959" spans="1:8" x14ac:dyDescent="0.25">
      <c r="A959" s="245">
        <v>3</v>
      </c>
      <c r="B959" s="246">
        <v>45279</v>
      </c>
      <c r="C959" s="245" t="s">
        <v>88</v>
      </c>
      <c r="D959" s="245" t="s">
        <v>98</v>
      </c>
      <c r="E959" s="245" t="s">
        <v>84</v>
      </c>
      <c r="F959" s="245">
        <v>1</v>
      </c>
      <c r="G959" s="247">
        <v>9.6</v>
      </c>
      <c r="H959" s="245">
        <v>7180</v>
      </c>
    </row>
    <row r="960" spans="1:8" x14ac:dyDescent="0.25">
      <c r="G960" s="270">
        <f>SUM(G957:G959)</f>
        <v>37.700000000000003</v>
      </c>
    </row>
    <row r="962" spans="1:8" x14ac:dyDescent="0.25">
      <c r="B962" s="638" t="s">
        <v>480</v>
      </c>
      <c r="C962" s="638"/>
      <c r="D962" s="638"/>
      <c r="E962" s="638"/>
      <c r="F962" s="638"/>
    </row>
    <row r="963" spans="1:8" ht="30" x14ac:dyDescent="0.25">
      <c r="A963" s="134" t="s">
        <v>29</v>
      </c>
      <c r="B963" s="135" t="s">
        <v>10</v>
      </c>
      <c r="C963" s="134" t="s">
        <v>158</v>
      </c>
      <c r="D963" s="134" t="s">
        <v>159</v>
      </c>
      <c r="E963" s="134" t="s">
        <v>160</v>
      </c>
      <c r="F963" s="134" t="s">
        <v>161</v>
      </c>
      <c r="G963" s="136" t="s">
        <v>26</v>
      </c>
      <c r="H963" s="134" t="s">
        <v>162</v>
      </c>
    </row>
    <row r="964" spans="1:8" x14ac:dyDescent="0.25">
      <c r="A964" s="245">
        <v>1</v>
      </c>
      <c r="B964" s="263">
        <v>45310</v>
      </c>
      <c r="C964" s="245" t="s">
        <v>88</v>
      </c>
      <c r="D964" s="245" t="s">
        <v>106</v>
      </c>
      <c r="E964" s="245" t="s">
        <v>84</v>
      </c>
      <c r="F964" s="245">
        <v>1</v>
      </c>
      <c r="G964" s="245">
        <v>9</v>
      </c>
      <c r="H964" s="251" t="s">
        <v>261</v>
      </c>
    </row>
    <row r="965" spans="1:8" x14ac:dyDescent="0.25">
      <c r="A965" s="245">
        <v>2</v>
      </c>
      <c r="B965" s="263">
        <v>45311</v>
      </c>
      <c r="C965" s="245" t="s">
        <v>85</v>
      </c>
      <c r="D965" s="245" t="s">
        <v>97</v>
      </c>
      <c r="E965" s="245" t="s">
        <v>84</v>
      </c>
      <c r="F965" s="245">
        <v>1</v>
      </c>
      <c r="G965" s="245">
        <v>11.7</v>
      </c>
      <c r="H965" s="251" t="s">
        <v>264</v>
      </c>
    </row>
    <row r="966" spans="1:8" x14ac:dyDescent="0.25">
      <c r="G966" s="264">
        <f>SUM(G964:G965)</f>
        <v>20.7</v>
      </c>
    </row>
  </sheetData>
  <autoFilter ref="B1:B730" xr:uid="{B9CC6C3D-8320-4E43-BAA0-89BAC4C40D2B}"/>
  <mergeCells count="5">
    <mergeCell ref="B843:F843"/>
    <mergeCell ref="J843:N843"/>
    <mergeCell ref="B894:F894"/>
    <mergeCell ref="B955:F955"/>
    <mergeCell ref="B962:F962"/>
  </mergeCells>
  <conditionalFormatting sqref="H3:H74">
    <cfRule type="duplicateValues" dxfId="181" priority="56"/>
  </conditionalFormatting>
  <conditionalFormatting sqref="H2">
    <cfRule type="duplicateValues" dxfId="180" priority="55"/>
  </conditionalFormatting>
  <conditionalFormatting sqref="H77">
    <cfRule type="duplicateValues" dxfId="179" priority="54"/>
  </conditionalFormatting>
  <conditionalFormatting sqref="H78:H145">
    <cfRule type="duplicateValues" dxfId="178" priority="53"/>
  </conditionalFormatting>
  <conditionalFormatting sqref="H149">
    <cfRule type="duplicateValues" dxfId="177" priority="52"/>
  </conditionalFormatting>
  <conditionalFormatting sqref="H150:H187">
    <cfRule type="duplicateValues" dxfId="176" priority="51"/>
  </conditionalFormatting>
  <conditionalFormatting sqref="H188:H334">
    <cfRule type="duplicateValues" dxfId="175" priority="50"/>
  </conditionalFormatting>
  <conditionalFormatting sqref="H338">
    <cfRule type="duplicateValues" dxfId="174" priority="49"/>
  </conditionalFormatting>
  <conditionalFormatting sqref="H339:H619">
    <cfRule type="duplicateValues" dxfId="173" priority="143"/>
  </conditionalFormatting>
  <conditionalFormatting sqref="H623">
    <cfRule type="duplicateValues" dxfId="172" priority="46"/>
  </conditionalFormatting>
  <conditionalFormatting sqref="H624:H625">
    <cfRule type="duplicateValues" dxfId="171" priority="43"/>
  </conditionalFormatting>
  <conditionalFormatting sqref="H629">
    <cfRule type="duplicateValues" dxfId="170" priority="42"/>
  </conditionalFormatting>
  <conditionalFormatting sqref="H630:H634">
    <cfRule type="duplicateValues" dxfId="169" priority="41"/>
  </conditionalFormatting>
  <conditionalFormatting sqref="H635:H696">
    <cfRule type="duplicateValues" dxfId="168" priority="40"/>
  </conditionalFormatting>
  <conditionalFormatting sqref="H701:H718">
    <cfRule type="duplicateValues" dxfId="167" priority="39"/>
  </conditionalFormatting>
  <conditionalFormatting sqref="H700">
    <cfRule type="duplicateValues" dxfId="166" priority="38"/>
  </conditionalFormatting>
  <conditionalFormatting sqref="H723:H729">
    <cfRule type="duplicateValues" dxfId="165" priority="37"/>
  </conditionalFormatting>
  <conditionalFormatting sqref="H722">
    <cfRule type="duplicateValues" dxfId="164" priority="36"/>
  </conditionalFormatting>
  <conditionalFormatting sqref="H734:H771">
    <cfRule type="duplicateValues" dxfId="163" priority="35"/>
  </conditionalFormatting>
  <conditionalFormatting sqref="H772:H776 D774:G774">
    <cfRule type="duplicateValues" dxfId="162" priority="34"/>
  </conditionalFormatting>
  <conditionalFormatting sqref="H733">
    <cfRule type="duplicateValues" dxfId="161" priority="33"/>
  </conditionalFormatting>
  <conditionalFormatting sqref="H780">
    <cfRule type="duplicateValues" dxfId="160" priority="32"/>
  </conditionalFormatting>
  <conditionalFormatting sqref="H781:H816">
    <cfRule type="duplicateValues" dxfId="159" priority="31"/>
  </conditionalFormatting>
  <conditionalFormatting sqref="H830:H835">
    <cfRule type="duplicateValues" dxfId="158" priority="30"/>
  </conditionalFormatting>
  <conditionalFormatting sqref="H829">
    <cfRule type="duplicateValues" dxfId="157" priority="29"/>
  </conditionalFormatting>
  <conditionalFormatting sqref="H838">
    <cfRule type="duplicateValues" dxfId="156" priority="28"/>
  </conditionalFormatting>
  <conditionalFormatting sqref="H839:H841">
    <cfRule type="duplicateValues" dxfId="155" priority="27"/>
  </conditionalFormatting>
  <conditionalFormatting sqref="H820:H821">
    <cfRule type="duplicateValues" dxfId="154" priority="25"/>
  </conditionalFormatting>
  <conditionalFormatting sqref="H819">
    <cfRule type="duplicateValues" dxfId="153" priority="24"/>
  </conditionalFormatting>
  <conditionalFormatting sqref="H824">
    <cfRule type="duplicateValues" dxfId="152" priority="23"/>
  </conditionalFormatting>
  <conditionalFormatting sqref="H825:H826">
    <cfRule type="duplicateValues" dxfId="151" priority="22"/>
  </conditionalFormatting>
  <conditionalFormatting sqref="H844">
    <cfRule type="duplicateValues" dxfId="150" priority="19"/>
  </conditionalFormatting>
  <conditionalFormatting sqref="H845:H848 H850:H890">
    <cfRule type="duplicateValues" dxfId="149" priority="18"/>
  </conditionalFormatting>
  <conditionalFormatting sqref="H865:H890">
    <cfRule type="duplicateValues" dxfId="148" priority="17"/>
  </conditionalFormatting>
  <conditionalFormatting sqref="P844">
    <cfRule type="duplicateValues" dxfId="147" priority="16"/>
  </conditionalFormatting>
  <conditionalFormatting sqref="P845:P848 P850:P890">
    <cfRule type="duplicateValues" dxfId="146" priority="15"/>
  </conditionalFormatting>
  <conditionalFormatting sqref="P865:P890">
    <cfRule type="duplicateValues" dxfId="145" priority="14"/>
  </conditionalFormatting>
  <conditionalFormatting sqref="H895">
    <cfRule type="duplicateValues" dxfId="144" priority="10"/>
  </conditionalFormatting>
  <conditionalFormatting sqref="H957:H959">
    <cfRule type="duplicateValues" dxfId="143" priority="7"/>
  </conditionalFormatting>
  <conditionalFormatting sqref="H956">
    <cfRule type="duplicateValues" dxfId="142" priority="6"/>
  </conditionalFormatting>
  <conditionalFormatting sqref="H916:H952">
    <cfRule type="duplicateValues" dxfId="141" priority="4"/>
  </conditionalFormatting>
  <conditionalFormatting sqref="H896:H899 H901:H952">
    <cfRule type="duplicateValues" dxfId="140" priority="166"/>
  </conditionalFormatting>
  <conditionalFormatting sqref="H964:H965">
    <cfRule type="duplicateValues" dxfId="139" priority="3"/>
  </conditionalFormatting>
  <conditionalFormatting sqref="H964:H965">
    <cfRule type="duplicateValues" dxfId="138" priority="2"/>
  </conditionalFormatting>
  <conditionalFormatting sqref="H963">
    <cfRule type="duplicateValues" dxfId="137" priority="1"/>
  </conditionalFormatting>
  <pageMargins left="0.25" right="0.25" top="0.75" bottom="0.75" header="0.3" footer="0.3"/>
  <pageSetup paperSize="9" scale="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94B05-DE19-4BC0-B35D-3757126DB945}">
  <sheetPr>
    <tabColor rgb="FF7030A0"/>
    <pageSetUpPr fitToPage="1"/>
  </sheetPr>
  <dimension ref="A1:Y1842"/>
  <sheetViews>
    <sheetView zoomScale="85" zoomScaleNormal="85" workbookViewId="0">
      <pane ySplit="1" topLeftCell="A71" activePane="bottomLeft" state="frozen"/>
      <selection pane="bottomLeft" activeCell="V87" sqref="V87"/>
    </sheetView>
  </sheetViews>
  <sheetFormatPr defaultColWidth="8.85546875" defaultRowHeight="15" x14ac:dyDescent="0.25"/>
  <cols>
    <col min="1" max="1" width="10.7109375" style="141" customWidth="1"/>
    <col min="2" max="2" width="15.42578125" style="141" customWidth="1"/>
    <col min="3" max="3" width="15.140625" style="141" customWidth="1"/>
    <col min="4" max="4" width="13.85546875" style="141" customWidth="1"/>
    <col min="5" max="5" width="22.28515625" style="141" customWidth="1"/>
    <col min="6" max="6" width="12.140625" style="141" customWidth="1"/>
    <col min="7" max="7" width="14.28515625" style="141" customWidth="1"/>
    <col min="8" max="8" width="21.5703125" style="141" customWidth="1"/>
    <col min="9" max="12" width="8.85546875" style="141"/>
    <col min="13" max="13" width="10.7109375" style="166" customWidth="1"/>
    <col min="14" max="14" width="15.42578125" style="166" customWidth="1"/>
    <col min="15" max="15" width="15.140625" style="166" customWidth="1"/>
    <col min="16" max="16" width="13.85546875" style="166" customWidth="1"/>
    <col min="17" max="17" width="19" style="166" customWidth="1"/>
    <col min="18" max="18" width="6.28515625" style="166" customWidth="1"/>
    <col min="19" max="20" width="11.7109375" style="166" customWidth="1"/>
    <col min="21" max="21" width="15.28515625" style="141" customWidth="1"/>
    <col min="22" max="23" width="8.85546875" style="141"/>
    <col min="24" max="24" width="12" style="141" customWidth="1"/>
    <col min="25" max="16384" width="8.85546875" style="141"/>
  </cols>
  <sheetData>
    <row r="1" spans="1:20" s="137" customFormat="1" ht="26.45" customHeight="1" x14ac:dyDescent="0.25">
      <c r="A1" s="134" t="s">
        <v>29</v>
      </c>
      <c r="B1" s="135" t="s">
        <v>10</v>
      </c>
      <c r="C1" s="134" t="s">
        <v>158</v>
      </c>
      <c r="D1" s="134" t="s">
        <v>159</v>
      </c>
      <c r="E1" s="134" t="s">
        <v>160</v>
      </c>
      <c r="F1" s="134" t="s">
        <v>161</v>
      </c>
      <c r="G1" s="136" t="s">
        <v>26</v>
      </c>
      <c r="H1" s="134" t="s">
        <v>162</v>
      </c>
      <c r="M1" s="134" t="s">
        <v>29</v>
      </c>
      <c r="N1" s="135" t="s">
        <v>10</v>
      </c>
      <c r="O1" s="134" t="s">
        <v>158</v>
      </c>
      <c r="P1" s="134" t="s">
        <v>159</v>
      </c>
      <c r="Q1" s="134" t="s">
        <v>160</v>
      </c>
      <c r="R1" s="134" t="s">
        <v>161</v>
      </c>
      <c r="S1" s="136" t="s">
        <v>26</v>
      </c>
      <c r="T1" s="134" t="s">
        <v>162</v>
      </c>
    </row>
    <row r="2" spans="1:20" x14ac:dyDescent="0.25">
      <c r="A2" s="138">
        <v>1</v>
      </c>
      <c r="B2" s="139">
        <v>45167</v>
      </c>
      <c r="C2" s="138" t="s">
        <v>82</v>
      </c>
      <c r="D2" s="138" t="s">
        <v>83</v>
      </c>
      <c r="E2" s="138" t="s">
        <v>84</v>
      </c>
      <c r="F2" s="138">
        <v>1</v>
      </c>
      <c r="G2" s="140">
        <v>13.8</v>
      </c>
      <c r="H2" s="138">
        <v>3954</v>
      </c>
      <c r="M2" s="201">
        <v>1</v>
      </c>
      <c r="N2" s="202">
        <v>45166</v>
      </c>
      <c r="O2" s="201" t="s">
        <v>110</v>
      </c>
      <c r="P2" s="201" t="s">
        <v>17</v>
      </c>
      <c r="Q2" s="201" t="s">
        <v>84</v>
      </c>
      <c r="R2" s="201">
        <v>1</v>
      </c>
      <c r="S2" s="144">
        <v>13</v>
      </c>
      <c r="T2" s="201">
        <v>3300</v>
      </c>
    </row>
    <row r="3" spans="1:20" x14ac:dyDescent="0.25">
      <c r="A3" s="138">
        <v>2</v>
      </c>
      <c r="B3" s="139">
        <v>45167</v>
      </c>
      <c r="C3" s="138" t="s">
        <v>82</v>
      </c>
      <c r="D3" s="138" t="s">
        <v>83</v>
      </c>
      <c r="E3" s="138" t="s">
        <v>84</v>
      </c>
      <c r="F3" s="138">
        <v>1</v>
      </c>
      <c r="G3" s="140">
        <v>12.6</v>
      </c>
      <c r="H3" s="138">
        <v>4148</v>
      </c>
      <c r="M3" s="201">
        <v>2</v>
      </c>
      <c r="N3" s="202">
        <v>45166</v>
      </c>
      <c r="O3" s="201" t="s">
        <v>111</v>
      </c>
      <c r="P3" s="201" t="s">
        <v>24</v>
      </c>
      <c r="Q3" s="201" t="s">
        <v>84</v>
      </c>
      <c r="R3" s="201">
        <v>1</v>
      </c>
      <c r="S3" s="144">
        <v>16.5</v>
      </c>
      <c r="T3" s="201">
        <v>3298</v>
      </c>
    </row>
    <row r="4" spans="1:20" x14ac:dyDescent="0.25">
      <c r="A4" s="138">
        <v>3</v>
      </c>
      <c r="B4" s="139">
        <v>45167</v>
      </c>
      <c r="C4" s="138" t="s">
        <v>82</v>
      </c>
      <c r="D4" s="138" t="s">
        <v>83</v>
      </c>
      <c r="E4" s="138" t="s">
        <v>84</v>
      </c>
      <c r="F4" s="138">
        <v>1</v>
      </c>
      <c r="G4" s="140">
        <v>13.6</v>
      </c>
      <c r="H4" s="138">
        <v>3989</v>
      </c>
      <c r="M4" s="201">
        <v>3</v>
      </c>
      <c r="N4" s="202">
        <v>45166</v>
      </c>
      <c r="O4" s="201" t="s">
        <v>112</v>
      </c>
      <c r="P4" s="201" t="s">
        <v>2</v>
      </c>
      <c r="Q4" s="201" t="s">
        <v>84</v>
      </c>
      <c r="R4" s="201">
        <v>1</v>
      </c>
      <c r="S4" s="144">
        <v>15</v>
      </c>
      <c r="T4" s="201">
        <v>3295</v>
      </c>
    </row>
    <row r="5" spans="1:20" x14ac:dyDescent="0.25">
      <c r="A5" s="138">
        <v>4</v>
      </c>
      <c r="B5" s="139">
        <v>45187</v>
      </c>
      <c r="C5" s="138" t="s">
        <v>85</v>
      </c>
      <c r="D5" s="138" t="s">
        <v>86</v>
      </c>
      <c r="E5" s="138" t="s">
        <v>84</v>
      </c>
      <c r="F5" s="138">
        <v>1</v>
      </c>
      <c r="G5" s="140">
        <v>15.5</v>
      </c>
      <c r="H5" s="138">
        <v>3436</v>
      </c>
      <c r="M5" s="201">
        <v>4</v>
      </c>
      <c r="N5" s="202">
        <v>45166</v>
      </c>
      <c r="O5" s="201" t="s">
        <v>112</v>
      </c>
      <c r="P5" s="201" t="s">
        <v>3</v>
      </c>
      <c r="Q5" s="201" t="s">
        <v>84</v>
      </c>
      <c r="R5" s="201">
        <v>1</v>
      </c>
      <c r="S5" s="144">
        <v>16.3</v>
      </c>
      <c r="T5" s="201">
        <v>3296</v>
      </c>
    </row>
    <row r="6" spans="1:20" x14ac:dyDescent="0.25">
      <c r="A6" s="138">
        <v>5</v>
      </c>
      <c r="B6" s="139">
        <v>45187</v>
      </c>
      <c r="C6" s="138" t="s">
        <v>85</v>
      </c>
      <c r="D6" s="138" t="s">
        <v>87</v>
      </c>
      <c r="E6" s="138" t="s">
        <v>84</v>
      </c>
      <c r="F6" s="138">
        <v>1</v>
      </c>
      <c r="G6" s="140">
        <v>16.899999999999999</v>
      </c>
      <c r="H6" s="138">
        <v>4846</v>
      </c>
      <c r="M6" s="201">
        <v>5</v>
      </c>
      <c r="N6" s="202">
        <v>45166</v>
      </c>
      <c r="O6" s="201" t="s">
        <v>113</v>
      </c>
      <c r="P6" s="201" t="s">
        <v>4</v>
      </c>
      <c r="Q6" s="201" t="s">
        <v>84</v>
      </c>
      <c r="R6" s="201">
        <v>1</v>
      </c>
      <c r="S6" s="144">
        <v>16.7</v>
      </c>
      <c r="T6" s="201">
        <v>3297</v>
      </c>
    </row>
    <row r="7" spans="1:20" x14ac:dyDescent="0.25">
      <c r="A7" s="138">
        <v>6</v>
      </c>
      <c r="B7" s="139">
        <v>45187</v>
      </c>
      <c r="C7" s="138" t="s">
        <v>85</v>
      </c>
      <c r="D7" s="138" t="s">
        <v>87</v>
      </c>
      <c r="E7" s="138" t="s">
        <v>84</v>
      </c>
      <c r="F7" s="138">
        <v>1</v>
      </c>
      <c r="G7" s="140">
        <v>16.899999999999999</v>
      </c>
      <c r="H7" s="138">
        <v>4848</v>
      </c>
      <c r="M7" s="201">
        <v>6</v>
      </c>
      <c r="N7" s="202">
        <v>45166</v>
      </c>
      <c r="O7" s="201" t="s">
        <v>111</v>
      </c>
      <c r="P7" s="201" t="s">
        <v>24</v>
      </c>
      <c r="Q7" s="201" t="s">
        <v>84</v>
      </c>
      <c r="R7" s="201">
        <v>1</v>
      </c>
      <c r="S7" s="144">
        <v>15.6</v>
      </c>
      <c r="T7" s="201">
        <v>3442</v>
      </c>
    </row>
    <row r="8" spans="1:20" x14ac:dyDescent="0.25">
      <c r="A8" s="138">
        <v>7</v>
      </c>
      <c r="B8" s="139">
        <v>45187</v>
      </c>
      <c r="C8" s="138" t="s">
        <v>85</v>
      </c>
      <c r="D8" s="138" t="s">
        <v>87</v>
      </c>
      <c r="E8" s="138" t="s">
        <v>84</v>
      </c>
      <c r="F8" s="138">
        <v>1</v>
      </c>
      <c r="G8" s="140">
        <v>17.3</v>
      </c>
      <c r="H8" s="138">
        <v>4858</v>
      </c>
      <c r="M8" s="201">
        <v>7</v>
      </c>
      <c r="N8" s="202">
        <v>45166</v>
      </c>
      <c r="O8" s="201" t="s">
        <v>113</v>
      </c>
      <c r="P8" s="201" t="s">
        <v>4</v>
      </c>
      <c r="Q8" s="201" t="s">
        <v>84</v>
      </c>
      <c r="R8" s="201">
        <v>1</v>
      </c>
      <c r="S8" s="144">
        <v>15.1</v>
      </c>
      <c r="T8" s="201">
        <v>3440</v>
      </c>
    </row>
    <row r="9" spans="1:20" x14ac:dyDescent="0.25">
      <c r="A9" s="138">
        <v>8</v>
      </c>
      <c r="B9" s="139">
        <v>45187</v>
      </c>
      <c r="C9" s="138" t="s">
        <v>88</v>
      </c>
      <c r="D9" s="138" t="s">
        <v>89</v>
      </c>
      <c r="E9" s="138" t="s">
        <v>84</v>
      </c>
      <c r="F9" s="138">
        <v>1</v>
      </c>
      <c r="G9" s="140">
        <v>16.3</v>
      </c>
      <c r="H9" s="138">
        <v>4853</v>
      </c>
      <c r="M9" s="201">
        <v>8</v>
      </c>
      <c r="N9" s="202">
        <v>45166</v>
      </c>
      <c r="O9" s="201" t="s">
        <v>113</v>
      </c>
      <c r="P9" s="201" t="s">
        <v>4</v>
      </c>
      <c r="Q9" s="201" t="s">
        <v>84</v>
      </c>
      <c r="R9" s="201">
        <v>1</v>
      </c>
      <c r="S9" s="144">
        <v>13.9</v>
      </c>
      <c r="T9" s="201">
        <v>3441</v>
      </c>
    </row>
    <row r="10" spans="1:20" x14ac:dyDescent="0.25">
      <c r="A10" s="138">
        <v>9</v>
      </c>
      <c r="B10" s="139">
        <v>45187</v>
      </c>
      <c r="C10" s="138" t="s">
        <v>85</v>
      </c>
      <c r="D10" s="138" t="s">
        <v>90</v>
      </c>
      <c r="E10" s="138" t="s">
        <v>84</v>
      </c>
      <c r="F10" s="138">
        <v>1</v>
      </c>
      <c r="G10" s="140">
        <v>16.7</v>
      </c>
      <c r="H10" s="138">
        <v>4856</v>
      </c>
      <c r="M10" s="201">
        <v>9</v>
      </c>
      <c r="N10" s="202">
        <v>45166</v>
      </c>
      <c r="O10" s="201" t="s">
        <v>111</v>
      </c>
      <c r="P10" s="201" t="s">
        <v>6</v>
      </c>
      <c r="Q10" s="201" t="s">
        <v>84</v>
      </c>
      <c r="R10" s="201">
        <v>1</v>
      </c>
      <c r="S10" s="144">
        <v>18.2</v>
      </c>
      <c r="T10" s="201">
        <v>3293</v>
      </c>
    </row>
    <row r="11" spans="1:20" x14ac:dyDescent="0.25">
      <c r="A11" s="138">
        <v>10</v>
      </c>
      <c r="B11" s="139">
        <v>45187</v>
      </c>
      <c r="C11" s="138" t="s">
        <v>88</v>
      </c>
      <c r="D11" s="138" t="s">
        <v>89</v>
      </c>
      <c r="E11" s="138" t="s">
        <v>84</v>
      </c>
      <c r="F11" s="138">
        <v>1</v>
      </c>
      <c r="G11" s="140">
        <v>15</v>
      </c>
      <c r="H11" s="138">
        <v>3289</v>
      </c>
      <c r="M11" s="201">
        <v>10</v>
      </c>
      <c r="N11" s="202">
        <v>45167</v>
      </c>
      <c r="O11" s="201" t="s">
        <v>113</v>
      </c>
      <c r="P11" s="201" t="s">
        <v>4</v>
      </c>
      <c r="Q11" s="201" t="s">
        <v>84</v>
      </c>
      <c r="R11" s="201">
        <v>1</v>
      </c>
      <c r="S11" s="144">
        <v>15.4</v>
      </c>
      <c r="T11" s="201">
        <v>4756</v>
      </c>
    </row>
    <row r="12" spans="1:20" x14ac:dyDescent="0.25">
      <c r="A12" s="138">
        <v>11</v>
      </c>
      <c r="B12" s="139">
        <v>45187</v>
      </c>
      <c r="C12" s="138" t="s">
        <v>85</v>
      </c>
      <c r="D12" s="138" t="s">
        <v>90</v>
      </c>
      <c r="E12" s="138" t="s">
        <v>84</v>
      </c>
      <c r="F12" s="138">
        <v>1</v>
      </c>
      <c r="G12" s="140">
        <v>9.1999999999999993</v>
      </c>
      <c r="H12" s="138">
        <v>4826</v>
      </c>
      <c r="M12" s="201">
        <v>11</v>
      </c>
      <c r="N12" s="202">
        <v>45167</v>
      </c>
      <c r="O12" s="201" t="s">
        <v>112</v>
      </c>
      <c r="P12" s="201" t="s">
        <v>3</v>
      </c>
      <c r="Q12" s="201" t="s">
        <v>84</v>
      </c>
      <c r="R12" s="201">
        <v>1</v>
      </c>
      <c r="S12" s="144">
        <v>15.8</v>
      </c>
      <c r="T12" s="201">
        <v>3191</v>
      </c>
    </row>
    <row r="13" spans="1:20" x14ac:dyDescent="0.25">
      <c r="A13" s="138">
        <v>12</v>
      </c>
      <c r="B13" s="139">
        <v>45187</v>
      </c>
      <c r="C13" s="138" t="s">
        <v>88</v>
      </c>
      <c r="D13" s="138" t="s">
        <v>89</v>
      </c>
      <c r="E13" s="138" t="s">
        <v>84</v>
      </c>
      <c r="F13" s="138">
        <v>1</v>
      </c>
      <c r="G13" s="140">
        <v>16.899999999999999</v>
      </c>
      <c r="H13" s="138">
        <v>4854</v>
      </c>
      <c r="M13" s="201">
        <v>12</v>
      </c>
      <c r="N13" s="202">
        <v>45167</v>
      </c>
      <c r="O13" s="201" t="s">
        <v>112</v>
      </c>
      <c r="P13" s="201" t="s">
        <v>3</v>
      </c>
      <c r="Q13" s="201" t="s">
        <v>84</v>
      </c>
      <c r="R13" s="201">
        <v>1</v>
      </c>
      <c r="S13" s="144">
        <v>17</v>
      </c>
      <c r="T13" s="201">
        <v>3229</v>
      </c>
    </row>
    <row r="14" spans="1:20" x14ac:dyDescent="0.25">
      <c r="A14" s="138">
        <v>13</v>
      </c>
      <c r="B14" s="139">
        <v>45187</v>
      </c>
      <c r="C14" s="138" t="s">
        <v>88</v>
      </c>
      <c r="D14" s="138" t="s">
        <v>91</v>
      </c>
      <c r="E14" s="138" t="s">
        <v>84</v>
      </c>
      <c r="F14" s="138">
        <v>1</v>
      </c>
      <c r="G14" s="140">
        <v>16.399999999999999</v>
      </c>
      <c r="H14" s="138">
        <v>3471</v>
      </c>
      <c r="M14" s="201">
        <v>13</v>
      </c>
      <c r="N14" s="202">
        <v>45167</v>
      </c>
      <c r="O14" s="201" t="s">
        <v>111</v>
      </c>
      <c r="P14" s="201" t="s">
        <v>114</v>
      </c>
      <c r="Q14" s="201" t="s">
        <v>84</v>
      </c>
      <c r="R14" s="201">
        <v>1</v>
      </c>
      <c r="S14" s="144">
        <v>14.2</v>
      </c>
      <c r="T14" s="201">
        <v>3207</v>
      </c>
    </row>
    <row r="15" spans="1:20" x14ac:dyDescent="0.25">
      <c r="A15" s="138">
        <v>14</v>
      </c>
      <c r="B15" s="139">
        <v>45187</v>
      </c>
      <c r="C15" s="138" t="s">
        <v>85</v>
      </c>
      <c r="D15" s="138" t="s">
        <v>92</v>
      </c>
      <c r="E15" s="138" t="s">
        <v>84</v>
      </c>
      <c r="F15" s="138">
        <v>1</v>
      </c>
      <c r="G15" s="140">
        <v>16</v>
      </c>
      <c r="H15" s="138">
        <v>3479</v>
      </c>
      <c r="M15" s="201">
        <v>14</v>
      </c>
      <c r="N15" s="202">
        <v>45167</v>
      </c>
      <c r="O15" s="201" t="s">
        <v>113</v>
      </c>
      <c r="P15" s="201" t="s">
        <v>4</v>
      </c>
      <c r="Q15" s="201" t="s">
        <v>84</v>
      </c>
      <c r="R15" s="201">
        <v>1</v>
      </c>
      <c r="S15" s="144">
        <v>15.5</v>
      </c>
      <c r="T15" s="201">
        <v>3219</v>
      </c>
    </row>
    <row r="16" spans="1:20" x14ac:dyDescent="0.25">
      <c r="A16" s="138">
        <v>15</v>
      </c>
      <c r="B16" s="139">
        <v>45187</v>
      </c>
      <c r="C16" s="138" t="s">
        <v>88</v>
      </c>
      <c r="D16" s="138" t="s">
        <v>91</v>
      </c>
      <c r="E16" s="138" t="s">
        <v>84</v>
      </c>
      <c r="F16" s="138">
        <v>1</v>
      </c>
      <c r="G16" s="140">
        <v>15.6</v>
      </c>
      <c r="H16" s="138">
        <v>4898</v>
      </c>
      <c r="M16" s="201">
        <v>15</v>
      </c>
      <c r="N16" s="202">
        <v>45167</v>
      </c>
      <c r="O16" s="201" t="s">
        <v>111</v>
      </c>
      <c r="P16" s="201" t="s">
        <v>8</v>
      </c>
      <c r="Q16" s="201" t="s">
        <v>84</v>
      </c>
      <c r="R16" s="201">
        <v>1</v>
      </c>
      <c r="S16" s="144">
        <v>16.600000000000001</v>
      </c>
      <c r="T16" s="201">
        <v>3194</v>
      </c>
    </row>
    <row r="17" spans="1:20" x14ac:dyDescent="0.25">
      <c r="A17" s="138">
        <v>16</v>
      </c>
      <c r="B17" s="139">
        <v>45187</v>
      </c>
      <c r="C17" s="138" t="s">
        <v>85</v>
      </c>
      <c r="D17" s="138" t="s">
        <v>92</v>
      </c>
      <c r="E17" s="138" t="s">
        <v>84</v>
      </c>
      <c r="F17" s="138">
        <v>1</v>
      </c>
      <c r="G17" s="140">
        <v>15.7</v>
      </c>
      <c r="H17" s="138">
        <v>4843</v>
      </c>
      <c r="M17" s="201">
        <v>16</v>
      </c>
      <c r="N17" s="202">
        <v>45167</v>
      </c>
      <c r="O17" s="201" t="s">
        <v>112</v>
      </c>
      <c r="P17" s="201" t="s">
        <v>13</v>
      </c>
      <c r="Q17" s="201" t="s">
        <v>84</v>
      </c>
      <c r="R17" s="201">
        <v>1</v>
      </c>
      <c r="S17" s="144">
        <v>14.3</v>
      </c>
      <c r="T17" s="201">
        <v>3204</v>
      </c>
    </row>
    <row r="18" spans="1:20" x14ac:dyDescent="0.25">
      <c r="A18" s="138">
        <v>17</v>
      </c>
      <c r="B18" s="139">
        <v>45187</v>
      </c>
      <c r="C18" s="138" t="s">
        <v>85</v>
      </c>
      <c r="D18" s="138" t="s">
        <v>86</v>
      </c>
      <c r="E18" s="138" t="s">
        <v>84</v>
      </c>
      <c r="F18" s="138">
        <v>1</v>
      </c>
      <c r="G18" s="140">
        <v>15.7</v>
      </c>
      <c r="H18" s="138">
        <v>3070</v>
      </c>
      <c r="M18" s="201">
        <v>17</v>
      </c>
      <c r="N18" s="202">
        <v>45167</v>
      </c>
      <c r="O18" s="201" t="s">
        <v>111</v>
      </c>
      <c r="P18" s="201" t="s">
        <v>6</v>
      </c>
      <c r="Q18" s="201" t="s">
        <v>84</v>
      </c>
      <c r="R18" s="201">
        <v>1</v>
      </c>
      <c r="S18" s="144">
        <v>17.2</v>
      </c>
      <c r="T18" s="201">
        <v>3227</v>
      </c>
    </row>
    <row r="19" spans="1:20" x14ac:dyDescent="0.25">
      <c r="A19" s="138">
        <v>18</v>
      </c>
      <c r="B19" s="139">
        <v>45188</v>
      </c>
      <c r="C19" s="138" t="s">
        <v>85</v>
      </c>
      <c r="D19" s="138" t="s">
        <v>92</v>
      </c>
      <c r="E19" s="138" t="s">
        <v>84</v>
      </c>
      <c r="F19" s="138">
        <v>1</v>
      </c>
      <c r="G19" s="140">
        <v>16.8</v>
      </c>
      <c r="H19" s="138">
        <v>3062</v>
      </c>
      <c r="M19" s="201">
        <v>18</v>
      </c>
      <c r="N19" s="202">
        <v>45167</v>
      </c>
      <c r="O19" s="201" t="s">
        <v>111</v>
      </c>
      <c r="P19" s="201" t="s">
        <v>19</v>
      </c>
      <c r="Q19" s="201" t="s">
        <v>84</v>
      </c>
      <c r="R19" s="201">
        <v>1</v>
      </c>
      <c r="S19" s="144">
        <v>17.3</v>
      </c>
      <c r="T19" s="201">
        <v>3186</v>
      </c>
    </row>
    <row r="20" spans="1:20" x14ac:dyDescent="0.25">
      <c r="A20" s="138">
        <v>19</v>
      </c>
      <c r="B20" s="139">
        <v>45188</v>
      </c>
      <c r="C20" s="138" t="s">
        <v>88</v>
      </c>
      <c r="D20" s="138" t="s">
        <v>89</v>
      </c>
      <c r="E20" s="138" t="s">
        <v>84</v>
      </c>
      <c r="F20" s="138">
        <v>1</v>
      </c>
      <c r="G20" s="140">
        <v>17</v>
      </c>
      <c r="H20" s="138">
        <v>4832</v>
      </c>
      <c r="M20" s="201">
        <v>19</v>
      </c>
      <c r="N20" s="202">
        <v>45167</v>
      </c>
      <c r="O20" s="201" t="s">
        <v>112</v>
      </c>
      <c r="P20" s="201" t="s">
        <v>2</v>
      </c>
      <c r="Q20" s="201" t="s">
        <v>84</v>
      </c>
      <c r="R20" s="201">
        <v>1</v>
      </c>
      <c r="S20" s="144">
        <v>15.4</v>
      </c>
      <c r="T20" s="201">
        <v>3196</v>
      </c>
    </row>
    <row r="21" spans="1:20" x14ac:dyDescent="0.25">
      <c r="A21" s="138">
        <v>20</v>
      </c>
      <c r="B21" s="139">
        <v>45188</v>
      </c>
      <c r="C21" s="138" t="s">
        <v>88</v>
      </c>
      <c r="D21" s="138" t="s">
        <v>93</v>
      </c>
      <c r="E21" s="138" t="s">
        <v>84</v>
      </c>
      <c r="F21" s="138">
        <v>1</v>
      </c>
      <c r="G21" s="140">
        <v>11.3</v>
      </c>
      <c r="H21" s="138">
        <v>3069</v>
      </c>
      <c r="M21" s="201">
        <v>20</v>
      </c>
      <c r="N21" s="202">
        <v>45167</v>
      </c>
      <c r="O21" s="201" t="s">
        <v>111</v>
      </c>
      <c r="P21" s="201" t="s">
        <v>8</v>
      </c>
      <c r="Q21" s="201" t="s">
        <v>84</v>
      </c>
      <c r="R21" s="201">
        <v>1</v>
      </c>
      <c r="S21" s="144">
        <v>17.2</v>
      </c>
      <c r="T21" s="201">
        <v>3187</v>
      </c>
    </row>
    <row r="22" spans="1:20" x14ac:dyDescent="0.25">
      <c r="A22" s="138">
        <v>21</v>
      </c>
      <c r="B22" s="139">
        <v>45188</v>
      </c>
      <c r="C22" s="138" t="s">
        <v>88</v>
      </c>
      <c r="D22" s="138" t="s">
        <v>89</v>
      </c>
      <c r="E22" s="138" t="s">
        <v>84</v>
      </c>
      <c r="F22" s="138">
        <v>1</v>
      </c>
      <c r="G22" s="140">
        <v>16</v>
      </c>
      <c r="H22" s="138">
        <v>3061</v>
      </c>
      <c r="M22" s="201">
        <v>21</v>
      </c>
      <c r="N22" s="202">
        <v>45167</v>
      </c>
      <c r="O22" s="201" t="s">
        <v>111</v>
      </c>
      <c r="P22" s="201" t="s">
        <v>24</v>
      </c>
      <c r="Q22" s="201" t="s">
        <v>84</v>
      </c>
      <c r="R22" s="201">
        <v>1</v>
      </c>
      <c r="S22" s="144">
        <v>15.2</v>
      </c>
      <c r="T22" s="201">
        <v>3213</v>
      </c>
    </row>
    <row r="23" spans="1:20" x14ac:dyDescent="0.25">
      <c r="A23" s="138">
        <v>22</v>
      </c>
      <c r="B23" s="139">
        <v>45188</v>
      </c>
      <c r="C23" s="138" t="s">
        <v>85</v>
      </c>
      <c r="D23" s="138" t="s">
        <v>87</v>
      </c>
      <c r="E23" s="138" t="s">
        <v>84</v>
      </c>
      <c r="F23" s="138">
        <v>1</v>
      </c>
      <c r="G23" s="140">
        <v>16.3</v>
      </c>
      <c r="H23" s="138">
        <v>3067</v>
      </c>
      <c r="M23" s="201">
        <v>22</v>
      </c>
      <c r="N23" s="202">
        <v>45167</v>
      </c>
      <c r="O23" s="201" t="s">
        <v>111</v>
      </c>
      <c r="P23" s="201" t="s">
        <v>114</v>
      </c>
      <c r="Q23" s="201" t="s">
        <v>84</v>
      </c>
      <c r="R23" s="201">
        <v>1</v>
      </c>
      <c r="S23" s="144">
        <v>16.5</v>
      </c>
      <c r="T23" s="201">
        <v>3198</v>
      </c>
    </row>
    <row r="24" spans="1:20" x14ac:dyDescent="0.25">
      <c r="A24" s="138">
        <v>23</v>
      </c>
      <c r="B24" s="139">
        <v>45188</v>
      </c>
      <c r="C24" s="138" t="s">
        <v>85</v>
      </c>
      <c r="D24" s="138" t="s">
        <v>87</v>
      </c>
      <c r="E24" s="138" t="s">
        <v>84</v>
      </c>
      <c r="F24" s="138">
        <v>1</v>
      </c>
      <c r="G24" s="140">
        <v>15.5</v>
      </c>
      <c r="H24" s="138">
        <v>3060</v>
      </c>
      <c r="M24" s="201">
        <v>23</v>
      </c>
      <c r="N24" s="202">
        <v>45167</v>
      </c>
      <c r="O24" s="201" t="s">
        <v>111</v>
      </c>
      <c r="P24" s="201" t="s">
        <v>24</v>
      </c>
      <c r="Q24" s="201" t="s">
        <v>84</v>
      </c>
      <c r="R24" s="201">
        <v>1</v>
      </c>
      <c r="S24" s="144">
        <v>16</v>
      </c>
      <c r="T24" s="201">
        <v>3199</v>
      </c>
    </row>
    <row r="25" spans="1:20" x14ac:dyDescent="0.25">
      <c r="A25" s="138">
        <v>24</v>
      </c>
      <c r="B25" s="139">
        <v>45188</v>
      </c>
      <c r="C25" s="138" t="s">
        <v>88</v>
      </c>
      <c r="D25" s="138" t="s">
        <v>93</v>
      </c>
      <c r="E25" s="138" t="s">
        <v>84</v>
      </c>
      <c r="F25" s="138">
        <v>1</v>
      </c>
      <c r="G25" s="140">
        <v>13.6</v>
      </c>
      <c r="H25" s="138">
        <v>4485</v>
      </c>
      <c r="M25" s="201">
        <v>24</v>
      </c>
      <c r="N25" s="202">
        <v>45167</v>
      </c>
      <c r="O25" s="201" t="s">
        <v>111</v>
      </c>
      <c r="P25" s="201" t="s">
        <v>24</v>
      </c>
      <c r="Q25" s="201" t="s">
        <v>84</v>
      </c>
      <c r="R25" s="201">
        <v>1</v>
      </c>
      <c r="S25" s="144">
        <v>15.5</v>
      </c>
      <c r="T25" s="201">
        <v>3226</v>
      </c>
    </row>
    <row r="26" spans="1:20" x14ac:dyDescent="0.25">
      <c r="A26" s="138">
        <v>25</v>
      </c>
      <c r="B26" s="139">
        <v>45188</v>
      </c>
      <c r="C26" s="138" t="s">
        <v>85</v>
      </c>
      <c r="D26" s="138" t="s">
        <v>87</v>
      </c>
      <c r="E26" s="138" t="s">
        <v>84</v>
      </c>
      <c r="F26" s="138">
        <v>1</v>
      </c>
      <c r="G26" s="140">
        <v>14</v>
      </c>
      <c r="H26" s="138">
        <v>4396</v>
      </c>
      <c r="M26" s="201">
        <v>25</v>
      </c>
      <c r="N26" s="202">
        <v>45167</v>
      </c>
      <c r="O26" s="201" t="s">
        <v>113</v>
      </c>
      <c r="P26" s="201" t="s">
        <v>4</v>
      </c>
      <c r="Q26" s="201" t="s">
        <v>84</v>
      </c>
      <c r="R26" s="201">
        <v>1</v>
      </c>
      <c r="S26" s="144">
        <v>14.7</v>
      </c>
      <c r="T26" s="201">
        <v>3188</v>
      </c>
    </row>
    <row r="27" spans="1:20" x14ac:dyDescent="0.25">
      <c r="A27" s="138">
        <v>26</v>
      </c>
      <c r="B27" s="139">
        <v>45188</v>
      </c>
      <c r="C27" s="138" t="s">
        <v>85</v>
      </c>
      <c r="D27" s="138" t="s">
        <v>87</v>
      </c>
      <c r="E27" s="138" t="s">
        <v>84</v>
      </c>
      <c r="F27" s="138">
        <v>1</v>
      </c>
      <c r="G27" s="140">
        <v>16</v>
      </c>
      <c r="H27" s="138">
        <v>4847</v>
      </c>
      <c r="M27" s="201">
        <v>26</v>
      </c>
      <c r="N27" s="202">
        <v>45167</v>
      </c>
      <c r="O27" s="201" t="s">
        <v>112</v>
      </c>
      <c r="P27" s="201" t="s">
        <v>3</v>
      </c>
      <c r="Q27" s="201" t="s">
        <v>84</v>
      </c>
      <c r="R27" s="201">
        <v>1</v>
      </c>
      <c r="S27" s="144">
        <v>16.100000000000001</v>
      </c>
      <c r="T27" s="201">
        <v>3203</v>
      </c>
    </row>
    <row r="28" spans="1:20" x14ac:dyDescent="0.25">
      <c r="A28" s="138">
        <v>27</v>
      </c>
      <c r="B28" s="139">
        <v>45188</v>
      </c>
      <c r="C28" s="138" t="s">
        <v>85</v>
      </c>
      <c r="D28" s="138" t="s">
        <v>90</v>
      </c>
      <c r="E28" s="138" t="s">
        <v>84</v>
      </c>
      <c r="F28" s="138">
        <v>1</v>
      </c>
      <c r="G28" s="140">
        <v>16.600000000000001</v>
      </c>
      <c r="H28" s="138">
        <v>3473</v>
      </c>
      <c r="M28" s="201">
        <v>27</v>
      </c>
      <c r="N28" s="202">
        <v>45167</v>
      </c>
      <c r="O28" s="201" t="s">
        <v>113</v>
      </c>
      <c r="P28" s="201" t="s">
        <v>17</v>
      </c>
      <c r="Q28" s="201" t="s">
        <v>84</v>
      </c>
      <c r="R28" s="201">
        <v>1</v>
      </c>
      <c r="S28" s="144">
        <v>14.2</v>
      </c>
      <c r="T28" s="201">
        <v>3225</v>
      </c>
    </row>
    <row r="29" spans="1:20" x14ac:dyDescent="0.25">
      <c r="A29" s="138">
        <v>28</v>
      </c>
      <c r="B29" s="139">
        <v>45188</v>
      </c>
      <c r="C29" s="138" t="s">
        <v>88</v>
      </c>
      <c r="D29" s="138" t="s">
        <v>89</v>
      </c>
      <c r="E29" s="138" t="s">
        <v>84</v>
      </c>
      <c r="F29" s="138">
        <v>1</v>
      </c>
      <c r="G29" s="140">
        <v>16</v>
      </c>
      <c r="H29" s="138">
        <v>4857</v>
      </c>
      <c r="M29" s="201">
        <v>28</v>
      </c>
      <c r="N29" s="202">
        <v>45167</v>
      </c>
      <c r="O29" s="201" t="s">
        <v>113</v>
      </c>
      <c r="P29" s="201" t="s">
        <v>17</v>
      </c>
      <c r="Q29" s="201" t="s">
        <v>84</v>
      </c>
      <c r="R29" s="201">
        <v>1</v>
      </c>
      <c r="S29" s="144">
        <v>12.8</v>
      </c>
      <c r="T29" s="201">
        <v>3230</v>
      </c>
    </row>
    <row r="30" spans="1:20" x14ac:dyDescent="0.25">
      <c r="A30" s="138">
        <v>29</v>
      </c>
      <c r="B30" s="139">
        <v>45188</v>
      </c>
      <c r="C30" s="138" t="s">
        <v>88</v>
      </c>
      <c r="D30" s="138" t="s">
        <v>89</v>
      </c>
      <c r="E30" s="138" t="s">
        <v>84</v>
      </c>
      <c r="F30" s="138">
        <v>1</v>
      </c>
      <c r="G30" s="140">
        <v>17.3</v>
      </c>
      <c r="H30" s="138">
        <v>4879</v>
      </c>
      <c r="M30" s="201">
        <v>29</v>
      </c>
      <c r="N30" s="202">
        <v>45167</v>
      </c>
      <c r="O30" s="201" t="s">
        <v>111</v>
      </c>
      <c r="P30" s="201" t="s">
        <v>19</v>
      </c>
      <c r="Q30" s="201" t="s">
        <v>84</v>
      </c>
      <c r="R30" s="201">
        <v>1</v>
      </c>
      <c r="S30" s="144">
        <v>16.3</v>
      </c>
      <c r="T30" s="201">
        <v>3210</v>
      </c>
    </row>
    <row r="31" spans="1:20" x14ac:dyDescent="0.25">
      <c r="A31" s="138">
        <v>30</v>
      </c>
      <c r="B31" s="139">
        <v>45188</v>
      </c>
      <c r="C31" s="138" t="s">
        <v>85</v>
      </c>
      <c r="D31" s="138" t="s">
        <v>92</v>
      </c>
      <c r="E31" s="138" t="s">
        <v>84</v>
      </c>
      <c r="F31" s="138">
        <v>1</v>
      </c>
      <c r="G31" s="140">
        <v>17.2</v>
      </c>
      <c r="H31" s="138">
        <v>3103</v>
      </c>
      <c r="M31" s="201">
        <v>30</v>
      </c>
      <c r="N31" s="202">
        <v>45167</v>
      </c>
      <c r="O31" s="201" t="s">
        <v>111</v>
      </c>
      <c r="P31" s="201" t="s">
        <v>6</v>
      </c>
      <c r="Q31" s="201" t="s">
        <v>84</v>
      </c>
      <c r="R31" s="201">
        <v>1</v>
      </c>
      <c r="S31" s="144">
        <v>15.1</v>
      </c>
      <c r="T31" s="201">
        <v>3193</v>
      </c>
    </row>
    <row r="32" spans="1:20" x14ac:dyDescent="0.25">
      <c r="A32" s="138">
        <v>31</v>
      </c>
      <c r="B32" s="139">
        <v>45188</v>
      </c>
      <c r="C32" s="138" t="s">
        <v>85</v>
      </c>
      <c r="D32" s="138" t="s">
        <v>92</v>
      </c>
      <c r="E32" s="138" t="s">
        <v>84</v>
      </c>
      <c r="F32" s="138">
        <v>1</v>
      </c>
      <c r="G32" s="140">
        <v>16.899999999999999</v>
      </c>
      <c r="H32" s="138">
        <v>4855</v>
      </c>
      <c r="M32" s="201">
        <v>31</v>
      </c>
      <c r="N32" s="202">
        <v>45167</v>
      </c>
      <c r="O32" s="201" t="s">
        <v>111</v>
      </c>
      <c r="P32" s="201" t="s">
        <v>6</v>
      </c>
      <c r="Q32" s="201" t="s">
        <v>84</v>
      </c>
      <c r="R32" s="201">
        <v>1</v>
      </c>
      <c r="S32" s="144">
        <v>16.600000000000001</v>
      </c>
      <c r="T32" s="201">
        <v>3200</v>
      </c>
    </row>
    <row r="33" spans="1:20" x14ac:dyDescent="0.25">
      <c r="A33" s="138">
        <v>32</v>
      </c>
      <c r="B33" s="139">
        <v>45189</v>
      </c>
      <c r="C33" s="138" t="s">
        <v>88</v>
      </c>
      <c r="D33" s="138" t="s">
        <v>89</v>
      </c>
      <c r="E33" s="138" t="s">
        <v>84</v>
      </c>
      <c r="F33" s="138">
        <v>1</v>
      </c>
      <c r="G33" s="140">
        <v>16.600000000000001</v>
      </c>
      <c r="H33" s="138">
        <v>4163</v>
      </c>
      <c r="M33" s="201">
        <v>32</v>
      </c>
      <c r="N33" s="202">
        <v>45167</v>
      </c>
      <c r="O33" s="201" t="s">
        <v>113</v>
      </c>
      <c r="P33" s="201" t="s">
        <v>17</v>
      </c>
      <c r="Q33" s="201" t="s">
        <v>84</v>
      </c>
      <c r="R33" s="201">
        <v>1</v>
      </c>
      <c r="S33" s="144">
        <v>14.3</v>
      </c>
      <c r="T33" s="201">
        <v>3197</v>
      </c>
    </row>
    <row r="34" spans="1:20" x14ac:dyDescent="0.25">
      <c r="A34" s="138">
        <v>33</v>
      </c>
      <c r="B34" s="139">
        <v>45189</v>
      </c>
      <c r="C34" s="138" t="s">
        <v>88</v>
      </c>
      <c r="D34" s="138" t="s">
        <v>94</v>
      </c>
      <c r="E34" s="138" t="s">
        <v>84</v>
      </c>
      <c r="F34" s="138">
        <v>1</v>
      </c>
      <c r="G34" s="140">
        <v>17.5</v>
      </c>
      <c r="H34" s="138">
        <v>5170</v>
      </c>
      <c r="M34" s="201">
        <v>33</v>
      </c>
      <c r="N34" s="202">
        <v>45167</v>
      </c>
      <c r="O34" s="201" t="s">
        <v>113</v>
      </c>
      <c r="P34" s="201" t="s">
        <v>4</v>
      </c>
      <c r="Q34" s="201" t="s">
        <v>84</v>
      </c>
      <c r="R34" s="201">
        <v>1</v>
      </c>
      <c r="S34" s="144">
        <v>14.5</v>
      </c>
      <c r="T34" s="201">
        <v>3190</v>
      </c>
    </row>
    <row r="35" spans="1:20" x14ac:dyDescent="0.25">
      <c r="A35" s="138">
        <v>34</v>
      </c>
      <c r="B35" s="139">
        <v>45189</v>
      </c>
      <c r="C35" s="138" t="s">
        <v>85</v>
      </c>
      <c r="D35" s="138" t="s">
        <v>86</v>
      </c>
      <c r="E35" s="138" t="s">
        <v>84</v>
      </c>
      <c r="F35" s="138">
        <v>1</v>
      </c>
      <c r="G35" s="140">
        <v>17</v>
      </c>
      <c r="H35" s="138">
        <v>3476</v>
      </c>
      <c r="M35" s="201">
        <v>34</v>
      </c>
      <c r="N35" s="202">
        <v>45167</v>
      </c>
      <c r="O35" s="201" t="s">
        <v>113</v>
      </c>
      <c r="P35" s="201" t="s">
        <v>4</v>
      </c>
      <c r="Q35" s="201" t="s">
        <v>84</v>
      </c>
      <c r="R35" s="201">
        <v>1</v>
      </c>
      <c r="S35" s="144">
        <v>15.5</v>
      </c>
      <c r="T35" s="201">
        <v>3202</v>
      </c>
    </row>
    <row r="36" spans="1:20" x14ac:dyDescent="0.25">
      <c r="A36" s="138">
        <v>35</v>
      </c>
      <c r="B36" s="139">
        <v>45189</v>
      </c>
      <c r="C36" s="138" t="s">
        <v>85</v>
      </c>
      <c r="D36" s="138" t="s">
        <v>87</v>
      </c>
      <c r="E36" s="138" t="s">
        <v>84</v>
      </c>
      <c r="F36" s="138">
        <v>1</v>
      </c>
      <c r="G36" s="140">
        <v>15.6</v>
      </c>
      <c r="H36" s="138">
        <v>3075</v>
      </c>
      <c r="M36" s="201">
        <v>35</v>
      </c>
      <c r="N36" s="202">
        <v>45167</v>
      </c>
      <c r="O36" s="201" t="s">
        <v>113</v>
      </c>
      <c r="P36" s="201" t="s">
        <v>4</v>
      </c>
      <c r="Q36" s="201" t="s">
        <v>84</v>
      </c>
      <c r="R36" s="201">
        <v>1</v>
      </c>
      <c r="S36" s="144">
        <v>15.5</v>
      </c>
      <c r="T36" s="201">
        <v>4780</v>
      </c>
    </row>
    <row r="37" spans="1:20" x14ac:dyDescent="0.25">
      <c r="A37" s="138">
        <v>36</v>
      </c>
      <c r="B37" s="139">
        <v>45189</v>
      </c>
      <c r="C37" s="138" t="s">
        <v>85</v>
      </c>
      <c r="D37" s="138" t="s">
        <v>92</v>
      </c>
      <c r="E37" s="138" t="s">
        <v>84</v>
      </c>
      <c r="F37" s="138">
        <v>1</v>
      </c>
      <c r="G37" s="140">
        <v>17.3</v>
      </c>
      <c r="H37" s="138">
        <v>3074</v>
      </c>
      <c r="M37" s="201">
        <v>36</v>
      </c>
      <c r="N37" s="202">
        <v>45167</v>
      </c>
      <c r="O37" s="201" t="s">
        <v>112</v>
      </c>
      <c r="P37" s="201" t="s">
        <v>3</v>
      </c>
      <c r="Q37" s="201" t="s">
        <v>84</v>
      </c>
      <c r="R37" s="201">
        <v>1</v>
      </c>
      <c r="S37" s="144">
        <v>14.4</v>
      </c>
      <c r="T37" s="201">
        <v>3446</v>
      </c>
    </row>
    <row r="38" spans="1:20" x14ac:dyDescent="0.25">
      <c r="A38" s="138">
        <v>37</v>
      </c>
      <c r="B38" s="139">
        <v>45189</v>
      </c>
      <c r="C38" s="138" t="s">
        <v>88</v>
      </c>
      <c r="D38" s="138" t="s">
        <v>89</v>
      </c>
      <c r="E38" s="138" t="s">
        <v>84</v>
      </c>
      <c r="F38" s="138">
        <v>1</v>
      </c>
      <c r="G38" s="140">
        <v>16</v>
      </c>
      <c r="H38" s="138">
        <v>3078</v>
      </c>
      <c r="M38" s="201">
        <v>37</v>
      </c>
      <c r="N38" s="202">
        <v>45167</v>
      </c>
      <c r="O38" s="201" t="s">
        <v>112</v>
      </c>
      <c r="P38" s="201" t="s">
        <v>13</v>
      </c>
      <c r="Q38" s="201" t="s">
        <v>84</v>
      </c>
      <c r="R38" s="201">
        <v>1</v>
      </c>
      <c r="S38" s="144">
        <v>15</v>
      </c>
      <c r="T38" s="201">
        <v>3445</v>
      </c>
    </row>
    <row r="39" spans="1:20" x14ac:dyDescent="0.25">
      <c r="A39" s="138">
        <v>38</v>
      </c>
      <c r="B39" s="139">
        <v>45190</v>
      </c>
      <c r="C39" s="138" t="s">
        <v>88</v>
      </c>
      <c r="D39" s="138" t="s">
        <v>91</v>
      </c>
      <c r="E39" s="138" t="s">
        <v>84</v>
      </c>
      <c r="F39" s="138">
        <v>1</v>
      </c>
      <c r="G39" s="140">
        <v>15.6</v>
      </c>
      <c r="H39" s="138">
        <v>3474</v>
      </c>
      <c r="M39" s="201">
        <v>38</v>
      </c>
      <c r="N39" s="202">
        <v>45167</v>
      </c>
      <c r="O39" s="201" t="s">
        <v>111</v>
      </c>
      <c r="P39" s="201" t="s">
        <v>6</v>
      </c>
      <c r="Q39" s="201" t="s">
        <v>84</v>
      </c>
      <c r="R39" s="201">
        <v>1</v>
      </c>
      <c r="S39" s="144">
        <v>15.3</v>
      </c>
      <c r="T39" s="201">
        <v>4781</v>
      </c>
    </row>
    <row r="40" spans="1:20" x14ac:dyDescent="0.25">
      <c r="A40" s="138">
        <v>39</v>
      </c>
      <c r="B40" s="139">
        <v>45192</v>
      </c>
      <c r="C40" s="138" t="s">
        <v>88</v>
      </c>
      <c r="D40" s="138" t="s">
        <v>93</v>
      </c>
      <c r="E40" s="138" t="s">
        <v>84</v>
      </c>
      <c r="F40" s="138">
        <v>1</v>
      </c>
      <c r="G40" s="140">
        <v>16.5</v>
      </c>
      <c r="H40" s="138">
        <v>5440</v>
      </c>
      <c r="M40" s="201">
        <v>39</v>
      </c>
      <c r="N40" s="202">
        <v>45167</v>
      </c>
      <c r="O40" s="201" t="s">
        <v>112</v>
      </c>
      <c r="P40" s="201" t="s">
        <v>14</v>
      </c>
      <c r="Q40" s="201" t="s">
        <v>84</v>
      </c>
      <c r="R40" s="201">
        <v>1</v>
      </c>
      <c r="S40" s="144">
        <v>15.6</v>
      </c>
      <c r="T40" s="201">
        <v>3458</v>
      </c>
    </row>
    <row r="41" spans="1:20" x14ac:dyDescent="0.25">
      <c r="A41" s="138">
        <v>40</v>
      </c>
      <c r="B41" s="139">
        <v>45193</v>
      </c>
      <c r="C41" s="138" t="s">
        <v>82</v>
      </c>
      <c r="D41" s="138" t="s">
        <v>95</v>
      </c>
      <c r="E41" s="138" t="s">
        <v>84</v>
      </c>
      <c r="F41" s="138">
        <v>1</v>
      </c>
      <c r="G41" s="140">
        <v>16.2</v>
      </c>
      <c r="H41" s="138">
        <v>4202</v>
      </c>
      <c r="M41" s="201">
        <v>40</v>
      </c>
      <c r="N41" s="202">
        <v>45167</v>
      </c>
      <c r="O41" s="201" t="s">
        <v>112</v>
      </c>
      <c r="P41" s="201" t="s">
        <v>3</v>
      </c>
      <c r="Q41" s="201" t="s">
        <v>84</v>
      </c>
      <c r="R41" s="201">
        <v>1</v>
      </c>
      <c r="S41" s="144">
        <v>15.7</v>
      </c>
      <c r="T41" s="201">
        <v>4752</v>
      </c>
    </row>
    <row r="42" spans="1:20" x14ac:dyDescent="0.25">
      <c r="A42" s="138">
        <v>41</v>
      </c>
      <c r="B42" s="139">
        <v>45194</v>
      </c>
      <c r="C42" s="138" t="s">
        <v>85</v>
      </c>
      <c r="D42" s="138" t="s">
        <v>92</v>
      </c>
      <c r="E42" s="138" t="s">
        <v>84</v>
      </c>
      <c r="F42" s="138">
        <v>1</v>
      </c>
      <c r="G42" s="140">
        <v>15.6</v>
      </c>
      <c r="H42" s="138">
        <v>3102</v>
      </c>
      <c r="M42" s="201">
        <v>41</v>
      </c>
      <c r="N42" s="202">
        <v>45168</v>
      </c>
      <c r="O42" s="201" t="s">
        <v>113</v>
      </c>
      <c r="P42" s="201" t="s">
        <v>17</v>
      </c>
      <c r="Q42" s="201" t="s">
        <v>84</v>
      </c>
      <c r="R42" s="201">
        <v>1</v>
      </c>
      <c r="S42" s="144">
        <v>15.6</v>
      </c>
      <c r="T42" s="201">
        <v>3214</v>
      </c>
    </row>
    <row r="43" spans="1:20" x14ac:dyDescent="0.25">
      <c r="A43" s="138">
        <v>42</v>
      </c>
      <c r="B43" s="139">
        <v>45194</v>
      </c>
      <c r="C43" s="138" t="s">
        <v>85</v>
      </c>
      <c r="D43" s="138" t="s">
        <v>92</v>
      </c>
      <c r="E43" s="138" t="s">
        <v>84</v>
      </c>
      <c r="F43" s="138">
        <v>1</v>
      </c>
      <c r="G43" s="140">
        <v>17.2</v>
      </c>
      <c r="H43" s="138">
        <v>3090</v>
      </c>
      <c r="M43" s="201">
        <v>42</v>
      </c>
      <c r="N43" s="202">
        <v>45168</v>
      </c>
      <c r="O43" s="201" t="s">
        <v>111</v>
      </c>
      <c r="P43" s="201" t="s">
        <v>6</v>
      </c>
      <c r="Q43" s="201" t="s">
        <v>84</v>
      </c>
      <c r="R43" s="201">
        <v>1</v>
      </c>
      <c r="S43" s="144">
        <v>15.7</v>
      </c>
      <c r="T43" s="201">
        <v>3231</v>
      </c>
    </row>
    <row r="44" spans="1:20" x14ac:dyDescent="0.25">
      <c r="A44" s="138">
        <v>43</v>
      </c>
      <c r="B44" s="139">
        <v>45194</v>
      </c>
      <c r="C44" s="138" t="s">
        <v>85</v>
      </c>
      <c r="D44" s="138" t="s">
        <v>92</v>
      </c>
      <c r="E44" s="138" t="s">
        <v>84</v>
      </c>
      <c r="F44" s="138">
        <v>1</v>
      </c>
      <c r="G44" s="140">
        <v>16.2</v>
      </c>
      <c r="H44" s="138">
        <v>3084</v>
      </c>
      <c r="M44" s="201">
        <v>43</v>
      </c>
      <c r="N44" s="202">
        <v>45168</v>
      </c>
      <c r="O44" s="201" t="s">
        <v>111</v>
      </c>
      <c r="P44" s="201" t="s">
        <v>6</v>
      </c>
      <c r="Q44" s="201" t="s">
        <v>84</v>
      </c>
      <c r="R44" s="201">
        <v>1</v>
      </c>
      <c r="S44" s="144">
        <v>16.399999999999999</v>
      </c>
      <c r="T44" s="201">
        <v>3239</v>
      </c>
    </row>
    <row r="45" spans="1:20" x14ac:dyDescent="0.25">
      <c r="A45" s="138">
        <v>44</v>
      </c>
      <c r="B45" s="139">
        <v>45194</v>
      </c>
      <c r="C45" s="138" t="s">
        <v>88</v>
      </c>
      <c r="D45" s="138" t="s">
        <v>93</v>
      </c>
      <c r="E45" s="138" t="s">
        <v>84</v>
      </c>
      <c r="F45" s="138">
        <v>1</v>
      </c>
      <c r="G45" s="140">
        <v>17.100000000000001</v>
      </c>
      <c r="H45" s="138">
        <v>3114</v>
      </c>
      <c r="M45" s="201">
        <v>44</v>
      </c>
      <c r="N45" s="202">
        <v>45168</v>
      </c>
      <c r="O45" s="201" t="s">
        <v>111</v>
      </c>
      <c r="P45" s="201" t="s">
        <v>6</v>
      </c>
      <c r="Q45" s="201" t="s">
        <v>84</v>
      </c>
      <c r="R45" s="201">
        <v>1</v>
      </c>
      <c r="S45" s="144">
        <v>12.6</v>
      </c>
      <c r="T45" s="201">
        <v>3306</v>
      </c>
    </row>
    <row r="46" spans="1:20" x14ac:dyDescent="0.25">
      <c r="A46" s="138">
        <v>45</v>
      </c>
      <c r="B46" s="139">
        <v>45194</v>
      </c>
      <c r="C46" s="138" t="s">
        <v>88</v>
      </c>
      <c r="D46" s="138" t="s">
        <v>89</v>
      </c>
      <c r="E46" s="138" t="s">
        <v>84</v>
      </c>
      <c r="F46" s="138">
        <v>1</v>
      </c>
      <c r="G46" s="140">
        <v>15.4</v>
      </c>
      <c r="H46" s="138">
        <v>3111</v>
      </c>
      <c r="M46" s="201">
        <v>45</v>
      </c>
      <c r="N46" s="202">
        <v>45168</v>
      </c>
      <c r="O46" s="201" t="s">
        <v>113</v>
      </c>
      <c r="P46" s="201" t="s">
        <v>4</v>
      </c>
      <c r="Q46" s="201" t="s">
        <v>84</v>
      </c>
      <c r="R46" s="201">
        <v>1</v>
      </c>
      <c r="S46" s="144">
        <v>12.8</v>
      </c>
      <c r="T46" s="201">
        <v>3315</v>
      </c>
    </row>
    <row r="47" spans="1:20" x14ac:dyDescent="0.25">
      <c r="A47" s="138">
        <v>46</v>
      </c>
      <c r="B47" s="139">
        <v>45194</v>
      </c>
      <c r="C47" s="138" t="s">
        <v>85</v>
      </c>
      <c r="D47" s="138" t="s">
        <v>90</v>
      </c>
      <c r="E47" s="138" t="s">
        <v>84</v>
      </c>
      <c r="F47" s="138">
        <v>1</v>
      </c>
      <c r="G47" s="140">
        <v>17.100000000000001</v>
      </c>
      <c r="H47" s="138">
        <v>3480</v>
      </c>
      <c r="M47" s="201">
        <v>46</v>
      </c>
      <c r="N47" s="202">
        <v>45168</v>
      </c>
      <c r="O47" s="201" t="s">
        <v>113</v>
      </c>
      <c r="P47" s="201" t="s">
        <v>4</v>
      </c>
      <c r="Q47" s="201" t="s">
        <v>84</v>
      </c>
      <c r="R47" s="201">
        <v>1</v>
      </c>
      <c r="S47" s="144">
        <v>17</v>
      </c>
      <c r="T47" s="201">
        <v>3304</v>
      </c>
    </row>
    <row r="48" spans="1:20" x14ac:dyDescent="0.25">
      <c r="A48" s="138">
        <v>47</v>
      </c>
      <c r="B48" s="139">
        <v>45194</v>
      </c>
      <c r="C48" s="138" t="s">
        <v>88</v>
      </c>
      <c r="D48" s="138" t="s">
        <v>89</v>
      </c>
      <c r="E48" s="138" t="s">
        <v>84</v>
      </c>
      <c r="F48" s="138">
        <v>1</v>
      </c>
      <c r="G48" s="140">
        <v>18</v>
      </c>
      <c r="H48" s="138">
        <v>5176</v>
      </c>
      <c r="M48" s="201">
        <v>47</v>
      </c>
      <c r="N48" s="202" t="s">
        <v>115</v>
      </c>
      <c r="O48" s="201" t="s">
        <v>113</v>
      </c>
      <c r="P48" s="201" t="s">
        <v>4</v>
      </c>
      <c r="Q48" s="201" t="s">
        <v>84</v>
      </c>
      <c r="R48" s="201">
        <v>1</v>
      </c>
      <c r="S48" s="144">
        <v>11.6</v>
      </c>
      <c r="T48" s="201">
        <v>3232</v>
      </c>
    </row>
    <row r="49" spans="1:20" x14ac:dyDescent="0.25">
      <c r="A49" s="138">
        <v>48</v>
      </c>
      <c r="B49" s="139">
        <v>45194</v>
      </c>
      <c r="C49" s="138" t="s">
        <v>85</v>
      </c>
      <c r="D49" s="138" t="s">
        <v>87</v>
      </c>
      <c r="E49" s="138" t="s">
        <v>84</v>
      </c>
      <c r="F49" s="138">
        <v>1</v>
      </c>
      <c r="G49" s="140">
        <v>16.3</v>
      </c>
      <c r="H49" s="138">
        <v>3093</v>
      </c>
      <c r="M49" s="201">
        <v>48</v>
      </c>
      <c r="N49" s="202">
        <v>45168</v>
      </c>
      <c r="O49" s="201" t="s">
        <v>113</v>
      </c>
      <c r="P49" s="201" t="s">
        <v>4</v>
      </c>
      <c r="Q49" s="201" t="s">
        <v>84</v>
      </c>
      <c r="R49" s="201">
        <v>1</v>
      </c>
      <c r="S49" s="144">
        <v>15.5</v>
      </c>
      <c r="T49" s="201">
        <v>3220</v>
      </c>
    </row>
    <row r="50" spans="1:20" x14ac:dyDescent="0.25">
      <c r="A50" s="138">
        <v>49</v>
      </c>
      <c r="B50" s="139">
        <v>45194</v>
      </c>
      <c r="C50" s="138" t="s">
        <v>85</v>
      </c>
      <c r="D50" s="138" t="s">
        <v>96</v>
      </c>
      <c r="E50" s="138" t="s">
        <v>84</v>
      </c>
      <c r="F50" s="138">
        <v>1</v>
      </c>
      <c r="G50" s="140">
        <v>17.2</v>
      </c>
      <c r="H50" s="138">
        <v>3108</v>
      </c>
      <c r="M50" s="201">
        <v>49</v>
      </c>
      <c r="N50" s="202">
        <v>45168</v>
      </c>
      <c r="O50" s="201" t="s">
        <v>111</v>
      </c>
      <c r="P50" s="201" t="s">
        <v>24</v>
      </c>
      <c r="Q50" s="201" t="s">
        <v>84</v>
      </c>
      <c r="R50" s="201">
        <v>1</v>
      </c>
      <c r="S50" s="144">
        <v>16</v>
      </c>
      <c r="T50" s="201">
        <v>3208</v>
      </c>
    </row>
    <row r="51" spans="1:20" x14ac:dyDescent="0.25">
      <c r="A51" s="138">
        <v>50</v>
      </c>
      <c r="B51" s="139">
        <v>45194</v>
      </c>
      <c r="C51" s="138" t="s">
        <v>88</v>
      </c>
      <c r="D51" s="138" t="s">
        <v>91</v>
      </c>
      <c r="E51" s="138" t="s">
        <v>84</v>
      </c>
      <c r="F51" s="138">
        <v>1</v>
      </c>
      <c r="G51" s="140">
        <v>16.3</v>
      </c>
      <c r="H51" s="138">
        <v>3106</v>
      </c>
      <c r="M51" s="201">
        <v>50</v>
      </c>
      <c r="N51" s="202">
        <v>45168</v>
      </c>
      <c r="O51" s="201" t="s">
        <v>111</v>
      </c>
      <c r="P51" s="201" t="s">
        <v>24</v>
      </c>
      <c r="Q51" s="201" t="s">
        <v>84</v>
      </c>
      <c r="R51" s="201">
        <v>1</v>
      </c>
      <c r="S51" s="144">
        <v>15</v>
      </c>
      <c r="T51" s="201">
        <v>3302</v>
      </c>
    </row>
    <row r="52" spans="1:20" x14ac:dyDescent="0.25">
      <c r="A52" s="138">
        <v>51</v>
      </c>
      <c r="B52" s="139">
        <v>45194</v>
      </c>
      <c r="C52" s="138" t="s">
        <v>82</v>
      </c>
      <c r="D52" s="138" t="s">
        <v>83</v>
      </c>
      <c r="E52" s="138" t="s">
        <v>84</v>
      </c>
      <c r="F52" s="138">
        <v>1</v>
      </c>
      <c r="G52" s="140">
        <v>17.399999999999999</v>
      </c>
      <c r="H52" s="138">
        <v>4837</v>
      </c>
      <c r="M52" s="201">
        <v>51</v>
      </c>
      <c r="N52" s="202">
        <v>45168</v>
      </c>
      <c r="O52" s="201" t="s">
        <v>111</v>
      </c>
      <c r="P52" s="201" t="s">
        <v>24</v>
      </c>
      <c r="Q52" s="201" t="s">
        <v>84</v>
      </c>
      <c r="R52" s="201">
        <v>1</v>
      </c>
      <c r="S52" s="144">
        <v>14.3</v>
      </c>
      <c r="T52" s="201">
        <v>3238</v>
      </c>
    </row>
    <row r="53" spans="1:20" x14ac:dyDescent="0.25">
      <c r="A53" s="138">
        <v>52</v>
      </c>
      <c r="B53" s="139">
        <v>45194</v>
      </c>
      <c r="C53" s="138" t="s">
        <v>85</v>
      </c>
      <c r="D53" s="138" t="s">
        <v>92</v>
      </c>
      <c r="E53" s="138" t="s">
        <v>84</v>
      </c>
      <c r="F53" s="138">
        <v>1</v>
      </c>
      <c r="G53" s="140">
        <v>16.899999999999999</v>
      </c>
      <c r="H53" s="138">
        <v>4835</v>
      </c>
      <c r="M53" s="201">
        <v>52</v>
      </c>
      <c r="N53" s="202">
        <v>45168</v>
      </c>
      <c r="O53" s="201" t="s">
        <v>111</v>
      </c>
      <c r="P53" s="201" t="s">
        <v>114</v>
      </c>
      <c r="Q53" s="201" t="s">
        <v>84</v>
      </c>
      <c r="R53" s="201">
        <v>1</v>
      </c>
      <c r="S53" s="144">
        <v>15.5</v>
      </c>
      <c r="T53" s="201">
        <v>3236</v>
      </c>
    </row>
    <row r="54" spans="1:20" x14ac:dyDescent="0.25">
      <c r="A54" s="138">
        <v>53</v>
      </c>
      <c r="B54" s="139">
        <v>45194</v>
      </c>
      <c r="C54" s="138" t="s">
        <v>85</v>
      </c>
      <c r="D54" s="138" t="s">
        <v>97</v>
      </c>
      <c r="E54" s="138" t="s">
        <v>84</v>
      </c>
      <c r="F54" s="138">
        <v>1</v>
      </c>
      <c r="G54" s="140">
        <v>16.7</v>
      </c>
      <c r="H54" s="138">
        <v>4924</v>
      </c>
      <c r="M54" s="201">
        <v>53</v>
      </c>
      <c r="N54" s="202">
        <v>45168</v>
      </c>
      <c r="O54" s="201" t="s">
        <v>111</v>
      </c>
      <c r="P54" s="201" t="s">
        <v>114</v>
      </c>
      <c r="Q54" s="201" t="s">
        <v>84</v>
      </c>
      <c r="R54" s="201">
        <v>1</v>
      </c>
      <c r="S54" s="144">
        <v>15.9</v>
      </c>
      <c r="T54" s="201">
        <v>3307</v>
      </c>
    </row>
    <row r="55" spans="1:20" x14ac:dyDescent="0.25">
      <c r="A55" s="138">
        <v>54</v>
      </c>
      <c r="B55" s="139">
        <v>45194</v>
      </c>
      <c r="C55" s="138" t="s">
        <v>88</v>
      </c>
      <c r="D55" s="138" t="s">
        <v>89</v>
      </c>
      <c r="E55" s="138" t="s">
        <v>84</v>
      </c>
      <c r="F55" s="138">
        <v>1</v>
      </c>
      <c r="G55" s="140">
        <v>16.600000000000001</v>
      </c>
      <c r="H55" s="138">
        <v>3068</v>
      </c>
      <c r="M55" s="201">
        <v>54</v>
      </c>
      <c r="N55" s="202">
        <v>45168</v>
      </c>
      <c r="O55" s="201" t="s">
        <v>111</v>
      </c>
      <c r="P55" s="201" t="s">
        <v>114</v>
      </c>
      <c r="Q55" s="201" t="s">
        <v>84</v>
      </c>
      <c r="R55" s="201">
        <v>1</v>
      </c>
      <c r="S55" s="144">
        <v>17.3</v>
      </c>
      <c r="T55" s="201">
        <v>3217</v>
      </c>
    </row>
    <row r="56" spans="1:20" x14ac:dyDescent="0.25">
      <c r="A56" s="138">
        <v>55</v>
      </c>
      <c r="B56" s="139">
        <v>45194</v>
      </c>
      <c r="C56" s="138" t="s">
        <v>82</v>
      </c>
      <c r="D56" s="138" t="s">
        <v>95</v>
      </c>
      <c r="E56" s="138" t="s">
        <v>84</v>
      </c>
      <c r="F56" s="138">
        <v>1</v>
      </c>
      <c r="G56" s="140">
        <v>16</v>
      </c>
      <c r="H56" s="138">
        <v>3596</v>
      </c>
      <c r="M56" s="201">
        <v>55</v>
      </c>
      <c r="N56" s="202">
        <v>45168</v>
      </c>
      <c r="O56" s="201" t="s">
        <v>113</v>
      </c>
      <c r="P56" s="201" t="s">
        <v>17</v>
      </c>
      <c r="Q56" s="201" t="s">
        <v>84</v>
      </c>
      <c r="R56" s="201">
        <v>1</v>
      </c>
      <c r="S56" s="144">
        <v>15.7</v>
      </c>
      <c r="T56" s="201">
        <v>3211</v>
      </c>
    </row>
    <row r="57" spans="1:20" x14ac:dyDescent="0.25">
      <c r="A57" s="138">
        <v>56</v>
      </c>
      <c r="B57" s="139">
        <v>45194</v>
      </c>
      <c r="C57" s="138" t="s">
        <v>85</v>
      </c>
      <c r="D57" s="138" t="s">
        <v>90</v>
      </c>
      <c r="E57" s="138" t="s">
        <v>84</v>
      </c>
      <c r="F57" s="138">
        <v>1</v>
      </c>
      <c r="G57" s="140">
        <v>14.8</v>
      </c>
      <c r="H57" s="138">
        <v>3615</v>
      </c>
      <c r="M57" s="201">
        <v>56</v>
      </c>
      <c r="N57" s="202">
        <v>45168</v>
      </c>
      <c r="O57" s="201" t="s">
        <v>113</v>
      </c>
      <c r="P57" s="201" t="s">
        <v>17</v>
      </c>
      <c r="Q57" s="201" t="s">
        <v>84</v>
      </c>
      <c r="R57" s="201">
        <v>1</v>
      </c>
      <c r="S57" s="144">
        <v>14.3</v>
      </c>
      <c r="T57" s="201">
        <v>3305</v>
      </c>
    </row>
    <row r="58" spans="1:20" x14ac:dyDescent="0.25">
      <c r="A58" s="138">
        <v>57</v>
      </c>
      <c r="B58" s="139">
        <v>45194</v>
      </c>
      <c r="C58" s="138" t="s">
        <v>82</v>
      </c>
      <c r="D58" s="138" t="s">
        <v>83</v>
      </c>
      <c r="E58" s="138" t="s">
        <v>84</v>
      </c>
      <c r="F58" s="138">
        <v>1</v>
      </c>
      <c r="G58" s="140">
        <v>15.5</v>
      </c>
      <c r="H58" s="138">
        <v>3621</v>
      </c>
      <c r="M58" s="201">
        <v>57</v>
      </c>
      <c r="N58" s="202">
        <v>45168</v>
      </c>
      <c r="O58" s="201" t="s">
        <v>113</v>
      </c>
      <c r="P58" s="201" t="s">
        <v>17</v>
      </c>
      <c r="Q58" s="201" t="s">
        <v>84</v>
      </c>
      <c r="R58" s="201">
        <v>1</v>
      </c>
      <c r="S58" s="144">
        <v>13.1</v>
      </c>
      <c r="T58" s="201">
        <v>3237</v>
      </c>
    </row>
    <row r="59" spans="1:20" x14ac:dyDescent="0.25">
      <c r="A59" s="138">
        <v>58</v>
      </c>
      <c r="B59" s="139">
        <v>45194</v>
      </c>
      <c r="C59" s="138" t="s">
        <v>88</v>
      </c>
      <c r="D59" s="138" t="s">
        <v>94</v>
      </c>
      <c r="E59" s="138" t="s">
        <v>84</v>
      </c>
      <c r="F59" s="138">
        <v>1</v>
      </c>
      <c r="G59" s="140">
        <v>17</v>
      </c>
      <c r="H59" s="138">
        <v>4238</v>
      </c>
      <c r="M59" s="201">
        <v>58</v>
      </c>
      <c r="N59" s="202">
        <v>45168</v>
      </c>
      <c r="O59" s="201" t="s">
        <v>112</v>
      </c>
      <c r="P59" s="201" t="s">
        <v>13</v>
      </c>
      <c r="Q59" s="201" t="s">
        <v>84</v>
      </c>
      <c r="R59" s="201">
        <v>1</v>
      </c>
      <c r="S59" s="144">
        <v>15.4</v>
      </c>
      <c r="T59" s="201">
        <v>3234</v>
      </c>
    </row>
    <row r="60" spans="1:20" x14ac:dyDescent="0.25">
      <c r="A60" s="138">
        <v>59</v>
      </c>
      <c r="B60" s="139">
        <v>45194</v>
      </c>
      <c r="C60" s="138" t="s">
        <v>88</v>
      </c>
      <c r="D60" s="138" t="s">
        <v>98</v>
      </c>
      <c r="E60" s="138" t="s">
        <v>84</v>
      </c>
      <c r="F60" s="138">
        <v>1</v>
      </c>
      <c r="G60" s="140">
        <v>15.5</v>
      </c>
      <c r="H60" s="138">
        <v>3614</v>
      </c>
      <c r="M60" s="201">
        <v>59</v>
      </c>
      <c r="N60" s="202">
        <v>45168</v>
      </c>
      <c r="O60" s="201" t="s">
        <v>111</v>
      </c>
      <c r="P60" s="201" t="s">
        <v>19</v>
      </c>
      <c r="Q60" s="201" t="s">
        <v>84</v>
      </c>
      <c r="R60" s="201">
        <v>1</v>
      </c>
      <c r="S60" s="144">
        <v>17.3</v>
      </c>
      <c r="T60" s="201">
        <v>3222</v>
      </c>
    </row>
    <row r="61" spans="1:20" x14ac:dyDescent="0.25">
      <c r="A61" s="138">
        <v>60</v>
      </c>
      <c r="B61" s="139">
        <v>45194</v>
      </c>
      <c r="C61" s="138" t="s">
        <v>88</v>
      </c>
      <c r="D61" s="138" t="s">
        <v>98</v>
      </c>
      <c r="E61" s="138" t="s">
        <v>84</v>
      </c>
      <c r="F61" s="138">
        <v>1</v>
      </c>
      <c r="G61" s="140">
        <v>13.6</v>
      </c>
      <c r="H61" s="138">
        <v>3752</v>
      </c>
      <c r="M61" s="201">
        <v>60</v>
      </c>
      <c r="N61" s="202">
        <v>45168</v>
      </c>
      <c r="O61" s="201" t="s">
        <v>111</v>
      </c>
      <c r="P61" s="201" t="s">
        <v>19</v>
      </c>
      <c r="Q61" s="201" t="s">
        <v>84</v>
      </c>
      <c r="R61" s="201">
        <v>1</v>
      </c>
      <c r="S61" s="144">
        <v>17.8</v>
      </c>
      <c r="T61" s="201">
        <v>3310</v>
      </c>
    </row>
    <row r="62" spans="1:20" x14ac:dyDescent="0.25">
      <c r="A62" s="138">
        <v>61</v>
      </c>
      <c r="B62" s="139">
        <v>45195</v>
      </c>
      <c r="C62" s="138" t="s">
        <v>88</v>
      </c>
      <c r="D62" s="138" t="s">
        <v>91</v>
      </c>
      <c r="E62" s="138" t="s">
        <v>84</v>
      </c>
      <c r="F62" s="138">
        <v>1</v>
      </c>
      <c r="G62" s="140">
        <v>15.5</v>
      </c>
      <c r="H62" s="138">
        <v>3019</v>
      </c>
      <c r="M62" s="201">
        <v>61</v>
      </c>
      <c r="N62" s="202">
        <v>45168</v>
      </c>
      <c r="O62" s="201" t="s">
        <v>111</v>
      </c>
      <c r="P62" s="201" t="s">
        <v>19</v>
      </c>
      <c r="Q62" s="201" t="s">
        <v>84</v>
      </c>
      <c r="R62" s="201">
        <v>1</v>
      </c>
      <c r="S62" s="144">
        <v>15.6</v>
      </c>
      <c r="T62" s="201">
        <v>3233</v>
      </c>
    </row>
    <row r="63" spans="1:20" x14ac:dyDescent="0.25">
      <c r="A63" s="138">
        <v>62</v>
      </c>
      <c r="B63" s="139">
        <v>45195</v>
      </c>
      <c r="C63" s="138" t="s">
        <v>85</v>
      </c>
      <c r="D63" s="138" t="s">
        <v>97</v>
      </c>
      <c r="E63" s="138" t="s">
        <v>84</v>
      </c>
      <c r="F63" s="138">
        <v>1</v>
      </c>
      <c r="G63" s="140">
        <v>14.4</v>
      </c>
      <c r="H63" s="138">
        <v>4461</v>
      </c>
      <c r="M63" s="201">
        <v>62</v>
      </c>
      <c r="N63" s="202">
        <v>45168</v>
      </c>
      <c r="O63" s="201" t="s">
        <v>112</v>
      </c>
      <c r="P63" s="201" t="s">
        <v>13</v>
      </c>
      <c r="Q63" s="201" t="s">
        <v>84</v>
      </c>
      <c r="R63" s="201">
        <v>1</v>
      </c>
      <c r="S63" s="144">
        <v>8.6999999999999993</v>
      </c>
      <c r="T63" s="201">
        <v>4380</v>
      </c>
    </row>
    <row r="64" spans="1:20" x14ac:dyDescent="0.25">
      <c r="A64" s="138">
        <v>63</v>
      </c>
      <c r="B64" s="139">
        <v>45195</v>
      </c>
      <c r="C64" s="138" t="s">
        <v>88</v>
      </c>
      <c r="D64" s="138" t="s">
        <v>89</v>
      </c>
      <c r="E64" s="138" t="s">
        <v>84</v>
      </c>
      <c r="F64" s="138">
        <v>1</v>
      </c>
      <c r="G64" s="140">
        <v>13</v>
      </c>
      <c r="H64" s="138">
        <v>4374</v>
      </c>
      <c r="M64" s="201">
        <v>63</v>
      </c>
      <c r="N64" s="202">
        <v>45168</v>
      </c>
      <c r="O64" s="201" t="s">
        <v>112</v>
      </c>
      <c r="P64" s="201" t="s">
        <v>14</v>
      </c>
      <c r="Q64" s="201" t="s">
        <v>84</v>
      </c>
      <c r="R64" s="201">
        <v>1</v>
      </c>
      <c r="S64" s="144">
        <v>15</v>
      </c>
      <c r="T64" s="201">
        <v>4265</v>
      </c>
    </row>
    <row r="65" spans="1:25" x14ac:dyDescent="0.25">
      <c r="A65" s="138">
        <v>64</v>
      </c>
      <c r="B65" s="139">
        <v>45195</v>
      </c>
      <c r="C65" s="138" t="s">
        <v>88</v>
      </c>
      <c r="D65" s="138" t="s">
        <v>91</v>
      </c>
      <c r="E65" s="138" t="s">
        <v>84</v>
      </c>
      <c r="F65" s="138">
        <v>1</v>
      </c>
      <c r="G65" s="140">
        <v>15.2</v>
      </c>
      <c r="H65" s="138">
        <v>4190</v>
      </c>
      <c r="M65" s="201">
        <v>64</v>
      </c>
      <c r="N65" s="202">
        <v>45168</v>
      </c>
      <c r="O65" s="201" t="s">
        <v>113</v>
      </c>
      <c r="P65" s="201" t="s">
        <v>4</v>
      </c>
      <c r="Q65" s="201" t="s">
        <v>84</v>
      </c>
      <c r="R65" s="201">
        <v>1</v>
      </c>
      <c r="S65" s="144">
        <v>15.9</v>
      </c>
      <c r="T65" s="201">
        <v>4097</v>
      </c>
    </row>
    <row r="66" spans="1:25" x14ac:dyDescent="0.25">
      <c r="A66" s="138">
        <v>65</v>
      </c>
      <c r="B66" s="139">
        <v>45195</v>
      </c>
      <c r="C66" s="138" t="s">
        <v>88</v>
      </c>
      <c r="D66" s="138" t="s">
        <v>94</v>
      </c>
      <c r="E66" s="138" t="s">
        <v>84</v>
      </c>
      <c r="F66" s="138">
        <v>1</v>
      </c>
      <c r="G66" s="140">
        <v>14.3</v>
      </c>
      <c r="H66" s="138">
        <v>4422</v>
      </c>
      <c r="M66" s="201">
        <v>65</v>
      </c>
      <c r="N66" s="202">
        <v>45169</v>
      </c>
      <c r="O66" s="201" t="s">
        <v>111</v>
      </c>
      <c r="P66" s="201" t="s">
        <v>114</v>
      </c>
      <c r="Q66" s="201" t="s">
        <v>84</v>
      </c>
      <c r="R66" s="201">
        <v>1</v>
      </c>
      <c r="S66" s="144">
        <v>17</v>
      </c>
      <c r="T66" s="201">
        <v>4773</v>
      </c>
    </row>
    <row r="67" spans="1:25" x14ac:dyDescent="0.25">
      <c r="A67" s="138">
        <v>66</v>
      </c>
      <c r="B67" s="139">
        <v>45195</v>
      </c>
      <c r="C67" s="138" t="s">
        <v>88</v>
      </c>
      <c r="D67" s="138" t="s">
        <v>94</v>
      </c>
      <c r="E67" s="138" t="s">
        <v>84</v>
      </c>
      <c r="F67" s="138">
        <v>1</v>
      </c>
      <c r="G67" s="140">
        <v>16.7</v>
      </c>
      <c r="H67" s="138">
        <v>4379</v>
      </c>
      <c r="M67" s="201">
        <v>66</v>
      </c>
      <c r="N67" s="202">
        <v>45169</v>
      </c>
      <c r="O67" s="201" t="s">
        <v>111</v>
      </c>
      <c r="P67" s="201" t="s">
        <v>8</v>
      </c>
      <c r="Q67" s="201" t="s">
        <v>84</v>
      </c>
      <c r="R67" s="201">
        <v>1</v>
      </c>
      <c r="S67" s="144">
        <v>15.6</v>
      </c>
      <c r="T67" s="201">
        <v>3218</v>
      </c>
    </row>
    <row r="68" spans="1:25" x14ac:dyDescent="0.25">
      <c r="A68" s="138">
        <v>67</v>
      </c>
      <c r="B68" s="139">
        <v>45195</v>
      </c>
      <c r="C68" s="138" t="s">
        <v>88</v>
      </c>
      <c r="D68" s="138" t="s">
        <v>94</v>
      </c>
      <c r="E68" s="138" t="s">
        <v>84</v>
      </c>
      <c r="F68" s="138">
        <v>1</v>
      </c>
      <c r="G68" s="140">
        <v>16.600000000000001</v>
      </c>
      <c r="H68" s="138">
        <v>3601</v>
      </c>
      <c r="M68" s="201">
        <v>67</v>
      </c>
      <c r="N68" s="202">
        <v>45169</v>
      </c>
      <c r="O68" s="201" t="s">
        <v>111</v>
      </c>
      <c r="P68" s="201" t="s">
        <v>114</v>
      </c>
      <c r="Q68" s="201" t="s">
        <v>84</v>
      </c>
      <c r="R68" s="201">
        <v>1</v>
      </c>
      <c r="S68" s="144">
        <v>15.6</v>
      </c>
      <c r="T68" s="201">
        <v>4814</v>
      </c>
    </row>
    <row r="69" spans="1:25" x14ac:dyDescent="0.25">
      <c r="A69" s="138">
        <v>68</v>
      </c>
      <c r="B69" s="139">
        <v>45195</v>
      </c>
      <c r="C69" s="138" t="s">
        <v>88</v>
      </c>
      <c r="D69" s="138" t="s">
        <v>89</v>
      </c>
      <c r="E69" s="138" t="s">
        <v>84</v>
      </c>
      <c r="F69" s="138">
        <v>1</v>
      </c>
      <c r="G69" s="140">
        <v>20.399999999999999</v>
      </c>
      <c r="H69" s="138">
        <v>3753</v>
      </c>
      <c r="M69" s="201">
        <v>68</v>
      </c>
      <c r="N69" s="202">
        <v>45169</v>
      </c>
      <c r="O69" s="201" t="s">
        <v>111</v>
      </c>
      <c r="P69" s="201" t="s">
        <v>114</v>
      </c>
      <c r="Q69" s="201" t="s">
        <v>84</v>
      </c>
      <c r="R69" s="201">
        <v>1</v>
      </c>
      <c r="S69" s="144">
        <v>16.100000000000001</v>
      </c>
      <c r="T69" s="201">
        <v>3253</v>
      </c>
    </row>
    <row r="70" spans="1:25" x14ac:dyDescent="0.25">
      <c r="A70" s="138">
        <v>69</v>
      </c>
      <c r="B70" s="139">
        <v>45195</v>
      </c>
      <c r="C70" s="138" t="s">
        <v>85</v>
      </c>
      <c r="D70" s="138" t="s">
        <v>90</v>
      </c>
      <c r="E70" s="138" t="s">
        <v>84</v>
      </c>
      <c r="F70" s="138">
        <v>1</v>
      </c>
      <c r="G70" s="140">
        <v>10.199999999999999</v>
      </c>
      <c r="H70" s="138">
        <v>3616</v>
      </c>
      <c r="M70" s="201">
        <v>69</v>
      </c>
      <c r="N70" s="202">
        <v>45169</v>
      </c>
      <c r="O70" s="201" t="s">
        <v>111</v>
      </c>
      <c r="P70" s="201" t="s">
        <v>6</v>
      </c>
      <c r="Q70" s="201" t="s">
        <v>84</v>
      </c>
      <c r="R70" s="201">
        <v>1</v>
      </c>
      <c r="S70" s="144">
        <v>15.8</v>
      </c>
      <c r="T70" s="201">
        <v>4817</v>
      </c>
      <c r="V70" s="145"/>
    </row>
    <row r="71" spans="1:25" x14ac:dyDescent="0.25">
      <c r="A71" s="138">
        <v>70</v>
      </c>
      <c r="B71" s="139">
        <v>45195</v>
      </c>
      <c r="C71" s="138" t="s">
        <v>82</v>
      </c>
      <c r="D71" s="138" t="s">
        <v>95</v>
      </c>
      <c r="E71" s="138" t="s">
        <v>84</v>
      </c>
      <c r="F71" s="138">
        <v>1</v>
      </c>
      <c r="G71" s="140">
        <v>15.7</v>
      </c>
      <c r="H71" s="138">
        <v>4199</v>
      </c>
      <c r="M71" s="201">
        <v>70</v>
      </c>
      <c r="N71" s="202">
        <v>45169</v>
      </c>
      <c r="O71" s="201" t="s">
        <v>111</v>
      </c>
      <c r="P71" s="201" t="s">
        <v>19</v>
      </c>
      <c r="Q71" s="201" t="s">
        <v>84</v>
      </c>
      <c r="R71" s="201">
        <v>1</v>
      </c>
      <c r="S71" s="144">
        <v>15.5</v>
      </c>
      <c r="T71" s="201">
        <v>3314</v>
      </c>
      <c r="V71" s="146">
        <f>SUM(S2:S71)+S77+S78</f>
        <v>1108.9999999999998</v>
      </c>
    </row>
    <row r="72" spans="1:25" x14ac:dyDescent="0.25">
      <c r="A72" s="138">
        <v>71</v>
      </c>
      <c r="B72" s="139">
        <v>45195</v>
      </c>
      <c r="C72" s="138" t="s">
        <v>82</v>
      </c>
      <c r="D72" s="138" t="s">
        <v>95</v>
      </c>
      <c r="E72" s="138" t="s">
        <v>84</v>
      </c>
      <c r="F72" s="138">
        <v>1</v>
      </c>
      <c r="G72" s="140">
        <v>15.3</v>
      </c>
      <c r="H72" s="138">
        <v>4159</v>
      </c>
      <c r="M72" s="203">
        <v>71</v>
      </c>
      <c r="N72" s="204">
        <v>45169</v>
      </c>
      <c r="O72" s="203" t="s">
        <v>111</v>
      </c>
      <c r="P72" s="203" t="s">
        <v>24</v>
      </c>
      <c r="Q72" s="203" t="s">
        <v>84</v>
      </c>
      <c r="R72" s="203">
        <v>1</v>
      </c>
      <c r="S72" s="147">
        <v>14.5</v>
      </c>
      <c r="T72" s="203">
        <v>4671</v>
      </c>
      <c r="V72" s="148">
        <f>SUM(S72:S76)+SUM(S79:S95)+SUM(S97:S140)+S143+S151</f>
        <v>1090</v>
      </c>
    </row>
    <row r="73" spans="1:25" x14ac:dyDescent="0.25">
      <c r="A73" s="138">
        <v>72</v>
      </c>
      <c r="B73" s="139">
        <v>45195</v>
      </c>
      <c r="C73" s="138" t="s">
        <v>88</v>
      </c>
      <c r="D73" s="138" t="s">
        <v>93</v>
      </c>
      <c r="E73" s="138" t="s">
        <v>84</v>
      </c>
      <c r="F73" s="138">
        <v>1</v>
      </c>
      <c r="G73" s="140">
        <v>15.4</v>
      </c>
      <c r="H73" s="138">
        <v>3593</v>
      </c>
      <c r="M73" s="203">
        <v>72</v>
      </c>
      <c r="N73" s="204">
        <v>45169</v>
      </c>
      <c r="O73" s="203" t="s">
        <v>111</v>
      </c>
      <c r="P73" s="203" t="s">
        <v>19</v>
      </c>
      <c r="Q73" s="203" t="s">
        <v>84</v>
      </c>
      <c r="R73" s="203">
        <v>1</v>
      </c>
      <c r="S73" s="147">
        <v>14.3</v>
      </c>
      <c r="T73" s="203">
        <v>4662</v>
      </c>
      <c r="V73" s="149">
        <f>SUM(S141:S142)+SUM(S144:S150)+SUM(S152:S180)+S451+S464+SUM(S466:S612)-S591-S593</f>
        <v>2955.099999999999</v>
      </c>
    </row>
    <row r="74" spans="1:25" x14ac:dyDescent="0.25">
      <c r="A74" s="138">
        <v>73</v>
      </c>
      <c r="B74" s="139">
        <v>45195</v>
      </c>
      <c r="C74" s="138" t="s">
        <v>82</v>
      </c>
      <c r="D74" s="138" t="s">
        <v>95</v>
      </c>
      <c r="E74" s="138" t="s">
        <v>84</v>
      </c>
      <c r="F74" s="138">
        <v>1</v>
      </c>
      <c r="G74" s="140">
        <v>14.9</v>
      </c>
      <c r="H74" s="138">
        <v>3136</v>
      </c>
      <c r="M74" s="203">
        <v>73</v>
      </c>
      <c r="N74" s="204">
        <v>45169</v>
      </c>
      <c r="O74" s="203" t="s">
        <v>111</v>
      </c>
      <c r="P74" s="203" t="s">
        <v>114</v>
      </c>
      <c r="Q74" s="203" t="s">
        <v>84</v>
      </c>
      <c r="R74" s="203">
        <v>1</v>
      </c>
      <c r="S74" s="147">
        <v>15.6</v>
      </c>
      <c r="T74" s="203">
        <v>4668</v>
      </c>
      <c r="V74" s="208">
        <v>4597</v>
      </c>
    </row>
    <row r="75" spans="1:25" x14ac:dyDescent="0.25">
      <c r="A75" s="138">
        <v>74</v>
      </c>
      <c r="B75" s="139">
        <v>45195</v>
      </c>
      <c r="C75" s="138" t="s">
        <v>85</v>
      </c>
      <c r="D75" s="138" t="s">
        <v>86</v>
      </c>
      <c r="E75" s="138" t="s">
        <v>84</v>
      </c>
      <c r="F75" s="138">
        <v>1</v>
      </c>
      <c r="G75" s="140">
        <v>15</v>
      </c>
      <c r="H75" s="138">
        <v>4162</v>
      </c>
      <c r="M75" s="203">
        <v>74</v>
      </c>
      <c r="N75" s="204">
        <v>45170</v>
      </c>
      <c r="O75" s="203" t="s">
        <v>111</v>
      </c>
      <c r="P75" s="203" t="s">
        <v>19</v>
      </c>
      <c r="Q75" s="203" t="s">
        <v>84</v>
      </c>
      <c r="R75" s="203">
        <v>1</v>
      </c>
      <c r="S75" s="147">
        <v>14.7</v>
      </c>
      <c r="T75" s="203">
        <v>3929</v>
      </c>
      <c r="V75" s="209">
        <v>29.1</v>
      </c>
    </row>
    <row r="76" spans="1:25" x14ac:dyDescent="0.25">
      <c r="A76" s="138">
        <v>75</v>
      </c>
      <c r="B76" s="139">
        <v>45195</v>
      </c>
      <c r="C76" s="138" t="s">
        <v>85</v>
      </c>
      <c r="D76" s="138" t="s">
        <v>92</v>
      </c>
      <c r="E76" s="138" t="s">
        <v>84</v>
      </c>
      <c r="F76" s="138">
        <v>1</v>
      </c>
      <c r="G76" s="140">
        <v>13.9</v>
      </c>
      <c r="H76" s="138">
        <v>4364</v>
      </c>
      <c r="M76" s="203">
        <v>75</v>
      </c>
      <c r="N76" s="204">
        <v>45170</v>
      </c>
      <c r="O76" s="203" t="s">
        <v>111</v>
      </c>
      <c r="P76" s="203" t="s">
        <v>114</v>
      </c>
      <c r="Q76" s="203" t="s">
        <v>84</v>
      </c>
      <c r="R76" s="203">
        <v>1</v>
      </c>
      <c r="S76" s="147">
        <v>15.5</v>
      </c>
      <c r="T76" s="203">
        <v>3463</v>
      </c>
      <c r="V76" s="214">
        <v>1951.95</v>
      </c>
      <c r="W76" s="141">
        <v>1952</v>
      </c>
    </row>
    <row r="77" spans="1:25" x14ac:dyDescent="0.25">
      <c r="A77" s="138">
        <v>76</v>
      </c>
      <c r="B77" s="139">
        <v>45195</v>
      </c>
      <c r="C77" s="138" t="s">
        <v>85</v>
      </c>
      <c r="D77" s="138" t="s">
        <v>90</v>
      </c>
      <c r="E77" s="138" t="s">
        <v>84</v>
      </c>
      <c r="F77" s="138">
        <v>1</v>
      </c>
      <c r="G77" s="140">
        <v>14.7</v>
      </c>
      <c r="H77" s="138">
        <v>3595</v>
      </c>
      <c r="M77" s="201">
        <v>76</v>
      </c>
      <c r="N77" s="202">
        <v>45170</v>
      </c>
      <c r="O77" s="201" t="s">
        <v>111</v>
      </c>
      <c r="P77" s="201" t="s">
        <v>8</v>
      </c>
      <c r="Q77" s="201" t="s">
        <v>84</v>
      </c>
      <c r="R77" s="201">
        <v>1</v>
      </c>
      <c r="S77" s="144">
        <v>16.399999999999999</v>
      </c>
      <c r="T77" s="201">
        <v>4660</v>
      </c>
      <c r="V77" s="218">
        <v>279.54000000000002</v>
      </c>
      <c r="W77" s="141">
        <v>279.60000000000002</v>
      </c>
    </row>
    <row r="78" spans="1:25" x14ac:dyDescent="0.25">
      <c r="A78" s="138">
        <v>77</v>
      </c>
      <c r="B78" s="139">
        <v>45195</v>
      </c>
      <c r="C78" s="138" t="s">
        <v>85</v>
      </c>
      <c r="D78" s="138" t="s">
        <v>92</v>
      </c>
      <c r="E78" s="138" t="s">
        <v>84</v>
      </c>
      <c r="F78" s="138">
        <v>1</v>
      </c>
      <c r="G78" s="140">
        <v>16.600000000000001</v>
      </c>
      <c r="H78" s="138">
        <v>3096</v>
      </c>
      <c r="M78" s="201">
        <v>77</v>
      </c>
      <c r="N78" s="202">
        <v>45170</v>
      </c>
      <c r="O78" s="201" t="s">
        <v>112</v>
      </c>
      <c r="P78" s="201" t="s">
        <v>14</v>
      </c>
      <c r="Q78" s="201" t="s">
        <v>84</v>
      </c>
      <c r="R78" s="201">
        <v>1</v>
      </c>
      <c r="S78" s="144">
        <v>16</v>
      </c>
      <c r="T78" s="201">
        <v>3453</v>
      </c>
      <c r="V78" s="223">
        <v>104.9</v>
      </c>
    </row>
    <row r="79" spans="1:25" x14ac:dyDescent="0.25">
      <c r="A79" s="138">
        <v>78</v>
      </c>
      <c r="B79" s="139">
        <v>45195</v>
      </c>
      <c r="C79" s="138" t="s">
        <v>85</v>
      </c>
      <c r="D79" s="138" t="s">
        <v>90</v>
      </c>
      <c r="E79" s="138" t="s">
        <v>84</v>
      </c>
      <c r="F79" s="138">
        <v>1</v>
      </c>
      <c r="G79" s="140">
        <v>17.399999999999999</v>
      </c>
      <c r="H79" s="138">
        <v>4878</v>
      </c>
      <c r="M79" s="203">
        <v>78</v>
      </c>
      <c r="N79" s="204">
        <v>45170</v>
      </c>
      <c r="O79" s="203" t="s">
        <v>112</v>
      </c>
      <c r="P79" s="203" t="s">
        <v>13</v>
      </c>
      <c r="Q79" s="203" t="s">
        <v>84</v>
      </c>
      <c r="R79" s="203">
        <v>1</v>
      </c>
      <c r="S79" s="147">
        <v>14.4</v>
      </c>
      <c r="T79" s="203">
        <v>3456</v>
      </c>
      <c r="V79" s="230">
        <v>656</v>
      </c>
      <c r="W79" s="639" t="s">
        <v>205</v>
      </c>
      <c r="X79" s="639"/>
      <c r="Y79" s="639"/>
    </row>
    <row r="80" spans="1:25" x14ac:dyDescent="0.25">
      <c r="A80" s="138">
        <v>79</v>
      </c>
      <c r="B80" s="139">
        <v>45195</v>
      </c>
      <c r="C80" s="138" t="s">
        <v>88</v>
      </c>
      <c r="D80" s="138" t="s">
        <v>98</v>
      </c>
      <c r="E80" s="138" t="s">
        <v>84</v>
      </c>
      <c r="F80" s="138">
        <v>1</v>
      </c>
      <c r="G80" s="140">
        <v>16.100000000000001</v>
      </c>
      <c r="H80" s="138">
        <v>4865</v>
      </c>
      <c r="M80" s="203">
        <v>79</v>
      </c>
      <c r="N80" s="204">
        <v>45170</v>
      </c>
      <c r="O80" s="203" t="s">
        <v>111</v>
      </c>
      <c r="P80" s="203" t="s">
        <v>19</v>
      </c>
      <c r="Q80" s="203" t="s">
        <v>84</v>
      </c>
      <c r="R80" s="203">
        <v>1</v>
      </c>
      <c r="S80" s="147">
        <v>16.7</v>
      </c>
      <c r="T80" s="203">
        <v>3928</v>
      </c>
      <c r="V80" s="231">
        <v>534.70000000000005</v>
      </c>
    </row>
    <row r="81" spans="1:24" x14ac:dyDescent="0.25">
      <c r="A81" s="138">
        <v>80</v>
      </c>
      <c r="B81" s="139">
        <v>45195</v>
      </c>
      <c r="C81" s="138" t="s">
        <v>88</v>
      </c>
      <c r="D81" s="138" t="s">
        <v>98</v>
      </c>
      <c r="E81" s="138" t="s">
        <v>84</v>
      </c>
      <c r="F81" s="138">
        <v>1</v>
      </c>
      <c r="G81" s="140">
        <v>16.899999999999999</v>
      </c>
      <c r="H81" s="138">
        <v>3482</v>
      </c>
      <c r="M81" s="203">
        <v>80</v>
      </c>
      <c r="N81" s="204">
        <v>45170</v>
      </c>
      <c r="O81" s="203" t="s">
        <v>111</v>
      </c>
      <c r="P81" s="203" t="s">
        <v>8</v>
      </c>
      <c r="Q81" s="203" t="s">
        <v>84</v>
      </c>
      <c r="R81" s="203">
        <v>1</v>
      </c>
      <c r="S81" s="147">
        <v>15.1</v>
      </c>
      <c r="T81" s="203">
        <v>4657</v>
      </c>
      <c r="V81" s="241">
        <v>29.6</v>
      </c>
      <c r="X81" s="141" t="s">
        <v>353</v>
      </c>
    </row>
    <row r="82" spans="1:24" x14ac:dyDescent="0.25">
      <c r="A82" s="138">
        <v>81</v>
      </c>
      <c r="B82" s="139">
        <v>45195</v>
      </c>
      <c r="C82" s="138" t="s">
        <v>88</v>
      </c>
      <c r="D82" s="138" t="s">
        <v>89</v>
      </c>
      <c r="E82" s="138" t="s">
        <v>84</v>
      </c>
      <c r="F82" s="138">
        <v>1</v>
      </c>
      <c r="G82" s="140">
        <v>15.6</v>
      </c>
      <c r="H82" s="138">
        <v>3486</v>
      </c>
      <c r="M82" s="203">
        <v>81</v>
      </c>
      <c r="N82" s="204">
        <v>45170</v>
      </c>
      <c r="O82" s="203" t="s">
        <v>111</v>
      </c>
      <c r="P82" s="203" t="s">
        <v>19</v>
      </c>
      <c r="Q82" s="203" t="s">
        <v>84</v>
      </c>
      <c r="R82" s="203">
        <v>1</v>
      </c>
      <c r="S82" s="147">
        <v>15.9</v>
      </c>
      <c r="T82" s="203">
        <v>3464</v>
      </c>
      <c r="V82" s="242">
        <v>33</v>
      </c>
      <c r="X82" s="141" t="s">
        <v>352</v>
      </c>
    </row>
    <row r="83" spans="1:24" x14ac:dyDescent="0.25">
      <c r="A83" s="138">
        <v>82</v>
      </c>
      <c r="B83" s="139">
        <v>45195</v>
      </c>
      <c r="C83" s="138" t="s">
        <v>85</v>
      </c>
      <c r="D83" s="138" t="s">
        <v>87</v>
      </c>
      <c r="E83" s="138" t="s">
        <v>84</v>
      </c>
      <c r="F83" s="138">
        <v>1</v>
      </c>
      <c r="G83" s="140">
        <v>17.600000000000001</v>
      </c>
      <c r="H83" s="138">
        <v>3493</v>
      </c>
      <c r="M83" s="203">
        <v>82</v>
      </c>
      <c r="N83" s="204">
        <v>45170</v>
      </c>
      <c r="O83" s="203" t="s">
        <v>112</v>
      </c>
      <c r="P83" s="203" t="s">
        <v>13</v>
      </c>
      <c r="Q83" s="203" t="s">
        <v>84</v>
      </c>
      <c r="R83" s="203">
        <v>1</v>
      </c>
      <c r="S83" s="147">
        <v>14.4</v>
      </c>
      <c r="T83" s="203">
        <v>3462</v>
      </c>
      <c r="V83" s="253">
        <v>91.8</v>
      </c>
      <c r="X83" s="141" t="s">
        <v>351</v>
      </c>
    </row>
    <row r="84" spans="1:24" x14ac:dyDescent="0.25">
      <c r="A84" s="138">
        <v>83</v>
      </c>
      <c r="B84" s="139">
        <v>45195</v>
      </c>
      <c r="C84" s="138" t="s">
        <v>85</v>
      </c>
      <c r="D84" s="138" t="s">
        <v>87</v>
      </c>
      <c r="E84" s="138" t="s">
        <v>84</v>
      </c>
      <c r="F84" s="138">
        <v>1</v>
      </c>
      <c r="G84" s="140">
        <v>19.8</v>
      </c>
      <c r="H84" s="138">
        <v>3484</v>
      </c>
      <c r="M84" s="203">
        <v>83</v>
      </c>
      <c r="N84" s="204">
        <v>45170</v>
      </c>
      <c r="O84" s="203" t="s">
        <v>112</v>
      </c>
      <c r="P84" s="203" t="s">
        <v>14</v>
      </c>
      <c r="Q84" s="203" t="s">
        <v>84</v>
      </c>
      <c r="R84" s="203">
        <v>1</v>
      </c>
      <c r="S84" s="147">
        <v>14.5</v>
      </c>
      <c r="T84" s="203">
        <v>3448</v>
      </c>
      <c r="V84" s="260">
        <v>36.200000000000003</v>
      </c>
      <c r="W84" s="141">
        <v>36.17</v>
      </c>
      <c r="X84" s="141" t="s">
        <v>350</v>
      </c>
    </row>
    <row r="85" spans="1:24" x14ac:dyDescent="0.25">
      <c r="A85" s="138">
        <v>84</v>
      </c>
      <c r="B85" s="139">
        <v>45196</v>
      </c>
      <c r="C85" s="138" t="s">
        <v>82</v>
      </c>
      <c r="D85" s="138" t="s">
        <v>95</v>
      </c>
      <c r="E85" s="138" t="s">
        <v>84</v>
      </c>
      <c r="F85" s="138">
        <v>1</v>
      </c>
      <c r="G85" s="140">
        <v>19.7</v>
      </c>
      <c r="H85" s="138">
        <v>3723</v>
      </c>
      <c r="M85" s="203">
        <v>84</v>
      </c>
      <c r="N85" s="204">
        <v>45170</v>
      </c>
      <c r="O85" s="203" t="s">
        <v>111</v>
      </c>
      <c r="P85" s="203" t="s">
        <v>8</v>
      </c>
      <c r="Q85" s="203" t="s">
        <v>84</v>
      </c>
      <c r="R85" s="203">
        <v>1</v>
      </c>
      <c r="S85" s="147">
        <v>16.100000000000001</v>
      </c>
      <c r="T85" s="203">
        <v>3461</v>
      </c>
      <c r="V85" s="162">
        <v>859.08</v>
      </c>
      <c r="W85" s="141">
        <v>859.1</v>
      </c>
      <c r="X85" s="265" t="s">
        <v>423</v>
      </c>
    </row>
    <row r="86" spans="1:24" x14ac:dyDescent="0.25">
      <c r="A86" s="138">
        <v>85</v>
      </c>
      <c r="B86" s="139">
        <v>45196</v>
      </c>
      <c r="C86" s="138" t="s">
        <v>82</v>
      </c>
      <c r="D86" s="138" t="s">
        <v>83</v>
      </c>
      <c r="E86" s="138" t="s">
        <v>84</v>
      </c>
      <c r="F86" s="138">
        <v>1</v>
      </c>
      <c r="G86" s="140">
        <v>16.600000000000001</v>
      </c>
      <c r="H86" s="138">
        <v>4876</v>
      </c>
      <c r="M86" s="203">
        <v>85</v>
      </c>
      <c r="N86" s="204">
        <v>45170</v>
      </c>
      <c r="O86" s="203" t="s">
        <v>111</v>
      </c>
      <c r="P86" s="203" t="s">
        <v>19</v>
      </c>
      <c r="Q86" s="203" t="s">
        <v>84</v>
      </c>
      <c r="R86" s="203">
        <v>1</v>
      </c>
      <c r="S86" s="147">
        <v>17.5</v>
      </c>
      <c r="T86" s="203">
        <v>3224</v>
      </c>
      <c r="V86" s="269">
        <v>37.700000000000003</v>
      </c>
      <c r="X86" s="141" t="s">
        <v>413</v>
      </c>
    </row>
    <row r="87" spans="1:24" x14ac:dyDescent="0.25">
      <c r="A87" s="138">
        <v>86</v>
      </c>
      <c r="B87" s="139">
        <v>45196</v>
      </c>
      <c r="C87" s="138" t="s">
        <v>85</v>
      </c>
      <c r="D87" s="138" t="s">
        <v>87</v>
      </c>
      <c r="E87" s="138" t="s">
        <v>84</v>
      </c>
      <c r="F87" s="138">
        <v>1</v>
      </c>
      <c r="G87" s="140">
        <v>17.899999999999999</v>
      </c>
      <c r="H87" s="138">
        <v>5178</v>
      </c>
      <c r="M87" s="203">
        <v>86</v>
      </c>
      <c r="N87" s="204">
        <v>45170</v>
      </c>
      <c r="O87" s="203" t="s">
        <v>112</v>
      </c>
      <c r="P87" s="203" t="s">
        <v>3</v>
      </c>
      <c r="Q87" s="203" t="s">
        <v>84</v>
      </c>
      <c r="R87" s="203">
        <v>1</v>
      </c>
      <c r="S87" s="147">
        <v>12.6</v>
      </c>
      <c r="T87" s="203">
        <v>3941</v>
      </c>
      <c r="V87" s="272">
        <v>20.7</v>
      </c>
      <c r="X87" s="141" t="s">
        <v>479</v>
      </c>
    </row>
    <row r="88" spans="1:24" x14ac:dyDescent="0.25">
      <c r="A88" s="138">
        <v>87</v>
      </c>
      <c r="B88" s="139">
        <v>45196</v>
      </c>
      <c r="C88" s="138" t="s">
        <v>88</v>
      </c>
      <c r="D88" s="138" t="s">
        <v>89</v>
      </c>
      <c r="E88" s="138" t="s">
        <v>84</v>
      </c>
      <c r="F88" s="138">
        <v>1</v>
      </c>
      <c r="G88" s="140">
        <v>16.2</v>
      </c>
      <c r="H88" s="138">
        <v>4934</v>
      </c>
      <c r="M88" s="203">
        <v>87</v>
      </c>
      <c r="N88" s="204">
        <v>45170</v>
      </c>
      <c r="O88" s="203" t="s">
        <v>113</v>
      </c>
      <c r="P88" s="203" t="s">
        <v>17</v>
      </c>
      <c r="Q88" s="203" t="s">
        <v>84</v>
      </c>
      <c r="R88" s="203">
        <v>1</v>
      </c>
      <c r="S88" s="147">
        <v>15.2</v>
      </c>
      <c r="T88" s="203">
        <v>4666</v>
      </c>
    </row>
    <row r="89" spans="1:24" x14ac:dyDescent="0.25">
      <c r="A89" s="138">
        <v>88</v>
      </c>
      <c r="B89" s="139">
        <v>45196</v>
      </c>
      <c r="C89" s="138" t="s">
        <v>88</v>
      </c>
      <c r="D89" s="138" t="s">
        <v>91</v>
      </c>
      <c r="E89" s="138" t="s">
        <v>84</v>
      </c>
      <c r="F89" s="138">
        <v>1</v>
      </c>
      <c r="G89" s="140">
        <v>16.3</v>
      </c>
      <c r="H89" s="138">
        <v>4951</v>
      </c>
      <c r="M89" s="203">
        <v>88</v>
      </c>
      <c r="N89" s="204">
        <v>45170</v>
      </c>
      <c r="O89" s="203" t="s">
        <v>113</v>
      </c>
      <c r="P89" s="203" t="s">
        <v>17</v>
      </c>
      <c r="Q89" s="203" t="s">
        <v>84</v>
      </c>
      <c r="R89" s="203">
        <v>1</v>
      </c>
      <c r="S89" s="147">
        <v>14.7</v>
      </c>
      <c r="T89" s="203">
        <v>3465</v>
      </c>
    </row>
    <row r="90" spans="1:24" x14ac:dyDescent="0.25">
      <c r="A90" s="138">
        <v>89</v>
      </c>
      <c r="B90" s="139">
        <v>45196</v>
      </c>
      <c r="C90" s="138" t="s">
        <v>85</v>
      </c>
      <c r="D90" s="138" t="s">
        <v>90</v>
      </c>
      <c r="E90" s="138" t="s">
        <v>84</v>
      </c>
      <c r="F90" s="138">
        <v>1</v>
      </c>
      <c r="G90" s="140">
        <v>14.7</v>
      </c>
      <c r="H90" s="138">
        <v>4922</v>
      </c>
      <c r="M90" s="203">
        <v>89</v>
      </c>
      <c r="N90" s="204">
        <v>45170</v>
      </c>
      <c r="O90" s="203" t="s">
        <v>112</v>
      </c>
      <c r="P90" s="203" t="s">
        <v>3</v>
      </c>
      <c r="Q90" s="203" t="s">
        <v>84</v>
      </c>
      <c r="R90" s="203">
        <v>1</v>
      </c>
      <c r="S90" s="147">
        <v>15.1</v>
      </c>
      <c r="T90" s="203">
        <v>3942</v>
      </c>
    </row>
    <row r="91" spans="1:24" x14ac:dyDescent="0.25">
      <c r="A91" s="138">
        <v>90</v>
      </c>
      <c r="B91" s="139">
        <v>45196</v>
      </c>
      <c r="C91" s="138" t="s">
        <v>88</v>
      </c>
      <c r="D91" s="138" t="s">
        <v>89</v>
      </c>
      <c r="E91" s="138" t="s">
        <v>84</v>
      </c>
      <c r="F91" s="138">
        <v>1</v>
      </c>
      <c r="G91" s="140">
        <v>14</v>
      </c>
      <c r="H91" s="138">
        <v>3617</v>
      </c>
      <c r="M91" s="203">
        <v>90</v>
      </c>
      <c r="N91" s="204">
        <v>45170</v>
      </c>
      <c r="O91" s="203" t="s">
        <v>111</v>
      </c>
      <c r="P91" s="203" t="s">
        <v>8</v>
      </c>
      <c r="Q91" s="203" t="s">
        <v>84</v>
      </c>
      <c r="R91" s="203">
        <v>1</v>
      </c>
      <c r="S91" s="147">
        <v>17.100000000000001</v>
      </c>
      <c r="T91" s="203">
        <v>4778</v>
      </c>
    </row>
    <row r="92" spans="1:24" x14ac:dyDescent="0.25">
      <c r="A92" s="138">
        <v>91</v>
      </c>
      <c r="B92" s="139">
        <v>45196</v>
      </c>
      <c r="C92" s="138" t="s">
        <v>85</v>
      </c>
      <c r="D92" s="138" t="s">
        <v>90</v>
      </c>
      <c r="E92" s="138" t="s">
        <v>84</v>
      </c>
      <c r="F92" s="138">
        <v>1</v>
      </c>
      <c r="G92" s="140">
        <v>14.8</v>
      </c>
      <c r="H92" s="138">
        <v>3585</v>
      </c>
      <c r="M92" s="203">
        <v>91</v>
      </c>
      <c r="N92" s="204">
        <v>45170</v>
      </c>
      <c r="O92" s="203" t="s">
        <v>111</v>
      </c>
      <c r="P92" s="203" t="s">
        <v>114</v>
      </c>
      <c r="Q92" s="203" t="s">
        <v>84</v>
      </c>
      <c r="R92" s="203">
        <v>1</v>
      </c>
      <c r="S92" s="147">
        <v>16.8</v>
      </c>
      <c r="T92" s="203">
        <v>3459</v>
      </c>
    </row>
    <row r="93" spans="1:24" x14ac:dyDescent="0.25">
      <c r="A93" s="138">
        <v>92</v>
      </c>
      <c r="B93" s="139">
        <v>45196</v>
      </c>
      <c r="C93" s="138" t="s">
        <v>85</v>
      </c>
      <c r="D93" s="138" t="s">
        <v>87</v>
      </c>
      <c r="E93" s="138" t="s">
        <v>84</v>
      </c>
      <c r="F93" s="138">
        <v>1</v>
      </c>
      <c r="G93" s="140">
        <v>18.899999999999999</v>
      </c>
      <c r="H93" s="138">
        <v>5182</v>
      </c>
      <c r="M93" s="203">
        <v>92</v>
      </c>
      <c r="N93" s="204">
        <v>45170</v>
      </c>
      <c r="O93" s="203" t="s">
        <v>111</v>
      </c>
      <c r="P93" s="203" t="s">
        <v>114</v>
      </c>
      <c r="Q93" s="203" t="s">
        <v>84</v>
      </c>
      <c r="R93" s="203">
        <v>1</v>
      </c>
      <c r="S93" s="147">
        <v>17</v>
      </c>
      <c r="T93" s="203">
        <v>4764</v>
      </c>
    </row>
    <row r="94" spans="1:24" x14ac:dyDescent="0.25">
      <c r="A94" s="138">
        <v>93</v>
      </c>
      <c r="B94" s="139">
        <v>45196</v>
      </c>
      <c r="C94" s="138" t="s">
        <v>85</v>
      </c>
      <c r="D94" s="138" t="s">
        <v>90</v>
      </c>
      <c r="E94" s="138" t="s">
        <v>84</v>
      </c>
      <c r="F94" s="138">
        <v>1</v>
      </c>
      <c r="G94" s="140">
        <v>18.399999999999999</v>
      </c>
      <c r="H94" s="138">
        <v>5188</v>
      </c>
      <c r="M94" s="203">
        <v>93</v>
      </c>
      <c r="N94" s="204">
        <v>45171</v>
      </c>
      <c r="O94" s="203" t="s">
        <v>112</v>
      </c>
      <c r="P94" s="203" t="s">
        <v>3</v>
      </c>
      <c r="Q94" s="203" t="s">
        <v>84</v>
      </c>
      <c r="R94" s="203">
        <v>1</v>
      </c>
      <c r="S94" s="147">
        <v>16</v>
      </c>
      <c r="T94" s="203">
        <v>3933</v>
      </c>
    </row>
    <row r="95" spans="1:24" x14ac:dyDescent="0.25">
      <c r="A95" s="138">
        <v>94</v>
      </c>
      <c r="B95" s="139">
        <v>45196</v>
      </c>
      <c r="C95" s="138" t="s">
        <v>88</v>
      </c>
      <c r="D95" s="138" t="s">
        <v>89</v>
      </c>
      <c r="E95" s="138" t="s">
        <v>84</v>
      </c>
      <c r="F95" s="138">
        <v>1</v>
      </c>
      <c r="G95" s="140">
        <v>16.899999999999999</v>
      </c>
      <c r="H95" s="138">
        <v>3362</v>
      </c>
      <c r="M95" s="203">
        <v>94</v>
      </c>
      <c r="N95" s="204">
        <v>45171</v>
      </c>
      <c r="O95" s="203" t="s">
        <v>111</v>
      </c>
      <c r="P95" s="203" t="s">
        <v>24</v>
      </c>
      <c r="Q95" s="203" t="s">
        <v>84</v>
      </c>
      <c r="R95" s="203">
        <v>1</v>
      </c>
      <c r="S95" s="147">
        <v>16.3</v>
      </c>
      <c r="T95" s="203">
        <v>4733</v>
      </c>
    </row>
    <row r="96" spans="1:24" x14ac:dyDescent="0.25">
      <c r="A96" s="138">
        <v>95</v>
      </c>
      <c r="B96" s="139">
        <v>45196</v>
      </c>
      <c r="C96" s="138" t="s">
        <v>88</v>
      </c>
      <c r="D96" s="138" t="s">
        <v>89</v>
      </c>
      <c r="E96" s="138" t="s">
        <v>84</v>
      </c>
      <c r="F96" s="138">
        <v>1</v>
      </c>
      <c r="G96" s="140">
        <v>16.3</v>
      </c>
      <c r="H96" s="138">
        <v>3420</v>
      </c>
      <c r="M96" s="195">
        <v>95</v>
      </c>
      <c r="N96" s="196">
        <v>45171</v>
      </c>
      <c r="O96" s="195" t="s">
        <v>111</v>
      </c>
      <c r="P96" s="195" t="s">
        <v>24</v>
      </c>
      <c r="Q96" s="195" t="s">
        <v>84</v>
      </c>
      <c r="R96" s="195">
        <v>1</v>
      </c>
      <c r="S96" s="197">
        <v>18.2</v>
      </c>
      <c r="T96" s="195">
        <v>4759</v>
      </c>
    </row>
    <row r="97" spans="1:20" x14ac:dyDescent="0.25">
      <c r="A97" s="138">
        <v>96</v>
      </c>
      <c r="B97" s="139">
        <v>45196</v>
      </c>
      <c r="C97" s="138" t="s">
        <v>88</v>
      </c>
      <c r="D97" s="138" t="s">
        <v>89</v>
      </c>
      <c r="E97" s="138" t="s">
        <v>84</v>
      </c>
      <c r="F97" s="138">
        <v>1</v>
      </c>
      <c r="G97" s="140">
        <v>16</v>
      </c>
      <c r="H97" s="138">
        <v>3277</v>
      </c>
      <c r="M97" s="203">
        <v>96</v>
      </c>
      <c r="N97" s="204">
        <v>45171</v>
      </c>
      <c r="O97" s="203" t="s">
        <v>111</v>
      </c>
      <c r="P97" s="203" t="s">
        <v>24</v>
      </c>
      <c r="Q97" s="203" t="s">
        <v>84</v>
      </c>
      <c r="R97" s="203">
        <v>1</v>
      </c>
      <c r="S97" s="147">
        <v>16.8</v>
      </c>
      <c r="T97" s="203">
        <v>3455</v>
      </c>
    </row>
    <row r="98" spans="1:20" x14ac:dyDescent="0.25">
      <c r="A98" s="138">
        <v>97</v>
      </c>
      <c r="B98" s="139">
        <v>45196</v>
      </c>
      <c r="C98" s="138" t="s">
        <v>85</v>
      </c>
      <c r="D98" s="138" t="s">
        <v>90</v>
      </c>
      <c r="E98" s="138" t="s">
        <v>84</v>
      </c>
      <c r="F98" s="138">
        <v>1</v>
      </c>
      <c r="G98" s="140">
        <v>14.5</v>
      </c>
      <c r="H98" s="138">
        <v>3811</v>
      </c>
      <c r="M98" s="203">
        <v>97</v>
      </c>
      <c r="N98" s="204">
        <v>45171</v>
      </c>
      <c r="O98" s="203" t="s">
        <v>111</v>
      </c>
      <c r="P98" s="203" t="s">
        <v>19</v>
      </c>
      <c r="Q98" s="203" t="s">
        <v>84</v>
      </c>
      <c r="R98" s="203">
        <v>1</v>
      </c>
      <c r="S98" s="147">
        <v>16</v>
      </c>
      <c r="T98" s="203">
        <v>4774</v>
      </c>
    </row>
    <row r="99" spans="1:20" x14ac:dyDescent="0.25">
      <c r="A99" s="138">
        <v>98</v>
      </c>
      <c r="B99" s="139">
        <v>45196</v>
      </c>
      <c r="C99" s="138" t="s">
        <v>82</v>
      </c>
      <c r="D99" s="138" t="s">
        <v>95</v>
      </c>
      <c r="E99" s="138" t="s">
        <v>84</v>
      </c>
      <c r="F99" s="138">
        <v>1</v>
      </c>
      <c r="G99" s="140">
        <v>16.100000000000001</v>
      </c>
      <c r="H99" s="138">
        <v>4888</v>
      </c>
      <c r="M99" s="203">
        <v>98</v>
      </c>
      <c r="N99" s="204">
        <v>45171</v>
      </c>
      <c r="O99" s="203" t="s">
        <v>113</v>
      </c>
      <c r="P99" s="203" t="s">
        <v>9</v>
      </c>
      <c r="Q99" s="203" t="s">
        <v>84</v>
      </c>
      <c r="R99" s="203">
        <v>1</v>
      </c>
      <c r="S99" s="147">
        <v>15.8</v>
      </c>
      <c r="T99" s="203">
        <v>4744</v>
      </c>
    </row>
    <row r="100" spans="1:20" x14ac:dyDescent="0.25">
      <c r="A100" s="138">
        <v>99</v>
      </c>
      <c r="B100" s="139">
        <v>45196</v>
      </c>
      <c r="C100" s="138" t="s">
        <v>88</v>
      </c>
      <c r="D100" s="138" t="s">
        <v>98</v>
      </c>
      <c r="E100" s="138" t="s">
        <v>84</v>
      </c>
      <c r="F100" s="138">
        <v>1</v>
      </c>
      <c r="G100" s="140">
        <v>16.399999999999999</v>
      </c>
      <c r="H100" s="138">
        <v>5175</v>
      </c>
      <c r="M100" s="203">
        <v>99</v>
      </c>
      <c r="N100" s="204">
        <v>45171</v>
      </c>
      <c r="O100" s="203" t="s">
        <v>113</v>
      </c>
      <c r="P100" s="203" t="s">
        <v>9</v>
      </c>
      <c r="Q100" s="203" t="s">
        <v>84</v>
      </c>
      <c r="R100" s="203">
        <v>1</v>
      </c>
      <c r="S100" s="147">
        <v>15.8</v>
      </c>
      <c r="T100" s="203">
        <v>4735</v>
      </c>
    </row>
    <row r="101" spans="1:20" x14ac:dyDescent="0.25">
      <c r="A101" s="138">
        <v>100</v>
      </c>
      <c r="B101" s="139">
        <v>45196</v>
      </c>
      <c r="C101" s="138" t="s">
        <v>88</v>
      </c>
      <c r="D101" s="138" t="s">
        <v>98</v>
      </c>
      <c r="E101" s="138" t="s">
        <v>84</v>
      </c>
      <c r="F101" s="138">
        <v>1</v>
      </c>
      <c r="G101" s="140">
        <v>17.600000000000001</v>
      </c>
      <c r="H101" s="138">
        <v>4892</v>
      </c>
      <c r="M101" s="203">
        <v>100</v>
      </c>
      <c r="N101" s="204">
        <v>45171</v>
      </c>
      <c r="O101" s="203" t="s">
        <v>113</v>
      </c>
      <c r="P101" s="203" t="s">
        <v>4</v>
      </c>
      <c r="Q101" s="203" t="s">
        <v>84</v>
      </c>
      <c r="R101" s="203">
        <v>1</v>
      </c>
      <c r="S101" s="147">
        <v>16</v>
      </c>
      <c r="T101" s="203">
        <v>4739</v>
      </c>
    </row>
    <row r="102" spans="1:20" x14ac:dyDescent="0.25">
      <c r="A102" s="138">
        <v>101</v>
      </c>
      <c r="B102" s="139">
        <v>45196</v>
      </c>
      <c r="C102" s="138" t="s">
        <v>88</v>
      </c>
      <c r="D102" s="138" t="s">
        <v>98</v>
      </c>
      <c r="E102" s="138" t="s">
        <v>84</v>
      </c>
      <c r="F102" s="138">
        <v>1</v>
      </c>
      <c r="G102" s="140">
        <v>16.899999999999999</v>
      </c>
      <c r="H102" s="138">
        <v>4900</v>
      </c>
      <c r="M102" s="203">
        <v>101</v>
      </c>
      <c r="N102" s="204">
        <v>45171</v>
      </c>
      <c r="O102" s="203" t="s">
        <v>113</v>
      </c>
      <c r="P102" s="203" t="s">
        <v>9</v>
      </c>
      <c r="Q102" s="203" t="s">
        <v>84</v>
      </c>
      <c r="R102" s="203">
        <v>1</v>
      </c>
      <c r="S102" s="147">
        <v>16.5</v>
      </c>
      <c r="T102" s="203">
        <v>4149</v>
      </c>
    </row>
    <row r="103" spans="1:20" x14ac:dyDescent="0.25">
      <c r="A103" s="138">
        <v>102</v>
      </c>
      <c r="B103" s="139">
        <v>45196</v>
      </c>
      <c r="C103" s="138" t="s">
        <v>85</v>
      </c>
      <c r="D103" s="138" t="s">
        <v>92</v>
      </c>
      <c r="E103" s="138" t="s">
        <v>84</v>
      </c>
      <c r="F103" s="138">
        <v>1</v>
      </c>
      <c r="G103" s="140">
        <v>17.3</v>
      </c>
      <c r="H103" s="138">
        <v>4943</v>
      </c>
      <c r="M103" s="203">
        <v>102</v>
      </c>
      <c r="N103" s="204">
        <v>45171</v>
      </c>
      <c r="O103" s="203" t="s">
        <v>112</v>
      </c>
      <c r="P103" s="203" t="s">
        <v>14</v>
      </c>
      <c r="Q103" s="203" t="s">
        <v>84</v>
      </c>
      <c r="R103" s="203">
        <v>1</v>
      </c>
      <c r="S103" s="147">
        <v>16</v>
      </c>
      <c r="T103" s="203">
        <v>4768</v>
      </c>
    </row>
    <row r="104" spans="1:20" x14ac:dyDescent="0.25">
      <c r="A104" s="138">
        <v>103</v>
      </c>
      <c r="B104" s="139">
        <v>45197</v>
      </c>
      <c r="C104" s="138" t="s">
        <v>85</v>
      </c>
      <c r="D104" s="138" t="s">
        <v>92</v>
      </c>
      <c r="E104" s="138" t="s">
        <v>84</v>
      </c>
      <c r="F104" s="138">
        <v>1</v>
      </c>
      <c r="G104" s="140">
        <v>14.9</v>
      </c>
      <c r="H104" s="138">
        <v>4954</v>
      </c>
      <c r="M104" s="203">
        <v>103</v>
      </c>
      <c r="N104" s="204">
        <v>45171</v>
      </c>
      <c r="O104" s="203" t="s">
        <v>112</v>
      </c>
      <c r="P104" s="203" t="s">
        <v>13</v>
      </c>
      <c r="Q104" s="203" t="s">
        <v>84</v>
      </c>
      <c r="R104" s="203">
        <v>1</v>
      </c>
      <c r="S104" s="147">
        <v>14.1</v>
      </c>
      <c r="T104" s="203">
        <v>4736</v>
      </c>
    </row>
    <row r="105" spans="1:20" x14ac:dyDescent="0.25">
      <c r="A105" s="138">
        <v>104</v>
      </c>
      <c r="B105" s="139">
        <v>45197</v>
      </c>
      <c r="C105" s="138" t="s">
        <v>85</v>
      </c>
      <c r="D105" s="138" t="s">
        <v>86</v>
      </c>
      <c r="E105" s="138" t="s">
        <v>84</v>
      </c>
      <c r="F105" s="138">
        <v>1</v>
      </c>
      <c r="G105" s="140">
        <v>15.4</v>
      </c>
      <c r="H105" s="138">
        <v>3613</v>
      </c>
      <c r="M105" s="203">
        <v>104</v>
      </c>
      <c r="N105" s="204">
        <v>45171</v>
      </c>
      <c r="O105" s="203" t="s">
        <v>112</v>
      </c>
      <c r="P105" s="203" t="s">
        <v>14</v>
      </c>
      <c r="Q105" s="203" t="s">
        <v>84</v>
      </c>
      <c r="R105" s="203">
        <v>1</v>
      </c>
      <c r="S105" s="147">
        <v>15.9</v>
      </c>
      <c r="T105" s="203">
        <v>3444</v>
      </c>
    </row>
    <row r="106" spans="1:20" x14ac:dyDescent="0.25">
      <c r="A106" s="138"/>
      <c r="B106" s="139"/>
      <c r="C106" s="138"/>
      <c r="D106" s="138"/>
      <c r="E106" s="138"/>
      <c r="F106" s="138"/>
      <c r="G106" s="140"/>
      <c r="H106" s="138"/>
      <c r="M106" s="203">
        <v>105</v>
      </c>
      <c r="N106" s="204">
        <v>45171</v>
      </c>
      <c r="O106" s="203" t="s">
        <v>111</v>
      </c>
      <c r="P106" s="203" t="s">
        <v>8</v>
      </c>
      <c r="Q106" s="203" t="s">
        <v>84</v>
      </c>
      <c r="R106" s="203">
        <v>1</v>
      </c>
      <c r="S106" s="147">
        <v>16</v>
      </c>
      <c r="T106" s="203">
        <v>4777</v>
      </c>
    </row>
    <row r="107" spans="1:20" x14ac:dyDescent="0.25">
      <c r="A107" s="138">
        <v>1</v>
      </c>
      <c r="B107" s="139">
        <v>45202</v>
      </c>
      <c r="C107" s="138" t="s">
        <v>88</v>
      </c>
      <c r="D107" s="138" t="s">
        <v>99</v>
      </c>
      <c r="E107" s="138" t="s">
        <v>84</v>
      </c>
      <c r="F107" s="138">
        <v>1</v>
      </c>
      <c r="G107" s="140">
        <v>12.9</v>
      </c>
      <c r="H107" s="138">
        <v>5000</v>
      </c>
      <c r="M107" s="203">
        <v>106</v>
      </c>
      <c r="N107" s="204">
        <v>45171</v>
      </c>
      <c r="O107" s="203" t="s">
        <v>111</v>
      </c>
      <c r="P107" s="203" t="s">
        <v>8</v>
      </c>
      <c r="Q107" s="203" t="s">
        <v>84</v>
      </c>
      <c r="R107" s="203">
        <v>1</v>
      </c>
      <c r="S107" s="147">
        <v>16.399999999999999</v>
      </c>
      <c r="T107" s="203">
        <v>4747</v>
      </c>
    </row>
    <row r="108" spans="1:20" x14ac:dyDescent="0.25">
      <c r="A108" s="138">
        <v>2</v>
      </c>
      <c r="B108" s="139">
        <v>45202</v>
      </c>
      <c r="C108" s="138" t="s">
        <v>88</v>
      </c>
      <c r="D108" s="138" t="s">
        <v>99</v>
      </c>
      <c r="E108" s="138" t="s">
        <v>84</v>
      </c>
      <c r="F108" s="138">
        <v>1</v>
      </c>
      <c r="G108" s="140">
        <v>17.899999999999999</v>
      </c>
      <c r="H108" s="138">
        <v>5091</v>
      </c>
      <c r="M108" s="203">
        <v>107</v>
      </c>
      <c r="N108" s="204">
        <v>45171</v>
      </c>
      <c r="O108" s="203" t="s">
        <v>111</v>
      </c>
      <c r="P108" s="203" t="s">
        <v>19</v>
      </c>
      <c r="Q108" s="203" t="s">
        <v>84</v>
      </c>
      <c r="R108" s="203">
        <v>1</v>
      </c>
      <c r="S108" s="147">
        <v>14</v>
      </c>
      <c r="T108" s="203">
        <v>3932</v>
      </c>
    </row>
    <row r="109" spans="1:20" x14ac:dyDescent="0.25">
      <c r="A109" s="138">
        <v>3</v>
      </c>
      <c r="B109" s="139">
        <v>45202</v>
      </c>
      <c r="C109" s="138" t="s">
        <v>88</v>
      </c>
      <c r="D109" s="138" t="s">
        <v>89</v>
      </c>
      <c r="E109" s="138" t="s">
        <v>84</v>
      </c>
      <c r="F109" s="138">
        <v>1</v>
      </c>
      <c r="G109" s="140">
        <v>14.2</v>
      </c>
      <c r="H109" s="138">
        <v>5079</v>
      </c>
      <c r="M109" s="203">
        <v>108</v>
      </c>
      <c r="N109" s="204">
        <v>45171</v>
      </c>
      <c r="O109" s="203" t="s">
        <v>111</v>
      </c>
      <c r="P109" s="203" t="s">
        <v>116</v>
      </c>
      <c r="Q109" s="203" t="s">
        <v>84</v>
      </c>
      <c r="R109" s="203">
        <v>1</v>
      </c>
      <c r="S109" s="147">
        <v>17.399999999999999</v>
      </c>
      <c r="T109" s="203">
        <v>4734</v>
      </c>
    </row>
    <row r="110" spans="1:20" x14ac:dyDescent="0.25">
      <c r="A110" s="138">
        <v>4</v>
      </c>
      <c r="B110" s="139">
        <v>45202</v>
      </c>
      <c r="C110" s="138" t="s">
        <v>88</v>
      </c>
      <c r="D110" s="138" t="s">
        <v>89</v>
      </c>
      <c r="E110" s="138" t="s">
        <v>84</v>
      </c>
      <c r="F110" s="138">
        <v>1</v>
      </c>
      <c r="G110" s="140">
        <v>16.600000000000001</v>
      </c>
      <c r="H110" s="138">
        <v>5024</v>
      </c>
      <c r="M110" s="203">
        <v>109</v>
      </c>
      <c r="N110" s="204">
        <v>45171</v>
      </c>
      <c r="O110" s="203" t="s">
        <v>111</v>
      </c>
      <c r="P110" s="203" t="s">
        <v>116</v>
      </c>
      <c r="Q110" s="203" t="s">
        <v>84</v>
      </c>
      <c r="R110" s="203">
        <v>1</v>
      </c>
      <c r="S110" s="147">
        <v>16.8</v>
      </c>
      <c r="T110" s="203">
        <v>4745</v>
      </c>
    </row>
    <row r="111" spans="1:20" x14ac:dyDescent="0.25">
      <c r="A111" s="138">
        <v>5</v>
      </c>
      <c r="B111" s="139">
        <v>45202</v>
      </c>
      <c r="C111" s="138" t="s">
        <v>88</v>
      </c>
      <c r="D111" s="138" t="s">
        <v>89</v>
      </c>
      <c r="E111" s="138" t="s">
        <v>84</v>
      </c>
      <c r="F111" s="138">
        <v>1</v>
      </c>
      <c r="G111" s="140">
        <v>17</v>
      </c>
      <c r="H111" s="138">
        <v>5036</v>
      </c>
      <c r="M111" s="203">
        <v>110</v>
      </c>
      <c r="N111" s="204">
        <v>45171</v>
      </c>
      <c r="O111" s="203" t="s">
        <v>111</v>
      </c>
      <c r="P111" s="203" t="s">
        <v>116</v>
      </c>
      <c r="Q111" s="203" t="s">
        <v>84</v>
      </c>
      <c r="R111" s="203">
        <v>1</v>
      </c>
      <c r="S111" s="147">
        <v>17.100000000000001</v>
      </c>
      <c r="T111" s="203">
        <v>4750</v>
      </c>
    </row>
    <row r="112" spans="1:20" x14ac:dyDescent="0.25">
      <c r="A112" s="138">
        <v>6</v>
      </c>
      <c r="B112" s="139">
        <v>45202</v>
      </c>
      <c r="C112" s="138" t="s">
        <v>88</v>
      </c>
      <c r="D112" s="138" t="s">
        <v>89</v>
      </c>
      <c r="E112" s="138" t="s">
        <v>84</v>
      </c>
      <c r="F112" s="138">
        <v>1</v>
      </c>
      <c r="G112" s="140">
        <v>16.399999999999999</v>
      </c>
      <c r="H112" s="138">
        <v>4962</v>
      </c>
      <c r="M112" s="203">
        <v>111</v>
      </c>
      <c r="N112" s="204">
        <v>45171</v>
      </c>
      <c r="O112" s="203" t="s">
        <v>112</v>
      </c>
      <c r="P112" s="203" t="s">
        <v>13</v>
      </c>
      <c r="Q112" s="203" t="s">
        <v>84</v>
      </c>
      <c r="R112" s="203">
        <v>1</v>
      </c>
      <c r="S112" s="147">
        <v>14.3</v>
      </c>
      <c r="T112" s="203">
        <v>4741</v>
      </c>
    </row>
    <row r="113" spans="1:20" x14ac:dyDescent="0.25">
      <c r="A113" s="138">
        <v>7</v>
      </c>
      <c r="B113" s="139">
        <v>45202</v>
      </c>
      <c r="C113" s="138" t="s">
        <v>88</v>
      </c>
      <c r="D113" s="138" t="s">
        <v>89</v>
      </c>
      <c r="E113" s="138" t="s">
        <v>84</v>
      </c>
      <c r="F113" s="138">
        <v>1</v>
      </c>
      <c r="G113" s="140">
        <v>16.8</v>
      </c>
      <c r="H113" s="138">
        <v>5005</v>
      </c>
      <c r="M113" s="203">
        <v>112</v>
      </c>
      <c r="N113" s="204">
        <v>45171</v>
      </c>
      <c r="O113" s="203" t="s">
        <v>112</v>
      </c>
      <c r="P113" s="203" t="s">
        <v>13</v>
      </c>
      <c r="Q113" s="203" t="s">
        <v>84</v>
      </c>
      <c r="R113" s="203">
        <v>1</v>
      </c>
      <c r="S113" s="147">
        <v>16.5</v>
      </c>
      <c r="T113" s="203">
        <v>4761</v>
      </c>
    </row>
    <row r="114" spans="1:20" x14ac:dyDescent="0.25">
      <c r="A114" s="138">
        <v>8</v>
      </c>
      <c r="B114" s="139">
        <v>45202</v>
      </c>
      <c r="C114" s="138" t="s">
        <v>88</v>
      </c>
      <c r="D114" s="138" t="s">
        <v>89</v>
      </c>
      <c r="E114" s="138" t="s">
        <v>84</v>
      </c>
      <c r="F114" s="138">
        <v>1</v>
      </c>
      <c r="G114" s="140">
        <v>18</v>
      </c>
      <c r="H114" s="138">
        <v>4974</v>
      </c>
      <c r="M114" s="203">
        <v>113</v>
      </c>
      <c r="N114" s="204">
        <v>45171</v>
      </c>
      <c r="O114" s="203" t="s">
        <v>112</v>
      </c>
      <c r="P114" s="203" t="s">
        <v>13</v>
      </c>
      <c r="Q114" s="203" t="s">
        <v>84</v>
      </c>
      <c r="R114" s="203">
        <v>1</v>
      </c>
      <c r="S114" s="147">
        <v>15.4</v>
      </c>
      <c r="T114" s="203">
        <v>3443</v>
      </c>
    </row>
    <row r="115" spans="1:20" x14ac:dyDescent="0.25">
      <c r="A115" s="138">
        <v>9</v>
      </c>
      <c r="B115" s="139">
        <v>45202</v>
      </c>
      <c r="C115" s="138" t="s">
        <v>88</v>
      </c>
      <c r="D115" s="138" t="s">
        <v>91</v>
      </c>
      <c r="E115" s="138" t="s">
        <v>84</v>
      </c>
      <c r="F115" s="138">
        <v>1</v>
      </c>
      <c r="G115" s="140">
        <v>15</v>
      </c>
      <c r="H115" s="138">
        <v>4960</v>
      </c>
      <c r="M115" s="203">
        <v>114</v>
      </c>
      <c r="N115" s="204">
        <v>45171</v>
      </c>
      <c r="O115" s="203" t="s">
        <v>111</v>
      </c>
      <c r="P115" s="203" t="s">
        <v>6</v>
      </c>
      <c r="Q115" s="203" t="s">
        <v>84</v>
      </c>
      <c r="R115" s="203">
        <v>1</v>
      </c>
      <c r="S115" s="147">
        <v>16.399999999999999</v>
      </c>
      <c r="T115" s="203">
        <v>3450</v>
      </c>
    </row>
    <row r="116" spans="1:20" x14ac:dyDescent="0.25">
      <c r="A116" s="138">
        <v>10</v>
      </c>
      <c r="B116" s="139">
        <v>45202</v>
      </c>
      <c r="C116" s="138" t="s">
        <v>85</v>
      </c>
      <c r="D116" s="138" t="s">
        <v>90</v>
      </c>
      <c r="E116" s="138" t="s">
        <v>84</v>
      </c>
      <c r="F116" s="138">
        <v>1</v>
      </c>
      <c r="G116" s="140">
        <v>16.8</v>
      </c>
      <c r="H116" s="138">
        <v>4958</v>
      </c>
      <c r="M116" s="203">
        <v>115</v>
      </c>
      <c r="N116" s="204">
        <v>45171</v>
      </c>
      <c r="O116" s="203" t="s">
        <v>113</v>
      </c>
      <c r="P116" s="203" t="s">
        <v>4</v>
      </c>
      <c r="Q116" s="203" t="s">
        <v>84</v>
      </c>
      <c r="R116" s="203">
        <v>1</v>
      </c>
      <c r="S116" s="147">
        <v>16.399999999999999</v>
      </c>
      <c r="T116" s="203">
        <v>3457</v>
      </c>
    </row>
    <row r="117" spans="1:20" x14ac:dyDescent="0.25">
      <c r="A117" s="138">
        <v>11</v>
      </c>
      <c r="B117" s="139">
        <v>45202</v>
      </c>
      <c r="C117" s="138" t="s">
        <v>85</v>
      </c>
      <c r="D117" s="138" t="s">
        <v>90</v>
      </c>
      <c r="E117" s="138" t="s">
        <v>84</v>
      </c>
      <c r="F117" s="138">
        <v>1</v>
      </c>
      <c r="G117" s="140">
        <v>16.5</v>
      </c>
      <c r="H117" s="138">
        <v>4997</v>
      </c>
      <c r="M117" s="203">
        <v>116</v>
      </c>
      <c r="N117" s="204">
        <v>45171</v>
      </c>
      <c r="O117" s="203" t="s">
        <v>113</v>
      </c>
      <c r="P117" s="203" t="s">
        <v>17</v>
      </c>
      <c r="Q117" s="203" t="s">
        <v>84</v>
      </c>
      <c r="R117" s="203">
        <v>1</v>
      </c>
      <c r="S117" s="147">
        <v>17.600000000000001</v>
      </c>
      <c r="T117" s="203">
        <v>4753</v>
      </c>
    </row>
    <row r="118" spans="1:20" x14ac:dyDescent="0.25">
      <c r="A118" s="138">
        <v>12</v>
      </c>
      <c r="B118" s="139">
        <v>45202</v>
      </c>
      <c r="C118" s="138" t="s">
        <v>85</v>
      </c>
      <c r="D118" s="138" t="s">
        <v>87</v>
      </c>
      <c r="E118" s="138" t="s">
        <v>84</v>
      </c>
      <c r="F118" s="138">
        <v>1</v>
      </c>
      <c r="G118" s="140">
        <v>16.600000000000001</v>
      </c>
      <c r="H118" s="138">
        <v>4980</v>
      </c>
      <c r="M118" s="203">
        <v>117</v>
      </c>
      <c r="N118" s="204">
        <v>45171</v>
      </c>
      <c r="O118" s="203" t="s">
        <v>111</v>
      </c>
      <c r="P118" s="203" t="s">
        <v>114</v>
      </c>
      <c r="Q118" s="203" t="s">
        <v>84</v>
      </c>
      <c r="R118" s="203">
        <v>1</v>
      </c>
      <c r="S118" s="147">
        <v>17.8</v>
      </c>
      <c r="T118" s="203">
        <v>4740</v>
      </c>
    </row>
    <row r="119" spans="1:20" x14ac:dyDescent="0.25">
      <c r="A119" s="138">
        <v>13</v>
      </c>
      <c r="B119" s="139">
        <v>45202</v>
      </c>
      <c r="C119" s="138" t="s">
        <v>88</v>
      </c>
      <c r="D119" s="138" t="s">
        <v>100</v>
      </c>
      <c r="E119" s="138" t="s">
        <v>84</v>
      </c>
      <c r="F119" s="138">
        <v>1</v>
      </c>
      <c r="G119" s="140">
        <v>18.100000000000001</v>
      </c>
      <c r="H119" s="138">
        <v>4965</v>
      </c>
      <c r="M119" s="203">
        <v>118</v>
      </c>
      <c r="N119" s="204">
        <v>45171</v>
      </c>
      <c r="O119" s="203" t="s">
        <v>111</v>
      </c>
      <c r="P119" s="203" t="s">
        <v>114</v>
      </c>
      <c r="Q119" s="203" t="s">
        <v>84</v>
      </c>
      <c r="R119" s="203">
        <v>1</v>
      </c>
      <c r="S119" s="147">
        <v>16</v>
      </c>
      <c r="T119" s="203">
        <v>4743</v>
      </c>
    </row>
    <row r="120" spans="1:20" x14ac:dyDescent="0.25">
      <c r="A120" s="138">
        <v>14</v>
      </c>
      <c r="B120" s="139">
        <v>45202</v>
      </c>
      <c r="C120" s="138" t="s">
        <v>88</v>
      </c>
      <c r="D120" s="138" t="s">
        <v>100</v>
      </c>
      <c r="E120" s="138" t="s">
        <v>84</v>
      </c>
      <c r="F120" s="138">
        <v>1</v>
      </c>
      <c r="G120" s="140">
        <v>17</v>
      </c>
      <c r="H120" s="138">
        <v>4930</v>
      </c>
      <c r="M120" s="203">
        <v>119</v>
      </c>
      <c r="N120" s="204">
        <v>45172</v>
      </c>
      <c r="O120" s="203" t="s">
        <v>111</v>
      </c>
      <c r="P120" s="203" t="s">
        <v>6</v>
      </c>
      <c r="Q120" s="203" t="s">
        <v>84</v>
      </c>
      <c r="R120" s="203">
        <v>1</v>
      </c>
      <c r="S120" s="147">
        <v>16.100000000000001</v>
      </c>
      <c r="T120" s="203">
        <v>3216</v>
      </c>
    </row>
    <row r="121" spans="1:20" x14ac:dyDescent="0.25">
      <c r="A121" s="138">
        <v>15</v>
      </c>
      <c r="B121" s="139">
        <v>45202</v>
      </c>
      <c r="C121" s="138" t="s">
        <v>85</v>
      </c>
      <c r="D121" s="138" t="s">
        <v>92</v>
      </c>
      <c r="E121" s="138" t="s">
        <v>84</v>
      </c>
      <c r="F121" s="138">
        <v>1</v>
      </c>
      <c r="G121" s="140">
        <v>17.3</v>
      </c>
      <c r="H121" s="138">
        <v>4973</v>
      </c>
      <c r="M121" s="203">
        <v>120</v>
      </c>
      <c r="N121" s="204">
        <v>45172</v>
      </c>
      <c r="O121" s="203" t="s">
        <v>111</v>
      </c>
      <c r="P121" s="203" t="s">
        <v>6</v>
      </c>
      <c r="Q121" s="203" t="s">
        <v>84</v>
      </c>
      <c r="R121" s="203">
        <v>1</v>
      </c>
      <c r="S121" s="147">
        <v>16.399999999999999</v>
      </c>
      <c r="T121" s="203">
        <v>3299</v>
      </c>
    </row>
    <row r="122" spans="1:20" x14ac:dyDescent="0.25">
      <c r="A122" s="138">
        <v>16</v>
      </c>
      <c r="B122" s="139">
        <v>45202</v>
      </c>
      <c r="C122" s="138" t="s">
        <v>85</v>
      </c>
      <c r="D122" s="138" t="s">
        <v>92</v>
      </c>
      <c r="E122" s="138" t="s">
        <v>84</v>
      </c>
      <c r="F122" s="138">
        <v>1</v>
      </c>
      <c r="G122" s="140">
        <v>17.600000000000001</v>
      </c>
      <c r="H122" s="138">
        <v>4970</v>
      </c>
      <c r="M122" s="203">
        <v>121</v>
      </c>
      <c r="N122" s="204">
        <v>45172</v>
      </c>
      <c r="O122" s="203" t="s">
        <v>112</v>
      </c>
      <c r="P122" s="203" t="s">
        <v>14</v>
      </c>
      <c r="Q122" s="203" t="s">
        <v>84</v>
      </c>
      <c r="R122" s="203">
        <v>1</v>
      </c>
      <c r="S122" s="147">
        <v>16.100000000000001</v>
      </c>
      <c r="T122" s="203">
        <v>4815</v>
      </c>
    </row>
    <row r="123" spans="1:20" x14ac:dyDescent="0.25">
      <c r="A123" s="138">
        <v>17</v>
      </c>
      <c r="B123" s="139">
        <v>45202</v>
      </c>
      <c r="C123" s="138" t="s">
        <v>85</v>
      </c>
      <c r="D123" s="138" t="s">
        <v>92</v>
      </c>
      <c r="E123" s="138" t="s">
        <v>84</v>
      </c>
      <c r="F123" s="138">
        <v>1</v>
      </c>
      <c r="G123" s="140">
        <v>17.399999999999999</v>
      </c>
      <c r="H123" s="138">
        <v>4967</v>
      </c>
      <c r="M123" s="203">
        <v>122</v>
      </c>
      <c r="N123" s="204">
        <v>45172</v>
      </c>
      <c r="O123" s="203" t="s">
        <v>112</v>
      </c>
      <c r="P123" s="203" t="s">
        <v>14</v>
      </c>
      <c r="Q123" s="203" t="s">
        <v>84</v>
      </c>
      <c r="R123" s="203">
        <v>1</v>
      </c>
      <c r="S123" s="147">
        <v>16.600000000000001</v>
      </c>
      <c r="T123" s="203">
        <v>4802</v>
      </c>
    </row>
    <row r="124" spans="1:20" x14ac:dyDescent="0.25">
      <c r="A124" s="138">
        <v>18</v>
      </c>
      <c r="B124" s="139">
        <v>45202</v>
      </c>
      <c r="C124" s="138" t="s">
        <v>85</v>
      </c>
      <c r="D124" s="138" t="s">
        <v>92</v>
      </c>
      <c r="E124" s="138" t="s">
        <v>84</v>
      </c>
      <c r="F124" s="138">
        <v>1</v>
      </c>
      <c r="G124" s="140">
        <v>16.600000000000001</v>
      </c>
      <c r="H124" s="138">
        <v>4989</v>
      </c>
      <c r="M124" s="203">
        <v>123</v>
      </c>
      <c r="N124" s="204">
        <v>45172</v>
      </c>
      <c r="O124" s="203" t="s">
        <v>111</v>
      </c>
      <c r="P124" s="203" t="s">
        <v>19</v>
      </c>
      <c r="Q124" s="203" t="s">
        <v>84</v>
      </c>
      <c r="R124" s="203">
        <v>1</v>
      </c>
      <c r="S124" s="147">
        <v>16.5</v>
      </c>
      <c r="T124" s="203">
        <v>4757</v>
      </c>
    </row>
    <row r="125" spans="1:20" x14ac:dyDescent="0.25">
      <c r="A125" s="138">
        <v>19</v>
      </c>
      <c r="B125" s="139">
        <v>45202</v>
      </c>
      <c r="C125" s="138" t="s">
        <v>88</v>
      </c>
      <c r="D125" s="138" t="s">
        <v>89</v>
      </c>
      <c r="E125" s="138" t="s">
        <v>84</v>
      </c>
      <c r="F125" s="138">
        <v>1</v>
      </c>
      <c r="G125" s="140">
        <v>16.899999999999999</v>
      </c>
      <c r="H125" s="138">
        <v>4983</v>
      </c>
      <c r="M125" s="203">
        <v>124</v>
      </c>
      <c r="N125" s="204">
        <v>45172</v>
      </c>
      <c r="O125" s="203" t="s">
        <v>112</v>
      </c>
      <c r="P125" s="203" t="s">
        <v>2</v>
      </c>
      <c r="Q125" s="203" t="s">
        <v>84</v>
      </c>
      <c r="R125" s="203">
        <v>1</v>
      </c>
      <c r="S125" s="147">
        <v>16.5</v>
      </c>
      <c r="T125" s="203">
        <v>4810</v>
      </c>
    </row>
    <row r="126" spans="1:20" x14ac:dyDescent="0.25">
      <c r="A126" s="138">
        <v>20</v>
      </c>
      <c r="B126" s="139">
        <v>45202</v>
      </c>
      <c r="C126" s="138" t="s">
        <v>85</v>
      </c>
      <c r="D126" s="138" t="s">
        <v>87</v>
      </c>
      <c r="E126" s="138" t="s">
        <v>84</v>
      </c>
      <c r="F126" s="138">
        <v>1</v>
      </c>
      <c r="G126" s="140">
        <v>16.7</v>
      </c>
      <c r="H126" s="138">
        <v>4959</v>
      </c>
      <c r="M126" s="203">
        <v>125</v>
      </c>
      <c r="N126" s="204">
        <v>45172</v>
      </c>
      <c r="O126" s="203" t="s">
        <v>112</v>
      </c>
      <c r="P126" s="203" t="s">
        <v>3</v>
      </c>
      <c r="Q126" s="203" t="s">
        <v>84</v>
      </c>
      <c r="R126" s="203">
        <v>1</v>
      </c>
      <c r="S126" s="147">
        <v>17.3</v>
      </c>
      <c r="T126" s="203">
        <v>3252</v>
      </c>
    </row>
    <row r="127" spans="1:20" x14ac:dyDescent="0.25">
      <c r="A127" s="138">
        <v>21</v>
      </c>
      <c r="B127" s="139">
        <v>45202</v>
      </c>
      <c r="C127" s="138" t="s">
        <v>85</v>
      </c>
      <c r="D127" s="138" t="s">
        <v>87</v>
      </c>
      <c r="E127" s="138" t="s">
        <v>84</v>
      </c>
      <c r="F127" s="138">
        <v>1</v>
      </c>
      <c r="G127" s="140">
        <v>16.399999999999999</v>
      </c>
      <c r="H127" s="138">
        <v>4991</v>
      </c>
      <c r="M127" s="203">
        <v>126</v>
      </c>
      <c r="N127" s="204">
        <v>45172</v>
      </c>
      <c r="O127" s="203" t="s">
        <v>111</v>
      </c>
      <c r="P127" s="203" t="s">
        <v>114</v>
      </c>
      <c r="Q127" s="203" t="s">
        <v>84</v>
      </c>
      <c r="R127" s="203">
        <v>1</v>
      </c>
      <c r="S127" s="147">
        <v>16.5</v>
      </c>
      <c r="T127" s="203">
        <v>4742</v>
      </c>
    </row>
    <row r="128" spans="1:20" x14ac:dyDescent="0.25">
      <c r="A128" s="138">
        <v>22</v>
      </c>
      <c r="B128" s="139">
        <v>45202</v>
      </c>
      <c r="C128" s="138" t="s">
        <v>85</v>
      </c>
      <c r="D128" s="138" t="s">
        <v>87</v>
      </c>
      <c r="E128" s="138" t="s">
        <v>84</v>
      </c>
      <c r="F128" s="138">
        <v>1</v>
      </c>
      <c r="G128" s="140">
        <v>17.7</v>
      </c>
      <c r="H128" s="138">
        <v>4977</v>
      </c>
      <c r="M128" s="203">
        <v>127</v>
      </c>
      <c r="N128" s="204">
        <v>45172</v>
      </c>
      <c r="O128" s="203" t="s">
        <v>113</v>
      </c>
      <c r="P128" s="203" t="s">
        <v>9</v>
      </c>
      <c r="Q128" s="203" t="s">
        <v>84</v>
      </c>
      <c r="R128" s="203">
        <v>1</v>
      </c>
      <c r="S128" s="147">
        <v>16.7</v>
      </c>
      <c r="T128" s="203">
        <v>3249</v>
      </c>
    </row>
    <row r="129" spans="1:20" x14ac:dyDescent="0.25">
      <c r="A129" s="138">
        <v>23</v>
      </c>
      <c r="B129" s="139">
        <v>45202</v>
      </c>
      <c r="C129" s="138" t="s">
        <v>85</v>
      </c>
      <c r="D129" s="138" t="s">
        <v>87</v>
      </c>
      <c r="E129" s="138" t="s">
        <v>84</v>
      </c>
      <c r="F129" s="138">
        <v>1</v>
      </c>
      <c r="G129" s="140">
        <v>16.600000000000001</v>
      </c>
      <c r="H129" s="138">
        <v>4828</v>
      </c>
      <c r="M129" s="203">
        <v>128</v>
      </c>
      <c r="N129" s="204">
        <v>45172</v>
      </c>
      <c r="O129" s="203" t="s">
        <v>111</v>
      </c>
      <c r="P129" s="203" t="s">
        <v>8</v>
      </c>
      <c r="Q129" s="203" t="s">
        <v>84</v>
      </c>
      <c r="R129" s="203">
        <v>1</v>
      </c>
      <c r="S129" s="147">
        <v>16.8</v>
      </c>
      <c r="T129" s="203">
        <v>4813</v>
      </c>
    </row>
    <row r="130" spans="1:20" x14ac:dyDescent="0.25">
      <c r="A130" s="138">
        <v>24</v>
      </c>
      <c r="B130" s="139">
        <v>45202</v>
      </c>
      <c r="C130" s="138" t="s">
        <v>88</v>
      </c>
      <c r="D130" s="138" t="s">
        <v>99</v>
      </c>
      <c r="E130" s="138" t="s">
        <v>84</v>
      </c>
      <c r="F130" s="138">
        <v>1</v>
      </c>
      <c r="G130" s="140">
        <v>17</v>
      </c>
      <c r="H130" s="138">
        <v>4972</v>
      </c>
      <c r="M130" s="203">
        <v>129</v>
      </c>
      <c r="N130" s="204">
        <v>45172</v>
      </c>
      <c r="O130" s="203" t="s">
        <v>111</v>
      </c>
      <c r="P130" s="203" t="s">
        <v>8</v>
      </c>
      <c r="Q130" s="203" t="s">
        <v>84</v>
      </c>
      <c r="R130" s="203">
        <v>1</v>
      </c>
      <c r="S130" s="147">
        <v>16.3</v>
      </c>
      <c r="T130" s="203">
        <v>4818</v>
      </c>
    </row>
    <row r="131" spans="1:20" x14ac:dyDescent="0.25">
      <c r="A131" s="138">
        <v>25</v>
      </c>
      <c r="B131" s="139">
        <v>45203</v>
      </c>
      <c r="C131" s="138" t="s">
        <v>85</v>
      </c>
      <c r="D131" s="138" t="s">
        <v>87</v>
      </c>
      <c r="E131" s="138" t="s">
        <v>84</v>
      </c>
      <c r="F131" s="138">
        <v>1</v>
      </c>
      <c r="G131" s="140">
        <v>17.600000000000001</v>
      </c>
      <c r="H131" s="138">
        <v>5035</v>
      </c>
      <c r="M131" s="203">
        <v>130</v>
      </c>
      <c r="N131" s="204">
        <v>45172</v>
      </c>
      <c r="O131" s="203" t="s">
        <v>111</v>
      </c>
      <c r="P131" s="203" t="s">
        <v>8</v>
      </c>
      <c r="Q131" s="203" t="s">
        <v>84</v>
      </c>
      <c r="R131" s="203">
        <v>1</v>
      </c>
      <c r="S131" s="147">
        <v>14.4</v>
      </c>
      <c r="T131" s="203">
        <v>3451</v>
      </c>
    </row>
    <row r="132" spans="1:20" x14ac:dyDescent="0.25">
      <c r="A132" s="138">
        <v>26</v>
      </c>
      <c r="B132" s="139">
        <v>45203</v>
      </c>
      <c r="C132" s="138" t="s">
        <v>85</v>
      </c>
      <c r="D132" s="138" t="s">
        <v>87</v>
      </c>
      <c r="E132" s="138" t="s">
        <v>84</v>
      </c>
      <c r="F132" s="138">
        <v>1</v>
      </c>
      <c r="G132" s="140">
        <v>17.600000000000001</v>
      </c>
      <c r="H132" s="138">
        <v>5012</v>
      </c>
      <c r="M132" s="203">
        <v>131</v>
      </c>
      <c r="N132" s="204">
        <v>45172</v>
      </c>
      <c r="O132" s="203" t="s">
        <v>111</v>
      </c>
      <c r="P132" s="203" t="s">
        <v>6</v>
      </c>
      <c r="Q132" s="203" t="s">
        <v>84</v>
      </c>
      <c r="R132" s="203">
        <v>1</v>
      </c>
      <c r="S132" s="147">
        <v>16.600000000000001</v>
      </c>
      <c r="T132" s="203">
        <v>4805</v>
      </c>
    </row>
    <row r="133" spans="1:20" x14ac:dyDescent="0.25">
      <c r="A133" s="138">
        <v>27</v>
      </c>
      <c r="B133" s="139">
        <v>45203</v>
      </c>
      <c r="C133" s="138" t="s">
        <v>85</v>
      </c>
      <c r="D133" s="138" t="s">
        <v>87</v>
      </c>
      <c r="E133" s="138" t="s">
        <v>84</v>
      </c>
      <c r="F133" s="138">
        <v>1</v>
      </c>
      <c r="G133" s="140">
        <v>16.899999999999999</v>
      </c>
      <c r="H133" s="138">
        <v>4969</v>
      </c>
      <c r="M133" s="203">
        <v>132</v>
      </c>
      <c r="N133" s="204">
        <v>45172</v>
      </c>
      <c r="O133" s="203" t="s">
        <v>111</v>
      </c>
      <c r="P133" s="203" t="s">
        <v>19</v>
      </c>
      <c r="Q133" s="203" t="s">
        <v>84</v>
      </c>
      <c r="R133" s="203">
        <v>1</v>
      </c>
      <c r="S133" s="147">
        <v>16.899999999999999</v>
      </c>
      <c r="T133" s="203">
        <v>3930</v>
      </c>
    </row>
    <row r="134" spans="1:20" x14ac:dyDescent="0.25">
      <c r="A134" s="138">
        <v>28</v>
      </c>
      <c r="B134" s="139">
        <v>45203</v>
      </c>
      <c r="C134" s="138" t="s">
        <v>85</v>
      </c>
      <c r="D134" s="138" t="s">
        <v>87</v>
      </c>
      <c r="E134" s="138" t="s">
        <v>84</v>
      </c>
      <c r="F134" s="138">
        <v>1</v>
      </c>
      <c r="G134" s="140">
        <v>16.399999999999999</v>
      </c>
      <c r="H134" s="138">
        <v>5019</v>
      </c>
      <c r="M134" s="203">
        <v>133</v>
      </c>
      <c r="N134" s="204">
        <v>45172</v>
      </c>
      <c r="O134" s="203" t="s">
        <v>111</v>
      </c>
      <c r="P134" s="203" t="s">
        <v>24</v>
      </c>
      <c r="Q134" s="203" t="s">
        <v>84</v>
      </c>
      <c r="R134" s="203">
        <v>1</v>
      </c>
      <c r="S134" s="147">
        <v>16.100000000000001</v>
      </c>
      <c r="T134" s="203">
        <v>4758</v>
      </c>
    </row>
    <row r="135" spans="1:20" x14ac:dyDescent="0.25">
      <c r="A135" s="138">
        <v>29</v>
      </c>
      <c r="B135" s="139">
        <v>45203</v>
      </c>
      <c r="C135" s="138" t="s">
        <v>88</v>
      </c>
      <c r="D135" s="138" t="s">
        <v>89</v>
      </c>
      <c r="E135" s="138" t="s">
        <v>84</v>
      </c>
      <c r="F135" s="138">
        <v>1</v>
      </c>
      <c r="G135" s="140">
        <v>11.6</v>
      </c>
      <c r="H135" s="138">
        <v>4993</v>
      </c>
      <c r="M135" s="203">
        <v>134</v>
      </c>
      <c r="N135" s="204">
        <v>45172</v>
      </c>
      <c r="O135" s="203" t="s">
        <v>112</v>
      </c>
      <c r="P135" s="203" t="s">
        <v>3</v>
      </c>
      <c r="Q135" s="203" t="s">
        <v>84</v>
      </c>
      <c r="R135" s="203">
        <v>1</v>
      </c>
      <c r="S135" s="147">
        <v>16.5</v>
      </c>
      <c r="T135" s="203">
        <v>4796</v>
      </c>
    </row>
    <row r="136" spans="1:20" x14ac:dyDescent="0.25">
      <c r="A136" s="138">
        <v>30</v>
      </c>
      <c r="B136" s="139">
        <v>45203</v>
      </c>
      <c r="C136" s="138" t="s">
        <v>88</v>
      </c>
      <c r="D136" s="138" t="s">
        <v>89</v>
      </c>
      <c r="E136" s="138" t="s">
        <v>84</v>
      </c>
      <c r="F136" s="138">
        <v>1</v>
      </c>
      <c r="G136" s="140">
        <v>17.2</v>
      </c>
      <c r="H136" s="138">
        <v>5020</v>
      </c>
      <c r="M136" s="203">
        <v>135</v>
      </c>
      <c r="N136" s="204">
        <v>45172</v>
      </c>
      <c r="O136" s="203" t="s">
        <v>112</v>
      </c>
      <c r="P136" s="203" t="s">
        <v>3</v>
      </c>
      <c r="Q136" s="203" t="s">
        <v>84</v>
      </c>
      <c r="R136" s="203">
        <v>1</v>
      </c>
      <c r="S136" s="147">
        <v>16.3</v>
      </c>
      <c r="T136" s="203">
        <v>4799</v>
      </c>
    </row>
    <row r="137" spans="1:20" x14ac:dyDescent="0.25">
      <c r="A137" s="138">
        <v>31</v>
      </c>
      <c r="B137" s="139">
        <v>45203</v>
      </c>
      <c r="C137" s="138" t="s">
        <v>88</v>
      </c>
      <c r="D137" s="138" t="s">
        <v>99</v>
      </c>
      <c r="E137" s="138" t="s">
        <v>84</v>
      </c>
      <c r="F137" s="138">
        <v>1</v>
      </c>
      <c r="G137" s="140">
        <v>16.5</v>
      </c>
      <c r="H137" s="138">
        <v>5015</v>
      </c>
      <c r="M137" s="203">
        <v>136</v>
      </c>
      <c r="N137" s="204">
        <v>45172</v>
      </c>
      <c r="O137" s="203" t="s">
        <v>111</v>
      </c>
      <c r="P137" s="203" t="s">
        <v>116</v>
      </c>
      <c r="Q137" s="203" t="s">
        <v>84</v>
      </c>
      <c r="R137" s="203">
        <v>1</v>
      </c>
      <c r="S137" s="147">
        <v>16.7</v>
      </c>
      <c r="T137" s="203">
        <v>3449</v>
      </c>
    </row>
    <row r="138" spans="1:20" x14ac:dyDescent="0.25">
      <c r="A138" s="138">
        <v>32</v>
      </c>
      <c r="B138" s="139">
        <v>45203</v>
      </c>
      <c r="C138" s="138" t="s">
        <v>88</v>
      </c>
      <c r="D138" s="138" t="s">
        <v>99</v>
      </c>
      <c r="E138" s="138" t="s">
        <v>84</v>
      </c>
      <c r="F138" s="138">
        <v>1</v>
      </c>
      <c r="G138" s="140">
        <v>16.7</v>
      </c>
      <c r="H138" s="138">
        <v>4976</v>
      </c>
      <c r="M138" s="203">
        <v>137</v>
      </c>
      <c r="N138" s="204">
        <v>45172</v>
      </c>
      <c r="O138" s="203" t="s">
        <v>111</v>
      </c>
      <c r="P138" s="203" t="s">
        <v>19</v>
      </c>
      <c r="Q138" s="203" t="s">
        <v>84</v>
      </c>
      <c r="R138" s="203">
        <v>1</v>
      </c>
      <c r="S138" s="147">
        <v>16.7</v>
      </c>
      <c r="T138" s="203">
        <v>3251</v>
      </c>
    </row>
    <row r="139" spans="1:20" x14ac:dyDescent="0.25">
      <c r="A139" s="138">
        <v>33</v>
      </c>
      <c r="B139" s="139">
        <v>45203</v>
      </c>
      <c r="C139" s="138" t="s">
        <v>88</v>
      </c>
      <c r="D139" s="138" t="s">
        <v>99</v>
      </c>
      <c r="E139" s="138" t="s">
        <v>84</v>
      </c>
      <c r="F139" s="138">
        <v>1</v>
      </c>
      <c r="G139" s="140">
        <v>16.2</v>
      </c>
      <c r="H139" s="138">
        <v>4998</v>
      </c>
      <c r="M139" s="203">
        <v>138</v>
      </c>
      <c r="N139" s="204">
        <v>45172</v>
      </c>
      <c r="O139" s="203" t="s">
        <v>112</v>
      </c>
      <c r="P139" s="203" t="s">
        <v>3</v>
      </c>
      <c r="Q139" s="203" t="s">
        <v>84</v>
      </c>
      <c r="R139" s="203">
        <v>1</v>
      </c>
      <c r="S139" s="147">
        <v>16.7</v>
      </c>
      <c r="T139" s="203">
        <v>4755</v>
      </c>
    </row>
    <row r="140" spans="1:20" x14ac:dyDescent="0.25">
      <c r="A140" s="138">
        <v>34</v>
      </c>
      <c r="B140" s="139">
        <v>45203</v>
      </c>
      <c r="C140" s="138" t="s">
        <v>88</v>
      </c>
      <c r="D140" s="138" t="s">
        <v>100</v>
      </c>
      <c r="E140" s="138" t="s">
        <v>84</v>
      </c>
      <c r="F140" s="138">
        <v>1</v>
      </c>
      <c r="G140" s="140">
        <v>17.2</v>
      </c>
      <c r="H140" s="138">
        <v>5009</v>
      </c>
      <c r="M140" s="203">
        <v>139</v>
      </c>
      <c r="N140" s="204">
        <v>45172</v>
      </c>
      <c r="O140" s="203" t="s">
        <v>113</v>
      </c>
      <c r="P140" s="203" t="s">
        <v>17</v>
      </c>
      <c r="Q140" s="203" t="s">
        <v>84</v>
      </c>
      <c r="R140" s="203">
        <v>1</v>
      </c>
      <c r="S140" s="147">
        <v>15.2</v>
      </c>
      <c r="T140" s="203">
        <v>4785</v>
      </c>
    </row>
    <row r="141" spans="1:20" x14ac:dyDescent="0.25">
      <c r="A141" s="138">
        <v>35</v>
      </c>
      <c r="B141" s="139">
        <v>45203</v>
      </c>
      <c r="C141" s="138" t="s">
        <v>88</v>
      </c>
      <c r="D141" s="138" t="s">
        <v>100</v>
      </c>
      <c r="E141" s="138" t="s">
        <v>84</v>
      </c>
      <c r="F141" s="138">
        <v>1</v>
      </c>
      <c r="G141" s="140">
        <v>16.899999999999999</v>
      </c>
      <c r="H141" s="138">
        <v>5026</v>
      </c>
      <c r="M141" s="205">
        <v>140</v>
      </c>
      <c r="N141" s="206">
        <v>45172</v>
      </c>
      <c r="O141" s="205" t="s">
        <v>113</v>
      </c>
      <c r="P141" s="205" t="s">
        <v>17</v>
      </c>
      <c r="Q141" s="205" t="s">
        <v>84</v>
      </c>
      <c r="R141" s="205">
        <v>1</v>
      </c>
      <c r="S141" s="151">
        <v>15</v>
      </c>
      <c r="T141" s="205">
        <v>4760</v>
      </c>
    </row>
    <row r="142" spans="1:20" x14ac:dyDescent="0.25">
      <c r="A142" s="138">
        <v>36</v>
      </c>
      <c r="B142" s="139">
        <v>45203</v>
      </c>
      <c r="C142" s="138" t="s">
        <v>88</v>
      </c>
      <c r="D142" s="138" t="s">
        <v>100</v>
      </c>
      <c r="E142" s="138" t="s">
        <v>84</v>
      </c>
      <c r="F142" s="138">
        <v>1</v>
      </c>
      <c r="G142" s="140">
        <v>16.600000000000001</v>
      </c>
      <c r="H142" s="138">
        <v>5038</v>
      </c>
      <c r="M142" s="205">
        <v>141</v>
      </c>
      <c r="N142" s="206">
        <v>45172</v>
      </c>
      <c r="O142" s="205" t="s">
        <v>111</v>
      </c>
      <c r="P142" s="205" t="s">
        <v>19</v>
      </c>
      <c r="Q142" s="205" t="s">
        <v>84</v>
      </c>
      <c r="R142" s="205">
        <v>1</v>
      </c>
      <c r="S142" s="151">
        <v>16.8</v>
      </c>
      <c r="T142" s="205">
        <v>4804</v>
      </c>
    </row>
    <row r="143" spans="1:20" x14ac:dyDescent="0.25">
      <c r="A143" s="138">
        <v>37</v>
      </c>
      <c r="B143" s="139">
        <v>45203</v>
      </c>
      <c r="C143" s="138" t="s">
        <v>85</v>
      </c>
      <c r="D143" s="138" t="s">
        <v>90</v>
      </c>
      <c r="E143" s="138" t="s">
        <v>84</v>
      </c>
      <c r="F143" s="138">
        <v>1</v>
      </c>
      <c r="G143" s="140">
        <v>16.899999999999999</v>
      </c>
      <c r="H143" s="138">
        <v>4999</v>
      </c>
      <c r="M143" s="203">
        <v>142</v>
      </c>
      <c r="N143" s="204">
        <v>45172</v>
      </c>
      <c r="O143" s="203" t="s">
        <v>113</v>
      </c>
      <c r="P143" s="203" t="s">
        <v>4</v>
      </c>
      <c r="Q143" s="203" t="s">
        <v>84</v>
      </c>
      <c r="R143" s="203">
        <v>1</v>
      </c>
      <c r="S143" s="147">
        <v>18.100000000000001</v>
      </c>
      <c r="T143" s="203">
        <v>4783</v>
      </c>
    </row>
    <row r="144" spans="1:20" x14ac:dyDescent="0.25">
      <c r="A144" s="138">
        <v>38</v>
      </c>
      <c r="B144" s="139">
        <v>45203</v>
      </c>
      <c r="C144" s="138" t="s">
        <v>85</v>
      </c>
      <c r="D144" s="138" t="s">
        <v>90</v>
      </c>
      <c r="E144" s="138" t="s">
        <v>84</v>
      </c>
      <c r="F144" s="138">
        <v>1</v>
      </c>
      <c r="G144" s="140">
        <v>16.8</v>
      </c>
      <c r="H144" s="138">
        <v>5027</v>
      </c>
      <c r="M144" s="205">
        <v>143</v>
      </c>
      <c r="N144" s="206">
        <v>45172</v>
      </c>
      <c r="O144" s="205" t="s">
        <v>113</v>
      </c>
      <c r="P144" s="205" t="s">
        <v>9</v>
      </c>
      <c r="Q144" s="205" t="s">
        <v>84</v>
      </c>
      <c r="R144" s="205">
        <v>1</v>
      </c>
      <c r="S144" s="151">
        <v>15.6</v>
      </c>
      <c r="T144" s="205">
        <v>4794</v>
      </c>
    </row>
    <row r="145" spans="1:20" x14ac:dyDescent="0.25">
      <c r="A145" s="138">
        <v>39</v>
      </c>
      <c r="B145" s="139">
        <v>45203</v>
      </c>
      <c r="C145" s="138" t="s">
        <v>85</v>
      </c>
      <c r="D145" s="138" t="s">
        <v>86</v>
      </c>
      <c r="E145" s="138" t="s">
        <v>84</v>
      </c>
      <c r="F145" s="138">
        <v>1</v>
      </c>
      <c r="G145" s="140">
        <v>15.9</v>
      </c>
      <c r="H145" s="138">
        <v>5017</v>
      </c>
      <c r="M145" s="205">
        <v>144</v>
      </c>
      <c r="N145" s="206">
        <v>45172</v>
      </c>
      <c r="O145" s="205" t="s">
        <v>113</v>
      </c>
      <c r="P145" s="205" t="s">
        <v>9</v>
      </c>
      <c r="Q145" s="205" t="s">
        <v>84</v>
      </c>
      <c r="R145" s="205">
        <v>1</v>
      </c>
      <c r="S145" s="151">
        <v>15.5</v>
      </c>
      <c r="T145" s="205">
        <v>4754</v>
      </c>
    </row>
    <row r="146" spans="1:20" x14ac:dyDescent="0.25">
      <c r="A146" s="138">
        <v>40</v>
      </c>
      <c r="B146" s="139">
        <v>45203</v>
      </c>
      <c r="C146" s="138" t="s">
        <v>85</v>
      </c>
      <c r="D146" s="138" t="s">
        <v>90</v>
      </c>
      <c r="E146" s="138" t="s">
        <v>84</v>
      </c>
      <c r="F146" s="138">
        <v>1</v>
      </c>
      <c r="G146" s="140">
        <v>16</v>
      </c>
      <c r="H146" s="138">
        <v>5021</v>
      </c>
      <c r="M146" s="205">
        <v>145</v>
      </c>
      <c r="N146" s="206">
        <v>45172</v>
      </c>
      <c r="O146" s="205" t="s">
        <v>112</v>
      </c>
      <c r="P146" s="205" t="s">
        <v>14</v>
      </c>
      <c r="Q146" s="205" t="s">
        <v>84</v>
      </c>
      <c r="R146" s="205">
        <v>1</v>
      </c>
      <c r="S146" s="151">
        <v>15.6</v>
      </c>
      <c r="T146" s="205">
        <v>4793</v>
      </c>
    </row>
    <row r="147" spans="1:20" x14ac:dyDescent="0.25">
      <c r="A147" s="138">
        <v>41</v>
      </c>
      <c r="B147" s="139">
        <v>45203</v>
      </c>
      <c r="C147" s="138" t="s">
        <v>85</v>
      </c>
      <c r="D147" s="138" t="s">
        <v>90</v>
      </c>
      <c r="E147" s="138" t="s">
        <v>84</v>
      </c>
      <c r="F147" s="138">
        <v>1</v>
      </c>
      <c r="G147" s="140">
        <v>16.600000000000001</v>
      </c>
      <c r="H147" s="138">
        <v>5002</v>
      </c>
      <c r="M147" s="205">
        <v>146</v>
      </c>
      <c r="N147" s="206">
        <v>45172</v>
      </c>
      <c r="O147" s="205" t="s">
        <v>112</v>
      </c>
      <c r="P147" s="205" t="s">
        <v>14</v>
      </c>
      <c r="Q147" s="205" t="s">
        <v>84</v>
      </c>
      <c r="R147" s="205">
        <v>1</v>
      </c>
      <c r="S147" s="151">
        <v>15.9</v>
      </c>
      <c r="T147" s="205">
        <v>4779</v>
      </c>
    </row>
    <row r="148" spans="1:20" x14ac:dyDescent="0.25">
      <c r="A148" s="138">
        <v>42</v>
      </c>
      <c r="B148" s="139">
        <v>45203</v>
      </c>
      <c r="C148" s="138" t="s">
        <v>88</v>
      </c>
      <c r="D148" s="138" t="s">
        <v>101</v>
      </c>
      <c r="E148" s="138" t="s">
        <v>84</v>
      </c>
      <c r="F148" s="138">
        <v>1</v>
      </c>
      <c r="G148" s="140">
        <v>15.4</v>
      </c>
      <c r="H148" s="138">
        <v>4961</v>
      </c>
      <c r="M148" s="205">
        <v>147</v>
      </c>
      <c r="N148" s="206">
        <v>45172</v>
      </c>
      <c r="O148" s="205" t="s">
        <v>111</v>
      </c>
      <c r="P148" s="205" t="s">
        <v>114</v>
      </c>
      <c r="Q148" s="205" t="s">
        <v>84</v>
      </c>
      <c r="R148" s="205">
        <v>1</v>
      </c>
      <c r="S148" s="151">
        <v>16.3</v>
      </c>
      <c r="T148" s="205">
        <v>4797</v>
      </c>
    </row>
    <row r="149" spans="1:20" x14ac:dyDescent="0.25">
      <c r="A149" s="138">
        <v>43</v>
      </c>
      <c r="B149" s="139">
        <v>45203</v>
      </c>
      <c r="C149" s="138" t="s">
        <v>88</v>
      </c>
      <c r="D149" s="138" t="s">
        <v>101</v>
      </c>
      <c r="E149" s="138" t="s">
        <v>84</v>
      </c>
      <c r="F149" s="138">
        <v>1</v>
      </c>
      <c r="G149" s="140">
        <v>14.8</v>
      </c>
      <c r="H149" s="138">
        <v>5025</v>
      </c>
      <c r="M149" s="205">
        <v>148</v>
      </c>
      <c r="N149" s="206">
        <v>45172</v>
      </c>
      <c r="O149" s="205" t="s">
        <v>111</v>
      </c>
      <c r="P149" s="205" t="s">
        <v>8</v>
      </c>
      <c r="Q149" s="205" t="s">
        <v>84</v>
      </c>
      <c r="R149" s="205">
        <v>1</v>
      </c>
      <c r="S149" s="151">
        <v>16.600000000000001</v>
      </c>
      <c r="T149" s="205">
        <v>4782</v>
      </c>
    </row>
    <row r="150" spans="1:20" x14ac:dyDescent="0.25">
      <c r="A150" s="138">
        <v>44</v>
      </c>
      <c r="B150" s="139">
        <v>45203</v>
      </c>
      <c r="C150" s="138" t="s">
        <v>88</v>
      </c>
      <c r="D150" s="138" t="s">
        <v>102</v>
      </c>
      <c r="E150" s="138" t="s">
        <v>84</v>
      </c>
      <c r="F150" s="138">
        <v>1</v>
      </c>
      <c r="G150" s="140">
        <v>16.3</v>
      </c>
      <c r="H150" s="138">
        <v>5014</v>
      </c>
      <c r="M150" s="205">
        <v>149</v>
      </c>
      <c r="N150" s="206">
        <v>45172</v>
      </c>
      <c r="O150" s="205" t="s">
        <v>111</v>
      </c>
      <c r="P150" s="205" t="s">
        <v>8</v>
      </c>
      <c r="Q150" s="205" t="s">
        <v>84</v>
      </c>
      <c r="R150" s="205">
        <v>1</v>
      </c>
      <c r="S150" s="151">
        <v>16.2</v>
      </c>
      <c r="T150" s="205">
        <v>4786</v>
      </c>
    </row>
    <row r="151" spans="1:20" x14ac:dyDescent="0.25">
      <c r="A151" s="138">
        <v>45</v>
      </c>
      <c r="B151" s="139">
        <v>45203</v>
      </c>
      <c r="C151" s="138" t="s">
        <v>88</v>
      </c>
      <c r="D151" s="138" t="s">
        <v>102</v>
      </c>
      <c r="E151" s="138" t="s">
        <v>84</v>
      </c>
      <c r="F151" s="138">
        <v>1</v>
      </c>
      <c r="G151" s="140">
        <v>15.9</v>
      </c>
      <c r="H151" s="138">
        <v>4975</v>
      </c>
      <c r="M151" s="203">
        <v>150</v>
      </c>
      <c r="N151" s="204">
        <v>45172</v>
      </c>
      <c r="O151" s="203" t="s">
        <v>111</v>
      </c>
      <c r="P151" s="203" t="s">
        <v>116</v>
      </c>
      <c r="Q151" s="203" t="s">
        <v>84</v>
      </c>
      <c r="R151" s="203">
        <v>1</v>
      </c>
      <c r="S151" s="147">
        <v>17</v>
      </c>
      <c r="T151" s="203">
        <v>3209</v>
      </c>
    </row>
    <row r="152" spans="1:20" x14ac:dyDescent="0.25">
      <c r="A152" s="138">
        <v>46</v>
      </c>
      <c r="B152" s="139">
        <v>45203</v>
      </c>
      <c r="C152" s="138" t="s">
        <v>85</v>
      </c>
      <c r="D152" s="138" t="s">
        <v>86</v>
      </c>
      <c r="E152" s="138" t="s">
        <v>84</v>
      </c>
      <c r="F152" s="138">
        <v>1</v>
      </c>
      <c r="G152" s="140">
        <v>17.7</v>
      </c>
      <c r="H152" s="138">
        <v>5029</v>
      </c>
      <c r="M152" s="205">
        <v>151</v>
      </c>
      <c r="N152" s="206">
        <v>45172</v>
      </c>
      <c r="O152" s="205" t="s">
        <v>111</v>
      </c>
      <c r="P152" s="205" t="s">
        <v>116</v>
      </c>
      <c r="Q152" s="205" t="s">
        <v>84</v>
      </c>
      <c r="R152" s="205">
        <v>1</v>
      </c>
      <c r="S152" s="151">
        <v>17.5</v>
      </c>
      <c r="T152" s="205">
        <v>3206</v>
      </c>
    </row>
    <row r="153" spans="1:20" x14ac:dyDescent="0.25">
      <c r="A153" s="138">
        <v>47</v>
      </c>
      <c r="B153" s="139">
        <v>45203</v>
      </c>
      <c r="C153" s="138" t="s">
        <v>85</v>
      </c>
      <c r="D153" s="138" t="s">
        <v>86</v>
      </c>
      <c r="E153" s="138" t="s">
        <v>84</v>
      </c>
      <c r="F153" s="138">
        <v>1</v>
      </c>
      <c r="G153" s="140">
        <v>16.8</v>
      </c>
      <c r="H153" s="138">
        <v>5003</v>
      </c>
      <c r="M153" s="205">
        <v>152</v>
      </c>
      <c r="N153" s="206">
        <v>45172</v>
      </c>
      <c r="O153" s="205" t="s">
        <v>111</v>
      </c>
      <c r="P153" s="205" t="s">
        <v>116</v>
      </c>
      <c r="Q153" s="205" t="s">
        <v>84</v>
      </c>
      <c r="R153" s="205">
        <v>1</v>
      </c>
      <c r="S153" s="151">
        <v>16.5</v>
      </c>
      <c r="T153" s="205">
        <v>4791</v>
      </c>
    </row>
    <row r="154" spans="1:20" x14ac:dyDescent="0.25">
      <c r="A154" s="138">
        <v>48</v>
      </c>
      <c r="B154" s="139">
        <v>45203</v>
      </c>
      <c r="C154" s="138" t="s">
        <v>85</v>
      </c>
      <c r="D154" s="138" t="s">
        <v>92</v>
      </c>
      <c r="E154" s="138" t="s">
        <v>84</v>
      </c>
      <c r="F154" s="138">
        <v>1</v>
      </c>
      <c r="G154" s="140">
        <v>17.5</v>
      </c>
      <c r="H154" s="138">
        <v>5001</v>
      </c>
      <c r="M154" s="205">
        <v>153</v>
      </c>
      <c r="N154" s="206">
        <v>45172</v>
      </c>
      <c r="O154" s="205" t="s">
        <v>112</v>
      </c>
      <c r="P154" s="205" t="s">
        <v>13</v>
      </c>
      <c r="Q154" s="205" t="s">
        <v>84</v>
      </c>
      <c r="R154" s="205">
        <v>1</v>
      </c>
      <c r="S154" s="151">
        <v>12.6</v>
      </c>
      <c r="T154" s="205">
        <v>4770</v>
      </c>
    </row>
    <row r="155" spans="1:20" x14ac:dyDescent="0.25">
      <c r="A155" s="138">
        <v>49</v>
      </c>
      <c r="B155" s="139">
        <v>45203</v>
      </c>
      <c r="C155" s="138" t="s">
        <v>85</v>
      </c>
      <c r="D155" s="138" t="s">
        <v>87</v>
      </c>
      <c r="E155" s="138" t="s">
        <v>84</v>
      </c>
      <c r="F155" s="138">
        <v>1</v>
      </c>
      <c r="G155" s="140">
        <v>15.4</v>
      </c>
      <c r="H155" s="138">
        <v>5041</v>
      </c>
      <c r="M155" s="205">
        <v>154</v>
      </c>
      <c r="N155" s="206">
        <v>45172</v>
      </c>
      <c r="O155" s="205" t="s">
        <v>113</v>
      </c>
      <c r="P155" s="205" t="s">
        <v>17</v>
      </c>
      <c r="Q155" s="205" t="s">
        <v>84</v>
      </c>
      <c r="R155" s="205">
        <v>1</v>
      </c>
      <c r="S155" s="151">
        <v>16.8</v>
      </c>
      <c r="T155" s="205">
        <v>4767</v>
      </c>
    </row>
    <row r="156" spans="1:20" x14ac:dyDescent="0.25">
      <c r="A156" s="138">
        <v>50</v>
      </c>
      <c r="B156" s="139">
        <v>45203</v>
      </c>
      <c r="C156" s="138" t="s">
        <v>85</v>
      </c>
      <c r="D156" s="138" t="s">
        <v>87</v>
      </c>
      <c r="E156" s="138" t="s">
        <v>84</v>
      </c>
      <c r="F156" s="138">
        <v>1</v>
      </c>
      <c r="G156" s="140">
        <v>16.100000000000001</v>
      </c>
      <c r="H156" s="138">
        <v>4923</v>
      </c>
      <c r="M156" s="205">
        <v>155</v>
      </c>
      <c r="N156" s="206">
        <v>45172</v>
      </c>
      <c r="O156" s="205" t="s">
        <v>111</v>
      </c>
      <c r="P156" s="205" t="s">
        <v>6</v>
      </c>
      <c r="Q156" s="205" t="s">
        <v>84</v>
      </c>
      <c r="R156" s="205">
        <v>1</v>
      </c>
      <c r="S156" s="151">
        <v>16.899999999999999</v>
      </c>
      <c r="T156" s="205">
        <v>4788</v>
      </c>
    </row>
    <row r="157" spans="1:20" x14ac:dyDescent="0.25">
      <c r="A157" s="138">
        <v>51</v>
      </c>
      <c r="B157" s="139">
        <v>45203</v>
      </c>
      <c r="C157" s="138" t="s">
        <v>85</v>
      </c>
      <c r="D157" s="138" t="s">
        <v>87</v>
      </c>
      <c r="E157" s="138" t="s">
        <v>84</v>
      </c>
      <c r="F157" s="138">
        <v>1</v>
      </c>
      <c r="G157" s="140">
        <v>16.8</v>
      </c>
      <c r="H157" s="138">
        <v>5082</v>
      </c>
      <c r="M157" s="205">
        <v>156</v>
      </c>
      <c r="N157" s="206">
        <v>45172</v>
      </c>
      <c r="O157" s="205" t="s">
        <v>112</v>
      </c>
      <c r="P157" s="205" t="s">
        <v>14</v>
      </c>
      <c r="Q157" s="205" t="s">
        <v>84</v>
      </c>
      <c r="R157" s="205">
        <v>1</v>
      </c>
      <c r="S157" s="151">
        <v>17.100000000000001</v>
      </c>
      <c r="T157" s="205">
        <v>4795</v>
      </c>
    </row>
    <row r="158" spans="1:20" x14ac:dyDescent="0.25">
      <c r="A158" s="138">
        <v>52</v>
      </c>
      <c r="B158" s="139">
        <v>45203</v>
      </c>
      <c r="C158" s="138" t="s">
        <v>85</v>
      </c>
      <c r="D158" s="138" t="s">
        <v>90</v>
      </c>
      <c r="E158" s="138" t="s">
        <v>84</v>
      </c>
      <c r="F158" s="138">
        <v>1</v>
      </c>
      <c r="G158" s="140">
        <v>14.7</v>
      </c>
      <c r="H158" s="138">
        <v>5034</v>
      </c>
      <c r="M158" s="205">
        <v>157</v>
      </c>
      <c r="N158" s="206">
        <v>45173</v>
      </c>
      <c r="O158" s="205" t="s">
        <v>112</v>
      </c>
      <c r="P158" s="205" t="s">
        <v>2</v>
      </c>
      <c r="Q158" s="205" t="s">
        <v>84</v>
      </c>
      <c r="R158" s="205">
        <v>1</v>
      </c>
      <c r="S158" s="151">
        <v>17.2</v>
      </c>
      <c r="T158" s="205">
        <v>3034</v>
      </c>
    </row>
    <row r="159" spans="1:20" x14ac:dyDescent="0.25">
      <c r="A159" s="138">
        <v>53</v>
      </c>
      <c r="B159" s="139">
        <v>45203</v>
      </c>
      <c r="C159" s="138" t="s">
        <v>85</v>
      </c>
      <c r="D159" s="138" t="s">
        <v>90</v>
      </c>
      <c r="E159" s="138" t="s">
        <v>84</v>
      </c>
      <c r="F159" s="138">
        <v>1</v>
      </c>
      <c r="G159" s="140">
        <v>14.5</v>
      </c>
      <c r="H159" s="138">
        <v>4926</v>
      </c>
      <c r="M159" s="205">
        <v>158</v>
      </c>
      <c r="N159" s="206">
        <v>45173</v>
      </c>
      <c r="O159" s="205" t="s">
        <v>112</v>
      </c>
      <c r="P159" s="205" t="s">
        <v>2</v>
      </c>
      <c r="Q159" s="205" t="s">
        <v>84</v>
      </c>
      <c r="R159" s="205">
        <v>1</v>
      </c>
      <c r="S159" s="151">
        <v>15.5</v>
      </c>
      <c r="T159" s="205">
        <v>3180</v>
      </c>
    </row>
    <row r="160" spans="1:20" x14ac:dyDescent="0.25">
      <c r="A160" s="138">
        <v>54</v>
      </c>
      <c r="B160" s="139">
        <v>45203</v>
      </c>
      <c r="C160" s="138" t="s">
        <v>85</v>
      </c>
      <c r="D160" s="138" t="s">
        <v>92</v>
      </c>
      <c r="E160" s="138" t="s">
        <v>84</v>
      </c>
      <c r="F160" s="138">
        <v>1</v>
      </c>
      <c r="G160" s="140">
        <v>15.9</v>
      </c>
      <c r="H160" s="138">
        <v>4952</v>
      </c>
      <c r="M160" s="205">
        <v>159</v>
      </c>
      <c r="N160" s="206">
        <v>45173</v>
      </c>
      <c r="O160" s="205" t="s">
        <v>112</v>
      </c>
      <c r="P160" s="205" t="s">
        <v>2</v>
      </c>
      <c r="Q160" s="205" t="s">
        <v>84</v>
      </c>
      <c r="R160" s="205">
        <v>1</v>
      </c>
      <c r="S160" s="151">
        <v>16</v>
      </c>
      <c r="T160" s="205">
        <v>4395</v>
      </c>
    </row>
    <row r="161" spans="1:20" x14ac:dyDescent="0.25">
      <c r="A161" s="138">
        <v>55</v>
      </c>
      <c r="B161" s="139">
        <v>45203</v>
      </c>
      <c r="C161" s="138" t="s">
        <v>88</v>
      </c>
      <c r="D161" s="138" t="s">
        <v>89</v>
      </c>
      <c r="E161" s="138" t="s">
        <v>84</v>
      </c>
      <c r="F161" s="138">
        <v>1</v>
      </c>
      <c r="G161" s="140">
        <v>16.899999999999999</v>
      </c>
      <c r="H161" s="138">
        <v>5044</v>
      </c>
      <c r="M161" s="205">
        <v>160</v>
      </c>
      <c r="N161" s="206">
        <v>45173</v>
      </c>
      <c r="O161" s="205" t="s">
        <v>112</v>
      </c>
      <c r="P161" s="205" t="s">
        <v>3</v>
      </c>
      <c r="Q161" s="205" t="s">
        <v>84</v>
      </c>
      <c r="R161" s="205">
        <v>1</v>
      </c>
      <c r="S161" s="151">
        <v>16.399999999999999</v>
      </c>
      <c r="T161" s="205">
        <v>4812</v>
      </c>
    </row>
    <row r="162" spans="1:20" x14ac:dyDescent="0.25">
      <c r="A162" s="138">
        <v>56</v>
      </c>
      <c r="B162" s="139">
        <v>45203</v>
      </c>
      <c r="C162" s="138" t="s">
        <v>88</v>
      </c>
      <c r="D162" s="138" t="s">
        <v>89</v>
      </c>
      <c r="E162" s="138" t="s">
        <v>84</v>
      </c>
      <c r="F162" s="138">
        <v>1</v>
      </c>
      <c r="G162" s="140">
        <v>16</v>
      </c>
      <c r="H162" s="138">
        <v>4932</v>
      </c>
      <c r="M162" s="205">
        <v>161</v>
      </c>
      <c r="N162" s="206">
        <v>45173</v>
      </c>
      <c r="O162" s="205" t="s">
        <v>111</v>
      </c>
      <c r="P162" s="205" t="s">
        <v>19</v>
      </c>
      <c r="Q162" s="205" t="s">
        <v>84</v>
      </c>
      <c r="R162" s="205">
        <v>1</v>
      </c>
      <c r="S162" s="151">
        <v>15.7</v>
      </c>
      <c r="T162" s="205">
        <v>4009</v>
      </c>
    </row>
    <row r="163" spans="1:20" x14ac:dyDescent="0.25">
      <c r="A163" s="138">
        <v>57</v>
      </c>
      <c r="B163" s="139">
        <v>45204</v>
      </c>
      <c r="C163" s="138" t="s">
        <v>88</v>
      </c>
      <c r="D163" s="138" t="s">
        <v>99</v>
      </c>
      <c r="E163" s="138" t="s">
        <v>84</v>
      </c>
      <c r="F163" s="138">
        <v>1</v>
      </c>
      <c r="G163" s="140">
        <v>17</v>
      </c>
      <c r="H163" s="138">
        <v>5075</v>
      </c>
      <c r="M163" s="205">
        <v>162</v>
      </c>
      <c r="N163" s="206">
        <v>45173</v>
      </c>
      <c r="O163" s="205" t="s">
        <v>111</v>
      </c>
      <c r="P163" s="205" t="s">
        <v>114</v>
      </c>
      <c r="Q163" s="205" t="s">
        <v>84</v>
      </c>
      <c r="R163" s="205">
        <v>1</v>
      </c>
      <c r="S163" s="151">
        <v>15.7</v>
      </c>
      <c r="T163" s="205">
        <v>4246</v>
      </c>
    </row>
    <row r="164" spans="1:20" x14ac:dyDescent="0.25">
      <c r="A164" s="138">
        <v>58</v>
      </c>
      <c r="B164" s="139">
        <v>45204</v>
      </c>
      <c r="C164" s="138" t="s">
        <v>85</v>
      </c>
      <c r="D164" s="138" t="s">
        <v>87</v>
      </c>
      <c r="E164" s="138" t="s">
        <v>84</v>
      </c>
      <c r="F164" s="138">
        <v>1</v>
      </c>
      <c r="G164" s="140">
        <v>18.100000000000001</v>
      </c>
      <c r="H164" s="138">
        <v>5084</v>
      </c>
      <c r="M164" s="205">
        <v>163</v>
      </c>
      <c r="N164" s="206">
        <v>45173</v>
      </c>
      <c r="O164" s="205" t="s">
        <v>111</v>
      </c>
      <c r="P164" s="205" t="s">
        <v>24</v>
      </c>
      <c r="Q164" s="205" t="s">
        <v>84</v>
      </c>
      <c r="R164" s="205">
        <v>1</v>
      </c>
      <c r="S164" s="151">
        <v>15.7</v>
      </c>
      <c r="T164" s="205">
        <v>4385</v>
      </c>
    </row>
    <row r="165" spans="1:20" x14ac:dyDescent="0.25">
      <c r="A165" s="138">
        <v>59</v>
      </c>
      <c r="B165" s="139">
        <v>45204</v>
      </c>
      <c r="C165" s="138" t="s">
        <v>85</v>
      </c>
      <c r="D165" s="138" t="s">
        <v>87</v>
      </c>
      <c r="E165" s="138" t="s">
        <v>84</v>
      </c>
      <c r="F165" s="138">
        <v>1</v>
      </c>
      <c r="G165" s="140">
        <v>16.5</v>
      </c>
      <c r="H165" s="138">
        <v>5037</v>
      </c>
      <c r="M165" s="205">
        <v>164</v>
      </c>
      <c r="N165" s="206">
        <v>45173</v>
      </c>
      <c r="O165" s="205" t="s">
        <v>111</v>
      </c>
      <c r="P165" s="205" t="s">
        <v>24</v>
      </c>
      <c r="Q165" s="205" t="s">
        <v>84</v>
      </c>
      <c r="R165" s="205">
        <v>1</v>
      </c>
      <c r="S165" s="151">
        <v>16.8</v>
      </c>
      <c r="T165" s="205">
        <v>4803</v>
      </c>
    </row>
    <row r="166" spans="1:20" x14ac:dyDescent="0.25">
      <c r="A166" s="138">
        <v>60</v>
      </c>
      <c r="B166" s="139">
        <v>45204</v>
      </c>
      <c r="C166" s="138" t="s">
        <v>85</v>
      </c>
      <c r="D166" s="138" t="s">
        <v>87</v>
      </c>
      <c r="E166" s="138" t="s">
        <v>84</v>
      </c>
      <c r="F166" s="138">
        <v>1</v>
      </c>
      <c r="G166" s="140">
        <v>16.8</v>
      </c>
      <c r="H166" s="138">
        <v>5053</v>
      </c>
      <c r="M166" s="205">
        <v>165</v>
      </c>
      <c r="N166" s="206">
        <v>45173</v>
      </c>
      <c r="O166" s="205" t="s">
        <v>112</v>
      </c>
      <c r="P166" s="205" t="s">
        <v>3</v>
      </c>
      <c r="Q166" s="205" t="s">
        <v>84</v>
      </c>
      <c r="R166" s="205">
        <v>1</v>
      </c>
      <c r="S166" s="151">
        <v>15.4</v>
      </c>
      <c r="T166" s="205">
        <v>4807</v>
      </c>
    </row>
    <row r="167" spans="1:20" x14ac:dyDescent="0.25">
      <c r="A167" s="138">
        <v>61</v>
      </c>
      <c r="B167" s="139">
        <v>45204</v>
      </c>
      <c r="C167" s="138" t="s">
        <v>88</v>
      </c>
      <c r="D167" s="138" t="s">
        <v>89</v>
      </c>
      <c r="E167" s="138" t="s">
        <v>84</v>
      </c>
      <c r="F167" s="138">
        <v>1</v>
      </c>
      <c r="G167" s="140">
        <v>15.9</v>
      </c>
      <c r="H167" s="138">
        <v>5046</v>
      </c>
      <c r="M167" s="205">
        <v>166</v>
      </c>
      <c r="N167" s="206">
        <v>45173</v>
      </c>
      <c r="O167" s="205" t="s">
        <v>111</v>
      </c>
      <c r="P167" s="205" t="s">
        <v>24</v>
      </c>
      <c r="Q167" s="205" t="s">
        <v>84</v>
      </c>
      <c r="R167" s="205">
        <v>1</v>
      </c>
      <c r="S167" s="151">
        <v>16.8</v>
      </c>
      <c r="T167" s="205">
        <v>3240</v>
      </c>
    </row>
    <row r="168" spans="1:20" x14ac:dyDescent="0.25">
      <c r="A168" s="138">
        <v>62</v>
      </c>
      <c r="B168" s="139">
        <v>45204</v>
      </c>
      <c r="C168" s="138" t="s">
        <v>88</v>
      </c>
      <c r="D168" s="138" t="s">
        <v>89</v>
      </c>
      <c r="E168" s="138" t="s">
        <v>84</v>
      </c>
      <c r="F168" s="138">
        <v>1</v>
      </c>
      <c r="G168" s="140">
        <v>16.2</v>
      </c>
      <c r="H168" s="138">
        <v>5071</v>
      </c>
      <c r="M168" s="205">
        <v>167</v>
      </c>
      <c r="N168" s="206">
        <v>45173</v>
      </c>
      <c r="O168" s="205" t="s">
        <v>113</v>
      </c>
      <c r="P168" s="205" t="s">
        <v>17</v>
      </c>
      <c r="Q168" s="205" t="s">
        <v>84</v>
      </c>
      <c r="R168" s="205">
        <v>1</v>
      </c>
      <c r="S168" s="151">
        <v>14.9</v>
      </c>
      <c r="T168" s="205">
        <v>4800</v>
      </c>
    </row>
    <row r="169" spans="1:20" x14ac:dyDescent="0.25">
      <c r="A169" s="138">
        <v>63</v>
      </c>
      <c r="B169" s="139">
        <v>45204</v>
      </c>
      <c r="C169" s="138" t="s">
        <v>85</v>
      </c>
      <c r="D169" s="138" t="s">
        <v>92</v>
      </c>
      <c r="E169" s="138" t="s">
        <v>84</v>
      </c>
      <c r="F169" s="138">
        <v>1</v>
      </c>
      <c r="G169" s="140">
        <v>15.3</v>
      </c>
      <c r="H169" s="138">
        <v>5022</v>
      </c>
      <c r="M169" s="205">
        <v>168</v>
      </c>
      <c r="N169" s="206">
        <v>45173</v>
      </c>
      <c r="O169" s="205" t="s">
        <v>111</v>
      </c>
      <c r="P169" s="205" t="s">
        <v>8</v>
      </c>
      <c r="Q169" s="205" t="s">
        <v>84</v>
      </c>
      <c r="R169" s="205">
        <v>1</v>
      </c>
      <c r="S169" s="151">
        <v>14.6</v>
      </c>
      <c r="T169" s="205">
        <v>3244</v>
      </c>
    </row>
    <row r="170" spans="1:20" x14ac:dyDescent="0.25">
      <c r="A170" s="138">
        <v>64</v>
      </c>
      <c r="B170" s="139">
        <v>45204</v>
      </c>
      <c r="C170" s="138" t="s">
        <v>85</v>
      </c>
      <c r="D170" s="138" t="s">
        <v>92</v>
      </c>
      <c r="E170" s="138" t="s">
        <v>84</v>
      </c>
      <c r="F170" s="138">
        <v>1</v>
      </c>
      <c r="G170" s="140">
        <v>17.8</v>
      </c>
      <c r="H170" s="138">
        <v>5056</v>
      </c>
      <c r="M170" s="205">
        <v>169</v>
      </c>
      <c r="N170" s="206">
        <v>45173</v>
      </c>
      <c r="O170" s="205" t="s">
        <v>111</v>
      </c>
      <c r="P170" s="205" t="s">
        <v>8</v>
      </c>
      <c r="Q170" s="205" t="s">
        <v>84</v>
      </c>
      <c r="R170" s="205">
        <v>1</v>
      </c>
      <c r="S170" s="151">
        <v>15.9</v>
      </c>
      <c r="T170" s="205">
        <v>3242</v>
      </c>
    </row>
    <row r="171" spans="1:20" x14ac:dyDescent="0.25">
      <c r="A171" s="138">
        <v>65</v>
      </c>
      <c r="B171" s="139">
        <v>45204</v>
      </c>
      <c r="C171" s="138" t="s">
        <v>85</v>
      </c>
      <c r="D171" s="138" t="s">
        <v>92</v>
      </c>
      <c r="E171" s="138" t="s">
        <v>84</v>
      </c>
      <c r="F171" s="138">
        <v>1</v>
      </c>
      <c r="G171" s="140">
        <v>16.3</v>
      </c>
      <c r="H171" s="138">
        <v>5089</v>
      </c>
      <c r="M171" s="205">
        <v>170</v>
      </c>
      <c r="N171" s="206">
        <v>45173</v>
      </c>
      <c r="O171" s="205" t="s">
        <v>111</v>
      </c>
      <c r="P171" s="205" t="s">
        <v>6</v>
      </c>
      <c r="Q171" s="205" t="s">
        <v>84</v>
      </c>
      <c r="R171" s="205">
        <v>1</v>
      </c>
      <c r="S171" s="151">
        <v>16.399999999999999</v>
      </c>
      <c r="T171" s="205">
        <v>4809</v>
      </c>
    </row>
    <row r="172" spans="1:20" x14ac:dyDescent="0.25">
      <c r="A172" s="138">
        <v>66</v>
      </c>
      <c r="B172" s="139">
        <v>45204</v>
      </c>
      <c r="C172" s="138" t="s">
        <v>88</v>
      </c>
      <c r="D172" s="138" t="s">
        <v>100</v>
      </c>
      <c r="E172" s="138" t="s">
        <v>84</v>
      </c>
      <c r="F172" s="138">
        <v>1</v>
      </c>
      <c r="G172" s="140">
        <v>16.100000000000001</v>
      </c>
      <c r="H172" s="138">
        <v>5031</v>
      </c>
      <c r="M172" s="205">
        <v>171</v>
      </c>
      <c r="N172" s="206">
        <v>45173</v>
      </c>
      <c r="O172" s="205" t="s">
        <v>111</v>
      </c>
      <c r="P172" s="205" t="s">
        <v>116</v>
      </c>
      <c r="Q172" s="205" t="s">
        <v>84</v>
      </c>
      <c r="R172" s="205">
        <v>1</v>
      </c>
      <c r="S172" s="151">
        <v>16.100000000000001</v>
      </c>
      <c r="T172" s="205">
        <v>4792</v>
      </c>
    </row>
    <row r="173" spans="1:20" x14ac:dyDescent="0.25">
      <c r="A173" s="138">
        <v>67</v>
      </c>
      <c r="B173" s="139">
        <v>45204</v>
      </c>
      <c r="C173" s="138" t="s">
        <v>85</v>
      </c>
      <c r="D173" s="138" t="s">
        <v>92</v>
      </c>
      <c r="E173" s="138" t="s">
        <v>84</v>
      </c>
      <c r="F173" s="138">
        <v>1</v>
      </c>
      <c r="G173" s="140">
        <v>17.5</v>
      </c>
      <c r="H173" s="138">
        <v>5077</v>
      </c>
      <c r="M173" s="205">
        <v>172</v>
      </c>
      <c r="N173" s="206">
        <v>45173</v>
      </c>
      <c r="O173" s="205" t="s">
        <v>111</v>
      </c>
      <c r="P173" s="205" t="s">
        <v>116</v>
      </c>
      <c r="Q173" s="205" t="s">
        <v>84</v>
      </c>
      <c r="R173" s="205">
        <v>1</v>
      </c>
      <c r="S173" s="151">
        <v>15</v>
      </c>
      <c r="T173" s="205">
        <v>4808</v>
      </c>
    </row>
    <row r="174" spans="1:20" x14ac:dyDescent="0.25">
      <c r="A174" s="138">
        <v>68</v>
      </c>
      <c r="B174" s="139">
        <v>45204</v>
      </c>
      <c r="C174" s="138" t="s">
        <v>88</v>
      </c>
      <c r="D174" s="138" t="s">
        <v>100</v>
      </c>
      <c r="E174" s="138" t="s">
        <v>84</v>
      </c>
      <c r="F174" s="138">
        <v>1</v>
      </c>
      <c r="G174" s="140">
        <v>16.100000000000001</v>
      </c>
      <c r="H174" s="138">
        <v>5042</v>
      </c>
      <c r="M174" s="205">
        <v>173</v>
      </c>
      <c r="N174" s="206">
        <v>45173</v>
      </c>
      <c r="O174" s="205" t="s">
        <v>111</v>
      </c>
      <c r="P174" s="205" t="s">
        <v>116</v>
      </c>
      <c r="Q174" s="205" t="s">
        <v>84</v>
      </c>
      <c r="R174" s="205">
        <v>1</v>
      </c>
      <c r="S174" s="151">
        <v>16.3</v>
      </c>
      <c r="T174" s="205">
        <v>3250</v>
      </c>
    </row>
    <row r="175" spans="1:20" x14ac:dyDescent="0.25">
      <c r="A175" s="138">
        <v>69</v>
      </c>
      <c r="B175" s="139">
        <v>45204</v>
      </c>
      <c r="C175" s="138" t="s">
        <v>88</v>
      </c>
      <c r="D175" s="138" t="s">
        <v>102</v>
      </c>
      <c r="E175" s="138" t="s">
        <v>84</v>
      </c>
      <c r="F175" s="138">
        <v>1</v>
      </c>
      <c r="G175" s="140">
        <v>16.8</v>
      </c>
      <c r="H175" s="138">
        <v>5039</v>
      </c>
      <c r="M175" s="205">
        <v>174</v>
      </c>
      <c r="N175" s="206">
        <v>45173</v>
      </c>
      <c r="O175" s="205" t="s">
        <v>112</v>
      </c>
      <c r="P175" s="205" t="s">
        <v>13</v>
      </c>
      <c r="Q175" s="205" t="s">
        <v>84</v>
      </c>
      <c r="R175" s="205">
        <v>1</v>
      </c>
      <c r="S175" s="151">
        <v>15</v>
      </c>
      <c r="T175" s="205">
        <v>4816</v>
      </c>
    </row>
    <row r="176" spans="1:20" x14ac:dyDescent="0.25">
      <c r="A176" s="138">
        <v>70</v>
      </c>
      <c r="B176" s="139">
        <v>45204</v>
      </c>
      <c r="C176" s="138" t="s">
        <v>88</v>
      </c>
      <c r="D176" s="138" t="s">
        <v>102</v>
      </c>
      <c r="E176" s="138" t="s">
        <v>84</v>
      </c>
      <c r="F176" s="138">
        <v>1</v>
      </c>
      <c r="G176" s="140">
        <v>16.3</v>
      </c>
      <c r="H176" s="138">
        <v>5051</v>
      </c>
      <c r="M176" s="205">
        <v>175</v>
      </c>
      <c r="N176" s="206">
        <v>45173</v>
      </c>
      <c r="O176" s="205" t="s">
        <v>112</v>
      </c>
      <c r="P176" s="205" t="s">
        <v>13</v>
      </c>
      <c r="Q176" s="205" t="s">
        <v>84</v>
      </c>
      <c r="R176" s="205">
        <v>1</v>
      </c>
      <c r="S176" s="151">
        <v>15.8</v>
      </c>
      <c r="T176" s="205">
        <v>4784</v>
      </c>
    </row>
    <row r="177" spans="1:20" x14ac:dyDescent="0.25">
      <c r="A177" s="138">
        <v>71</v>
      </c>
      <c r="B177" s="139">
        <v>45204</v>
      </c>
      <c r="C177" s="138" t="s">
        <v>85</v>
      </c>
      <c r="D177" s="138" t="s">
        <v>90</v>
      </c>
      <c r="E177" s="138" t="s">
        <v>84</v>
      </c>
      <c r="F177" s="138">
        <v>1</v>
      </c>
      <c r="G177" s="140">
        <v>16.8</v>
      </c>
      <c r="H177" s="138">
        <v>5050</v>
      </c>
      <c r="M177" s="205">
        <v>176</v>
      </c>
      <c r="N177" s="206">
        <v>45173</v>
      </c>
      <c r="O177" s="205" t="s">
        <v>111</v>
      </c>
      <c r="P177" s="205" t="s">
        <v>19</v>
      </c>
      <c r="Q177" s="205" t="s">
        <v>84</v>
      </c>
      <c r="R177" s="205">
        <v>1</v>
      </c>
      <c r="S177" s="151">
        <v>16.2</v>
      </c>
      <c r="T177" s="205">
        <v>4806</v>
      </c>
    </row>
    <row r="178" spans="1:20" x14ac:dyDescent="0.25">
      <c r="A178" s="138">
        <v>72</v>
      </c>
      <c r="B178" s="139">
        <v>45204</v>
      </c>
      <c r="C178" s="138" t="s">
        <v>85</v>
      </c>
      <c r="D178" s="138" t="s">
        <v>96</v>
      </c>
      <c r="E178" s="138" t="s">
        <v>84</v>
      </c>
      <c r="F178" s="138">
        <v>1</v>
      </c>
      <c r="G178" s="140">
        <v>17.2</v>
      </c>
      <c r="H178" s="138">
        <v>5085</v>
      </c>
      <c r="M178" s="205">
        <v>177</v>
      </c>
      <c r="N178" s="206">
        <v>45173</v>
      </c>
      <c r="O178" s="205" t="s">
        <v>111</v>
      </c>
      <c r="P178" s="207" t="s">
        <v>114</v>
      </c>
      <c r="Q178" s="205" t="s">
        <v>84</v>
      </c>
      <c r="R178" s="205">
        <v>1</v>
      </c>
      <c r="S178" s="151">
        <v>16.5</v>
      </c>
      <c r="T178" s="205">
        <v>3241</v>
      </c>
    </row>
    <row r="179" spans="1:20" x14ac:dyDescent="0.25">
      <c r="A179" s="138">
        <v>73</v>
      </c>
      <c r="B179" s="139">
        <v>45204</v>
      </c>
      <c r="C179" s="138" t="s">
        <v>85</v>
      </c>
      <c r="D179" s="138" t="s">
        <v>96</v>
      </c>
      <c r="E179" s="138" t="s">
        <v>84</v>
      </c>
      <c r="F179" s="138">
        <v>1</v>
      </c>
      <c r="G179" s="140">
        <v>16.899999999999999</v>
      </c>
      <c r="H179" s="138">
        <v>5054</v>
      </c>
      <c r="M179" s="205">
        <v>178</v>
      </c>
      <c r="N179" s="206">
        <v>45173</v>
      </c>
      <c r="O179" s="205" t="s">
        <v>111</v>
      </c>
      <c r="P179" s="205" t="s">
        <v>114</v>
      </c>
      <c r="Q179" s="205" t="s">
        <v>84</v>
      </c>
      <c r="R179" s="205">
        <v>1</v>
      </c>
      <c r="S179" s="151">
        <v>16.600000000000001</v>
      </c>
      <c r="T179" s="205">
        <v>4789</v>
      </c>
    </row>
    <row r="180" spans="1:20" x14ac:dyDescent="0.25">
      <c r="A180" s="138">
        <v>74</v>
      </c>
      <c r="B180" s="139">
        <v>45204</v>
      </c>
      <c r="C180" s="138" t="s">
        <v>85</v>
      </c>
      <c r="D180" s="138" t="s">
        <v>97</v>
      </c>
      <c r="E180" s="138" t="s">
        <v>84</v>
      </c>
      <c r="F180" s="138">
        <v>1</v>
      </c>
      <c r="G180" s="140">
        <v>17.5</v>
      </c>
      <c r="H180" s="138">
        <v>5043</v>
      </c>
      <c r="M180" s="205">
        <v>179</v>
      </c>
      <c r="N180" s="206">
        <v>45173</v>
      </c>
      <c r="O180" s="205" t="s">
        <v>111</v>
      </c>
      <c r="P180" s="205" t="s">
        <v>114</v>
      </c>
      <c r="Q180" s="205" t="s">
        <v>84</v>
      </c>
      <c r="R180" s="205">
        <v>1</v>
      </c>
      <c r="S180" s="151">
        <v>13.7</v>
      </c>
      <c r="T180" s="205">
        <v>4664</v>
      </c>
    </row>
    <row r="181" spans="1:20" x14ac:dyDescent="0.25">
      <c r="A181" s="138">
        <v>75</v>
      </c>
      <c r="B181" s="139">
        <v>45204</v>
      </c>
      <c r="C181" s="138" t="s">
        <v>85</v>
      </c>
      <c r="D181" s="138" t="s">
        <v>97</v>
      </c>
      <c r="E181" s="138" t="s">
        <v>84</v>
      </c>
      <c r="F181" s="138">
        <v>1</v>
      </c>
      <c r="G181" s="140">
        <v>16.7</v>
      </c>
      <c r="H181" s="138">
        <v>5063</v>
      </c>
      <c r="M181" s="153">
        <v>1</v>
      </c>
      <c r="N181" s="154">
        <v>45167</v>
      </c>
      <c r="O181" s="153" t="s">
        <v>82</v>
      </c>
      <c r="P181" s="153" t="s">
        <v>83</v>
      </c>
      <c r="Q181" s="153" t="s">
        <v>84</v>
      </c>
      <c r="R181" s="153">
        <v>1</v>
      </c>
      <c r="S181" s="155">
        <v>13.8</v>
      </c>
      <c r="T181" s="153">
        <v>3954</v>
      </c>
    </row>
    <row r="182" spans="1:20" x14ac:dyDescent="0.25">
      <c r="A182" s="138">
        <v>76</v>
      </c>
      <c r="B182" s="139">
        <v>45204</v>
      </c>
      <c r="C182" s="138" t="s">
        <v>88</v>
      </c>
      <c r="D182" s="138" t="s">
        <v>93</v>
      </c>
      <c r="E182" s="138" t="s">
        <v>84</v>
      </c>
      <c r="F182" s="138">
        <v>1</v>
      </c>
      <c r="G182" s="140">
        <v>15.3</v>
      </c>
      <c r="H182" s="138">
        <v>5033</v>
      </c>
      <c r="M182" s="153">
        <v>2</v>
      </c>
      <c r="N182" s="154">
        <v>45167</v>
      </c>
      <c r="O182" s="153" t="s">
        <v>82</v>
      </c>
      <c r="P182" s="153" t="s">
        <v>83</v>
      </c>
      <c r="Q182" s="153" t="s">
        <v>84</v>
      </c>
      <c r="R182" s="153">
        <v>1</v>
      </c>
      <c r="S182" s="155">
        <v>12.6</v>
      </c>
      <c r="T182" s="153">
        <v>4148</v>
      </c>
    </row>
    <row r="183" spans="1:20" x14ac:dyDescent="0.25">
      <c r="A183" s="138">
        <v>77</v>
      </c>
      <c r="B183" s="139">
        <v>45204</v>
      </c>
      <c r="C183" s="138" t="s">
        <v>88</v>
      </c>
      <c r="D183" s="138" t="s">
        <v>91</v>
      </c>
      <c r="E183" s="138" t="s">
        <v>84</v>
      </c>
      <c r="F183" s="138">
        <v>1</v>
      </c>
      <c r="G183" s="140">
        <v>15.3</v>
      </c>
      <c r="H183" s="138">
        <v>5045</v>
      </c>
      <c r="M183" s="153">
        <v>3</v>
      </c>
      <c r="N183" s="154">
        <v>45167</v>
      </c>
      <c r="O183" s="153" t="s">
        <v>82</v>
      </c>
      <c r="P183" s="153" t="s">
        <v>83</v>
      </c>
      <c r="Q183" s="153" t="s">
        <v>84</v>
      </c>
      <c r="R183" s="153">
        <v>1</v>
      </c>
      <c r="S183" s="155">
        <v>13.6</v>
      </c>
      <c r="T183" s="153">
        <v>3989</v>
      </c>
    </row>
    <row r="184" spans="1:20" x14ac:dyDescent="0.25">
      <c r="A184" s="138">
        <v>78</v>
      </c>
      <c r="B184" s="139">
        <v>45204</v>
      </c>
      <c r="C184" s="138" t="s">
        <v>88</v>
      </c>
      <c r="D184" s="138" t="s">
        <v>93</v>
      </c>
      <c r="E184" s="138" t="s">
        <v>84</v>
      </c>
      <c r="F184" s="138">
        <v>1</v>
      </c>
      <c r="G184" s="140">
        <v>16.2</v>
      </c>
      <c r="H184" s="138">
        <v>5074</v>
      </c>
      <c r="M184" s="153">
        <v>4</v>
      </c>
      <c r="N184" s="154">
        <v>45187</v>
      </c>
      <c r="O184" s="153" t="s">
        <v>85</v>
      </c>
      <c r="P184" s="153" t="s">
        <v>86</v>
      </c>
      <c r="Q184" s="153" t="s">
        <v>84</v>
      </c>
      <c r="R184" s="153">
        <v>1</v>
      </c>
      <c r="S184" s="155">
        <v>15.5</v>
      </c>
      <c r="T184" s="153">
        <v>3436</v>
      </c>
    </row>
    <row r="185" spans="1:20" x14ac:dyDescent="0.25">
      <c r="A185" s="138">
        <v>79</v>
      </c>
      <c r="B185" s="139">
        <v>45204</v>
      </c>
      <c r="C185" s="138" t="s">
        <v>88</v>
      </c>
      <c r="D185" s="138" t="s">
        <v>93</v>
      </c>
      <c r="E185" s="138" t="s">
        <v>84</v>
      </c>
      <c r="F185" s="138">
        <v>1</v>
      </c>
      <c r="G185" s="140">
        <v>16.100000000000001</v>
      </c>
      <c r="H185" s="138">
        <v>5088</v>
      </c>
      <c r="M185" s="153">
        <v>5</v>
      </c>
      <c r="N185" s="154">
        <v>45187</v>
      </c>
      <c r="O185" s="153" t="s">
        <v>85</v>
      </c>
      <c r="P185" s="153" t="s">
        <v>87</v>
      </c>
      <c r="Q185" s="153" t="s">
        <v>84</v>
      </c>
      <c r="R185" s="153">
        <v>1</v>
      </c>
      <c r="S185" s="155">
        <v>16.899999999999999</v>
      </c>
      <c r="T185" s="153">
        <v>4846</v>
      </c>
    </row>
    <row r="186" spans="1:20" x14ac:dyDescent="0.25">
      <c r="A186" s="138">
        <v>80</v>
      </c>
      <c r="B186" s="139">
        <v>45204</v>
      </c>
      <c r="C186" s="138" t="s">
        <v>88</v>
      </c>
      <c r="D186" s="138" t="s">
        <v>91</v>
      </c>
      <c r="E186" s="138" t="s">
        <v>84</v>
      </c>
      <c r="F186" s="138">
        <v>1</v>
      </c>
      <c r="G186" s="140">
        <v>16</v>
      </c>
      <c r="H186" s="138">
        <v>5060</v>
      </c>
      <c r="M186" s="153">
        <v>6</v>
      </c>
      <c r="N186" s="154">
        <v>45187</v>
      </c>
      <c r="O186" s="153" t="s">
        <v>85</v>
      </c>
      <c r="P186" s="153" t="s">
        <v>87</v>
      </c>
      <c r="Q186" s="153" t="s">
        <v>84</v>
      </c>
      <c r="R186" s="153">
        <v>1</v>
      </c>
      <c r="S186" s="155">
        <v>16.899999999999999</v>
      </c>
      <c r="T186" s="153">
        <v>4848</v>
      </c>
    </row>
    <row r="187" spans="1:20" x14ac:dyDescent="0.25">
      <c r="A187" s="138">
        <v>81</v>
      </c>
      <c r="B187" s="139">
        <v>45204</v>
      </c>
      <c r="C187" s="138" t="s">
        <v>85</v>
      </c>
      <c r="D187" s="138" t="s">
        <v>90</v>
      </c>
      <c r="E187" s="138" t="s">
        <v>84</v>
      </c>
      <c r="F187" s="138">
        <v>1</v>
      </c>
      <c r="G187" s="140">
        <v>14.8</v>
      </c>
      <c r="H187" s="138">
        <v>4994</v>
      </c>
      <c r="M187" s="153">
        <v>7</v>
      </c>
      <c r="N187" s="154">
        <v>45187</v>
      </c>
      <c r="O187" s="153" t="s">
        <v>85</v>
      </c>
      <c r="P187" s="153" t="s">
        <v>87</v>
      </c>
      <c r="Q187" s="153" t="s">
        <v>84</v>
      </c>
      <c r="R187" s="153">
        <v>1</v>
      </c>
      <c r="S187" s="155">
        <v>17.3</v>
      </c>
      <c r="T187" s="153">
        <v>4858</v>
      </c>
    </row>
    <row r="188" spans="1:20" x14ac:dyDescent="0.25">
      <c r="A188" s="138">
        <v>82</v>
      </c>
      <c r="B188" s="139">
        <v>45204</v>
      </c>
      <c r="C188" s="138" t="s">
        <v>88</v>
      </c>
      <c r="D188" s="138" t="s">
        <v>91</v>
      </c>
      <c r="E188" s="138" t="s">
        <v>84</v>
      </c>
      <c r="F188" s="138">
        <v>1</v>
      </c>
      <c r="G188" s="140">
        <v>16.399999999999999</v>
      </c>
      <c r="H188" s="138">
        <v>4955</v>
      </c>
      <c r="M188" s="153">
        <v>8</v>
      </c>
      <c r="N188" s="154">
        <v>45187</v>
      </c>
      <c r="O188" s="153" t="s">
        <v>88</v>
      </c>
      <c r="P188" s="153" t="s">
        <v>89</v>
      </c>
      <c r="Q188" s="153" t="s">
        <v>84</v>
      </c>
      <c r="R188" s="153">
        <v>1</v>
      </c>
      <c r="S188" s="155">
        <v>16.3</v>
      </c>
      <c r="T188" s="153">
        <v>4853</v>
      </c>
    </row>
    <row r="189" spans="1:20" x14ac:dyDescent="0.25">
      <c r="A189" s="138">
        <v>83</v>
      </c>
      <c r="B189" s="139">
        <v>45204</v>
      </c>
      <c r="C189" s="138" t="s">
        <v>85</v>
      </c>
      <c r="D189" s="138" t="s">
        <v>86</v>
      </c>
      <c r="E189" s="138" t="s">
        <v>84</v>
      </c>
      <c r="F189" s="138">
        <v>1</v>
      </c>
      <c r="G189" s="140">
        <v>18.2</v>
      </c>
      <c r="H189" s="138">
        <v>5162</v>
      </c>
      <c r="M189" s="153">
        <v>9</v>
      </c>
      <c r="N189" s="154">
        <v>45187</v>
      </c>
      <c r="O189" s="153" t="s">
        <v>85</v>
      </c>
      <c r="P189" s="153" t="s">
        <v>90</v>
      </c>
      <c r="Q189" s="153" t="s">
        <v>84</v>
      </c>
      <c r="R189" s="153">
        <v>1</v>
      </c>
      <c r="S189" s="155">
        <v>16.7</v>
      </c>
      <c r="T189" s="153">
        <v>4856</v>
      </c>
    </row>
    <row r="190" spans="1:20" x14ac:dyDescent="0.25">
      <c r="A190" s="138">
        <v>84</v>
      </c>
      <c r="B190" s="139">
        <v>45204</v>
      </c>
      <c r="C190" s="138" t="s">
        <v>88</v>
      </c>
      <c r="D190" s="138" t="s">
        <v>91</v>
      </c>
      <c r="E190" s="138" t="s">
        <v>84</v>
      </c>
      <c r="F190" s="138">
        <v>1</v>
      </c>
      <c r="G190" s="140">
        <v>16.5</v>
      </c>
      <c r="H190" s="138">
        <v>5078</v>
      </c>
      <c r="M190" s="153">
        <v>10</v>
      </c>
      <c r="N190" s="154">
        <v>45187</v>
      </c>
      <c r="O190" s="153" t="s">
        <v>88</v>
      </c>
      <c r="P190" s="153" t="s">
        <v>89</v>
      </c>
      <c r="Q190" s="153" t="s">
        <v>84</v>
      </c>
      <c r="R190" s="153">
        <v>1</v>
      </c>
      <c r="S190" s="155">
        <v>15</v>
      </c>
      <c r="T190" s="153">
        <v>3289</v>
      </c>
    </row>
    <row r="191" spans="1:20" x14ac:dyDescent="0.25">
      <c r="A191" s="138">
        <v>85</v>
      </c>
      <c r="B191" s="139">
        <v>45204</v>
      </c>
      <c r="C191" s="138" t="s">
        <v>88</v>
      </c>
      <c r="D191" s="138" t="s">
        <v>93</v>
      </c>
      <c r="E191" s="138" t="s">
        <v>84</v>
      </c>
      <c r="F191" s="138">
        <v>1</v>
      </c>
      <c r="G191" s="140">
        <v>16.100000000000001</v>
      </c>
      <c r="H191" s="138">
        <v>4963</v>
      </c>
      <c r="M191" s="153">
        <v>11</v>
      </c>
      <c r="N191" s="154">
        <v>45187</v>
      </c>
      <c r="O191" s="153" t="s">
        <v>85</v>
      </c>
      <c r="P191" s="153" t="s">
        <v>90</v>
      </c>
      <c r="Q191" s="153" t="s">
        <v>84</v>
      </c>
      <c r="R191" s="153">
        <v>1</v>
      </c>
      <c r="S191" s="155">
        <v>9.1999999999999993</v>
      </c>
      <c r="T191" s="153">
        <v>4826</v>
      </c>
    </row>
    <row r="192" spans="1:20" x14ac:dyDescent="0.25">
      <c r="A192" s="138">
        <v>86</v>
      </c>
      <c r="B192" s="139">
        <v>45204</v>
      </c>
      <c r="C192" s="138" t="s">
        <v>88</v>
      </c>
      <c r="D192" s="138" t="s">
        <v>98</v>
      </c>
      <c r="E192" s="138" t="s">
        <v>84</v>
      </c>
      <c r="F192" s="138">
        <v>1</v>
      </c>
      <c r="G192" s="140">
        <v>16.7</v>
      </c>
      <c r="H192" s="138">
        <v>4995</v>
      </c>
      <c r="M192" s="153">
        <v>12</v>
      </c>
      <c r="N192" s="154">
        <v>45187</v>
      </c>
      <c r="O192" s="153" t="s">
        <v>88</v>
      </c>
      <c r="P192" s="153" t="s">
        <v>89</v>
      </c>
      <c r="Q192" s="153" t="s">
        <v>84</v>
      </c>
      <c r="R192" s="153">
        <v>1</v>
      </c>
      <c r="S192" s="155">
        <v>16.899999999999999</v>
      </c>
      <c r="T192" s="153">
        <v>4854</v>
      </c>
    </row>
    <row r="193" spans="1:20" x14ac:dyDescent="0.25">
      <c r="A193" s="138">
        <v>87</v>
      </c>
      <c r="B193" s="139">
        <v>45204</v>
      </c>
      <c r="C193" s="138" t="s">
        <v>85</v>
      </c>
      <c r="D193" s="138" t="s">
        <v>87</v>
      </c>
      <c r="E193" s="138" t="s">
        <v>84</v>
      </c>
      <c r="F193" s="138">
        <v>1</v>
      </c>
      <c r="G193" s="140">
        <v>16.2</v>
      </c>
      <c r="H193" s="138">
        <v>4984</v>
      </c>
      <c r="M193" s="153">
        <v>13</v>
      </c>
      <c r="N193" s="154">
        <v>45187</v>
      </c>
      <c r="O193" s="153" t="s">
        <v>88</v>
      </c>
      <c r="P193" s="153" t="s">
        <v>91</v>
      </c>
      <c r="Q193" s="153" t="s">
        <v>84</v>
      </c>
      <c r="R193" s="153">
        <v>1</v>
      </c>
      <c r="S193" s="155">
        <v>16.399999999999999</v>
      </c>
      <c r="T193" s="153">
        <v>3471</v>
      </c>
    </row>
    <row r="194" spans="1:20" x14ac:dyDescent="0.25">
      <c r="A194" s="138">
        <v>88</v>
      </c>
      <c r="B194" s="139">
        <v>45204</v>
      </c>
      <c r="C194" s="138" t="s">
        <v>88</v>
      </c>
      <c r="D194" s="138" t="s">
        <v>98</v>
      </c>
      <c r="E194" s="138" t="s">
        <v>84</v>
      </c>
      <c r="F194" s="138">
        <v>1</v>
      </c>
      <c r="G194" s="140">
        <v>17.899999999999999</v>
      </c>
      <c r="H194" s="138">
        <v>5023</v>
      </c>
      <c r="M194" s="153">
        <v>14</v>
      </c>
      <c r="N194" s="154">
        <v>45187</v>
      </c>
      <c r="O194" s="153" t="s">
        <v>85</v>
      </c>
      <c r="P194" s="153" t="s">
        <v>92</v>
      </c>
      <c r="Q194" s="153" t="s">
        <v>84</v>
      </c>
      <c r="R194" s="153">
        <v>1</v>
      </c>
      <c r="S194" s="155">
        <v>16</v>
      </c>
      <c r="T194" s="153">
        <v>3479</v>
      </c>
    </row>
    <row r="195" spans="1:20" x14ac:dyDescent="0.25">
      <c r="A195" s="138">
        <v>89</v>
      </c>
      <c r="B195" s="139">
        <v>45204</v>
      </c>
      <c r="C195" s="138" t="s">
        <v>85</v>
      </c>
      <c r="D195" s="138" t="s">
        <v>92</v>
      </c>
      <c r="E195" s="138" t="s">
        <v>84</v>
      </c>
      <c r="F195" s="138">
        <v>1</v>
      </c>
      <c r="G195" s="140">
        <v>14.8</v>
      </c>
      <c r="H195" s="138">
        <v>5028</v>
      </c>
      <c r="M195" s="153">
        <v>15</v>
      </c>
      <c r="N195" s="154">
        <v>45187</v>
      </c>
      <c r="O195" s="153" t="s">
        <v>88</v>
      </c>
      <c r="P195" s="153" t="s">
        <v>91</v>
      </c>
      <c r="Q195" s="153" t="s">
        <v>84</v>
      </c>
      <c r="R195" s="153">
        <v>1</v>
      </c>
      <c r="S195" s="155">
        <v>15.6</v>
      </c>
      <c r="T195" s="153">
        <v>4898</v>
      </c>
    </row>
    <row r="196" spans="1:20" x14ac:dyDescent="0.25">
      <c r="A196" s="138">
        <v>90</v>
      </c>
      <c r="B196" s="139">
        <v>45204</v>
      </c>
      <c r="C196" s="138" t="s">
        <v>85</v>
      </c>
      <c r="D196" s="138" t="s">
        <v>92</v>
      </c>
      <c r="E196" s="138" t="s">
        <v>84</v>
      </c>
      <c r="F196" s="138">
        <v>1</v>
      </c>
      <c r="G196" s="140">
        <v>16.100000000000001</v>
      </c>
      <c r="H196" s="138">
        <v>4942</v>
      </c>
      <c r="M196" s="153">
        <v>16</v>
      </c>
      <c r="N196" s="154">
        <v>45187</v>
      </c>
      <c r="O196" s="153" t="s">
        <v>85</v>
      </c>
      <c r="P196" s="153" t="s">
        <v>92</v>
      </c>
      <c r="Q196" s="153" t="s">
        <v>84</v>
      </c>
      <c r="R196" s="153">
        <v>1</v>
      </c>
      <c r="S196" s="155">
        <v>15.7</v>
      </c>
      <c r="T196" s="153">
        <v>4843</v>
      </c>
    </row>
    <row r="197" spans="1:20" x14ac:dyDescent="0.25">
      <c r="A197" s="138">
        <v>91</v>
      </c>
      <c r="B197" s="139">
        <v>45204</v>
      </c>
      <c r="C197" s="138" t="s">
        <v>85</v>
      </c>
      <c r="D197" s="138" t="s">
        <v>92</v>
      </c>
      <c r="E197" s="138" t="s">
        <v>84</v>
      </c>
      <c r="F197" s="138">
        <v>1</v>
      </c>
      <c r="G197" s="140">
        <v>17</v>
      </c>
      <c r="H197" s="138">
        <v>4988</v>
      </c>
      <c r="M197" s="153">
        <v>17</v>
      </c>
      <c r="N197" s="154">
        <v>45187</v>
      </c>
      <c r="O197" s="153" t="s">
        <v>85</v>
      </c>
      <c r="P197" s="153" t="s">
        <v>86</v>
      </c>
      <c r="Q197" s="153" t="s">
        <v>84</v>
      </c>
      <c r="R197" s="153">
        <v>1</v>
      </c>
      <c r="S197" s="155">
        <v>15.7</v>
      </c>
      <c r="T197" s="153">
        <v>3070</v>
      </c>
    </row>
    <row r="198" spans="1:20" x14ac:dyDescent="0.25">
      <c r="A198" s="138">
        <v>92</v>
      </c>
      <c r="B198" s="139">
        <v>45204</v>
      </c>
      <c r="C198" s="138" t="s">
        <v>85</v>
      </c>
      <c r="D198" s="138" t="s">
        <v>87</v>
      </c>
      <c r="E198" s="138" t="s">
        <v>84</v>
      </c>
      <c r="F198" s="138">
        <v>1</v>
      </c>
      <c r="G198" s="140">
        <v>16.8</v>
      </c>
      <c r="H198" s="138">
        <v>4956</v>
      </c>
      <c r="M198" s="153">
        <v>18</v>
      </c>
      <c r="N198" s="154">
        <v>45188</v>
      </c>
      <c r="O198" s="153" t="s">
        <v>85</v>
      </c>
      <c r="P198" s="153" t="s">
        <v>92</v>
      </c>
      <c r="Q198" s="153" t="s">
        <v>84</v>
      </c>
      <c r="R198" s="153">
        <v>1</v>
      </c>
      <c r="S198" s="155">
        <v>16.8</v>
      </c>
      <c r="T198" s="153">
        <v>3062</v>
      </c>
    </row>
    <row r="199" spans="1:20" x14ac:dyDescent="0.25">
      <c r="A199" s="138">
        <v>93</v>
      </c>
      <c r="B199" s="139">
        <v>45204</v>
      </c>
      <c r="C199" s="138" t="s">
        <v>85</v>
      </c>
      <c r="D199" s="138" t="s">
        <v>90</v>
      </c>
      <c r="E199" s="138" t="s">
        <v>84</v>
      </c>
      <c r="F199" s="138">
        <v>1</v>
      </c>
      <c r="G199" s="140">
        <v>17.100000000000001</v>
      </c>
      <c r="H199" s="138">
        <v>4968</v>
      </c>
      <c r="M199" s="153">
        <v>19</v>
      </c>
      <c r="N199" s="154">
        <v>45188</v>
      </c>
      <c r="O199" s="153" t="s">
        <v>88</v>
      </c>
      <c r="P199" s="153" t="s">
        <v>89</v>
      </c>
      <c r="Q199" s="153" t="s">
        <v>84</v>
      </c>
      <c r="R199" s="153">
        <v>1</v>
      </c>
      <c r="S199" s="155">
        <v>17</v>
      </c>
      <c r="T199" s="153">
        <v>4832</v>
      </c>
    </row>
    <row r="200" spans="1:20" x14ac:dyDescent="0.25">
      <c r="A200" s="138">
        <v>94</v>
      </c>
      <c r="B200" s="139">
        <v>45204</v>
      </c>
      <c r="C200" s="138" t="s">
        <v>85</v>
      </c>
      <c r="D200" s="138" t="s">
        <v>90</v>
      </c>
      <c r="E200" s="138" t="s">
        <v>84</v>
      </c>
      <c r="F200" s="138">
        <v>1</v>
      </c>
      <c r="G200" s="140">
        <v>18.100000000000001</v>
      </c>
      <c r="H200" s="138">
        <v>4981</v>
      </c>
      <c r="M200" s="153">
        <v>20</v>
      </c>
      <c r="N200" s="154">
        <v>45188</v>
      </c>
      <c r="O200" s="153" t="s">
        <v>88</v>
      </c>
      <c r="P200" s="153" t="s">
        <v>93</v>
      </c>
      <c r="Q200" s="153" t="s">
        <v>84</v>
      </c>
      <c r="R200" s="153">
        <v>1</v>
      </c>
      <c r="S200" s="155">
        <v>11.3</v>
      </c>
      <c r="T200" s="153">
        <v>3069</v>
      </c>
    </row>
    <row r="201" spans="1:20" x14ac:dyDescent="0.25">
      <c r="A201" s="138">
        <v>95</v>
      </c>
      <c r="B201" s="139">
        <v>45204</v>
      </c>
      <c r="C201" s="138" t="s">
        <v>85</v>
      </c>
      <c r="D201" s="138" t="s">
        <v>90</v>
      </c>
      <c r="E201" s="138" t="s">
        <v>84</v>
      </c>
      <c r="F201" s="138">
        <v>1</v>
      </c>
      <c r="G201" s="140">
        <v>16.600000000000001</v>
      </c>
      <c r="H201" s="138">
        <v>5119</v>
      </c>
      <c r="M201" s="153">
        <v>21</v>
      </c>
      <c r="N201" s="154">
        <v>45188</v>
      </c>
      <c r="O201" s="153" t="s">
        <v>88</v>
      </c>
      <c r="P201" s="153" t="s">
        <v>89</v>
      </c>
      <c r="Q201" s="153" t="s">
        <v>84</v>
      </c>
      <c r="R201" s="153">
        <v>1</v>
      </c>
      <c r="S201" s="155">
        <v>16</v>
      </c>
      <c r="T201" s="153">
        <v>3061</v>
      </c>
    </row>
    <row r="202" spans="1:20" x14ac:dyDescent="0.25">
      <c r="A202" s="138">
        <v>96</v>
      </c>
      <c r="B202" s="139">
        <v>45204</v>
      </c>
      <c r="C202" s="138" t="s">
        <v>85</v>
      </c>
      <c r="D202" s="138" t="s">
        <v>90</v>
      </c>
      <c r="E202" s="138" t="s">
        <v>84</v>
      </c>
      <c r="F202" s="138">
        <v>1</v>
      </c>
      <c r="G202" s="140">
        <v>16.899999999999999</v>
      </c>
      <c r="H202" s="138">
        <v>4936</v>
      </c>
      <c r="M202" s="153">
        <v>22</v>
      </c>
      <c r="N202" s="154">
        <v>45188</v>
      </c>
      <c r="O202" s="153" t="s">
        <v>85</v>
      </c>
      <c r="P202" s="153" t="s">
        <v>87</v>
      </c>
      <c r="Q202" s="153" t="s">
        <v>84</v>
      </c>
      <c r="R202" s="153">
        <v>1</v>
      </c>
      <c r="S202" s="155">
        <v>16.3</v>
      </c>
      <c r="T202" s="153">
        <v>3067</v>
      </c>
    </row>
    <row r="203" spans="1:20" x14ac:dyDescent="0.25">
      <c r="A203" s="138">
        <v>97</v>
      </c>
      <c r="B203" s="139">
        <v>45204</v>
      </c>
      <c r="C203" s="138" t="s">
        <v>85</v>
      </c>
      <c r="D203" s="138" t="s">
        <v>90</v>
      </c>
      <c r="E203" s="138" t="s">
        <v>84</v>
      </c>
      <c r="F203" s="138">
        <v>1</v>
      </c>
      <c r="G203" s="140">
        <v>17.100000000000001</v>
      </c>
      <c r="H203" s="138">
        <v>5052</v>
      </c>
      <c r="M203" s="153">
        <v>23</v>
      </c>
      <c r="N203" s="154">
        <v>45188</v>
      </c>
      <c r="O203" s="153" t="s">
        <v>85</v>
      </c>
      <c r="P203" s="153" t="s">
        <v>87</v>
      </c>
      <c r="Q203" s="153" t="s">
        <v>84</v>
      </c>
      <c r="R203" s="153">
        <v>1</v>
      </c>
      <c r="S203" s="155">
        <v>15.5</v>
      </c>
      <c r="T203" s="153">
        <v>3060</v>
      </c>
    </row>
    <row r="204" spans="1:20" x14ac:dyDescent="0.25">
      <c r="A204" s="138">
        <v>98</v>
      </c>
      <c r="B204" s="139">
        <v>45205</v>
      </c>
      <c r="C204" s="138" t="s">
        <v>85</v>
      </c>
      <c r="D204" s="138" t="s">
        <v>87</v>
      </c>
      <c r="E204" s="138" t="s">
        <v>84</v>
      </c>
      <c r="F204" s="138">
        <v>1</v>
      </c>
      <c r="G204" s="140">
        <v>17.899999999999999</v>
      </c>
      <c r="H204" s="138">
        <v>5072</v>
      </c>
      <c r="M204" s="153">
        <v>24</v>
      </c>
      <c r="N204" s="154">
        <v>45188</v>
      </c>
      <c r="O204" s="153" t="s">
        <v>88</v>
      </c>
      <c r="P204" s="153" t="s">
        <v>93</v>
      </c>
      <c r="Q204" s="153" t="s">
        <v>84</v>
      </c>
      <c r="R204" s="153">
        <v>1</v>
      </c>
      <c r="S204" s="155">
        <v>13.6</v>
      </c>
      <c r="T204" s="153">
        <v>4485</v>
      </c>
    </row>
    <row r="205" spans="1:20" x14ac:dyDescent="0.25">
      <c r="A205" s="138">
        <v>99</v>
      </c>
      <c r="B205" s="139">
        <v>45205</v>
      </c>
      <c r="C205" s="138" t="s">
        <v>88</v>
      </c>
      <c r="D205" s="138" t="s">
        <v>89</v>
      </c>
      <c r="E205" s="138" t="s">
        <v>84</v>
      </c>
      <c r="F205" s="138">
        <v>1</v>
      </c>
      <c r="G205" s="140">
        <v>17</v>
      </c>
      <c r="H205" s="138">
        <v>5076</v>
      </c>
      <c r="M205" s="153">
        <v>25</v>
      </c>
      <c r="N205" s="154">
        <v>45188</v>
      </c>
      <c r="O205" s="153" t="s">
        <v>85</v>
      </c>
      <c r="P205" s="153" t="s">
        <v>87</v>
      </c>
      <c r="Q205" s="153" t="s">
        <v>84</v>
      </c>
      <c r="R205" s="153">
        <v>1</v>
      </c>
      <c r="S205" s="155">
        <v>14</v>
      </c>
      <c r="T205" s="153">
        <v>4396</v>
      </c>
    </row>
    <row r="206" spans="1:20" x14ac:dyDescent="0.25">
      <c r="A206" s="138">
        <v>100</v>
      </c>
      <c r="B206" s="139">
        <v>45205</v>
      </c>
      <c r="C206" s="138" t="s">
        <v>88</v>
      </c>
      <c r="D206" s="138" t="s">
        <v>99</v>
      </c>
      <c r="E206" s="138" t="s">
        <v>84</v>
      </c>
      <c r="F206" s="138">
        <v>1</v>
      </c>
      <c r="G206" s="140">
        <v>17.899999999999999</v>
      </c>
      <c r="H206" s="138">
        <v>5058</v>
      </c>
      <c r="M206" s="153">
        <v>26</v>
      </c>
      <c r="N206" s="154">
        <v>45188</v>
      </c>
      <c r="O206" s="153" t="s">
        <v>85</v>
      </c>
      <c r="P206" s="153" t="s">
        <v>87</v>
      </c>
      <c r="Q206" s="153" t="s">
        <v>84</v>
      </c>
      <c r="R206" s="153">
        <v>1</v>
      </c>
      <c r="S206" s="155">
        <v>16</v>
      </c>
      <c r="T206" s="153">
        <v>4847</v>
      </c>
    </row>
    <row r="207" spans="1:20" x14ac:dyDescent="0.25">
      <c r="A207" s="138">
        <v>101</v>
      </c>
      <c r="B207" s="139">
        <v>45205</v>
      </c>
      <c r="C207" s="138" t="s">
        <v>88</v>
      </c>
      <c r="D207" s="138" t="s">
        <v>99</v>
      </c>
      <c r="E207" s="138" t="s">
        <v>84</v>
      </c>
      <c r="F207" s="138">
        <v>1</v>
      </c>
      <c r="G207" s="140">
        <v>16.600000000000001</v>
      </c>
      <c r="H207" s="138">
        <v>5064</v>
      </c>
      <c r="M207" s="153">
        <v>27</v>
      </c>
      <c r="N207" s="154">
        <v>45188</v>
      </c>
      <c r="O207" s="153" t="s">
        <v>85</v>
      </c>
      <c r="P207" s="153" t="s">
        <v>90</v>
      </c>
      <c r="Q207" s="153" t="s">
        <v>84</v>
      </c>
      <c r="R207" s="153">
        <v>1</v>
      </c>
      <c r="S207" s="155">
        <v>16.600000000000001</v>
      </c>
      <c r="T207" s="153">
        <v>3473</v>
      </c>
    </row>
    <row r="208" spans="1:20" x14ac:dyDescent="0.25">
      <c r="A208" s="138">
        <v>102</v>
      </c>
      <c r="B208" s="139">
        <v>45205</v>
      </c>
      <c r="C208" s="138" t="s">
        <v>88</v>
      </c>
      <c r="D208" s="138" t="s">
        <v>99</v>
      </c>
      <c r="E208" s="138" t="s">
        <v>84</v>
      </c>
      <c r="F208" s="138">
        <v>1</v>
      </c>
      <c r="G208" s="140">
        <v>16.8</v>
      </c>
      <c r="H208" s="138">
        <v>4971</v>
      </c>
      <c r="M208" s="153">
        <v>28</v>
      </c>
      <c r="N208" s="154">
        <v>45188</v>
      </c>
      <c r="O208" s="153" t="s">
        <v>88</v>
      </c>
      <c r="P208" s="153" t="s">
        <v>89</v>
      </c>
      <c r="Q208" s="153" t="s">
        <v>84</v>
      </c>
      <c r="R208" s="153">
        <v>1</v>
      </c>
      <c r="S208" s="155">
        <v>16</v>
      </c>
      <c r="T208" s="153">
        <v>4857</v>
      </c>
    </row>
    <row r="209" spans="1:20" x14ac:dyDescent="0.25">
      <c r="A209" s="138">
        <v>103</v>
      </c>
      <c r="B209" s="139">
        <v>45205</v>
      </c>
      <c r="C209" s="138" t="s">
        <v>85</v>
      </c>
      <c r="D209" s="138" t="s">
        <v>90</v>
      </c>
      <c r="E209" s="138" t="s">
        <v>84</v>
      </c>
      <c r="F209" s="138">
        <v>1</v>
      </c>
      <c r="G209" s="140">
        <v>16.8</v>
      </c>
      <c r="H209" s="138">
        <v>5055</v>
      </c>
      <c r="M209" s="153">
        <v>29</v>
      </c>
      <c r="N209" s="154">
        <v>45188</v>
      </c>
      <c r="O209" s="153" t="s">
        <v>88</v>
      </c>
      <c r="P209" s="153" t="s">
        <v>89</v>
      </c>
      <c r="Q209" s="153" t="s">
        <v>84</v>
      </c>
      <c r="R209" s="153">
        <v>1</v>
      </c>
      <c r="S209" s="155">
        <v>17.3</v>
      </c>
      <c r="T209" s="153">
        <v>4879</v>
      </c>
    </row>
    <row r="210" spans="1:20" x14ac:dyDescent="0.25">
      <c r="A210" s="138">
        <v>104</v>
      </c>
      <c r="B210" s="139">
        <v>45205</v>
      </c>
      <c r="C210" s="138" t="s">
        <v>85</v>
      </c>
      <c r="D210" s="138" t="s">
        <v>90</v>
      </c>
      <c r="E210" s="138" t="s">
        <v>84</v>
      </c>
      <c r="F210" s="138">
        <v>1</v>
      </c>
      <c r="G210" s="140">
        <v>16.5</v>
      </c>
      <c r="H210" s="138">
        <v>5069</v>
      </c>
      <c r="M210" s="153">
        <v>30</v>
      </c>
      <c r="N210" s="154">
        <v>45188</v>
      </c>
      <c r="O210" s="153" t="s">
        <v>85</v>
      </c>
      <c r="P210" s="153" t="s">
        <v>92</v>
      </c>
      <c r="Q210" s="153" t="s">
        <v>84</v>
      </c>
      <c r="R210" s="153">
        <v>1</v>
      </c>
      <c r="S210" s="155">
        <v>17.2</v>
      </c>
      <c r="T210" s="153">
        <v>3103</v>
      </c>
    </row>
    <row r="211" spans="1:20" x14ac:dyDescent="0.25">
      <c r="A211" s="138">
        <v>105</v>
      </c>
      <c r="B211" s="139">
        <v>45205</v>
      </c>
      <c r="C211" s="138" t="s">
        <v>85</v>
      </c>
      <c r="D211" s="138" t="s">
        <v>90</v>
      </c>
      <c r="E211" s="138" t="s">
        <v>84</v>
      </c>
      <c r="F211" s="138">
        <v>1</v>
      </c>
      <c r="G211" s="140">
        <v>19.100000000000001</v>
      </c>
      <c r="H211" s="138">
        <v>5068</v>
      </c>
      <c r="M211" s="153">
        <v>31</v>
      </c>
      <c r="N211" s="154">
        <v>45188</v>
      </c>
      <c r="O211" s="153" t="s">
        <v>85</v>
      </c>
      <c r="P211" s="153" t="s">
        <v>92</v>
      </c>
      <c r="Q211" s="153" t="s">
        <v>84</v>
      </c>
      <c r="R211" s="153">
        <v>1</v>
      </c>
      <c r="S211" s="155">
        <v>16.899999999999999</v>
      </c>
      <c r="T211" s="153">
        <v>4855</v>
      </c>
    </row>
    <row r="212" spans="1:20" x14ac:dyDescent="0.25">
      <c r="A212" s="138">
        <v>106</v>
      </c>
      <c r="B212" s="139">
        <v>45205</v>
      </c>
      <c r="C212" s="138" t="s">
        <v>88</v>
      </c>
      <c r="D212" s="138" t="s">
        <v>91</v>
      </c>
      <c r="E212" s="138" t="s">
        <v>84</v>
      </c>
      <c r="F212" s="138">
        <v>1</v>
      </c>
      <c r="G212" s="140">
        <v>17.399999999999999</v>
      </c>
      <c r="H212" s="138">
        <v>5007</v>
      </c>
      <c r="M212" s="153">
        <v>32</v>
      </c>
      <c r="N212" s="154">
        <v>45189</v>
      </c>
      <c r="O212" s="153" t="s">
        <v>88</v>
      </c>
      <c r="P212" s="153" t="s">
        <v>89</v>
      </c>
      <c r="Q212" s="153" t="s">
        <v>84</v>
      </c>
      <c r="R212" s="153">
        <v>1</v>
      </c>
      <c r="S212" s="155">
        <v>16.600000000000001</v>
      </c>
      <c r="T212" s="153">
        <v>4163</v>
      </c>
    </row>
    <row r="213" spans="1:20" x14ac:dyDescent="0.25">
      <c r="A213" s="138">
        <v>107</v>
      </c>
      <c r="B213" s="139">
        <v>45205</v>
      </c>
      <c r="C213" s="138" t="s">
        <v>88</v>
      </c>
      <c r="D213" s="138" t="s">
        <v>91</v>
      </c>
      <c r="E213" s="138" t="s">
        <v>84</v>
      </c>
      <c r="F213" s="138">
        <v>1</v>
      </c>
      <c r="G213" s="140">
        <v>18</v>
      </c>
      <c r="H213" s="138">
        <v>5083</v>
      </c>
      <c r="M213" s="153">
        <v>33</v>
      </c>
      <c r="N213" s="154">
        <v>45189</v>
      </c>
      <c r="O213" s="153" t="s">
        <v>88</v>
      </c>
      <c r="P213" s="153" t="s">
        <v>94</v>
      </c>
      <c r="Q213" s="153" t="s">
        <v>84</v>
      </c>
      <c r="R213" s="153">
        <v>1</v>
      </c>
      <c r="S213" s="155">
        <v>17.5</v>
      </c>
      <c r="T213" s="153">
        <v>5170</v>
      </c>
    </row>
    <row r="214" spans="1:20" x14ac:dyDescent="0.25">
      <c r="A214" s="138">
        <v>108</v>
      </c>
      <c r="B214" s="139">
        <v>45205</v>
      </c>
      <c r="C214" s="138" t="s">
        <v>88</v>
      </c>
      <c r="D214" s="138" t="s">
        <v>102</v>
      </c>
      <c r="E214" s="138" t="s">
        <v>84</v>
      </c>
      <c r="F214" s="138">
        <v>1</v>
      </c>
      <c r="G214" s="140">
        <v>17.5</v>
      </c>
      <c r="H214" s="138">
        <v>5008</v>
      </c>
      <c r="M214" s="153">
        <v>34</v>
      </c>
      <c r="N214" s="154">
        <v>45189</v>
      </c>
      <c r="O214" s="153" t="s">
        <v>85</v>
      </c>
      <c r="P214" s="153" t="s">
        <v>86</v>
      </c>
      <c r="Q214" s="153" t="s">
        <v>84</v>
      </c>
      <c r="R214" s="153">
        <v>1</v>
      </c>
      <c r="S214" s="155">
        <v>17</v>
      </c>
      <c r="T214" s="153">
        <v>3476</v>
      </c>
    </row>
    <row r="215" spans="1:20" x14ac:dyDescent="0.25">
      <c r="A215" s="138">
        <v>109</v>
      </c>
      <c r="B215" s="139">
        <v>45205</v>
      </c>
      <c r="C215" s="138" t="s">
        <v>88</v>
      </c>
      <c r="D215" s="138" t="s">
        <v>93</v>
      </c>
      <c r="E215" s="138" t="s">
        <v>84</v>
      </c>
      <c r="F215" s="138">
        <v>1</v>
      </c>
      <c r="G215" s="140">
        <v>15.8</v>
      </c>
      <c r="H215" s="138">
        <v>5171</v>
      </c>
      <c r="M215" s="153">
        <v>35</v>
      </c>
      <c r="N215" s="154">
        <v>45189</v>
      </c>
      <c r="O215" s="153" t="s">
        <v>85</v>
      </c>
      <c r="P215" s="153" t="s">
        <v>87</v>
      </c>
      <c r="Q215" s="153" t="s">
        <v>84</v>
      </c>
      <c r="R215" s="153">
        <v>1</v>
      </c>
      <c r="S215" s="155">
        <v>15.6</v>
      </c>
      <c r="T215" s="153">
        <v>3075</v>
      </c>
    </row>
    <row r="216" spans="1:20" x14ac:dyDescent="0.25">
      <c r="A216" s="138">
        <v>110</v>
      </c>
      <c r="B216" s="139">
        <v>45205</v>
      </c>
      <c r="C216" s="138" t="s">
        <v>88</v>
      </c>
      <c r="D216" s="138" t="s">
        <v>102</v>
      </c>
      <c r="E216" s="138" t="s">
        <v>84</v>
      </c>
      <c r="F216" s="138">
        <v>1</v>
      </c>
      <c r="G216" s="140">
        <v>16.7</v>
      </c>
      <c r="H216" s="138">
        <v>5403</v>
      </c>
      <c r="M216" s="153">
        <v>36</v>
      </c>
      <c r="N216" s="154">
        <v>45189</v>
      </c>
      <c r="O216" s="153" t="s">
        <v>85</v>
      </c>
      <c r="P216" s="153" t="s">
        <v>92</v>
      </c>
      <c r="Q216" s="153" t="s">
        <v>84</v>
      </c>
      <c r="R216" s="153">
        <v>1</v>
      </c>
      <c r="S216" s="155">
        <v>17.3</v>
      </c>
      <c r="T216" s="153">
        <v>3074</v>
      </c>
    </row>
    <row r="217" spans="1:20" x14ac:dyDescent="0.25">
      <c r="A217" s="138">
        <v>111</v>
      </c>
      <c r="B217" s="139">
        <v>45205</v>
      </c>
      <c r="C217" s="138" t="s">
        <v>88</v>
      </c>
      <c r="D217" s="138" t="s">
        <v>102</v>
      </c>
      <c r="E217" s="138" t="s">
        <v>84</v>
      </c>
      <c r="F217" s="138">
        <v>1</v>
      </c>
      <c r="G217" s="140">
        <v>15</v>
      </c>
      <c r="H217" s="138">
        <v>4885</v>
      </c>
      <c r="M217" s="153">
        <v>37</v>
      </c>
      <c r="N217" s="154">
        <v>45189</v>
      </c>
      <c r="O217" s="153" t="s">
        <v>88</v>
      </c>
      <c r="P217" s="153" t="s">
        <v>89</v>
      </c>
      <c r="Q217" s="153" t="s">
        <v>84</v>
      </c>
      <c r="R217" s="153">
        <v>1</v>
      </c>
      <c r="S217" s="155">
        <v>16</v>
      </c>
      <c r="T217" s="153">
        <v>3078</v>
      </c>
    </row>
    <row r="218" spans="1:20" x14ac:dyDescent="0.25">
      <c r="A218" s="138">
        <v>112</v>
      </c>
      <c r="B218" s="139">
        <v>45205</v>
      </c>
      <c r="C218" s="138" t="s">
        <v>88</v>
      </c>
      <c r="D218" s="138" t="s">
        <v>93</v>
      </c>
      <c r="E218" s="138" t="s">
        <v>84</v>
      </c>
      <c r="F218" s="138">
        <v>1</v>
      </c>
      <c r="G218" s="140">
        <v>15.9</v>
      </c>
      <c r="H218" s="138">
        <v>3089</v>
      </c>
      <c r="M218" s="153">
        <v>38</v>
      </c>
      <c r="N218" s="154">
        <v>45190</v>
      </c>
      <c r="O218" s="153" t="s">
        <v>88</v>
      </c>
      <c r="P218" s="153" t="s">
        <v>91</v>
      </c>
      <c r="Q218" s="153" t="s">
        <v>84</v>
      </c>
      <c r="R218" s="153">
        <v>1</v>
      </c>
      <c r="S218" s="155">
        <v>15.6</v>
      </c>
      <c r="T218" s="153">
        <v>3474</v>
      </c>
    </row>
    <row r="219" spans="1:20" x14ac:dyDescent="0.25">
      <c r="A219" s="138">
        <v>113</v>
      </c>
      <c r="B219" s="139">
        <v>45205</v>
      </c>
      <c r="C219" s="138" t="s">
        <v>88</v>
      </c>
      <c r="D219" s="138" t="s">
        <v>93</v>
      </c>
      <c r="E219" s="138" t="s">
        <v>84</v>
      </c>
      <c r="F219" s="138">
        <v>1</v>
      </c>
      <c r="G219" s="140">
        <v>16.100000000000001</v>
      </c>
      <c r="H219" s="138">
        <v>3112</v>
      </c>
      <c r="M219" s="153">
        <v>39</v>
      </c>
      <c r="N219" s="154">
        <v>45192</v>
      </c>
      <c r="O219" s="153" t="s">
        <v>88</v>
      </c>
      <c r="P219" s="153" t="s">
        <v>93</v>
      </c>
      <c r="Q219" s="153" t="s">
        <v>84</v>
      </c>
      <c r="R219" s="153">
        <v>1</v>
      </c>
      <c r="S219" s="155">
        <v>16.5</v>
      </c>
      <c r="T219" s="153">
        <v>5440</v>
      </c>
    </row>
    <row r="220" spans="1:20" x14ac:dyDescent="0.25">
      <c r="A220" s="138">
        <v>114</v>
      </c>
      <c r="B220" s="139">
        <v>45205</v>
      </c>
      <c r="C220" s="138" t="s">
        <v>88</v>
      </c>
      <c r="D220" s="138" t="s">
        <v>93</v>
      </c>
      <c r="E220" s="138" t="s">
        <v>84</v>
      </c>
      <c r="F220" s="138">
        <v>1</v>
      </c>
      <c r="G220" s="140">
        <v>15.9</v>
      </c>
      <c r="H220" s="138">
        <v>4838</v>
      </c>
      <c r="M220" s="153">
        <v>40</v>
      </c>
      <c r="N220" s="154">
        <v>45193</v>
      </c>
      <c r="O220" s="153" t="s">
        <v>82</v>
      </c>
      <c r="P220" s="153" t="s">
        <v>95</v>
      </c>
      <c r="Q220" s="153" t="s">
        <v>84</v>
      </c>
      <c r="R220" s="153">
        <v>1</v>
      </c>
      <c r="S220" s="155">
        <v>16.2</v>
      </c>
      <c r="T220" s="153">
        <v>4202</v>
      </c>
    </row>
    <row r="221" spans="1:20" x14ac:dyDescent="0.25">
      <c r="A221" s="138">
        <v>115</v>
      </c>
      <c r="B221" s="139">
        <v>45205</v>
      </c>
      <c r="C221" s="138" t="s">
        <v>88</v>
      </c>
      <c r="D221" s="138" t="s">
        <v>93</v>
      </c>
      <c r="E221" s="138" t="s">
        <v>84</v>
      </c>
      <c r="F221" s="138">
        <v>1</v>
      </c>
      <c r="G221" s="140">
        <v>16.8</v>
      </c>
      <c r="H221" s="138">
        <v>4831</v>
      </c>
      <c r="M221" s="153">
        <v>41</v>
      </c>
      <c r="N221" s="154">
        <v>45194</v>
      </c>
      <c r="O221" s="153" t="s">
        <v>85</v>
      </c>
      <c r="P221" s="153" t="s">
        <v>92</v>
      </c>
      <c r="Q221" s="153" t="s">
        <v>84</v>
      </c>
      <c r="R221" s="153">
        <v>1</v>
      </c>
      <c r="S221" s="155">
        <v>15.6</v>
      </c>
      <c r="T221" s="153">
        <v>3102</v>
      </c>
    </row>
    <row r="222" spans="1:20" x14ac:dyDescent="0.25">
      <c r="A222" s="138">
        <v>116</v>
      </c>
      <c r="B222" s="139">
        <v>45205</v>
      </c>
      <c r="C222" s="138" t="s">
        <v>88</v>
      </c>
      <c r="D222" s="138" t="s">
        <v>93</v>
      </c>
      <c r="E222" s="138" t="s">
        <v>84</v>
      </c>
      <c r="F222" s="138">
        <v>1</v>
      </c>
      <c r="G222" s="140">
        <v>11.3</v>
      </c>
      <c r="H222" s="138">
        <v>3346</v>
      </c>
      <c r="M222" s="153">
        <v>42</v>
      </c>
      <c r="N222" s="154">
        <v>45194</v>
      </c>
      <c r="O222" s="153" t="s">
        <v>85</v>
      </c>
      <c r="P222" s="153" t="s">
        <v>92</v>
      </c>
      <c r="Q222" s="153" t="s">
        <v>84</v>
      </c>
      <c r="R222" s="153">
        <v>1</v>
      </c>
      <c r="S222" s="155">
        <v>17.2</v>
      </c>
      <c r="T222" s="153">
        <v>3090</v>
      </c>
    </row>
    <row r="223" spans="1:20" x14ac:dyDescent="0.25">
      <c r="A223" s="138">
        <v>117</v>
      </c>
      <c r="B223" s="139">
        <v>45205</v>
      </c>
      <c r="C223" s="138" t="s">
        <v>88</v>
      </c>
      <c r="D223" s="138" t="s">
        <v>99</v>
      </c>
      <c r="E223" s="138" t="s">
        <v>84</v>
      </c>
      <c r="F223" s="138">
        <v>1</v>
      </c>
      <c r="G223" s="140">
        <v>11.6</v>
      </c>
      <c r="H223" s="138">
        <v>3292</v>
      </c>
      <c r="M223" s="153">
        <v>43</v>
      </c>
      <c r="N223" s="154">
        <v>45194</v>
      </c>
      <c r="O223" s="153" t="s">
        <v>85</v>
      </c>
      <c r="P223" s="153" t="s">
        <v>92</v>
      </c>
      <c r="Q223" s="153" t="s">
        <v>84</v>
      </c>
      <c r="R223" s="153">
        <v>1</v>
      </c>
      <c r="S223" s="155">
        <v>16.2</v>
      </c>
      <c r="T223" s="153">
        <v>3084</v>
      </c>
    </row>
    <row r="224" spans="1:20" x14ac:dyDescent="0.25">
      <c r="A224" s="138">
        <v>118</v>
      </c>
      <c r="B224" s="139">
        <v>45205</v>
      </c>
      <c r="C224" s="138" t="s">
        <v>88</v>
      </c>
      <c r="D224" s="138" t="s">
        <v>99</v>
      </c>
      <c r="E224" s="138" t="s">
        <v>84</v>
      </c>
      <c r="F224" s="138">
        <v>1</v>
      </c>
      <c r="G224" s="140">
        <v>15.9</v>
      </c>
      <c r="H224" s="138">
        <v>4894</v>
      </c>
      <c r="M224" s="153">
        <v>44</v>
      </c>
      <c r="N224" s="154">
        <v>45194</v>
      </c>
      <c r="O224" s="153" t="s">
        <v>88</v>
      </c>
      <c r="P224" s="153" t="s">
        <v>93</v>
      </c>
      <c r="Q224" s="153" t="s">
        <v>84</v>
      </c>
      <c r="R224" s="153">
        <v>1</v>
      </c>
      <c r="S224" s="155">
        <v>17.100000000000001</v>
      </c>
      <c r="T224" s="153">
        <v>3114</v>
      </c>
    </row>
    <row r="225" spans="1:20" x14ac:dyDescent="0.25">
      <c r="A225" s="138">
        <v>119</v>
      </c>
      <c r="B225" s="139">
        <v>45205</v>
      </c>
      <c r="C225" s="138" t="s">
        <v>88</v>
      </c>
      <c r="D225" s="138" t="s">
        <v>99</v>
      </c>
      <c r="E225" s="138" t="s">
        <v>84</v>
      </c>
      <c r="F225" s="138">
        <v>1</v>
      </c>
      <c r="G225" s="140">
        <v>16.399999999999999</v>
      </c>
      <c r="H225" s="138">
        <v>3065</v>
      </c>
      <c r="M225" s="153">
        <v>45</v>
      </c>
      <c r="N225" s="154">
        <v>45194</v>
      </c>
      <c r="O225" s="153" t="s">
        <v>88</v>
      </c>
      <c r="P225" s="153" t="s">
        <v>89</v>
      </c>
      <c r="Q225" s="153" t="s">
        <v>84</v>
      </c>
      <c r="R225" s="153">
        <v>1</v>
      </c>
      <c r="S225" s="155">
        <v>15.4</v>
      </c>
      <c r="T225" s="153">
        <v>3111</v>
      </c>
    </row>
    <row r="226" spans="1:20" x14ac:dyDescent="0.25">
      <c r="A226" s="138">
        <v>120</v>
      </c>
      <c r="B226" s="139">
        <v>45206</v>
      </c>
      <c r="C226" s="138" t="s">
        <v>85</v>
      </c>
      <c r="D226" s="138" t="s">
        <v>96</v>
      </c>
      <c r="E226" s="138" t="s">
        <v>84</v>
      </c>
      <c r="F226" s="138">
        <v>1</v>
      </c>
      <c r="G226" s="140">
        <v>14.8</v>
      </c>
      <c r="H226" s="138">
        <v>4875</v>
      </c>
      <c r="M226" s="153">
        <v>46</v>
      </c>
      <c r="N226" s="154">
        <v>45194</v>
      </c>
      <c r="O226" s="153" t="s">
        <v>85</v>
      </c>
      <c r="P226" s="153" t="s">
        <v>90</v>
      </c>
      <c r="Q226" s="153" t="s">
        <v>84</v>
      </c>
      <c r="R226" s="153">
        <v>1</v>
      </c>
      <c r="S226" s="155">
        <v>17.100000000000001</v>
      </c>
      <c r="T226" s="153">
        <v>3480</v>
      </c>
    </row>
    <row r="227" spans="1:20" x14ac:dyDescent="0.25">
      <c r="A227" s="138">
        <v>121</v>
      </c>
      <c r="B227" s="139">
        <v>45206</v>
      </c>
      <c r="C227" s="138" t="s">
        <v>85</v>
      </c>
      <c r="D227" s="138" t="s">
        <v>92</v>
      </c>
      <c r="E227" s="138" t="s">
        <v>84</v>
      </c>
      <c r="F227" s="138">
        <v>1</v>
      </c>
      <c r="G227" s="140">
        <v>17.2</v>
      </c>
      <c r="H227" s="138">
        <v>3360</v>
      </c>
      <c r="M227" s="153">
        <v>47</v>
      </c>
      <c r="N227" s="154">
        <v>45194</v>
      </c>
      <c r="O227" s="153" t="s">
        <v>88</v>
      </c>
      <c r="P227" s="153" t="s">
        <v>89</v>
      </c>
      <c r="Q227" s="153" t="s">
        <v>84</v>
      </c>
      <c r="R227" s="153">
        <v>1</v>
      </c>
      <c r="S227" s="155">
        <v>18</v>
      </c>
      <c r="T227" s="153">
        <v>5176</v>
      </c>
    </row>
    <row r="228" spans="1:20" x14ac:dyDescent="0.25">
      <c r="A228" s="138">
        <v>122</v>
      </c>
      <c r="B228" s="139">
        <v>45206</v>
      </c>
      <c r="C228" s="138" t="s">
        <v>85</v>
      </c>
      <c r="D228" s="138" t="s">
        <v>92</v>
      </c>
      <c r="E228" s="138" t="s">
        <v>84</v>
      </c>
      <c r="F228" s="138">
        <v>1</v>
      </c>
      <c r="G228" s="140">
        <v>16.3</v>
      </c>
      <c r="H228" s="138">
        <v>5067</v>
      </c>
      <c r="M228" s="153">
        <v>48</v>
      </c>
      <c r="N228" s="154">
        <v>45194</v>
      </c>
      <c r="O228" s="153" t="s">
        <v>85</v>
      </c>
      <c r="P228" s="153" t="s">
        <v>87</v>
      </c>
      <c r="Q228" s="153" t="s">
        <v>84</v>
      </c>
      <c r="R228" s="153">
        <v>1</v>
      </c>
      <c r="S228" s="155">
        <v>16.3</v>
      </c>
      <c r="T228" s="153">
        <v>3093</v>
      </c>
    </row>
    <row r="229" spans="1:20" x14ac:dyDescent="0.25">
      <c r="A229" s="138">
        <v>123</v>
      </c>
      <c r="B229" s="139">
        <v>45206</v>
      </c>
      <c r="C229" s="138" t="s">
        <v>85</v>
      </c>
      <c r="D229" s="138" t="s">
        <v>97</v>
      </c>
      <c r="E229" s="138" t="s">
        <v>84</v>
      </c>
      <c r="F229" s="138">
        <v>1</v>
      </c>
      <c r="G229" s="140">
        <v>17.5</v>
      </c>
      <c r="H229" s="138">
        <v>5004</v>
      </c>
      <c r="M229" s="153">
        <v>49</v>
      </c>
      <c r="N229" s="154">
        <v>45194</v>
      </c>
      <c r="O229" s="153" t="s">
        <v>85</v>
      </c>
      <c r="P229" s="153" t="s">
        <v>96</v>
      </c>
      <c r="Q229" s="153" t="s">
        <v>84</v>
      </c>
      <c r="R229" s="153">
        <v>1</v>
      </c>
      <c r="S229" s="155">
        <v>17.2</v>
      </c>
      <c r="T229" s="153">
        <v>3108</v>
      </c>
    </row>
    <row r="230" spans="1:20" x14ac:dyDescent="0.25">
      <c r="A230" s="138">
        <v>124</v>
      </c>
      <c r="B230" s="139">
        <v>45206</v>
      </c>
      <c r="C230" s="138" t="s">
        <v>85</v>
      </c>
      <c r="D230" s="138" t="s">
        <v>97</v>
      </c>
      <c r="E230" s="138" t="s">
        <v>84</v>
      </c>
      <c r="F230" s="138">
        <v>1</v>
      </c>
      <c r="G230" s="140">
        <v>16.600000000000001</v>
      </c>
      <c r="H230" s="138">
        <v>5066</v>
      </c>
      <c r="M230" s="153">
        <v>50</v>
      </c>
      <c r="N230" s="154">
        <v>45194</v>
      </c>
      <c r="O230" s="153" t="s">
        <v>88</v>
      </c>
      <c r="P230" s="153" t="s">
        <v>91</v>
      </c>
      <c r="Q230" s="153" t="s">
        <v>84</v>
      </c>
      <c r="R230" s="153">
        <v>1</v>
      </c>
      <c r="S230" s="155">
        <v>16.3</v>
      </c>
      <c r="T230" s="153">
        <v>3106</v>
      </c>
    </row>
    <row r="231" spans="1:20" x14ac:dyDescent="0.25">
      <c r="A231" s="138">
        <v>125</v>
      </c>
      <c r="B231" s="139">
        <v>45206</v>
      </c>
      <c r="C231" s="138" t="s">
        <v>85</v>
      </c>
      <c r="D231" s="138" t="s">
        <v>86</v>
      </c>
      <c r="E231" s="138" t="s">
        <v>84</v>
      </c>
      <c r="F231" s="138">
        <v>1</v>
      </c>
      <c r="G231" s="140">
        <v>16.2</v>
      </c>
      <c r="H231" s="138">
        <v>3423</v>
      </c>
      <c r="M231" s="153">
        <v>51</v>
      </c>
      <c r="N231" s="154">
        <v>45194</v>
      </c>
      <c r="O231" s="153" t="s">
        <v>82</v>
      </c>
      <c r="P231" s="153" t="s">
        <v>83</v>
      </c>
      <c r="Q231" s="153" t="s">
        <v>84</v>
      </c>
      <c r="R231" s="153">
        <v>1</v>
      </c>
      <c r="S231" s="155">
        <v>17.399999999999999</v>
      </c>
      <c r="T231" s="153">
        <v>4837</v>
      </c>
    </row>
    <row r="232" spans="1:20" x14ac:dyDescent="0.25">
      <c r="A232" s="138">
        <v>126</v>
      </c>
      <c r="B232" s="139">
        <v>45206</v>
      </c>
      <c r="C232" s="138" t="s">
        <v>85</v>
      </c>
      <c r="D232" s="138" t="s">
        <v>87</v>
      </c>
      <c r="E232" s="138" t="s">
        <v>84</v>
      </c>
      <c r="F232" s="138">
        <v>1</v>
      </c>
      <c r="G232" s="140">
        <v>17.100000000000001</v>
      </c>
      <c r="H232" s="138">
        <v>3331</v>
      </c>
      <c r="M232" s="153">
        <v>52</v>
      </c>
      <c r="N232" s="154">
        <v>45194</v>
      </c>
      <c r="O232" s="153" t="s">
        <v>85</v>
      </c>
      <c r="P232" s="153" t="s">
        <v>92</v>
      </c>
      <c r="Q232" s="153" t="s">
        <v>84</v>
      </c>
      <c r="R232" s="153">
        <v>1</v>
      </c>
      <c r="S232" s="155">
        <v>16.899999999999999</v>
      </c>
      <c r="T232" s="153">
        <v>4835</v>
      </c>
    </row>
    <row r="233" spans="1:20" x14ac:dyDescent="0.25">
      <c r="A233" s="138">
        <v>127</v>
      </c>
      <c r="B233" s="139">
        <v>45206</v>
      </c>
      <c r="C233" s="138" t="s">
        <v>88</v>
      </c>
      <c r="D233" s="138" t="s">
        <v>91</v>
      </c>
      <c r="E233" s="138" t="s">
        <v>84</v>
      </c>
      <c r="F233" s="138">
        <v>1</v>
      </c>
      <c r="G233" s="140">
        <v>16.7</v>
      </c>
      <c r="H233" s="138">
        <v>3387</v>
      </c>
      <c r="M233" s="153">
        <v>53</v>
      </c>
      <c r="N233" s="154">
        <v>45194</v>
      </c>
      <c r="O233" s="153" t="s">
        <v>85</v>
      </c>
      <c r="P233" s="153" t="s">
        <v>97</v>
      </c>
      <c r="Q233" s="153" t="s">
        <v>84</v>
      </c>
      <c r="R233" s="153">
        <v>1</v>
      </c>
      <c r="S233" s="155">
        <v>16.7</v>
      </c>
      <c r="T233" s="153">
        <v>4924</v>
      </c>
    </row>
    <row r="234" spans="1:20" x14ac:dyDescent="0.25">
      <c r="A234" s="138">
        <v>128</v>
      </c>
      <c r="B234" s="139">
        <v>45206</v>
      </c>
      <c r="C234" s="138" t="s">
        <v>88</v>
      </c>
      <c r="D234" s="138" t="s">
        <v>99</v>
      </c>
      <c r="E234" s="138" t="s">
        <v>84</v>
      </c>
      <c r="F234" s="138">
        <v>1</v>
      </c>
      <c r="G234" s="140">
        <v>14.6</v>
      </c>
      <c r="H234" s="138">
        <v>5057</v>
      </c>
      <c r="M234" s="153">
        <v>54</v>
      </c>
      <c r="N234" s="154">
        <v>45194</v>
      </c>
      <c r="O234" s="153" t="s">
        <v>88</v>
      </c>
      <c r="P234" s="153" t="s">
        <v>89</v>
      </c>
      <c r="Q234" s="153" t="s">
        <v>84</v>
      </c>
      <c r="R234" s="153">
        <v>1</v>
      </c>
      <c r="S234" s="155">
        <v>16.600000000000001</v>
      </c>
      <c r="T234" s="153">
        <v>3068</v>
      </c>
    </row>
    <row r="235" spans="1:20" x14ac:dyDescent="0.25">
      <c r="A235" s="138">
        <v>129</v>
      </c>
      <c r="B235" s="139">
        <v>45206</v>
      </c>
      <c r="C235" s="138" t="s">
        <v>88</v>
      </c>
      <c r="D235" s="138" t="s">
        <v>93</v>
      </c>
      <c r="E235" s="138" t="s">
        <v>84</v>
      </c>
      <c r="F235" s="138">
        <v>1</v>
      </c>
      <c r="G235" s="140">
        <v>17.2</v>
      </c>
      <c r="H235" s="138">
        <v>5030</v>
      </c>
      <c r="M235" s="153">
        <v>55</v>
      </c>
      <c r="N235" s="154">
        <v>45194</v>
      </c>
      <c r="O235" s="153" t="s">
        <v>82</v>
      </c>
      <c r="P235" s="153" t="s">
        <v>95</v>
      </c>
      <c r="Q235" s="153" t="s">
        <v>84</v>
      </c>
      <c r="R235" s="153">
        <v>1</v>
      </c>
      <c r="S235" s="155">
        <v>16</v>
      </c>
      <c r="T235" s="153">
        <v>3596</v>
      </c>
    </row>
    <row r="236" spans="1:20" x14ac:dyDescent="0.25">
      <c r="A236" s="138">
        <v>130</v>
      </c>
      <c r="B236" s="139">
        <v>45206</v>
      </c>
      <c r="C236" s="138" t="s">
        <v>88</v>
      </c>
      <c r="D236" s="138" t="s">
        <v>100</v>
      </c>
      <c r="E236" s="138" t="s">
        <v>84</v>
      </c>
      <c r="F236" s="138">
        <v>1</v>
      </c>
      <c r="G236" s="140">
        <v>15.8</v>
      </c>
      <c r="H236" s="138">
        <v>5081</v>
      </c>
      <c r="M236" s="153">
        <v>56</v>
      </c>
      <c r="N236" s="154">
        <v>45194</v>
      </c>
      <c r="O236" s="153" t="s">
        <v>85</v>
      </c>
      <c r="P236" s="153" t="s">
        <v>90</v>
      </c>
      <c r="Q236" s="153" t="s">
        <v>84</v>
      </c>
      <c r="R236" s="153">
        <v>1</v>
      </c>
      <c r="S236" s="155">
        <v>14.8</v>
      </c>
      <c r="T236" s="153">
        <v>3615</v>
      </c>
    </row>
    <row r="237" spans="1:20" x14ac:dyDescent="0.25">
      <c r="A237" s="138">
        <v>131</v>
      </c>
      <c r="B237" s="139">
        <v>45207</v>
      </c>
      <c r="C237" s="138" t="s">
        <v>88</v>
      </c>
      <c r="D237" s="138" t="s">
        <v>89</v>
      </c>
      <c r="E237" s="138" t="s">
        <v>84</v>
      </c>
      <c r="F237" s="138">
        <v>1</v>
      </c>
      <c r="G237" s="140">
        <v>16.399999999999999</v>
      </c>
      <c r="H237" s="138">
        <v>3350</v>
      </c>
      <c r="M237" s="153">
        <v>57</v>
      </c>
      <c r="N237" s="154">
        <v>45194</v>
      </c>
      <c r="O237" s="153" t="s">
        <v>82</v>
      </c>
      <c r="P237" s="153" t="s">
        <v>83</v>
      </c>
      <c r="Q237" s="153" t="s">
        <v>84</v>
      </c>
      <c r="R237" s="153">
        <v>1</v>
      </c>
      <c r="S237" s="155">
        <v>15.5</v>
      </c>
      <c r="T237" s="153">
        <v>3621</v>
      </c>
    </row>
    <row r="238" spans="1:20" x14ac:dyDescent="0.25">
      <c r="A238" s="138">
        <v>132</v>
      </c>
      <c r="B238" s="139">
        <v>45207</v>
      </c>
      <c r="C238" s="138" t="s">
        <v>88</v>
      </c>
      <c r="D238" s="138" t="s">
        <v>89</v>
      </c>
      <c r="E238" s="138" t="s">
        <v>84</v>
      </c>
      <c r="F238" s="138">
        <v>1</v>
      </c>
      <c r="G238" s="140">
        <v>14.4</v>
      </c>
      <c r="H238" s="138">
        <v>3265</v>
      </c>
      <c r="M238" s="153">
        <v>58</v>
      </c>
      <c r="N238" s="154">
        <v>45194</v>
      </c>
      <c r="O238" s="153" t="s">
        <v>88</v>
      </c>
      <c r="P238" s="153" t="s">
        <v>94</v>
      </c>
      <c r="Q238" s="153" t="s">
        <v>84</v>
      </c>
      <c r="R238" s="153">
        <v>1</v>
      </c>
      <c r="S238" s="155">
        <v>17</v>
      </c>
      <c r="T238" s="153">
        <v>4238</v>
      </c>
    </row>
    <row r="239" spans="1:20" x14ac:dyDescent="0.25">
      <c r="A239" s="138">
        <v>133</v>
      </c>
      <c r="B239" s="139">
        <v>45207</v>
      </c>
      <c r="C239" s="138" t="s">
        <v>85</v>
      </c>
      <c r="D239" s="138" t="s">
        <v>96</v>
      </c>
      <c r="E239" s="138" t="s">
        <v>84</v>
      </c>
      <c r="F239" s="138">
        <v>1</v>
      </c>
      <c r="G239" s="140">
        <v>16.899999999999999</v>
      </c>
      <c r="H239" s="138">
        <v>3268</v>
      </c>
      <c r="M239" s="153">
        <v>59</v>
      </c>
      <c r="N239" s="154">
        <v>45194</v>
      </c>
      <c r="O239" s="153" t="s">
        <v>88</v>
      </c>
      <c r="P239" s="153" t="s">
        <v>98</v>
      </c>
      <c r="Q239" s="153" t="s">
        <v>84</v>
      </c>
      <c r="R239" s="153">
        <v>1</v>
      </c>
      <c r="S239" s="155">
        <v>15.5</v>
      </c>
      <c r="T239" s="153">
        <v>3614</v>
      </c>
    </row>
    <row r="240" spans="1:20" x14ac:dyDescent="0.25">
      <c r="A240" s="138">
        <v>134</v>
      </c>
      <c r="B240" s="139">
        <v>45207</v>
      </c>
      <c r="C240" s="138" t="s">
        <v>85</v>
      </c>
      <c r="D240" s="138" t="s">
        <v>96</v>
      </c>
      <c r="E240" s="138" t="s">
        <v>84</v>
      </c>
      <c r="F240" s="138">
        <v>1</v>
      </c>
      <c r="G240" s="140">
        <v>17.100000000000001</v>
      </c>
      <c r="H240" s="138">
        <v>5112</v>
      </c>
      <c r="M240" s="153">
        <v>60</v>
      </c>
      <c r="N240" s="154">
        <v>45194</v>
      </c>
      <c r="O240" s="153" t="s">
        <v>88</v>
      </c>
      <c r="P240" s="153" t="s">
        <v>98</v>
      </c>
      <c r="Q240" s="153" t="s">
        <v>84</v>
      </c>
      <c r="R240" s="153">
        <v>1</v>
      </c>
      <c r="S240" s="155">
        <v>13.6</v>
      </c>
      <c r="T240" s="153">
        <v>3752</v>
      </c>
    </row>
    <row r="241" spans="1:20" x14ac:dyDescent="0.25">
      <c r="A241" s="138">
        <v>135</v>
      </c>
      <c r="B241" s="139">
        <v>45207</v>
      </c>
      <c r="C241" s="138" t="s">
        <v>85</v>
      </c>
      <c r="D241" s="138" t="s">
        <v>90</v>
      </c>
      <c r="E241" s="138" t="s">
        <v>84</v>
      </c>
      <c r="F241" s="138">
        <v>1</v>
      </c>
      <c r="G241" s="140">
        <v>17.100000000000001</v>
      </c>
      <c r="H241" s="138">
        <v>4763</v>
      </c>
      <c r="M241" s="153">
        <v>61</v>
      </c>
      <c r="N241" s="154">
        <v>45195</v>
      </c>
      <c r="O241" s="153" t="s">
        <v>88</v>
      </c>
      <c r="P241" s="153" t="s">
        <v>91</v>
      </c>
      <c r="Q241" s="153" t="s">
        <v>84</v>
      </c>
      <c r="R241" s="153">
        <v>1</v>
      </c>
      <c r="S241" s="155">
        <v>15.5</v>
      </c>
      <c r="T241" s="153">
        <v>3019</v>
      </c>
    </row>
    <row r="242" spans="1:20" x14ac:dyDescent="0.25">
      <c r="A242" s="138">
        <v>136</v>
      </c>
      <c r="B242" s="139">
        <v>45207</v>
      </c>
      <c r="C242" s="138" t="s">
        <v>85</v>
      </c>
      <c r="D242" s="138" t="s">
        <v>96</v>
      </c>
      <c r="E242" s="138" t="s">
        <v>84</v>
      </c>
      <c r="F242" s="138">
        <v>1</v>
      </c>
      <c r="G242" s="140">
        <v>16.100000000000001</v>
      </c>
      <c r="H242" s="138">
        <v>3263</v>
      </c>
      <c r="M242" s="153">
        <v>62</v>
      </c>
      <c r="N242" s="154">
        <v>45195</v>
      </c>
      <c r="O242" s="153" t="s">
        <v>85</v>
      </c>
      <c r="P242" s="153" t="s">
        <v>97</v>
      </c>
      <c r="Q242" s="153" t="s">
        <v>84</v>
      </c>
      <c r="R242" s="153">
        <v>1</v>
      </c>
      <c r="S242" s="155">
        <v>14.4</v>
      </c>
      <c r="T242" s="153">
        <v>4461</v>
      </c>
    </row>
    <row r="243" spans="1:20" x14ac:dyDescent="0.25">
      <c r="A243" s="138">
        <v>137</v>
      </c>
      <c r="B243" s="139">
        <v>45207</v>
      </c>
      <c r="C243" s="138" t="s">
        <v>85</v>
      </c>
      <c r="D243" s="138" t="s">
        <v>90</v>
      </c>
      <c r="E243" s="138" t="s">
        <v>84</v>
      </c>
      <c r="F243" s="138">
        <v>1</v>
      </c>
      <c r="G243" s="140">
        <v>16.3</v>
      </c>
      <c r="H243" s="138">
        <v>3274</v>
      </c>
      <c r="M243" s="153">
        <v>63</v>
      </c>
      <c r="N243" s="154">
        <v>45195</v>
      </c>
      <c r="O243" s="153" t="s">
        <v>88</v>
      </c>
      <c r="P243" s="153" t="s">
        <v>89</v>
      </c>
      <c r="Q243" s="153" t="s">
        <v>84</v>
      </c>
      <c r="R243" s="153">
        <v>1</v>
      </c>
      <c r="S243" s="155">
        <v>13</v>
      </c>
      <c r="T243" s="153">
        <v>4374</v>
      </c>
    </row>
    <row r="244" spans="1:20" x14ac:dyDescent="0.25">
      <c r="A244" s="138">
        <v>138</v>
      </c>
      <c r="B244" s="139">
        <v>45207</v>
      </c>
      <c r="C244" s="138" t="s">
        <v>85</v>
      </c>
      <c r="D244" s="138" t="s">
        <v>90</v>
      </c>
      <c r="E244" s="138" t="s">
        <v>84</v>
      </c>
      <c r="F244" s="138">
        <v>1</v>
      </c>
      <c r="G244" s="140">
        <v>17.2</v>
      </c>
      <c r="H244" s="138">
        <v>4949</v>
      </c>
      <c r="M244" s="153">
        <v>64</v>
      </c>
      <c r="N244" s="154">
        <v>45195</v>
      </c>
      <c r="O244" s="153" t="s">
        <v>88</v>
      </c>
      <c r="P244" s="153" t="s">
        <v>91</v>
      </c>
      <c r="Q244" s="153" t="s">
        <v>84</v>
      </c>
      <c r="R244" s="153">
        <v>1</v>
      </c>
      <c r="S244" s="155">
        <v>15.2</v>
      </c>
      <c r="T244" s="153">
        <v>4190</v>
      </c>
    </row>
    <row r="245" spans="1:20" x14ac:dyDescent="0.25">
      <c r="A245" s="138">
        <v>139</v>
      </c>
      <c r="B245" s="139">
        <v>45207</v>
      </c>
      <c r="C245" s="138" t="s">
        <v>85</v>
      </c>
      <c r="D245" s="138" t="s">
        <v>96</v>
      </c>
      <c r="E245" s="138" t="s">
        <v>84</v>
      </c>
      <c r="F245" s="138">
        <v>1</v>
      </c>
      <c r="G245" s="140">
        <v>17</v>
      </c>
      <c r="H245" s="138">
        <v>5163</v>
      </c>
      <c r="M245" s="153">
        <v>65</v>
      </c>
      <c r="N245" s="154">
        <v>45195</v>
      </c>
      <c r="O245" s="153" t="s">
        <v>88</v>
      </c>
      <c r="P245" s="153" t="s">
        <v>94</v>
      </c>
      <c r="Q245" s="153" t="s">
        <v>84</v>
      </c>
      <c r="R245" s="153">
        <v>1</v>
      </c>
      <c r="S245" s="155">
        <v>14.3</v>
      </c>
      <c r="T245" s="153">
        <v>4422</v>
      </c>
    </row>
    <row r="246" spans="1:20" x14ac:dyDescent="0.25">
      <c r="A246" s="138">
        <v>140</v>
      </c>
      <c r="B246" s="139">
        <v>45207</v>
      </c>
      <c r="C246" s="138" t="s">
        <v>88</v>
      </c>
      <c r="D246" s="138" t="s">
        <v>102</v>
      </c>
      <c r="E246" s="138" t="s">
        <v>84</v>
      </c>
      <c r="F246" s="138">
        <v>1</v>
      </c>
      <c r="G246" s="140">
        <v>16.899999999999999</v>
      </c>
      <c r="H246" s="138">
        <v>3066</v>
      </c>
      <c r="M246" s="153">
        <v>66</v>
      </c>
      <c r="N246" s="154">
        <v>45195</v>
      </c>
      <c r="O246" s="153" t="s">
        <v>88</v>
      </c>
      <c r="P246" s="153" t="s">
        <v>94</v>
      </c>
      <c r="Q246" s="153" t="s">
        <v>84</v>
      </c>
      <c r="R246" s="153">
        <v>1</v>
      </c>
      <c r="S246" s="155">
        <v>16.7</v>
      </c>
      <c r="T246" s="153">
        <v>4379</v>
      </c>
    </row>
    <row r="247" spans="1:20" x14ac:dyDescent="0.25">
      <c r="A247" s="138">
        <v>141</v>
      </c>
      <c r="B247" s="139">
        <v>45207</v>
      </c>
      <c r="C247" s="138" t="s">
        <v>85</v>
      </c>
      <c r="D247" s="138" t="s">
        <v>90</v>
      </c>
      <c r="E247" s="138" t="s">
        <v>84</v>
      </c>
      <c r="F247" s="138">
        <v>1</v>
      </c>
      <c r="G247" s="140">
        <v>17.8</v>
      </c>
      <c r="H247" s="138">
        <v>5155</v>
      </c>
      <c r="M247" s="153">
        <v>67</v>
      </c>
      <c r="N247" s="154">
        <v>45195</v>
      </c>
      <c r="O247" s="153" t="s">
        <v>88</v>
      </c>
      <c r="P247" s="153" t="s">
        <v>94</v>
      </c>
      <c r="Q247" s="153" t="s">
        <v>84</v>
      </c>
      <c r="R247" s="153">
        <v>1</v>
      </c>
      <c r="S247" s="155">
        <v>16.600000000000001</v>
      </c>
      <c r="T247" s="153">
        <v>3601</v>
      </c>
    </row>
    <row r="248" spans="1:20" x14ac:dyDescent="0.25">
      <c r="A248" s="138">
        <v>142</v>
      </c>
      <c r="B248" s="139">
        <v>45207</v>
      </c>
      <c r="C248" s="138" t="s">
        <v>88</v>
      </c>
      <c r="D248" s="138" t="s">
        <v>102</v>
      </c>
      <c r="E248" s="138" t="s">
        <v>84</v>
      </c>
      <c r="F248" s="138">
        <v>1</v>
      </c>
      <c r="G248" s="140">
        <v>18.100000000000001</v>
      </c>
      <c r="H248" s="138">
        <v>5149</v>
      </c>
      <c r="M248" s="153">
        <v>68</v>
      </c>
      <c r="N248" s="154">
        <v>45195</v>
      </c>
      <c r="O248" s="153" t="s">
        <v>88</v>
      </c>
      <c r="P248" s="153" t="s">
        <v>89</v>
      </c>
      <c r="Q248" s="153" t="s">
        <v>84</v>
      </c>
      <c r="R248" s="153">
        <v>1</v>
      </c>
      <c r="S248" s="155">
        <v>20.399999999999999</v>
      </c>
      <c r="T248" s="153">
        <v>3753</v>
      </c>
    </row>
    <row r="249" spans="1:20" x14ac:dyDescent="0.25">
      <c r="A249" s="138">
        <v>143</v>
      </c>
      <c r="B249" s="139">
        <v>45207</v>
      </c>
      <c r="C249" s="138" t="s">
        <v>85</v>
      </c>
      <c r="D249" s="138" t="s">
        <v>90</v>
      </c>
      <c r="E249" s="138" t="s">
        <v>84</v>
      </c>
      <c r="F249" s="138">
        <v>1</v>
      </c>
      <c r="G249" s="140">
        <v>17.2</v>
      </c>
      <c r="H249" s="138">
        <v>5152</v>
      </c>
      <c r="M249" s="153">
        <v>69</v>
      </c>
      <c r="N249" s="154">
        <v>45195</v>
      </c>
      <c r="O249" s="153" t="s">
        <v>85</v>
      </c>
      <c r="P249" s="153" t="s">
        <v>90</v>
      </c>
      <c r="Q249" s="153" t="s">
        <v>84</v>
      </c>
      <c r="R249" s="153">
        <v>1</v>
      </c>
      <c r="S249" s="155">
        <v>10.199999999999999</v>
      </c>
      <c r="T249" s="153">
        <v>3616</v>
      </c>
    </row>
    <row r="250" spans="1:20" x14ac:dyDescent="0.25">
      <c r="A250" s="138">
        <v>144</v>
      </c>
      <c r="B250" s="139">
        <v>45207</v>
      </c>
      <c r="C250" s="138" t="s">
        <v>88</v>
      </c>
      <c r="D250" s="138" t="s">
        <v>99</v>
      </c>
      <c r="E250" s="138" t="s">
        <v>84</v>
      </c>
      <c r="F250" s="138">
        <v>1</v>
      </c>
      <c r="G250" s="140">
        <v>19.7</v>
      </c>
      <c r="H250" s="138">
        <v>5133</v>
      </c>
      <c r="M250" s="153">
        <v>70</v>
      </c>
      <c r="N250" s="154">
        <v>45195</v>
      </c>
      <c r="O250" s="153" t="s">
        <v>82</v>
      </c>
      <c r="P250" s="153" t="s">
        <v>95</v>
      </c>
      <c r="Q250" s="153" t="s">
        <v>84</v>
      </c>
      <c r="R250" s="153">
        <v>1</v>
      </c>
      <c r="S250" s="155">
        <v>15.7</v>
      </c>
      <c r="T250" s="153">
        <v>4199</v>
      </c>
    </row>
    <row r="251" spans="1:20" x14ac:dyDescent="0.25">
      <c r="A251" s="138">
        <v>145</v>
      </c>
      <c r="B251" s="139">
        <v>45207</v>
      </c>
      <c r="C251" s="138" t="s">
        <v>88</v>
      </c>
      <c r="D251" s="138" t="s">
        <v>99</v>
      </c>
      <c r="E251" s="138" t="s">
        <v>84</v>
      </c>
      <c r="F251" s="138">
        <v>1</v>
      </c>
      <c r="G251" s="140">
        <v>16.100000000000001</v>
      </c>
      <c r="H251" s="138">
        <v>5146</v>
      </c>
      <c r="M251" s="153">
        <v>71</v>
      </c>
      <c r="N251" s="154">
        <v>45195</v>
      </c>
      <c r="O251" s="153" t="s">
        <v>82</v>
      </c>
      <c r="P251" s="153" t="s">
        <v>95</v>
      </c>
      <c r="Q251" s="153" t="s">
        <v>84</v>
      </c>
      <c r="R251" s="153">
        <v>1</v>
      </c>
      <c r="S251" s="155">
        <v>15.3</v>
      </c>
      <c r="T251" s="153">
        <v>4159</v>
      </c>
    </row>
    <row r="252" spans="1:20" x14ac:dyDescent="0.25">
      <c r="A252" s="138">
        <v>146</v>
      </c>
      <c r="B252" s="139">
        <v>45207</v>
      </c>
      <c r="C252" s="138" t="s">
        <v>88</v>
      </c>
      <c r="D252" s="138" t="s">
        <v>100</v>
      </c>
      <c r="E252" s="138" t="s">
        <v>84</v>
      </c>
      <c r="F252" s="138">
        <v>1</v>
      </c>
      <c r="G252" s="140">
        <v>16.399999999999999</v>
      </c>
      <c r="H252" s="138">
        <v>5106</v>
      </c>
      <c r="M252" s="153">
        <v>72</v>
      </c>
      <c r="N252" s="154">
        <v>45195</v>
      </c>
      <c r="O252" s="153" t="s">
        <v>88</v>
      </c>
      <c r="P252" s="153" t="s">
        <v>93</v>
      </c>
      <c r="Q252" s="153" t="s">
        <v>84</v>
      </c>
      <c r="R252" s="153">
        <v>1</v>
      </c>
      <c r="S252" s="155">
        <v>15.4</v>
      </c>
      <c r="T252" s="153">
        <v>3593</v>
      </c>
    </row>
    <row r="253" spans="1:20" x14ac:dyDescent="0.25">
      <c r="A253" s="138">
        <v>147</v>
      </c>
      <c r="B253" s="139">
        <v>45207</v>
      </c>
      <c r="C253" s="138" t="s">
        <v>88</v>
      </c>
      <c r="D253" s="138" t="s">
        <v>100</v>
      </c>
      <c r="E253" s="138" t="s">
        <v>84</v>
      </c>
      <c r="F253" s="138">
        <v>1</v>
      </c>
      <c r="G253" s="140">
        <v>17</v>
      </c>
      <c r="H253" s="138">
        <v>5086</v>
      </c>
      <c r="M253" s="153">
        <v>73</v>
      </c>
      <c r="N253" s="154">
        <v>45195</v>
      </c>
      <c r="O253" s="153" t="s">
        <v>82</v>
      </c>
      <c r="P253" s="153" t="s">
        <v>95</v>
      </c>
      <c r="Q253" s="153" t="s">
        <v>84</v>
      </c>
      <c r="R253" s="153">
        <v>1</v>
      </c>
      <c r="S253" s="155">
        <v>14.9</v>
      </c>
      <c r="T253" s="153">
        <v>3136</v>
      </c>
    </row>
    <row r="254" spans="1:20" x14ac:dyDescent="0.25">
      <c r="A254" s="138">
        <v>148</v>
      </c>
      <c r="B254" s="139">
        <v>45207</v>
      </c>
      <c r="C254" s="138" t="s">
        <v>88</v>
      </c>
      <c r="D254" s="138" t="s">
        <v>100</v>
      </c>
      <c r="E254" s="138" t="s">
        <v>84</v>
      </c>
      <c r="F254" s="138">
        <v>1</v>
      </c>
      <c r="G254" s="140">
        <v>16.7</v>
      </c>
      <c r="H254" s="138">
        <v>5158</v>
      </c>
      <c r="M254" s="153">
        <v>74</v>
      </c>
      <c r="N254" s="154">
        <v>45195</v>
      </c>
      <c r="O254" s="153" t="s">
        <v>85</v>
      </c>
      <c r="P254" s="153" t="s">
        <v>86</v>
      </c>
      <c r="Q254" s="153" t="s">
        <v>84</v>
      </c>
      <c r="R254" s="153">
        <v>1</v>
      </c>
      <c r="S254" s="155">
        <v>15</v>
      </c>
      <c r="T254" s="153">
        <v>4162</v>
      </c>
    </row>
    <row r="255" spans="1:20" x14ac:dyDescent="0.25">
      <c r="A255" s="138">
        <v>149</v>
      </c>
      <c r="B255" s="139">
        <v>45207</v>
      </c>
      <c r="C255" s="138" t="s">
        <v>88</v>
      </c>
      <c r="D255" s="138" t="s">
        <v>100</v>
      </c>
      <c r="E255" s="138" t="s">
        <v>84</v>
      </c>
      <c r="F255" s="138">
        <v>1</v>
      </c>
      <c r="G255" s="140">
        <v>17.100000000000001</v>
      </c>
      <c r="H255" s="138">
        <v>5121</v>
      </c>
      <c r="M255" s="153">
        <v>75</v>
      </c>
      <c r="N255" s="154">
        <v>45195</v>
      </c>
      <c r="O255" s="153" t="s">
        <v>85</v>
      </c>
      <c r="P255" s="153" t="s">
        <v>92</v>
      </c>
      <c r="Q255" s="153" t="s">
        <v>84</v>
      </c>
      <c r="R255" s="153">
        <v>1</v>
      </c>
      <c r="S255" s="155">
        <v>13.9</v>
      </c>
      <c r="T255" s="153">
        <v>4364</v>
      </c>
    </row>
    <row r="256" spans="1:20" x14ac:dyDescent="0.25">
      <c r="A256" s="138">
        <v>150</v>
      </c>
      <c r="B256" s="139">
        <v>45207</v>
      </c>
      <c r="C256" s="138" t="s">
        <v>88</v>
      </c>
      <c r="D256" s="138" t="s">
        <v>100</v>
      </c>
      <c r="E256" s="138" t="s">
        <v>84</v>
      </c>
      <c r="F256" s="138">
        <v>1</v>
      </c>
      <c r="G256" s="140">
        <v>17.100000000000001</v>
      </c>
      <c r="H256" s="138">
        <v>5165</v>
      </c>
      <c r="M256" s="153">
        <v>76</v>
      </c>
      <c r="N256" s="154">
        <v>45195</v>
      </c>
      <c r="O256" s="153" t="s">
        <v>85</v>
      </c>
      <c r="P256" s="153" t="s">
        <v>90</v>
      </c>
      <c r="Q256" s="153" t="s">
        <v>84</v>
      </c>
      <c r="R256" s="153">
        <v>1</v>
      </c>
      <c r="S256" s="155">
        <v>14.7</v>
      </c>
      <c r="T256" s="153">
        <v>3595</v>
      </c>
    </row>
    <row r="257" spans="1:20" x14ac:dyDescent="0.25">
      <c r="A257" s="138">
        <v>151</v>
      </c>
      <c r="B257" s="139">
        <v>45207</v>
      </c>
      <c r="C257" s="138" t="s">
        <v>88</v>
      </c>
      <c r="D257" s="138" t="s">
        <v>101</v>
      </c>
      <c r="E257" s="138" t="s">
        <v>84</v>
      </c>
      <c r="F257" s="138">
        <v>1</v>
      </c>
      <c r="G257" s="140">
        <v>17.5</v>
      </c>
      <c r="H257" s="138">
        <v>5087</v>
      </c>
      <c r="M257" s="153">
        <v>77</v>
      </c>
      <c r="N257" s="154">
        <v>45195</v>
      </c>
      <c r="O257" s="153" t="s">
        <v>85</v>
      </c>
      <c r="P257" s="153" t="s">
        <v>92</v>
      </c>
      <c r="Q257" s="153" t="s">
        <v>84</v>
      </c>
      <c r="R257" s="153">
        <v>1</v>
      </c>
      <c r="S257" s="155">
        <v>16.600000000000001</v>
      </c>
      <c r="T257" s="153">
        <v>3096</v>
      </c>
    </row>
    <row r="258" spans="1:20" x14ac:dyDescent="0.25">
      <c r="A258" s="138">
        <v>152</v>
      </c>
      <c r="B258" s="139">
        <v>45207</v>
      </c>
      <c r="C258" s="138" t="s">
        <v>88</v>
      </c>
      <c r="D258" s="138" t="s">
        <v>101</v>
      </c>
      <c r="E258" s="138" t="s">
        <v>84</v>
      </c>
      <c r="F258" s="138">
        <v>1</v>
      </c>
      <c r="G258" s="140">
        <v>17.899999999999999</v>
      </c>
      <c r="H258" s="138">
        <v>5118</v>
      </c>
      <c r="M258" s="153">
        <v>78</v>
      </c>
      <c r="N258" s="154">
        <v>45195</v>
      </c>
      <c r="O258" s="153" t="s">
        <v>85</v>
      </c>
      <c r="P258" s="153" t="s">
        <v>90</v>
      </c>
      <c r="Q258" s="153" t="s">
        <v>84</v>
      </c>
      <c r="R258" s="153">
        <v>1</v>
      </c>
      <c r="S258" s="155">
        <v>17.399999999999999</v>
      </c>
      <c r="T258" s="153">
        <v>4878</v>
      </c>
    </row>
    <row r="259" spans="1:20" x14ac:dyDescent="0.25">
      <c r="A259" s="138">
        <v>153</v>
      </c>
      <c r="B259" s="139">
        <v>45207</v>
      </c>
      <c r="C259" s="138" t="s">
        <v>88</v>
      </c>
      <c r="D259" s="138" t="s">
        <v>101</v>
      </c>
      <c r="E259" s="138" t="s">
        <v>84</v>
      </c>
      <c r="F259" s="138">
        <v>1</v>
      </c>
      <c r="G259" s="140">
        <v>17.600000000000001</v>
      </c>
      <c r="H259" s="138">
        <v>5164</v>
      </c>
      <c r="M259" s="153">
        <v>79</v>
      </c>
      <c r="N259" s="154">
        <v>45195</v>
      </c>
      <c r="O259" s="153" t="s">
        <v>88</v>
      </c>
      <c r="P259" s="153" t="s">
        <v>98</v>
      </c>
      <c r="Q259" s="153" t="s">
        <v>84</v>
      </c>
      <c r="R259" s="153">
        <v>1</v>
      </c>
      <c r="S259" s="155">
        <v>16.100000000000001</v>
      </c>
      <c r="T259" s="153">
        <v>4865</v>
      </c>
    </row>
    <row r="260" spans="1:20" x14ac:dyDescent="0.25">
      <c r="A260" s="138">
        <v>154</v>
      </c>
      <c r="B260" s="139">
        <v>45207</v>
      </c>
      <c r="C260" s="138" t="s">
        <v>88</v>
      </c>
      <c r="D260" s="138" t="s">
        <v>102</v>
      </c>
      <c r="E260" s="138" t="s">
        <v>84</v>
      </c>
      <c r="F260" s="138">
        <v>1</v>
      </c>
      <c r="G260" s="140">
        <v>17.899999999999999</v>
      </c>
      <c r="H260" s="138">
        <v>5080</v>
      </c>
      <c r="M260" s="153">
        <v>80</v>
      </c>
      <c r="N260" s="154">
        <v>45195</v>
      </c>
      <c r="O260" s="153" t="s">
        <v>88</v>
      </c>
      <c r="P260" s="153" t="s">
        <v>98</v>
      </c>
      <c r="Q260" s="153" t="s">
        <v>84</v>
      </c>
      <c r="R260" s="153">
        <v>1</v>
      </c>
      <c r="S260" s="155">
        <v>16.899999999999999</v>
      </c>
      <c r="T260" s="153">
        <v>3482</v>
      </c>
    </row>
    <row r="261" spans="1:20" x14ac:dyDescent="0.25">
      <c r="A261" s="138">
        <v>155</v>
      </c>
      <c r="B261" s="139">
        <v>45207</v>
      </c>
      <c r="C261" s="138" t="s">
        <v>88</v>
      </c>
      <c r="D261" s="138" t="s">
        <v>89</v>
      </c>
      <c r="E261" s="138" t="s">
        <v>84</v>
      </c>
      <c r="F261" s="138">
        <v>1</v>
      </c>
      <c r="G261" s="140">
        <v>17.7</v>
      </c>
      <c r="H261" s="138">
        <v>5092</v>
      </c>
      <c r="M261" s="153">
        <v>81</v>
      </c>
      <c r="N261" s="154">
        <v>45195</v>
      </c>
      <c r="O261" s="153" t="s">
        <v>88</v>
      </c>
      <c r="P261" s="153" t="s">
        <v>89</v>
      </c>
      <c r="Q261" s="153" t="s">
        <v>84</v>
      </c>
      <c r="R261" s="153">
        <v>1</v>
      </c>
      <c r="S261" s="155">
        <v>15.6</v>
      </c>
      <c r="T261" s="153">
        <v>3486</v>
      </c>
    </row>
    <row r="262" spans="1:20" x14ac:dyDescent="0.25">
      <c r="A262" s="138">
        <v>156</v>
      </c>
      <c r="B262" s="139">
        <v>45207</v>
      </c>
      <c r="C262" s="138" t="s">
        <v>88</v>
      </c>
      <c r="D262" s="138" t="s">
        <v>89</v>
      </c>
      <c r="E262" s="138" t="s">
        <v>84</v>
      </c>
      <c r="F262" s="138">
        <v>1</v>
      </c>
      <c r="G262" s="140">
        <v>16.7</v>
      </c>
      <c r="H262" s="138">
        <v>5049</v>
      </c>
      <c r="M262" s="153">
        <v>82</v>
      </c>
      <c r="N262" s="154">
        <v>45195</v>
      </c>
      <c r="O262" s="153" t="s">
        <v>85</v>
      </c>
      <c r="P262" s="153" t="s">
        <v>87</v>
      </c>
      <c r="Q262" s="153" t="s">
        <v>84</v>
      </c>
      <c r="R262" s="153">
        <v>1</v>
      </c>
      <c r="S262" s="155">
        <v>17.600000000000001</v>
      </c>
      <c r="T262" s="153">
        <v>3493</v>
      </c>
    </row>
    <row r="263" spans="1:20" x14ac:dyDescent="0.25">
      <c r="A263" s="138">
        <v>157</v>
      </c>
      <c r="B263" s="139">
        <v>45207</v>
      </c>
      <c r="C263" s="138" t="s">
        <v>85</v>
      </c>
      <c r="D263" s="138" t="s">
        <v>97</v>
      </c>
      <c r="E263" s="138" t="s">
        <v>84</v>
      </c>
      <c r="F263" s="138">
        <v>1</v>
      </c>
      <c r="G263" s="140">
        <v>18.3</v>
      </c>
      <c r="H263" s="138">
        <v>3325</v>
      </c>
      <c r="M263" s="153">
        <v>83</v>
      </c>
      <c r="N263" s="154">
        <v>45195</v>
      </c>
      <c r="O263" s="153" t="s">
        <v>85</v>
      </c>
      <c r="P263" s="153" t="s">
        <v>87</v>
      </c>
      <c r="Q263" s="153" t="s">
        <v>84</v>
      </c>
      <c r="R263" s="153">
        <v>1</v>
      </c>
      <c r="S263" s="155">
        <v>19.8</v>
      </c>
      <c r="T263" s="153">
        <v>3484</v>
      </c>
    </row>
    <row r="264" spans="1:20" x14ac:dyDescent="0.25">
      <c r="A264" s="138">
        <v>158</v>
      </c>
      <c r="B264" s="139">
        <v>45207</v>
      </c>
      <c r="C264" s="138" t="s">
        <v>85</v>
      </c>
      <c r="D264" s="138" t="s">
        <v>97</v>
      </c>
      <c r="E264" s="138" t="s">
        <v>84</v>
      </c>
      <c r="F264" s="138">
        <v>1</v>
      </c>
      <c r="G264" s="140">
        <v>16.600000000000001</v>
      </c>
      <c r="H264" s="138">
        <v>3333</v>
      </c>
      <c r="M264" s="153">
        <v>84</v>
      </c>
      <c r="N264" s="154">
        <v>45196</v>
      </c>
      <c r="O264" s="153" t="s">
        <v>82</v>
      </c>
      <c r="P264" s="153" t="s">
        <v>95</v>
      </c>
      <c r="Q264" s="153" t="s">
        <v>84</v>
      </c>
      <c r="R264" s="153">
        <v>1</v>
      </c>
      <c r="S264" s="155">
        <v>19.7</v>
      </c>
      <c r="T264" s="153">
        <v>3723</v>
      </c>
    </row>
    <row r="265" spans="1:20" x14ac:dyDescent="0.25">
      <c r="A265" s="138">
        <v>159</v>
      </c>
      <c r="B265" s="139">
        <v>45207</v>
      </c>
      <c r="C265" s="138" t="s">
        <v>85</v>
      </c>
      <c r="D265" s="138" t="s">
        <v>87</v>
      </c>
      <c r="E265" s="138" t="s">
        <v>84</v>
      </c>
      <c r="F265" s="138">
        <v>1</v>
      </c>
      <c r="G265" s="140">
        <v>17.5</v>
      </c>
      <c r="H265" s="138">
        <v>3337</v>
      </c>
      <c r="M265" s="153">
        <v>85</v>
      </c>
      <c r="N265" s="154">
        <v>45196</v>
      </c>
      <c r="O265" s="153" t="s">
        <v>82</v>
      </c>
      <c r="P265" s="153" t="s">
        <v>83</v>
      </c>
      <c r="Q265" s="153" t="s">
        <v>84</v>
      </c>
      <c r="R265" s="153">
        <v>1</v>
      </c>
      <c r="S265" s="155">
        <v>16.600000000000001</v>
      </c>
      <c r="T265" s="153">
        <v>4876</v>
      </c>
    </row>
    <row r="266" spans="1:20" x14ac:dyDescent="0.25">
      <c r="A266" s="138">
        <v>160</v>
      </c>
      <c r="B266" s="139">
        <v>45207</v>
      </c>
      <c r="C266" s="138" t="s">
        <v>85</v>
      </c>
      <c r="D266" s="138" t="s">
        <v>87</v>
      </c>
      <c r="E266" s="138" t="s">
        <v>84</v>
      </c>
      <c r="F266" s="138">
        <v>1</v>
      </c>
      <c r="G266" s="140">
        <v>16.899999999999999</v>
      </c>
      <c r="H266" s="138">
        <v>4953</v>
      </c>
      <c r="M266" s="153">
        <v>86</v>
      </c>
      <c r="N266" s="154">
        <v>45196</v>
      </c>
      <c r="O266" s="153" t="s">
        <v>85</v>
      </c>
      <c r="P266" s="153" t="s">
        <v>87</v>
      </c>
      <c r="Q266" s="153" t="s">
        <v>84</v>
      </c>
      <c r="R266" s="153">
        <v>1</v>
      </c>
      <c r="S266" s="155">
        <v>17.899999999999999</v>
      </c>
      <c r="T266" s="153">
        <v>5178</v>
      </c>
    </row>
    <row r="267" spans="1:20" x14ac:dyDescent="0.25">
      <c r="A267" s="138">
        <v>161</v>
      </c>
      <c r="B267" s="139">
        <v>45207</v>
      </c>
      <c r="C267" s="138" t="s">
        <v>85</v>
      </c>
      <c r="D267" s="138" t="s">
        <v>87</v>
      </c>
      <c r="E267" s="138" t="s">
        <v>84</v>
      </c>
      <c r="F267" s="138">
        <v>1</v>
      </c>
      <c r="G267" s="140">
        <v>15.8</v>
      </c>
      <c r="H267" s="138">
        <v>5107</v>
      </c>
      <c r="M267" s="153">
        <v>87</v>
      </c>
      <c r="N267" s="154">
        <v>45196</v>
      </c>
      <c r="O267" s="153" t="s">
        <v>88</v>
      </c>
      <c r="P267" s="153" t="s">
        <v>89</v>
      </c>
      <c r="Q267" s="153" t="s">
        <v>84</v>
      </c>
      <c r="R267" s="153">
        <v>1</v>
      </c>
      <c r="S267" s="155">
        <v>16.2</v>
      </c>
      <c r="T267" s="153">
        <v>4934</v>
      </c>
    </row>
    <row r="268" spans="1:20" x14ac:dyDescent="0.25">
      <c r="A268" s="138">
        <v>162</v>
      </c>
      <c r="B268" s="139">
        <v>45207</v>
      </c>
      <c r="C268" s="138" t="s">
        <v>85</v>
      </c>
      <c r="D268" s="138" t="s">
        <v>87</v>
      </c>
      <c r="E268" s="138" t="s">
        <v>84</v>
      </c>
      <c r="F268" s="138">
        <v>1</v>
      </c>
      <c r="G268" s="140">
        <v>17.5</v>
      </c>
      <c r="H268" s="138">
        <v>5105</v>
      </c>
      <c r="M268" s="153">
        <v>88</v>
      </c>
      <c r="N268" s="154">
        <v>45196</v>
      </c>
      <c r="O268" s="153" t="s">
        <v>88</v>
      </c>
      <c r="P268" s="153" t="s">
        <v>91</v>
      </c>
      <c r="Q268" s="153" t="s">
        <v>84</v>
      </c>
      <c r="R268" s="153">
        <v>1</v>
      </c>
      <c r="S268" s="155">
        <v>16.3</v>
      </c>
      <c r="T268" s="153">
        <v>4951</v>
      </c>
    </row>
    <row r="269" spans="1:20" x14ac:dyDescent="0.25">
      <c r="A269" s="138">
        <v>163</v>
      </c>
      <c r="B269" s="139">
        <v>45207</v>
      </c>
      <c r="C269" s="138" t="s">
        <v>85</v>
      </c>
      <c r="D269" s="138" t="s">
        <v>87</v>
      </c>
      <c r="E269" s="138" t="s">
        <v>84</v>
      </c>
      <c r="F269" s="138">
        <v>1</v>
      </c>
      <c r="G269" s="140">
        <v>17.600000000000001</v>
      </c>
      <c r="H269" s="138">
        <v>5156</v>
      </c>
      <c r="M269" s="153">
        <v>89</v>
      </c>
      <c r="N269" s="154">
        <v>45196</v>
      </c>
      <c r="O269" s="153" t="s">
        <v>85</v>
      </c>
      <c r="P269" s="153" t="s">
        <v>90</v>
      </c>
      <c r="Q269" s="153" t="s">
        <v>84</v>
      </c>
      <c r="R269" s="153">
        <v>1</v>
      </c>
      <c r="S269" s="155">
        <v>14.7</v>
      </c>
      <c r="T269" s="153">
        <v>4922</v>
      </c>
    </row>
    <row r="270" spans="1:20" x14ac:dyDescent="0.25">
      <c r="A270" s="138">
        <v>164</v>
      </c>
      <c r="B270" s="139">
        <v>45207</v>
      </c>
      <c r="C270" s="138" t="s">
        <v>85</v>
      </c>
      <c r="D270" s="138" t="s">
        <v>87</v>
      </c>
      <c r="E270" s="138" t="s">
        <v>84</v>
      </c>
      <c r="F270" s="138">
        <v>1</v>
      </c>
      <c r="G270" s="140">
        <v>17.5</v>
      </c>
      <c r="H270" s="138">
        <v>5098</v>
      </c>
      <c r="M270" s="153">
        <v>90</v>
      </c>
      <c r="N270" s="154">
        <v>45196</v>
      </c>
      <c r="O270" s="153" t="s">
        <v>88</v>
      </c>
      <c r="P270" s="153" t="s">
        <v>89</v>
      </c>
      <c r="Q270" s="153" t="s">
        <v>84</v>
      </c>
      <c r="R270" s="153">
        <v>1</v>
      </c>
      <c r="S270" s="155">
        <v>14</v>
      </c>
      <c r="T270" s="153">
        <v>3617</v>
      </c>
    </row>
    <row r="271" spans="1:20" x14ac:dyDescent="0.25">
      <c r="A271" s="138">
        <v>165</v>
      </c>
      <c r="B271" s="139">
        <v>45207</v>
      </c>
      <c r="C271" s="138" t="s">
        <v>85</v>
      </c>
      <c r="D271" s="138" t="s">
        <v>96</v>
      </c>
      <c r="E271" s="138" t="s">
        <v>84</v>
      </c>
      <c r="F271" s="138">
        <v>1</v>
      </c>
      <c r="G271" s="140">
        <v>17</v>
      </c>
      <c r="H271" s="138">
        <v>3410</v>
      </c>
      <c r="M271" s="153">
        <v>91</v>
      </c>
      <c r="N271" s="154">
        <v>45196</v>
      </c>
      <c r="O271" s="153" t="s">
        <v>85</v>
      </c>
      <c r="P271" s="153" t="s">
        <v>90</v>
      </c>
      <c r="Q271" s="153" t="s">
        <v>84</v>
      </c>
      <c r="R271" s="153">
        <v>1</v>
      </c>
      <c r="S271" s="155">
        <v>14.8</v>
      </c>
      <c r="T271" s="153">
        <v>3585</v>
      </c>
    </row>
    <row r="272" spans="1:20" x14ac:dyDescent="0.25">
      <c r="A272" s="138">
        <v>166</v>
      </c>
      <c r="B272" s="139">
        <v>45207</v>
      </c>
      <c r="C272" s="138" t="s">
        <v>85</v>
      </c>
      <c r="D272" s="138" t="s">
        <v>96</v>
      </c>
      <c r="E272" s="138" t="s">
        <v>84</v>
      </c>
      <c r="F272" s="138">
        <v>1</v>
      </c>
      <c r="G272" s="140">
        <v>18.100000000000001</v>
      </c>
      <c r="H272" s="138">
        <v>5111</v>
      </c>
      <c r="M272" s="153">
        <v>92</v>
      </c>
      <c r="N272" s="154">
        <v>45196</v>
      </c>
      <c r="O272" s="153" t="s">
        <v>85</v>
      </c>
      <c r="P272" s="153" t="s">
        <v>87</v>
      </c>
      <c r="Q272" s="153" t="s">
        <v>84</v>
      </c>
      <c r="R272" s="153">
        <v>1</v>
      </c>
      <c r="S272" s="155">
        <v>18.899999999999999</v>
      </c>
      <c r="T272" s="153">
        <v>5182</v>
      </c>
    </row>
    <row r="273" spans="1:20" x14ac:dyDescent="0.25">
      <c r="A273" s="138">
        <v>167</v>
      </c>
      <c r="B273" s="139">
        <v>45207</v>
      </c>
      <c r="C273" s="138" t="s">
        <v>88</v>
      </c>
      <c r="D273" s="138" t="s">
        <v>91</v>
      </c>
      <c r="E273" s="138" t="s">
        <v>84</v>
      </c>
      <c r="F273" s="138">
        <v>1</v>
      </c>
      <c r="G273" s="140">
        <v>15.4</v>
      </c>
      <c r="H273" s="138">
        <v>3390</v>
      </c>
      <c r="M273" s="153">
        <v>93</v>
      </c>
      <c r="N273" s="154">
        <v>45196</v>
      </c>
      <c r="O273" s="153" t="s">
        <v>85</v>
      </c>
      <c r="P273" s="153" t="s">
        <v>90</v>
      </c>
      <c r="Q273" s="153" t="s">
        <v>84</v>
      </c>
      <c r="R273" s="153">
        <v>1</v>
      </c>
      <c r="S273" s="155">
        <v>18.399999999999999</v>
      </c>
      <c r="T273" s="153">
        <v>5188</v>
      </c>
    </row>
    <row r="274" spans="1:20" x14ac:dyDescent="0.25">
      <c r="A274" s="138">
        <v>168</v>
      </c>
      <c r="B274" s="139">
        <v>45207</v>
      </c>
      <c r="C274" s="138" t="s">
        <v>88</v>
      </c>
      <c r="D274" s="138" t="s">
        <v>91</v>
      </c>
      <c r="E274" s="138" t="s">
        <v>84</v>
      </c>
      <c r="F274" s="138">
        <v>1</v>
      </c>
      <c r="G274" s="140">
        <v>10.7</v>
      </c>
      <c r="H274" s="138">
        <v>4830</v>
      </c>
      <c r="M274" s="153">
        <v>94</v>
      </c>
      <c r="N274" s="154">
        <v>45196</v>
      </c>
      <c r="O274" s="153" t="s">
        <v>88</v>
      </c>
      <c r="P274" s="153" t="s">
        <v>89</v>
      </c>
      <c r="Q274" s="153" t="s">
        <v>84</v>
      </c>
      <c r="R274" s="153">
        <v>1</v>
      </c>
      <c r="S274" s="155">
        <v>16.899999999999999</v>
      </c>
      <c r="T274" s="153">
        <v>3362</v>
      </c>
    </row>
    <row r="275" spans="1:20" x14ac:dyDescent="0.25">
      <c r="A275" s="138">
        <v>169</v>
      </c>
      <c r="B275" s="139">
        <v>45207</v>
      </c>
      <c r="C275" s="138" t="s">
        <v>85</v>
      </c>
      <c r="D275" s="138" t="s">
        <v>86</v>
      </c>
      <c r="E275" s="138" t="s">
        <v>84</v>
      </c>
      <c r="F275" s="138">
        <v>1</v>
      </c>
      <c r="G275" s="140">
        <v>17.3</v>
      </c>
      <c r="H275" s="138">
        <v>5113</v>
      </c>
      <c r="M275" s="153">
        <v>95</v>
      </c>
      <c r="N275" s="154">
        <v>45196</v>
      </c>
      <c r="O275" s="153" t="s">
        <v>88</v>
      </c>
      <c r="P275" s="153" t="s">
        <v>89</v>
      </c>
      <c r="Q275" s="153" t="s">
        <v>84</v>
      </c>
      <c r="R275" s="153">
        <v>1</v>
      </c>
      <c r="S275" s="155">
        <v>16.3</v>
      </c>
      <c r="T275" s="153">
        <v>3420</v>
      </c>
    </row>
    <row r="276" spans="1:20" x14ac:dyDescent="0.25">
      <c r="A276" s="138">
        <v>170</v>
      </c>
      <c r="B276" s="139">
        <v>45207</v>
      </c>
      <c r="C276" s="138" t="s">
        <v>88</v>
      </c>
      <c r="D276" s="138" t="s">
        <v>98</v>
      </c>
      <c r="E276" s="138" t="s">
        <v>84</v>
      </c>
      <c r="F276" s="138">
        <v>1</v>
      </c>
      <c r="G276" s="140">
        <v>15.3</v>
      </c>
      <c r="H276" s="138">
        <v>5110</v>
      </c>
      <c r="M276" s="153">
        <v>96</v>
      </c>
      <c r="N276" s="154">
        <v>45196</v>
      </c>
      <c r="O276" s="153" t="s">
        <v>88</v>
      </c>
      <c r="P276" s="153" t="s">
        <v>89</v>
      </c>
      <c r="Q276" s="153" t="s">
        <v>84</v>
      </c>
      <c r="R276" s="153">
        <v>1</v>
      </c>
      <c r="S276" s="155">
        <v>16</v>
      </c>
      <c r="T276" s="153">
        <v>3277</v>
      </c>
    </row>
    <row r="277" spans="1:20" x14ac:dyDescent="0.25">
      <c r="A277" s="138">
        <v>171</v>
      </c>
      <c r="B277" s="139">
        <v>45207</v>
      </c>
      <c r="C277" s="138" t="s">
        <v>88</v>
      </c>
      <c r="D277" s="138" t="s">
        <v>98</v>
      </c>
      <c r="E277" s="138" t="s">
        <v>84</v>
      </c>
      <c r="F277" s="138">
        <v>1</v>
      </c>
      <c r="G277" s="140">
        <v>17.899999999999999</v>
      </c>
      <c r="H277" s="138">
        <v>5103</v>
      </c>
      <c r="M277" s="153">
        <v>97</v>
      </c>
      <c r="N277" s="154">
        <v>45196</v>
      </c>
      <c r="O277" s="153" t="s">
        <v>85</v>
      </c>
      <c r="P277" s="153" t="s">
        <v>90</v>
      </c>
      <c r="Q277" s="153" t="s">
        <v>84</v>
      </c>
      <c r="R277" s="153">
        <v>1</v>
      </c>
      <c r="S277" s="155">
        <v>14.5</v>
      </c>
      <c r="T277" s="153">
        <v>3811</v>
      </c>
    </row>
    <row r="278" spans="1:20" x14ac:dyDescent="0.25">
      <c r="A278" s="138">
        <v>172</v>
      </c>
      <c r="B278" s="139">
        <v>45207</v>
      </c>
      <c r="C278" s="138" t="s">
        <v>88</v>
      </c>
      <c r="D278" s="138" t="s">
        <v>100</v>
      </c>
      <c r="E278" s="138" t="s">
        <v>84</v>
      </c>
      <c r="F278" s="138">
        <v>1</v>
      </c>
      <c r="G278" s="140">
        <v>17.5</v>
      </c>
      <c r="H278" s="138">
        <v>5147</v>
      </c>
      <c r="M278" s="153">
        <v>98</v>
      </c>
      <c r="N278" s="154">
        <v>45196</v>
      </c>
      <c r="O278" s="153" t="s">
        <v>82</v>
      </c>
      <c r="P278" s="153" t="s">
        <v>95</v>
      </c>
      <c r="Q278" s="153" t="s">
        <v>84</v>
      </c>
      <c r="R278" s="153">
        <v>1</v>
      </c>
      <c r="S278" s="155">
        <v>16.100000000000001</v>
      </c>
      <c r="T278" s="153">
        <v>4888</v>
      </c>
    </row>
    <row r="279" spans="1:20" x14ac:dyDescent="0.25">
      <c r="A279" s="138">
        <v>173</v>
      </c>
      <c r="B279" s="139">
        <v>45207</v>
      </c>
      <c r="C279" s="138" t="s">
        <v>85</v>
      </c>
      <c r="D279" s="138" t="s">
        <v>86</v>
      </c>
      <c r="E279" s="138" t="s">
        <v>84</v>
      </c>
      <c r="F279" s="138">
        <v>1</v>
      </c>
      <c r="G279" s="140">
        <v>17.600000000000001</v>
      </c>
      <c r="H279" s="138">
        <v>5154</v>
      </c>
      <c r="M279" s="153">
        <v>99</v>
      </c>
      <c r="N279" s="154">
        <v>45196</v>
      </c>
      <c r="O279" s="153" t="s">
        <v>88</v>
      </c>
      <c r="P279" s="153" t="s">
        <v>98</v>
      </c>
      <c r="Q279" s="153" t="s">
        <v>84</v>
      </c>
      <c r="R279" s="153">
        <v>1</v>
      </c>
      <c r="S279" s="155">
        <v>16.399999999999999</v>
      </c>
      <c r="T279" s="153">
        <v>5175</v>
      </c>
    </row>
    <row r="280" spans="1:20" x14ac:dyDescent="0.25">
      <c r="A280" s="138">
        <v>174</v>
      </c>
      <c r="B280" s="139">
        <v>45207</v>
      </c>
      <c r="C280" s="138" t="s">
        <v>85</v>
      </c>
      <c r="D280" s="138" t="s">
        <v>96</v>
      </c>
      <c r="E280" s="138" t="s">
        <v>84</v>
      </c>
      <c r="F280" s="138">
        <v>1</v>
      </c>
      <c r="G280" s="140">
        <v>16.3</v>
      </c>
      <c r="H280" s="138">
        <v>5099</v>
      </c>
      <c r="M280" s="153">
        <v>100</v>
      </c>
      <c r="N280" s="154">
        <v>45196</v>
      </c>
      <c r="O280" s="153" t="s">
        <v>88</v>
      </c>
      <c r="P280" s="153" t="s">
        <v>98</v>
      </c>
      <c r="Q280" s="153" t="s">
        <v>84</v>
      </c>
      <c r="R280" s="153">
        <v>1</v>
      </c>
      <c r="S280" s="155">
        <v>17.600000000000001</v>
      </c>
      <c r="T280" s="153">
        <v>4892</v>
      </c>
    </row>
    <row r="281" spans="1:20" x14ac:dyDescent="0.25">
      <c r="A281" s="138">
        <v>175</v>
      </c>
      <c r="B281" s="139">
        <v>45207</v>
      </c>
      <c r="C281" s="138" t="s">
        <v>85</v>
      </c>
      <c r="D281" s="138" t="s">
        <v>96</v>
      </c>
      <c r="E281" s="138" t="s">
        <v>84</v>
      </c>
      <c r="F281" s="138">
        <v>1</v>
      </c>
      <c r="G281" s="140">
        <v>16</v>
      </c>
      <c r="H281" s="138">
        <v>5159</v>
      </c>
      <c r="M281" s="153">
        <v>101</v>
      </c>
      <c r="N281" s="154">
        <v>45196</v>
      </c>
      <c r="O281" s="153" t="s">
        <v>88</v>
      </c>
      <c r="P281" s="153" t="s">
        <v>98</v>
      </c>
      <c r="Q281" s="153" t="s">
        <v>84</v>
      </c>
      <c r="R281" s="153">
        <v>1</v>
      </c>
      <c r="S281" s="155">
        <v>16.899999999999999</v>
      </c>
      <c r="T281" s="153">
        <v>4900</v>
      </c>
    </row>
    <row r="282" spans="1:20" x14ac:dyDescent="0.25">
      <c r="A282" s="138">
        <v>176</v>
      </c>
      <c r="B282" s="139">
        <v>45207</v>
      </c>
      <c r="C282" s="138" t="s">
        <v>85</v>
      </c>
      <c r="D282" s="138" t="s">
        <v>92</v>
      </c>
      <c r="E282" s="138" t="s">
        <v>84</v>
      </c>
      <c r="F282" s="138">
        <v>1</v>
      </c>
      <c r="G282" s="140">
        <v>14.8</v>
      </c>
      <c r="H282" s="138">
        <v>5114</v>
      </c>
      <c r="M282" s="153">
        <v>102</v>
      </c>
      <c r="N282" s="154">
        <v>45196</v>
      </c>
      <c r="O282" s="153" t="s">
        <v>85</v>
      </c>
      <c r="P282" s="153" t="s">
        <v>92</v>
      </c>
      <c r="Q282" s="153" t="s">
        <v>84</v>
      </c>
      <c r="R282" s="153">
        <v>1</v>
      </c>
      <c r="S282" s="155">
        <v>17.3</v>
      </c>
      <c r="T282" s="153">
        <v>4943</v>
      </c>
    </row>
    <row r="283" spans="1:20" x14ac:dyDescent="0.25">
      <c r="A283" s="138">
        <v>177</v>
      </c>
      <c r="B283" s="139">
        <v>45207</v>
      </c>
      <c r="C283" s="138" t="s">
        <v>85</v>
      </c>
      <c r="D283" s="156" t="s">
        <v>92</v>
      </c>
      <c r="E283" s="138" t="s">
        <v>84</v>
      </c>
      <c r="F283" s="138">
        <v>1</v>
      </c>
      <c r="G283" s="140">
        <v>16.3</v>
      </c>
      <c r="H283" s="138">
        <v>5115</v>
      </c>
      <c r="M283" s="153">
        <v>103</v>
      </c>
      <c r="N283" s="154">
        <v>45197</v>
      </c>
      <c r="O283" s="153" t="s">
        <v>85</v>
      </c>
      <c r="P283" s="153" t="s">
        <v>92</v>
      </c>
      <c r="Q283" s="153" t="s">
        <v>84</v>
      </c>
      <c r="R283" s="153">
        <v>1</v>
      </c>
      <c r="S283" s="155">
        <v>14.9</v>
      </c>
      <c r="T283" s="153">
        <v>4954</v>
      </c>
    </row>
    <row r="284" spans="1:20" x14ac:dyDescent="0.25">
      <c r="A284" s="138">
        <v>178</v>
      </c>
      <c r="B284" s="139">
        <v>45207</v>
      </c>
      <c r="C284" s="138" t="s">
        <v>88</v>
      </c>
      <c r="D284" s="138" t="s">
        <v>100</v>
      </c>
      <c r="E284" s="138" t="s">
        <v>84</v>
      </c>
      <c r="F284" s="138">
        <v>1</v>
      </c>
      <c r="G284" s="140">
        <v>18</v>
      </c>
      <c r="H284" s="138">
        <v>5151</v>
      </c>
      <c r="M284" s="153">
        <v>104</v>
      </c>
      <c r="N284" s="154">
        <v>45197</v>
      </c>
      <c r="O284" s="153" t="s">
        <v>85</v>
      </c>
      <c r="P284" s="153" t="s">
        <v>86</v>
      </c>
      <c r="Q284" s="153" t="s">
        <v>84</v>
      </c>
      <c r="R284" s="153">
        <v>1</v>
      </c>
      <c r="S284" s="155">
        <v>15.4</v>
      </c>
      <c r="T284" s="153">
        <v>3613</v>
      </c>
    </row>
    <row r="285" spans="1:20" x14ac:dyDescent="0.25">
      <c r="A285" s="138">
        <v>179</v>
      </c>
      <c r="B285" s="139">
        <v>45207</v>
      </c>
      <c r="C285" s="138" t="s">
        <v>85</v>
      </c>
      <c r="D285" s="138" t="s">
        <v>90</v>
      </c>
      <c r="E285" s="138" t="s">
        <v>84</v>
      </c>
      <c r="F285" s="138">
        <v>1</v>
      </c>
      <c r="G285" s="157">
        <v>16.399999999999999</v>
      </c>
      <c r="H285" s="138">
        <v>5102</v>
      </c>
      <c r="M285" s="153">
        <v>1</v>
      </c>
      <c r="N285" s="154">
        <v>45202</v>
      </c>
      <c r="O285" s="153" t="s">
        <v>88</v>
      </c>
      <c r="P285" s="153" t="s">
        <v>99</v>
      </c>
      <c r="Q285" s="153" t="s">
        <v>84</v>
      </c>
      <c r="R285" s="153">
        <v>1</v>
      </c>
      <c r="S285" s="155">
        <v>12.9</v>
      </c>
      <c r="T285" s="153">
        <v>5000</v>
      </c>
    </row>
    <row r="286" spans="1:20" x14ac:dyDescent="0.25">
      <c r="A286" s="138">
        <v>180</v>
      </c>
      <c r="B286" s="139">
        <v>45207</v>
      </c>
      <c r="C286" s="138" t="s">
        <v>88</v>
      </c>
      <c r="D286" s="138" t="s">
        <v>93</v>
      </c>
      <c r="E286" s="138" t="s">
        <v>84</v>
      </c>
      <c r="F286" s="138">
        <v>1</v>
      </c>
      <c r="G286" s="157">
        <v>17</v>
      </c>
      <c r="H286" s="138">
        <v>3326</v>
      </c>
      <c r="M286" s="153">
        <v>2</v>
      </c>
      <c r="N286" s="154">
        <v>45202</v>
      </c>
      <c r="O286" s="153" t="s">
        <v>88</v>
      </c>
      <c r="P286" s="153" t="s">
        <v>99</v>
      </c>
      <c r="Q286" s="153" t="s">
        <v>84</v>
      </c>
      <c r="R286" s="153">
        <v>1</v>
      </c>
      <c r="S286" s="155">
        <v>17.899999999999999</v>
      </c>
      <c r="T286" s="153">
        <v>5091</v>
      </c>
    </row>
    <row r="287" spans="1:20" x14ac:dyDescent="0.25">
      <c r="A287" s="138">
        <v>181</v>
      </c>
      <c r="B287" s="139">
        <v>45207</v>
      </c>
      <c r="C287" s="138" t="s">
        <v>85</v>
      </c>
      <c r="D287" s="138" t="s">
        <v>86</v>
      </c>
      <c r="E287" s="138" t="s">
        <v>84</v>
      </c>
      <c r="F287" s="138">
        <v>1</v>
      </c>
      <c r="G287" s="157">
        <v>17.5</v>
      </c>
      <c r="H287" s="138">
        <v>5109</v>
      </c>
      <c r="M287" s="153">
        <v>3</v>
      </c>
      <c r="N287" s="154">
        <v>45202</v>
      </c>
      <c r="O287" s="153" t="s">
        <v>88</v>
      </c>
      <c r="P287" s="153" t="s">
        <v>89</v>
      </c>
      <c r="Q287" s="153" t="s">
        <v>84</v>
      </c>
      <c r="R287" s="153">
        <v>1</v>
      </c>
      <c r="S287" s="155">
        <v>14.2</v>
      </c>
      <c r="T287" s="153">
        <v>5079</v>
      </c>
    </row>
    <row r="288" spans="1:20" x14ac:dyDescent="0.25">
      <c r="A288" s="138">
        <v>182</v>
      </c>
      <c r="B288" s="139">
        <v>45208</v>
      </c>
      <c r="C288" s="138" t="s">
        <v>85</v>
      </c>
      <c r="D288" s="138" t="s">
        <v>90</v>
      </c>
      <c r="E288" s="138" t="s">
        <v>84</v>
      </c>
      <c r="F288" s="138">
        <v>1</v>
      </c>
      <c r="G288" s="157">
        <v>16.600000000000001</v>
      </c>
      <c r="H288" s="138">
        <v>3077</v>
      </c>
      <c r="M288" s="153">
        <v>4</v>
      </c>
      <c r="N288" s="154">
        <v>45202</v>
      </c>
      <c r="O288" s="153" t="s">
        <v>88</v>
      </c>
      <c r="P288" s="153" t="s">
        <v>89</v>
      </c>
      <c r="Q288" s="153" t="s">
        <v>84</v>
      </c>
      <c r="R288" s="153">
        <v>1</v>
      </c>
      <c r="S288" s="155">
        <v>16.600000000000001</v>
      </c>
      <c r="T288" s="153">
        <v>5024</v>
      </c>
    </row>
    <row r="289" spans="1:20" x14ac:dyDescent="0.25">
      <c r="A289" s="138">
        <v>183</v>
      </c>
      <c r="B289" s="139">
        <v>45208</v>
      </c>
      <c r="C289" s="138" t="s">
        <v>85</v>
      </c>
      <c r="D289" s="138" t="s">
        <v>96</v>
      </c>
      <c r="E289" s="138" t="s">
        <v>84</v>
      </c>
      <c r="F289" s="138">
        <v>1</v>
      </c>
      <c r="G289" s="157">
        <v>15.5</v>
      </c>
      <c r="H289" s="138">
        <v>4880</v>
      </c>
      <c r="M289" s="153">
        <v>5</v>
      </c>
      <c r="N289" s="154">
        <v>45202</v>
      </c>
      <c r="O289" s="153" t="s">
        <v>88</v>
      </c>
      <c r="P289" s="153" t="s">
        <v>89</v>
      </c>
      <c r="Q289" s="153" t="s">
        <v>84</v>
      </c>
      <c r="R289" s="153">
        <v>1</v>
      </c>
      <c r="S289" s="155">
        <v>17</v>
      </c>
      <c r="T289" s="153">
        <v>5036</v>
      </c>
    </row>
    <row r="290" spans="1:20" x14ac:dyDescent="0.25">
      <c r="A290" s="138">
        <v>184</v>
      </c>
      <c r="B290" s="139">
        <v>45208</v>
      </c>
      <c r="C290" s="138" t="s">
        <v>88</v>
      </c>
      <c r="D290" s="138" t="s">
        <v>100</v>
      </c>
      <c r="E290" s="138" t="s">
        <v>84</v>
      </c>
      <c r="F290" s="138">
        <v>1</v>
      </c>
      <c r="G290" s="157">
        <v>17.3</v>
      </c>
      <c r="H290" s="138">
        <v>4931</v>
      </c>
      <c r="M290" s="153">
        <v>6</v>
      </c>
      <c r="N290" s="154">
        <v>45202</v>
      </c>
      <c r="O290" s="153" t="s">
        <v>88</v>
      </c>
      <c r="P290" s="153" t="s">
        <v>89</v>
      </c>
      <c r="Q290" s="153" t="s">
        <v>84</v>
      </c>
      <c r="R290" s="153">
        <v>1</v>
      </c>
      <c r="S290" s="155">
        <v>16.399999999999999</v>
      </c>
      <c r="T290" s="153">
        <v>4962</v>
      </c>
    </row>
    <row r="291" spans="1:20" x14ac:dyDescent="0.25">
      <c r="A291" s="138">
        <v>185</v>
      </c>
      <c r="B291" s="139">
        <v>45208</v>
      </c>
      <c r="C291" s="138" t="s">
        <v>88</v>
      </c>
      <c r="D291" s="138" t="s">
        <v>91</v>
      </c>
      <c r="E291" s="138" t="s">
        <v>84</v>
      </c>
      <c r="F291" s="138">
        <v>1</v>
      </c>
      <c r="G291" s="157">
        <v>15.5</v>
      </c>
      <c r="H291" s="138">
        <v>4990</v>
      </c>
      <c r="M291" s="153">
        <v>7</v>
      </c>
      <c r="N291" s="154">
        <v>45202</v>
      </c>
      <c r="O291" s="153" t="s">
        <v>88</v>
      </c>
      <c r="P291" s="153" t="s">
        <v>89</v>
      </c>
      <c r="Q291" s="153" t="s">
        <v>84</v>
      </c>
      <c r="R291" s="153">
        <v>1</v>
      </c>
      <c r="S291" s="155">
        <v>16.8</v>
      </c>
      <c r="T291" s="153">
        <v>5005</v>
      </c>
    </row>
    <row r="292" spans="1:20" ht="15.6" customHeight="1" x14ac:dyDescent="0.25">
      <c r="A292" s="138">
        <v>186</v>
      </c>
      <c r="B292" s="139">
        <v>45208</v>
      </c>
      <c r="C292" s="138" t="s">
        <v>88</v>
      </c>
      <c r="D292" s="138" t="s">
        <v>100</v>
      </c>
      <c r="E292" s="138" t="s">
        <v>84</v>
      </c>
      <c r="F292" s="138">
        <v>1</v>
      </c>
      <c r="G292" s="157">
        <v>17.100000000000001</v>
      </c>
      <c r="H292" s="138">
        <v>4872</v>
      </c>
      <c r="M292" s="153">
        <v>8</v>
      </c>
      <c r="N292" s="154">
        <v>45202</v>
      </c>
      <c r="O292" s="153" t="s">
        <v>88</v>
      </c>
      <c r="P292" s="153" t="s">
        <v>89</v>
      </c>
      <c r="Q292" s="153" t="s">
        <v>84</v>
      </c>
      <c r="R292" s="153">
        <v>1</v>
      </c>
      <c r="S292" s="155">
        <v>18</v>
      </c>
      <c r="T292" s="153">
        <v>4974</v>
      </c>
    </row>
    <row r="293" spans="1:20" x14ac:dyDescent="0.25">
      <c r="M293" s="153">
        <v>9</v>
      </c>
      <c r="N293" s="154">
        <v>45202</v>
      </c>
      <c r="O293" s="153" t="s">
        <v>88</v>
      </c>
      <c r="P293" s="153" t="s">
        <v>91</v>
      </c>
      <c r="Q293" s="153" t="s">
        <v>84</v>
      </c>
      <c r="R293" s="153">
        <v>1</v>
      </c>
      <c r="S293" s="155">
        <v>15</v>
      </c>
      <c r="T293" s="153">
        <v>4960</v>
      </c>
    </row>
    <row r="294" spans="1:20" x14ac:dyDescent="0.25">
      <c r="M294" s="153">
        <v>10</v>
      </c>
      <c r="N294" s="154">
        <v>45202</v>
      </c>
      <c r="O294" s="153" t="s">
        <v>85</v>
      </c>
      <c r="P294" s="153" t="s">
        <v>90</v>
      </c>
      <c r="Q294" s="153" t="s">
        <v>84</v>
      </c>
      <c r="R294" s="153">
        <v>1</v>
      </c>
      <c r="S294" s="155">
        <v>16.8</v>
      </c>
      <c r="T294" s="153">
        <v>4958</v>
      </c>
    </row>
    <row r="295" spans="1:20" x14ac:dyDescent="0.25">
      <c r="M295" s="153">
        <v>11</v>
      </c>
      <c r="N295" s="154">
        <v>45202</v>
      </c>
      <c r="O295" s="153" t="s">
        <v>85</v>
      </c>
      <c r="P295" s="153" t="s">
        <v>90</v>
      </c>
      <c r="Q295" s="153" t="s">
        <v>84</v>
      </c>
      <c r="R295" s="153">
        <v>1</v>
      </c>
      <c r="S295" s="155">
        <v>16.5</v>
      </c>
      <c r="T295" s="153">
        <v>4997</v>
      </c>
    </row>
    <row r="296" spans="1:20" x14ac:dyDescent="0.25">
      <c r="G296" s="158">
        <f>SUM(G2:G284)</f>
        <v>4611.3000000000038</v>
      </c>
      <c r="M296" s="153">
        <v>12</v>
      </c>
      <c r="N296" s="154">
        <v>45202</v>
      </c>
      <c r="O296" s="153" t="s">
        <v>85</v>
      </c>
      <c r="P296" s="153" t="s">
        <v>87</v>
      </c>
      <c r="Q296" s="153" t="s">
        <v>84</v>
      </c>
      <c r="R296" s="153">
        <v>1</v>
      </c>
      <c r="S296" s="155">
        <v>16.600000000000001</v>
      </c>
      <c r="T296" s="153">
        <v>4980</v>
      </c>
    </row>
    <row r="297" spans="1:20" x14ac:dyDescent="0.25">
      <c r="M297" s="153">
        <v>13</v>
      </c>
      <c r="N297" s="154">
        <v>45202</v>
      </c>
      <c r="O297" s="153" t="s">
        <v>88</v>
      </c>
      <c r="P297" s="153" t="s">
        <v>100</v>
      </c>
      <c r="Q297" s="153" t="s">
        <v>84</v>
      </c>
      <c r="R297" s="153">
        <v>1</v>
      </c>
      <c r="S297" s="155">
        <v>18.100000000000001</v>
      </c>
      <c r="T297" s="153">
        <v>4965</v>
      </c>
    </row>
    <row r="298" spans="1:20" x14ac:dyDescent="0.25">
      <c r="M298" s="153">
        <v>14</v>
      </c>
      <c r="N298" s="154">
        <v>45202</v>
      </c>
      <c r="O298" s="153" t="s">
        <v>88</v>
      </c>
      <c r="P298" s="153" t="s">
        <v>100</v>
      </c>
      <c r="Q298" s="153" t="s">
        <v>84</v>
      </c>
      <c r="R298" s="153">
        <v>1</v>
      </c>
      <c r="S298" s="155">
        <v>17</v>
      </c>
      <c r="T298" s="153">
        <v>4930</v>
      </c>
    </row>
    <row r="299" spans="1:20" x14ac:dyDescent="0.25">
      <c r="M299" s="153">
        <v>15</v>
      </c>
      <c r="N299" s="154">
        <v>45202</v>
      </c>
      <c r="O299" s="153" t="s">
        <v>85</v>
      </c>
      <c r="P299" s="153" t="s">
        <v>92</v>
      </c>
      <c r="Q299" s="153" t="s">
        <v>84</v>
      </c>
      <c r="R299" s="153">
        <v>1</v>
      </c>
      <c r="S299" s="155">
        <v>17.3</v>
      </c>
      <c r="T299" s="153">
        <v>4973</v>
      </c>
    </row>
    <row r="300" spans="1:20" ht="30" x14ac:dyDescent="0.25">
      <c r="A300" s="159" t="s">
        <v>29</v>
      </c>
      <c r="B300" s="160" t="s">
        <v>10</v>
      </c>
      <c r="C300" s="159" t="s">
        <v>158</v>
      </c>
      <c r="D300" s="159" t="s">
        <v>159</v>
      </c>
      <c r="E300" s="159" t="s">
        <v>160</v>
      </c>
      <c r="F300" s="159" t="s">
        <v>161</v>
      </c>
      <c r="G300" s="161" t="s">
        <v>26</v>
      </c>
      <c r="H300" s="159" t="s">
        <v>162</v>
      </c>
      <c r="I300" s="162"/>
      <c r="M300" s="153">
        <v>16</v>
      </c>
      <c r="N300" s="154">
        <v>45202</v>
      </c>
      <c r="O300" s="153" t="s">
        <v>85</v>
      </c>
      <c r="P300" s="153" t="s">
        <v>92</v>
      </c>
      <c r="Q300" s="153" t="s">
        <v>84</v>
      </c>
      <c r="R300" s="153">
        <v>1</v>
      </c>
      <c r="S300" s="155">
        <v>17.600000000000001</v>
      </c>
      <c r="T300" s="153">
        <v>4970</v>
      </c>
    </row>
    <row r="301" spans="1:20" x14ac:dyDescent="0.25">
      <c r="A301" s="142">
        <v>1</v>
      </c>
      <c r="B301" s="143">
        <v>45167</v>
      </c>
      <c r="C301" s="142" t="s">
        <v>82</v>
      </c>
      <c r="D301" s="142" t="s">
        <v>83</v>
      </c>
      <c r="E301" s="142" t="s">
        <v>84</v>
      </c>
      <c r="F301" s="142">
        <v>1</v>
      </c>
      <c r="G301" s="155">
        <v>13.8</v>
      </c>
      <c r="H301" s="142">
        <v>3954</v>
      </c>
      <c r="I301" s="162"/>
      <c r="M301" s="153">
        <v>17</v>
      </c>
      <c r="N301" s="154">
        <v>45202</v>
      </c>
      <c r="O301" s="153" t="s">
        <v>85</v>
      </c>
      <c r="P301" s="153" t="s">
        <v>92</v>
      </c>
      <c r="Q301" s="153" t="s">
        <v>84</v>
      </c>
      <c r="R301" s="153">
        <v>1</v>
      </c>
      <c r="S301" s="155">
        <v>17.399999999999999</v>
      </c>
      <c r="T301" s="153">
        <v>4967</v>
      </c>
    </row>
    <row r="302" spans="1:20" x14ac:dyDescent="0.25">
      <c r="A302" s="142">
        <v>2</v>
      </c>
      <c r="B302" s="143">
        <v>45167</v>
      </c>
      <c r="C302" s="142" t="s">
        <v>82</v>
      </c>
      <c r="D302" s="142" t="s">
        <v>83</v>
      </c>
      <c r="E302" s="142" t="s">
        <v>84</v>
      </c>
      <c r="F302" s="142">
        <v>1</v>
      </c>
      <c r="G302" s="155">
        <v>12.6</v>
      </c>
      <c r="H302" s="142">
        <v>4148</v>
      </c>
      <c r="I302" s="162"/>
      <c r="M302" s="153">
        <v>18</v>
      </c>
      <c r="N302" s="154">
        <v>45202</v>
      </c>
      <c r="O302" s="153" t="s">
        <v>85</v>
      </c>
      <c r="P302" s="153" t="s">
        <v>92</v>
      </c>
      <c r="Q302" s="153" t="s">
        <v>84</v>
      </c>
      <c r="R302" s="153">
        <v>1</v>
      </c>
      <c r="S302" s="155">
        <v>16.600000000000001</v>
      </c>
      <c r="T302" s="153">
        <v>4989</v>
      </c>
    </row>
    <row r="303" spans="1:20" x14ac:dyDescent="0.25">
      <c r="A303" s="142">
        <v>3</v>
      </c>
      <c r="B303" s="143">
        <v>45167</v>
      </c>
      <c r="C303" s="142" t="s">
        <v>82</v>
      </c>
      <c r="D303" s="142" t="s">
        <v>83</v>
      </c>
      <c r="E303" s="142" t="s">
        <v>84</v>
      </c>
      <c r="F303" s="142">
        <v>1</v>
      </c>
      <c r="G303" s="155">
        <v>13.6</v>
      </c>
      <c r="H303" s="142">
        <v>3989</v>
      </c>
      <c r="I303" s="162"/>
      <c r="M303" s="153">
        <v>19</v>
      </c>
      <c r="N303" s="154">
        <v>45202</v>
      </c>
      <c r="O303" s="153" t="s">
        <v>88</v>
      </c>
      <c r="P303" s="153" t="s">
        <v>89</v>
      </c>
      <c r="Q303" s="153" t="s">
        <v>84</v>
      </c>
      <c r="R303" s="153">
        <v>1</v>
      </c>
      <c r="S303" s="155">
        <v>16.899999999999999</v>
      </c>
      <c r="T303" s="153">
        <v>4983</v>
      </c>
    </row>
    <row r="304" spans="1:20" x14ac:dyDescent="0.25">
      <c r="A304" s="142">
        <v>4</v>
      </c>
      <c r="B304" s="143">
        <v>45187</v>
      </c>
      <c r="C304" s="142" t="s">
        <v>85</v>
      </c>
      <c r="D304" s="142" t="s">
        <v>86</v>
      </c>
      <c r="E304" s="142" t="s">
        <v>84</v>
      </c>
      <c r="F304" s="142">
        <v>1</v>
      </c>
      <c r="G304" s="155">
        <v>15.5</v>
      </c>
      <c r="H304" s="142">
        <v>3436</v>
      </c>
      <c r="I304" s="162"/>
      <c r="M304" s="153">
        <v>20</v>
      </c>
      <c r="N304" s="154">
        <v>45202</v>
      </c>
      <c r="O304" s="153" t="s">
        <v>85</v>
      </c>
      <c r="P304" s="153" t="s">
        <v>87</v>
      </c>
      <c r="Q304" s="153" t="s">
        <v>84</v>
      </c>
      <c r="R304" s="153">
        <v>1</v>
      </c>
      <c r="S304" s="155">
        <v>16.7</v>
      </c>
      <c r="T304" s="153">
        <v>4959</v>
      </c>
    </row>
    <row r="305" spans="1:20" x14ac:dyDescent="0.25">
      <c r="A305" s="142">
        <v>5</v>
      </c>
      <c r="B305" s="143">
        <v>45187</v>
      </c>
      <c r="C305" s="142" t="s">
        <v>85</v>
      </c>
      <c r="D305" s="142" t="s">
        <v>87</v>
      </c>
      <c r="E305" s="142" t="s">
        <v>84</v>
      </c>
      <c r="F305" s="142">
        <v>1</v>
      </c>
      <c r="G305" s="155">
        <v>16.899999999999999</v>
      </c>
      <c r="H305" s="142">
        <v>4846</v>
      </c>
      <c r="I305" s="162"/>
      <c r="M305" s="153">
        <v>21</v>
      </c>
      <c r="N305" s="154">
        <v>45202</v>
      </c>
      <c r="O305" s="153" t="s">
        <v>85</v>
      </c>
      <c r="P305" s="153" t="s">
        <v>87</v>
      </c>
      <c r="Q305" s="153" t="s">
        <v>84</v>
      </c>
      <c r="R305" s="153">
        <v>1</v>
      </c>
      <c r="S305" s="155">
        <v>16.399999999999999</v>
      </c>
      <c r="T305" s="153">
        <v>4991</v>
      </c>
    </row>
    <row r="306" spans="1:20" x14ac:dyDescent="0.25">
      <c r="A306" s="142">
        <v>6</v>
      </c>
      <c r="B306" s="143">
        <v>45187</v>
      </c>
      <c r="C306" s="142" t="s">
        <v>85</v>
      </c>
      <c r="D306" s="142" t="s">
        <v>87</v>
      </c>
      <c r="E306" s="142" t="s">
        <v>84</v>
      </c>
      <c r="F306" s="142">
        <v>1</v>
      </c>
      <c r="G306" s="155">
        <v>16.899999999999999</v>
      </c>
      <c r="H306" s="142">
        <v>4848</v>
      </c>
      <c r="I306" s="162"/>
      <c r="M306" s="153">
        <v>22</v>
      </c>
      <c r="N306" s="154">
        <v>45202</v>
      </c>
      <c r="O306" s="153" t="s">
        <v>85</v>
      </c>
      <c r="P306" s="153" t="s">
        <v>87</v>
      </c>
      <c r="Q306" s="153" t="s">
        <v>84</v>
      </c>
      <c r="R306" s="153">
        <v>1</v>
      </c>
      <c r="S306" s="155">
        <v>17.7</v>
      </c>
      <c r="T306" s="153">
        <v>4977</v>
      </c>
    </row>
    <row r="307" spans="1:20" x14ac:dyDescent="0.25">
      <c r="A307" s="142">
        <v>7</v>
      </c>
      <c r="B307" s="143">
        <v>45187</v>
      </c>
      <c r="C307" s="142" t="s">
        <v>85</v>
      </c>
      <c r="D307" s="142" t="s">
        <v>87</v>
      </c>
      <c r="E307" s="142" t="s">
        <v>84</v>
      </c>
      <c r="F307" s="142">
        <v>1</v>
      </c>
      <c r="G307" s="155">
        <v>17.3</v>
      </c>
      <c r="H307" s="142">
        <v>4858</v>
      </c>
      <c r="I307" s="162"/>
      <c r="M307" s="153">
        <v>23</v>
      </c>
      <c r="N307" s="154">
        <v>45202</v>
      </c>
      <c r="O307" s="153" t="s">
        <v>85</v>
      </c>
      <c r="P307" s="153" t="s">
        <v>87</v>
      </c>
      <c r="Q307" s="153" t="s">
        <v>84</v>
      </c>
      <c r="R307" s="153">
        <v>1</v>
      </c>
      <c r="S307" s="155">
        <v>16.600000000000001</v>
      </c>
      <c r="T307" s="153">
        <v>4828</v>
      </c>
    </row>
    <row r="308" spans="1:20" x14ac:dyDescent="0.25">
      <c r="A308" s="142">
        <v>8</v>
      </c>
      <c r="B308" s="143">
        <v>45187</v>
      </c>
      <c r="C308" s="142" t="s">
        <v>88</v>
      </c>
      <c r="D308" s="142" t="s">
        <v>89</v>
      </c>
      <c r="E308" s="142" t="s">
        <v>84</v>
      </c>
      <c r="F308" s="142">
        <v>1</v>
      </c>
      <c r="G308" s="155">
        <v>16.3</v>
      </c>
      <c r="H308" s="142">
        <v>4853</v>
      </c>
      <c r="I308" s="162"/>
      <c r="M308" s="153">
        <v>24</v>
      </c>
      <c r="N308" s="154">
        <v>45202</v>
      </c>
      <c r="O308" s="153" t="s">
        <v>88</v>
      </c>
      <c r="P308" s="153" t="s">
        <v>99</v>
      </c>
      <c r="Q308" s="153" t="s">
        <v>84</v>
      </c>
      <c r="R308" s="153">
        <v>1</v>
      </c>
      <c r="S308" s="155">
        <v>17</v>
      </c>
      <c r="T308" s="153">
        <v>4972</v>
      </c>
    </row>
    <row r="309" spans="1:20" x14ac:dyDescent="0.25">
      <c r="A309" s="142">
        <v>9</v>
      </c>
      <c r="B309" s="143">
        <v>45187</v>
      </c>
      <c r="C309" s="142" t="s">
        <v>85</v>
      </c>
      <c r="D309" s="142" t="s">
        <v>90</v>
      </c>
      <c r="E309" s="142" t="s">
        <v>84</v>
      </c>
      <c r="F309" s="142">
        <v>1</v>
      </c>
      <c r="G309" s="155">
        <v>16.7</v>
      </c>
      <c r="H309" s="142">
        <v>4856</v>
      </c>
      <c r="I309" s="162"/>
      <c r="M309" s="153">
        <v>25</v>
      </c>
      <c r="N309" s="154">
        <v>45203</v>
      </c>
      <c r="O309" s="153" t="s">
        <v>85</v>
      </c>
      <c r="P309" s="153" t="s">
        <v>87</v>
      </c>
      <c r="Q309" s="153" t="s">
        <v>84</v>
      </c>
      <c r="R309" s="153">
        <v>1</v>
      </c>
      <c r="S309" s="155">
        <v>17.600000000000001</v>
      </c>
      <c r="T309" s="153">
        <v>5035</v>
      </c>
    </row>
    <row r="310" spans="1:20" x14ac:dyDescent="0.25">
      <c r="A310" s="142">
        <v>10</v>
      </c>
      <c r="B310" s="143">
        <v>45187</v>
      </c>
      <c r="C310" s="142" t="s">
        <v>88</v>
      </c>
      <c r="D310" s="142" t="s">
        <v>89</v>
      </c>
      <c r="E310" s="142" t="s">
        <v>84</v>
      </c>
      <c r="F310" s="142">
        <v>1</v>
      </c>
      <c r="G310" s="155">
        <v>15</v>
      </c>
      <c r="H310" s="142">
        <v>3289</v>
      </c>
      <c r="I310" s="162"/>
      <c r="M310" s="153">
        <v>26</v>
      </c>
      <c r="N310" s="154">
        <v>45203</v>
      </c>
      <c r="O310" s="153" t="s">
        <v>85</v>
      </c>
      <c r="P310" s="153" t="s">
        <v>87</v>
      </c>
      <c r="Q310" s="153" t="s">
        <v>84</v>
      </c>
      <c r="R310" s="153">
        <v>1</v>
      </c>
      <c r="S310" s="155">
        <v>17.600000000000001</v>
      </c>
      <c r="T310" s="153">
        <v>5012</v>
      </c>
    </row>
    <row r="311" spans="1:20" x14ac:dyDescent="0.25">
      <c r="A311" s="142">
        <v>11</v>
      </c>
      <c r="B311" s="143">
        <v>45187</v>
      </c>
      <c r="C311" s="142" t="s">
        <v>85</v>
      </c>
      <c r="D311" s="142" t="s">
        <v>90</v>
      </c>
      <c r="E311" s="142" t="s">
        <v>84</v>
      </c>
      <c r="F311" s="142">
        <v>1</v>
      </c>
      <c r="G311" s="155">
        <v>9.1999999999999993</v>
      </c>
      <c r="H311" s="142">
        <v>4826</v>
      </c>
      <c r="I311" s="162"/>
      <c r="M311" s="153">
        <v>27</v>
      </c>
      <c r="N311" s="154">
        <v>45203</v>
      </c>
      <c r="O311" s="153" t="s">
        <v>85</v>
      </c>
      <c r="P311" s="153" t="s">
        <v>87</v>
      </c>
      <c r="Q311" s="153" t="s">
        <v>84</v>
      </c>
      <c r="R311" s="153">
        <v>1</v>
      </c>
      <c r="S311" s="155">
        <v>16.899999999999999</v>
      </c>
      <c r="T311" s="153">
        <v>4969</v>
      </c>
    </row>
    <row r="312" spans="1:20" x14ac:dyDescent="0.25">
      <c r="A312" s="142">
        <v>12</v>
      </c>
      <c r="B312" s="143">
        <v>45187</v>
      </c>
      <c r="C312" s="142" t="s">
        <v>88</v>
      </c>
      <c r="D312" s="142" t="s">
        <v>89</v>
      </c>
      <c r="E312" s="142" t="s">
        <v>84</v>
      </c>
      <c r="F312" s="142">
        <v>1</v>
      </c>
      <c r="G312" s="155">
        <v>16.899999999999999</v>
      </c>
      <c r="H312" s="142">
        <v>4854</v>
      </c>
      <c r="I312" s="162"/>
      <c r="M312" s="153">
        <v>28</v>
      </c>
      <c r="N312" s="154">
        <v>45203</v>
      </c>
      <c r="O312" s="153" t="s">
        <v>85</v>
      </c>
      <c r="P312" s="153" t="s">
        <v>87</v>
      </c>
      <c r="Q312" s="153" t="s">
        <v>84</v>
      </c>
      <c r="R312" s="153">
        <v>1</v>
      </c>
      <c r="S312" s="155">
        <v>16.399999999999999</v>
      </c>
      <c r="T312" s="153">
        <v>5019</v>
      </c>
    </row>
    <row r="313" spans="1:20" x14ac:dyDescent="0.25">
      <c r="A313" s="142">
        <v>13</v>
      </c>
      <c r="B313" s="143">
        <v>45187</v>
      </c>
      <c r="C313" s="142" t="s">
        <v>88</v>
      </c>
      <c r="D313" s="142" t="s">
        <v>91</v>
      </c>
      <c r="E313" s="142" t="s">
        <v>84</v>
      </c>
      <c r="F313" s="142">
        <v>1</v>
      </c>
      <c r="G313" s="155">
        <v>16.399999999999999</v>
      </c>
      <c r="H313" s="142">
        <v>3471</v>
      </c>
      <c r="I313" s="162"/>
      <c r="M313" s="153">
        <v>29</v>
      </c>
      <c r="N313" s="154">
        <v>45203</v>
      </c>
      <c r="O313" s="153" t="s">
        <v>88</v>
      </c>
      <c r="P313" s="153" t="s">
        <v>89</v>
      </c>
      <c r="Q313" s="153" t="s">
        <v>84</v>
      </c>
      <c r="R313" s="153">
        <v>1</v>
      </c>
      <c r="S313" s="155">
        <v>11.6</v>
      </c>
      <c r="T313" s="153">
        <v>4993</v>
      </c>
    </row>
    <row r="314" spans="1:20" x14ac:dyDescent="0.25">
      <c r="A314" s="142">
        <v>14</v>
      </c>
      <c r="B314" s="143">
        <v>45187</v>
      </c>
      <c r="C314" s="142" t="s">
        <v>85</v>
      </c>
      <c r="D314" s="142" t="s">
        <v>92</v>
      </c>
      <c r="E314" s="142" t="s">
        <v>84</v>
      </c>
      <c r="F314" s="142">
        <v>1</v>
      </c>
      <c r="G314" s="155">
        <v>16</v>
      </c>
      <c r="H314" s="142">
        <v>3479</v>
      </c>
      <c r="I314" s="162"/>
      <c r="M314" s="153">
        <v>30</v>
      </c>
      <c r="N314" s="154">
        <v>45203</v>
      </c>
      <c r="O314" s="153" t="s">
        <v>88</v>
      </c>
      <c r="P314" s="153" t="s">
        <v>89</v>
      </c>
      <c r="Q314" s="153" t="s">
        <v>84</v>
      </c>
      <c r="R314" s="153">
        <v>1</v>
      </c>
      <c r="S314" s="155">
        <v>17.2</v>
      </c>
      <c r="T314" s="153">
        <v>5020</v>
      </c>
    </row>
    <row r="315" spans="1:20" x14ac:dyDescent="0.25">
      <c r="A315" s="142">
        <v>15</v>
      </c>
      <c r="B315" s="143">
        <v>45187</v>
      </c>
      <c r="C315" s="142" t="s">
        <v>88</v>
      </c>
      <c r="D315" s="142" t="s">
        <v>91</v>
      </c>
      <c r="E315" s="142" t="s">
        <v>84</v>
      </c>
      <c r="F315" s="142">
        <v>1</v>
      </c>
      <c r="G315" s="155">
        <v>15.6</v>
      </c>
      <c r="H315" s="142">
        <v>4898</v>
      </c>
      <c r="I315" s="162"/>
      <c r="M315" s="153">
        <v>31</v>
      </c>
      <c r="N315" s="154">
        <v>45203</v>
      </c>
      <c r="O315" s="153" t="s">
        <v>88</v>
      </c>
      <c r="P315" s="153" t="s">
        <v>99</v>
      </c>
      <c r="Q315" s="153" t="s">
        <v>84</v>
      </c>
      <c r="R315" s="153">
        <v>1</v>
      </c>
      <c r="S315" s="155">
        <v>16.5</v>
      </c>
      <c r="T315" s="153">
        <v>5015</v>
      </c>
    </row>
    <row r="316" spans="1:20" x14ac:dyDescent="0.25">
      <c r="A316" s="142">
        <v>16</v>
      </c>
      <c r="B316" s="143">
        <v>45187</v>
      </c>
      <c r="C316" s="142" t="s">
        <v>85</v>
      </c>
      <c r="D316" s="142" t="s">
        <v>92</v>
      </c>
      <c r="E316" s="142" t="s">
        <v>84</v>
      </c>
      <c r="F316" s="142">
        <v>1</v>
      </c>
      <c r="G316" s="155">
        <v>15.7</v>
      </c>
      <c r="H316" s="142">
        <v>4843</v>
      </c>
      <c r="I316" s="162"/>
      <c r="M316" s="153">
        <v>32</v>
      </c>
      <c r="N316" s="154">
        <v>45203</v>
      </c>
      <c r="O316" s="153" t="s">
        <v>88</v>
      </c>
      <c r="P316" s="153" t="s">
        <v>99</v>
      </c>
      <c r="Q316" s="153" t="s">
        <v>84</v>
      </c>
      <c r="R316" s="153">
        <v>1</v>
      </c>
      <c r="S316" s="155">
        <v>16.7</v>
      </c>
      <c r="T316" s="153">
        <v>4976</v>
      </c>
    </row>
    <row r="317" spans="1:20" x14ac:dyDescent="0.25">
      <c r="A317" s="142">
        <v>17</v>
      </c>
      <c r="B317" s="143">
        <v>45187</v>
      </c>
      <c r="C317" s="142" t="s">
        <v>85</v>
      </c>
      <c r="D317" s="142" t="s">
        <v>86</v>
      </c>
      <c r="E317" s="142" t="s">
        <v>84</v>
      </c>
      <c r="F317" s="142">
        <v>1</v>
      </c>
      <c r="G317" s="155">
        <v>15.7</v>
      </c>
      <c r="H317" s="142">
        <v>3070</v>
      </c>
      <c r="I317" s="162"/>
      <c r="M317" s="153">
        <v>33</v>
      </c>
      <c r="N317" s="154">
        <v>45203</v>
      </c>
      <c r="O317" s="153" t="s">
        <v>88</v>
      </c>
      <c r="P317" s="153" t="s">
        <v>99</v>
      </c>
      <c r="Q317" s="153" t="s">
        <v>84</v>
      </c>
      <c r="R317" s="153">
        <v>1</v>
      </c>
      <c r="S317" s="155">
        <v>16.2</v>
      </c>
      <c r="T317" s="153">
        <v>4998</v>
      </c>
    </row>
    <row r="318" spans="1:20" x14ac:dyDescent="0.25">
      <c r="A318" s="142">
        <v>18</v>
      </c>
      <c r="B318" s="143">
        <v>45188</v>
      </c>
      <c r="C318" s="142" t="s">
        <v>85</v>
      </c>
      <c r="D318" s="142" t="s">
        <v>92</v>
      </c>
      <c r="E318" s="142" t="s">
        <v>84</v>
      </c>
      <c r="F318" s="142">
        <v>1</v>
      </c>
      <c r="G318" s="155">
        <v>16.8</v>
      </c>
      <c r="H318" s="142">
        <v>3062</v>
      </c>
      <c r="I318" s="162"/>
      <c r="M318" s="153">
        <v>34</v>
      </c>
      <c r="N318" s="154">
        <v>45203</v>
      </c>
      <c r="O318" s="153" t="s">
        <v>88</v>
      </c>
      <c r="P318" s="153" t="s">
        <v>100</v>
      </c>
      <c r="Q318" s="153" t="s">
        <v>84</v>
      </c>
      <c r="R318" s="153">
        <v>1</v>
      </c>
      <c r="S318" s="155">
        <v>17.2</v>
      </c>
      <c r="T318" s="153">
        <v>5009</v>
      </c>
    </row>
    <row r="319" spans="1:20" x14ac:dyDescent="0.25">
      <c r="A319" s="142">
        <v>19</v>
      </c>
      <c r="B319" s="143">
        <v>45188</v>
      </c>
      <c r="C319" s="142" t="s">
        <v>88</v>
      </c>
      <c r="D319" s="142" t="s">
        <v>89</v>
      </c>
      <c r="E319" s="142" t="s">
        <v>84</v>
      </c>
      <c r="F319" s="142">
        <v>1</v>
      </c>
      <c r="G319" s="155">
        <v>17</v>
      </c>
      <c r="H319" s="142">
        <v>4832</v>
      </c>
      <c r="I319" s="162"/>
      <c r="M319" s="153">
        <v>35</v>
      </c>
      <c r="N319" s="154">
        <v>45203</v>
      </c>
      <c r="O319" s="153" t="s">
        <v>88</v>
      </c>
      <c r="P319" s="153" t="s">
        <v>100</v>
      </c>
      <c r="Q319" s="153" t="s">
        <v>84</v>
      </c>
      <c r="R319" s="153">
        <v>1</v>
      </c>
      <c r="S319" s="155">
        <v>16.899999999999999</v>
      </c>
      <c r="T319" s="153">
        <v>5026</v>
      </c>
    </row>
    <row r="320" spans="1:20" x14ac:dyDescent="0.25">
      <c r="A320" s="142">
        <v>20</v>
      </c>
      <c r="B320" s="143">
        <v>45188</v>
      </c>
      <c r="C320" s="142" t="s">
        <v>88</v>
      </c>
      <c r="D320" s="142" t="s">
        <v>93</v>
      </c>
      <c r="E320" s="142" t="s">
        <v>84</v>
      </c>
      <c r="F320" s="142">
        <v>1</v>
      </c>
      <c r="G320" s="155">
        <v>11.3</v>
      </c>
      <c r="H320" s="142">
        <v>3069</v>
      </c>
      <c r="I320" s="162"/>
      <c r="M320" s="153">
        <v>36</v>
      </c>
      <c r="N320" s="154">
        <v>45203</v>
      </c>
      <c r="O320" s="153" t="s">
        <v>88</v>
      </c>
      <c r="P320" s="153" t="s">
        <v>100</v>
      </c>
      <c r="Q320" s="153" t="s">
        <v>84</v>
      </c>
      <c r="R320" s="153">
        <v>1</v>
      </c>
      <c r="S320" s="155">
        <v>16.600000000000001</v>
      </c>
      <c r="T320" s="153">
        <v>5038</v>
      </c>
    </row>
    <row r="321" spans="1:20" x14ac:dyDescent="0.25">
      <c r="A321" s="142">
        <v>21</v>
      </c>
      <c r="B321" s="143">
        <v>45188</v>
      </c>
      <c r="C321" s="142" t="s">
        <v>88</v>
      </c>
      <c r="D321" s="142" t="s">
        <v>89</v>
      </c>
      <c r="E321" s="142" t="s">
        <v>84</v>
      </c>
      <c r="F321" s="142">
        <v>1</v>
      </c>
      <c r="G321" s="155">
        <v>16</v>
      </c>
      <c r="H321" s="142">
        <v>3061</v>
      </c>
      <c r="I321" s="162"/>
      <c r="M321" s="153">
        <v>37</v>
      </c>
      <c r="N321" s="154">
        <v>45203</v>
      </c>
      <c r="O321" s="153" t="s">
        <v>85</v>
      </c>
      <c r="P321" s="153" t="s">
        <v>90</v>
      </c>
      <c r="Q321" s="153" t="s">
        <v>84</v>
      </c>
      <c r="R321" s="153">
        <v>1</v>
      </c>
      <c r="S321" s="155">
        <v>16.899999999999999</v>
      </c>
      <c r="T321" s="153">
        <v>4999</v>
      </c>
    </row>
    <row r="322" spans="1:20" x14ac:dyDescent="0.25">
      <c r="A322" s="142">
        <v>22</v>
      </c>
      <c r="B322" s="143">
        <v>45188</v>
      </c>
      <c r="C322" s="142" t="s">
        <v>85</v>
      </c>
      <c r="D322" s="142" t="s">
        <v>87</v>
      </c>
      <c r="E322" s="142" t="s">
        <v>84</v>
      </c>
      <c r="F322" s="142">
        <v>1</v>
      </c>
      <c r="G322" s="155">
        <v>16.3</v>
      </c>
      <c r="H322" s="142">
        <v>3067</v>
      </c>
      <c r="I322" s="162"/>
      <c r="M322" s="153">
        <v>38</v>
      </c>
      <c r="N322" s="154">
        <v>45203</v>
      </c>
      <c r="O322" s="153" t="s">
        <v>85</v>
      </c>
      <c r="P322" s="153" t="s">
        <v>90</v>
      </c>
      <c r="Q322" s="153" t="s">
        <v>84</v>
      </c>
      <c r="R322" s="153">
        <v>1</v>
      </c>
      <c r="S322" s="155">
        <v>16.8</v>
      </c>
      <c r="T322" s="153">
        <v>5027</v>
      </c>
    </row>
    <row r="323" spans="1:20" x14ac:dyDescent="0.25">
      <c r="A323" s="142">
        <v>23</v>
      </c>
      <c r="B323" s="143">
        <v>45188</v>
      </c>
      <c r="C323" s="142" t="s">
        <v>85</v>
      </c>
      <c r="D323" s="142" t="s">
        <v>87</v>
      </c>
      <c r="E323" s="142" t="s">
        <v>84</v>
      </c>
      <c r="F323" s="142">
        <v>1</v>
      </c>
      <c r="G323" s="155">
        <v>15.5</v>
      </c>
      <c r="H323" s="142">
        <v>3060</v>
      </c>
      <c r="I323" s="162"/>
      <c r="M323" s="153">
        <v>39</v>
      </c>
      <c r="N323" s="154">
        <v>45203</v>
      </c>
      <c r="O323" s="153" t="s">
        <v>85</v>
      </c>
      <c r="P323" s="153" t="s">
        <v>86</v>
      </c>
      <c r="Q323" s="153" t="s">
        <v>84</v>
      </c>
      <c r="R323" s="153">
        <v>1</v>
      </c>
      <c r="S323" s="155">
        <v>15.9</v>
      </c>
      <c r="T323" s="153">
        <v>5017</v>
      </c>
    </row>
    <row r="324" spans="1:20" x14ac:dyDescent="0.25">
      <c r="A324" s="142">
        <v>24</v>
      </c>
      <c r="B324" s="143">
        <v>45188</v>
      </c>
      <c r="C324" s="142" t="s">
        <v>88</v>
      </c>
      <c r="D324" s="142" t="s">
        <v>93</v>
      </c>
      <c r="E324" s="142" t="s">
        <v>84</v>
      </c>
      <c r="F324" s="142">
        <v>1</v>
      </c>
      <c r="G324" s="155">
        <v>13.6</v>
      </c>
      <c r="H324" s="142">
        <v>4485</v>
      </c>
      <c r="I324" s="162"/>
      <c r="M324" s="153">
        <v>40</v>
      </c>
      <c r="N324" s="154">
        <v>45203</v>
      </c>
      <c r="O324" s="153" t="s">
        <v>85</v>
      </c>
      <c r="P324" s="153" t="s">
        <v>90</v>
      </c>
      <c r="Q324" s="153" t="s">
        <v>84</v>
      </c>
      <c r="R324" s="153">
        <v>1</v>
      </c>
      <c r="S324" s="155">
        <v>16</v>
      </c>
      <c r="T324" s="153">
        <v>5021</v>
      </c>
    </row>
    <row r="325" spans="1:20" x14ac:dyDescent="0.25">
      <c r="A325" s="142">
        <v>25</v>
      </c>
      <c r="B325" s="143">
        <v>45188</v>
      </c>
      <c r="C325" s="142" t="s">
        <v>85</v>
      </c>
      <c r="D325" s="142" t="s">
        <v>87</v>
      </c>
      <c r="E325" s="142" t="s">
        <v>84</v>
      </c>
      <c r="F325" s="142">
        <v>1</v>
      </c>
      <c r="G325" s="155">
        <v>14</v>
      </c>
      <c r="H325" s="142">
        <v>4396</v>
      </c>
      <c r="I325" s="162"/>
      <c r="M325" s="153">
        <v>41</v>
      </c>
      <c r="N325" s="154">
        <v>45203</v>
      </c>
      <c r="O325" s="153" t="s">
        <v>85</v>
      </c>
      <c r="P325" s="153" t="s">
        <v>90</v>
      </c>
      <c r="Q325" s="153" t="s">
        <v>84</v>
      </c>
      <c r="R325" s="153">
        <v>1</v>
      </c>
      <c r="S325" s="155">
        <v>16.600000000000001</v>
      </c>
      <c r="T325" s="153">
        <v>5002</v>
      </c>
    </row>
    <row r="326" spans="1:20" x14ac:dyDescent="0.25">
      <c r="A326" s="142">
        <v>26</v>
      </c>
      <c r="B326" s="143">
        <v>45188</v>
      </c>
      <c r="C326" s="142" t="s">
        <v>85</v>
      </c>
      <c r="D326" s="142" t="s">
        <v>87</v>
      </c>
      <c r="E326" s="142" t="s">
        <v>84</v>
      </c>
      <c r="F326" s="142">
        <v>1</v>
      </c>
      <c r="G326" s="155">
        <v>16</v>
      </c>
      <c r="H326" s="142">
        <v>4847</v>
      </c>
      <c r="I326" s="162"/>
      <c r="M326" s="153">
        <v>42</v>
      </c>
      <c r="N326" s="154">
        <v>45203</v>
      </c>
      <c r="O326" s="153" t="s">
        <v>88</v>
      </c>
      <c r="P326" s="153" t="s">
        <v>101</v>
      </c>
      <c r="Q326" s="153" t="s">
        <v>84</v>
      </c>
      <c r="R326" s="153">
        <v>1</v>
      </c>
      <c r="S326" s="155">
        <v>15.4</v>
      </c>
      <c r="T326" s="153">
        <v>4961</v>
      </c>
    </row>
    <row r="327" spans="1:20" x14ac:dyDescent="0.25">
      <c r="A327" s="142">
        <v>27</v>
      </c>
      <c r="B327" s="143">
        <v>45188</v>
      </c>
      <c r="C327" s="142" t="s">
        <v>85</v>
      </c>
      <c r="D327" s="142" t="s">
        <v>90</v>
      </c>
      <c r="E327" s="142" t="s">
        <v>84</v>
      </c>
      <c r="F327" s="142">
        <v>1</v>
      </c>
      <c r="G327" s="155">
        <v>16.600000000000001</v>
      </c>
      <c r="H327" s="142">
        <v>3473</v>
      </c>
      <c r="I327" s="162"/>
      <c r="M327" s="153">
        <v>43</v>
      </c>
      <c r="N327" s="154">
        <v>45203</v>
      </c>
      <c r="O327" s="153" t="s">
        <v>88</v>
      </c>
      <c r="P327" s="153" t="s">
        <v>101</v>
      </c>
      <c r="Q327" s="153" t="s">
        <v>84</v>
      </c>
      <c r="R327" s="153">
        <v>1</v>
      </c>
      <c r="S327" s="155">
        <v>14.8</v>
      </c>
      <c r="T327" s="153">
        <v>5025</v>
      </c>
    </row>
    <row r="328" spans="1:20" x14ac:dyDescent="0.25">
      <c r="A328" s="142">
        <v>28</v>
      </c>
      <c r="B328" s="143">
        <v>45188</v>
      </c>
      <c r="C328" s="142" t="s">
        <v>88</v>
      </c>
      <c r="D328" s="142" t="s">
        <v>89</v>
      </c>
      <c r="E328" s="142" t="s">
        <v>84</v>
      </c>
      <c r="F328" s="142">
        <v>1</v>
      </c>
      <c r="G328" s="155">
        <v>16</v>
      </c>
      <c r="H328" s="142">
        <v>4857</v>
      </c>
      <c r="I328" s="162"/>
      <c r="M328" s="153">
        <v>44</v>
      </c>
      <c r="N328" s="154">
        <v>45203</v>
      </c>
      <c r="O328" s="153" t="s">
        <v>88</v>
      </c>
      <c r="P328" s="153" t="s">
        <v>102</v>
      </c>
      <c r="Q328" s="153" t="s">
        <v>84</v>
      </c>
      <c r="R328" s="153">
        <v>1</v>
      </c>
      <c r="S328" s="155">
        <v>16.3</v>
      </c>
      <c r="T328" s="153">
        <v>5014</v>
      </c>
    </row>
    <row r="329" spans="1:20" x14ac:dyDescent="0.25">
      <c r="A329" s="142">
        <v>29</v>
      </c>
      <c r="B329" s="143">
        <v>45188</v>
      </c>
      <c r="C329" s="142" t="s">
        <v>88</v>
      </c>
      <c r="D329" s="142" t="s">
        <v>89</v>
      </c>
      <c r="E329" s="142" t="s">
        <v>84</v>
      </c>
      <c r="F329" s="142">
        <v>1</v>
      </c>
      <c r="G329" s="155">
        <v>17.3</v>
      </c>
      <c r="H329" s="142">
        <v>4879</v>
      </c>
      <c r="I329" s="162"/>
      <c r="M329" s="153">
        <v>45</v>
      </c>
      <c r="N329" s="154">
        <v>45203</v>
      </c>
      <c r="O329" s="153" t="s">
        <v>88</v>
      </c>
      <c r="P329" s="153" t="s">
        <v>102</v>
      </c>
      <c r="Q329" s="153" t="s">
        <v>84</v>
      </c>
      <c r="R329" s="153">
        <v>1</v>
      </c>
      <c r="S329" s="155">
        <v>15.9</v>
      </c>
      <c r="T329" s="153">
        <v>4975</v>
      </c>
    </row>
    <row r="330" spans="1:20" x14ac:dyDescent="0.25">
      <c r="A330" s="142">
        <v>30</v>
      </c>
      <c r="B330" s="143">
        <v>45188</v>
      </c>
      <c r="C330" s="142" t="s">
        <v>85</v>
      </c>
      <c r="D330" s="142" t="s">
        <v>92</v>
      </c>
      <c r="E330" s="142" t="s">
        <v>84</v>
      </c>
      <c r="F330" s="142">
        <v>1</v>
      </c>
      <c r="G330" s="155">
        <v>17.2</v>
      </c>
      <c r="H330" s="142">
        <v>3103</v>
      </c>
      <c r="I330" s="162"/>
      <c r="M330" s="153">
        <v>46</v>
      </c>
      <c r="N330" s="154">
        <v>45203</v>
      </c>
      <c r="O330" s="153" t="s">
        <v>85</v>
      </c>
      <c r="P330" s="153" t="s">
        <v>86</v>
      </c>
      <c r="Q330" s="153" t="s">
        <v>84</v>
      </c>
      <c r="R330" s="153">
        <v>1</v>
      </c>
      <c r="S330" s="155">
        <v>17.7</v>
      </c>
      <c r="T330" s="153">
        <v>5029</v>
      </c>
    </row>
    <row r="331" spans="1:20" x14ac:dyDescent="0.25">
      <c r="A331" s="142">
        <v>31</v>
      </c>
      <c r="B331" s="143">
        <v>45188</v>
      </c>
      <c r="C331" s="142" t="s">
        <v>85</v>
      </c>
      <c r="D331" s="142" t="s">
        <v>92</v>
      </c>
      <c r="E331" s="142" t="s">
        <v>84</v>
      </c>
      <c r="F331" s="142">
        <v>1</v>
      </c>
      <c r="G331" s="155">
        <v>16.899999999999999</v>
      </c>
      <c r="H331" s="142">
        <v>4855</v>
      </c>
      <c r="I331" s="162"/>
      <c r="M331" s="153">
        <v>47</v>
      </c>
      <c r="N331" s="154">
        <v>45203</v>
      </c>
      <c r="O331" s="153" t="s">
        <v>85</v>
      </c>
      <c r="P331" s="153" t="s">
        <v>86</v>
      </c>
      <c r="Q331" s="153" t="s">
        <v>84</v>
      </c>
      <c r="R331" s="153">
        <v>1</v>
      </c>
      <c r="S331" s="155">
        <v>16.8</v>
      </c>
      <c r="T331" s="153">
        <v>5003</v>
      </c>
    </row>
    <row r="332" spans="1:20" x14ac:dyDescent="0.25">
      <c r="A332" s="142">
        <v>32</v>
      </c>
      <c r="B332" s="143">
        <v>45189</v>
      </c>
      <c r="C332" s="142" t="s">
        <v>88</v>
      </c>
      <c r="D332" s="142" t="s">
        <v>89</v>
      </c>
      <c r="E332" s="142" t="s">
        <v>84</v>
      </c>
      <c r="F332" s="142">
        <v>1</v>
      </c>
      <c r="G332" s="155">
        <v>16.600000000000001</v>
      </c>
      <c r="H332" s="142">
        <v>4163</v>
      </c>
      <c r="I332" s="162"/>
      <c r="M332" s="153">
        <v>48</v>
      </c>
      <c r="N332" s="154">
        <v>45203</v>
      </c>
      <c r="O332" s="153" t="s">
        <v>85</v>
      </c>
      <c r="P332" s="153" t="s">
        <v>92</v>
      </c>
      <c r="Q332" s="153" t="s">
        <v>84</v>
      </c>
      <c r="R332" s="153">
        <v>1</v>
      </c>
      <c r="S332" s="155">
        <v>17.5</v>
      </c>
      <c r="T332" s="153">
        <v>5001</v>
      </c>
    </row>
    <row r="333" spans="1:20" x14ac:dyDescent="0.25">
      <c r="A333" s="142">
        <v>33</v>
      </c>
      <c r="B333" s="143">
        <v>45189</v>
      </c>
      <c r="C333" s="142" t="s">
        <v>88</v>
      </c>
      <c r="D333" s="142" t="s">
        <v>94</v>
      </c>
      <c r="E333" s="142" t="s">
        <v>84</v>
      </c>
      <c r="F333" s="142">
        <v>1</v>
      </c>
      <c r="G333" s="155">
        <v>17.5</v>
      </c>
      <c r="H333" s="142">
        <v>5170</v>
      </c>
      <c r="I333" s="162"/>
      <c r="M333" s="153">
        <v>49</v>
      </c>
      <c r="N333" s="154">
        <v>45203</v>
      </c>
      <c r="O333" s="153" t="s">
        <v>85</v>
      </c>
      <c r="P333" s="153" t="s">
        <v>87</v>
      </c>
      <c r="Q333" s="153" t="s">
        <v>84</v>
      </c>
      <c r="R333" s="153">
        <v>1</v>
      </c>
      <c r="S333" s="155">
        <v>15.4</v>
      </c>
      <c r="T333" s="153">
        <v>5041</v>
      </c>
    </row>
    <row r="334" spans="1:20" x14ac:dyDescent="0.25">
      <c r="A334" s="142">
        <v>34</v>
      </c>
      <c r="B334" s="143">
        <v>45189</v>
      </c>
      <c r="C334" s="142" t="s">
        <v>85</v>
      </c>
      <c r="D334" s="142" t="s">
        <v>86</v>
      </c>
      <c r="E334" s="142" t="s">
        <v>84</v>
      </c>
      <c r="F334" s="142">
        <v>1</v>
      </c>
      <c r="G334" s="155">
        <v>17</v>
      </c>
      <c r="H334" s="142">
        <v>3476</v>
      </c>
      <c r="I334" s="162"/>
      <c r="M334" s="153">
        <v>50</v>
      </c>
      <c r="N334" s="154">
        <v>45203</v>
      </c>
      <c r="O334" s="153" t="s">
        <v>85</v>
      </c>
      <c r="P334" s="153" t="s">
        <v>87</v>
      </c>
      <c r="Q334" s="153" t="s">
        <v>84</v>
      </c>
      <c r="R334" s="153">
        <v>1</v>
      </c>
      <c r="S334" s="155">
        <v>16.100000000000001</v>
      </c>
      <c r="T334" s="153">
        <v>4923</v>
      </c>
    </row>
    <row r="335" spans="1:20" x14ac:dyDescent="0.25">
      <c r="A335" s="142">
        <v>35</v>
      </c>
      <c r="B335" s="143">
        <v>45189</v>
      </c>
      <c r="C335" s="142" t="s">
        <v>85</v>
      </c>
      <c r="D335" s="142" t="s">
        <v>87</v>
      </c>
      <c r="E335" s="142" t="s">
        <v>84</v>
      </c>
      <c r="F335" s="142">
        <v>1</v>
      </c>
      <c r="G335" s="155">
        <v>15.6</v>
      </c>
      <c r="H335" s="142">
        <v>3075</v>
      </c>
      <c r="I335" s="162"/>
      <c r="M335" s="153">
        <v>51</v>
      </c>
      <c r="N335" s="154">
        <v>45203</v>
      </c>
      <c r="O335" s="153" t="s">
        <v>85</v>
      </c>
      <c r="P335" s="153" t="s">
        <v>87</v>
      </c>
      <c r="Q335" s="153" t="s">
        <v>84</v>
      </c>
      <c r="R335" s="153">
        <v>1</v>
      </c>
      <c r="S335" s="155">
        <v>16.8</v>
      </c>
      <c r="T335" s="153">
        <v>5082</v>
      </c>
    </row>
    <row r="336" spans="1:20" x14ac:dyDescent="0.25">
      <c r="A336" s="142">
        <v>36</v>
      </c>
      <c r="B336" s="143">
        <v>45189</v>
      </c>
      <c r="C336" s="142" t="s">
        <v>85</v>
      </c>
      <c r="D336" s="142" t="s">
        <v>92</v>
      </c>
      <c r="E336" s="142" t="s">
        <v>84</v>
      </c>
      <c r="F336" s="142">
        <v>1</v>
      </c>
      <c r="G336" s="155">
        <v>17.3</v>
      </c>
      <c r="H336" s="142">
        <v>3074</v>
      </c>
      <c r="I336" s="162"/>
      <c r="M336" s="153">
        <v>52</v>
      </c>
      <c r="N336" s="154">
        <v>45203</v>
      </c>
      <c r="O336" s="153" t="s">
        <v>85</v>
      </c>
      <c r="P336" s="153" t="s">
        <v>90</v>
      </c>
      <c r="Q336" s="153" t="s">
        <v>84</v>
      </c>
      <c r="R336" s="153">
        <v>1</v>
      </c>
      <c r="S336" s="155">
        <v>14.7</v>
      </c>
      <c r="T336" s="153">
        <v>5034</v>
      </c>
    </row>
    <row r="337" spans="1:20" x14ac:dyDescent="0.25">
      <c r="A337" s="142">
        <v>37</v>
      </c>
      <c r="B337" s="143">
        <v>45189</v>
      </c>
      <c r="C337" s="142" t="s">
        <v>88</v>
      </c>
      <c r="D337" s="142" t="s">
        <v>89</v>
      </c>
      <c r="E337" s="142" t="s">
        <v>84</v>
      </c>
      <c r="F337" s="142">
        <v>1</v>
      </c>
      <c r="G337" s="155">
        <v>16</v>
      </c>
      <c r="H337" s="142">
        <v>3078</v>
      </c>
      <c r="I337" s="162"/>
      <c r="M337" s="153">
        <v>53</v>
      </c>
      <c r="N337" s="154">
        <v>45203</v>
      </c>
      <c r="O337" s="153" t="s">
        <v>85</v>
      </c>
      <c r="P337" s="153" t="s">
        <v>90</v>
      </c>
      <c r="Q337" s="153" t="s">
        <v>84</v>
      </c>
      <c r="R337" s="153">
        <v>1</v>
      </c>
      <c r="S337" s="155">
        <v>14.5</v>
      </c>
      <c r="T337" s="153">
        <v>4926</v>
      </c>
    </row>
    <row r="338" spans="1:20" x14ac:dyDescent="0.25">
      <c r="A338" s="142">
        <v>38</v>
      </c>
      <c r="B338" s="143">
        <v>45190</v>
      </c>
      <c r="C338" s="142" t="s">
        <v>88</v>
      </c>
      <c r="D338" s="142" t="s">
        <v>91</v>
      </c>
      <c r="E338" s="142" t="s">
        <v>84</v>
      </c>
      <c r="F338" s="142">
        <v>1</v>
      </c>
      <c r="G338" s="155">
        <v>15.6</v>
      </c>
      <c r="H338" s="142">
        <v>3474</v>
      </c>
      <c r="I338" s="162"/>
      <c r="M338" s="153">
        <v>54</v>
      </c>
      <c r="N338" s="154">
        <v>45203</v>
      </c>
      <c r="O338" s="153" t="s">
        <v>85</v>
      </c>
      <c r="P338" s="153" t="s">
        <v>92</v>
      </c>
      <c r="Q338" s="153" t="s">
        <v>84</v>
      </c>
      <c r="R338" s="153">
        <v>1</v>
      </c>
      <c r="S338" s="155">
        <v>15.9</v>
      </c>
      <c r="T338" s="153">
        <v>4952</v>
      </c>
    </row>
    <row r="339" spans="1:20" x14ac:dyDescent="0.25">
      <c r="A339" s="142">
        <v>39</v>
      </c>
      <c r="B339" s="143">
        <v>45192</v>
      </c>
      <c r="C339" s="142" t="s">
        <v>88</v>
      </c>
      <c r="D339" s="142" t="s">
        <v>93</v>
      </c>
      <c r="E339" s="142" t="s">
        <v>84</v>
      </c>
      <c r="F339" s="142">
        <v>1</v>
      </c>
      <c r="G339" s="155">
        <v>16.5</v>
      </c>
      <c r="H339" s="142">
        <v>5440</v>
      </c>
      <c r="I339" s="162"/>
      <c r="M339" s="153">
        <v>55</v>
      </c>
      <c r="N339" s="154">
        <v>45203</v>
      </c>
      <c r="O339" s="153" t="s">
        <v>88</v>
      </c>
      <c r="P339" s="153" t="s">
        <v>89</v>
      </c>
      <c r="Q339" s="153" t="s">
        <v>84</v>
      </c>
      <c r="R339" s="153">
        <v>1</v>
      </c>
      <c r="S339" s="155">
        <v>16.899999999999999</v>
      </c>
      <c r="T339" s="153">
        <v>5044</v>
      </c>
    </row>
    <row r="340" spans="1:20" x14ac:dyDescent="0.25">
      <c r="A340" s="142">
        <v>40</v>
      </c>
      <c r="B340" s="143">
        <v>45193</v>
      </c>
      <c r="C340" s="142" t="s">
        <v>82</v>
      </c>
      <c r="D340" s="142" t="s">
        <v>95</v>
      </c>
      <c r="E340" s="142" t="s">
        <v>84</v>
      </c>
      <c r="F340" s="142">
        <v>1</v>
      </c>
      <c r="G340" s="155">
        <v>16.2</v>
      </c>
      <c r="H340" s="142">
        <v>4202</v>
      </c>
      <c r="I340" s="162"/>
      <c r="M340" s="153">
        <v>56</v>
      </c>
      <c r="N340" s="154">
        <v>45203</v>
      </c>
      <c r="O340" s="153" t="s">
        <v>88</v>
      </c>
      <c r="P340" s="153" t="s">
        <v>89</v>
      </c>
      <c r="Q340" s="153" t="s">
        <v>84</v>
      </c>
      <c r="R340" s="153">
        <v>1</v>
      </c>
      <c r="S340" s="155">
        <v>16</v>
      </c>
      <c r="T340" s="153">
        <v>4932</v>
      </c>
    </row>
    <row r="341" spans="1:20" x14ac:dyDescent="0.25">
      <c r="A341" s="142">
        <v>41</v>
      </c>
      <c r="B341" s="143">
        <v>45194</v>
      </c>
      <c r="C341" s="142" t="s">
        <v>85</v>
      </c>
      <c r="D341" s="142" t="s">
        <v>92</v>
      </c>
      <c r="E341" s="142" t="s">
        <v>84</v>
      </c>
      <c r="F341" s="142">
        <v>1</v>
      </c>
      <c r="G341" s="155">
        <v>15.6</v>
      </c>
      <c r="H341" s="142">
        <v>3102</v>
      </c>
      <c r="I341" s="162"/>
      <c r="M341" s="153">
        <v>57</v>
      </c>
      <c r="N341" s="154">
        <v>45204</v>
      </c>
      <c r="O341" s="153" t="s">
        <v>88</v>
      </c>
      <c r="P341" s="153" t="s">
        <v>99</v>
      </c>
      <c r="Q341" s="153" t="s">
        <v>84</v>
      </c>
      <c r="R341" s="153">
        <v>1</v>
      </c>
      <c r="S341" s="155">
        <v>17</v>
      </c>
      <c r="T341" s="153">
        <v>5075</v>
      </c>
    </row>
    <row r="342" spans="1:20" x14ac:dyDescent="0.25">
      <c r="A342" s="142">
        <v>42</v>
      </c>
      <c r="B342" s="143">
        <v>45194</v>
      </c>
      <c r="C342" s="142" t="s">
        <v>85</v>
      </c>
      <c r="D342" s="142" t="s">
        <v>92</v>
      </c>
      <c r="E342" s="142" t="s">
        <v>84</v>
      </c>
      <c r="F342" s="142">
        <v>1</v>
      </c>
      <c r="G342" s="155">
        <v>17.2</v>
      </c>
      <c r="H342" s="142">
        <v>3090</v>
      </c>
      <c r="I342" s="162"/>
      <c r="M342" s="153">
        <v>58</v>
      </c>
      <c r="N342" s="154">
        <v>45204</v>
      </c>
      <c r="O342" s="153" t="s">
        <v>85</v>
      </c>
      <c r="P342" s="153" t="s">
        <v>87</v>
      </c>
      <c r="Q342" s="153" t="s">
        <v>84</v>
      </c>
      <c r="R342" s="153">
        <v>1</v>
      </c>
      <c r="S342" s="155">
        <v>18.100000000000001</v>
      </c>
      <c r="T342" s="153">
        <v>5084</v>
      </c>
    </row>
    <row r="343" spans="1:20" x14ac:dyDescent="0.25">
      <c r="A343" s="142">
        <v>43</v>
      </c>
      <c r="B343" s="143">
        <v>45194</v>
      </c>
      <c r="C343" s="142" t="s">
        <v>85</v>
      </c>
      <c r="D343" s="142" t="s">
        <v>92</v>
      </c>
      <c r="E343" s="142" t="s">
        <v>84</v>
      </c>
      <c r="F343" s="142">
        <v>1</v>
      </c>
      <c r="G343" s="155">
        <v>16.2</v>
      </c>
      <c r="H343" s="142">
        <v>3084</v>
      </c>
      <c r="I343" s="162"/>
      <c r="M343" s="153">
        <v>59</v>
      </c>
      <c r="N343" s="154">
        <v>45204</v>
      </c>
      <c r="O343" s="153" t="s">
        <v>85</v>
      </c>
      <c r="P343" s="153" t="s">
        <v>87</v>
      </c>
      <c r="Q343" s="153" t="s">
        <v>84</v>
      </c>
      <c r="R343" s="153">
        <v>1</v>
      </c>
      <c r="S343" s="155">
        <v>16.5</v>
      </c>
      <c r="T343" s="153">
        <v>5037</v>
      </c>
    </row>
    <row r="344" spans="1:20" x14ac:dyDescent="0.25">
      <c r="A344" s="142">
        <v>44</v>
      </c>
      <c r="B344" s="143">
        <v>45194</v>
      </c>
      <c r="C344" s="142" t="s">
        <v>88</v>
      </c>
      <c r="D344" s="142" t="s">
        <v>93</v>
      </c>
      <c r="E344" s="142" t="s">
        <v>84</v>
      </c>
      <c r="F344" s="142">
        <v>1</v>
      </c>
      <c r="G344" s="155">
        <v>17.100000000000001</v>
      </c>
      <c r="H344" s="142">
        <v>3114</v>
      </c>
      <c r="I344" s="162"/>
      <c r="M344" s="153">
        <v>60</v>
      </c>
      <c r="N344" s="154">
        <v>45204</v>
      </c>
      <c r="O344" s="153" t="s">
        <v>85</v>
      </c>
      <c r="P344" s="153" t="s">
        <v>87</v>
      </c>
      <c r="Q344" s="153" t="s">
        <v>84</v>
      </c>
      <c r="R344" s="153">
        <v>1</v>
      </c>
      <c r="S344" s="155">
        <v>16.8</v>
      </c>
      <c r="T344" s="153">
        <v>5053</v>
      </c>
    </row>
    <row r="345" spans="1:20" x14ac:dyDescent="0.25">
      <c r="A345" s="142">
        <v>45</v>
      </c>
      <c r="B345" s="143">
        <v>45194</v>
      </c>
      <c r="C345" s="142" t="s">
        <v>88</v>
      </c>
      <c r="D345" s="142" t="s">
        <v>89</v>
      </c>
      <c r="E345" s="142" t="s">
        <v>84</v>
      </c>
      <c r="F345" s="142">
        <v>1</v>
      </c>
      <c r="G345" s="155">
        <v>15.4</v>
      </c>
      <c r="H345" s="142">
        <v>3111</v>
      </c>
      <c r="I345" s="162"/>
      <c r="M345" s="153">
        <v>61</v>
      </c>
      <c r="N345" s="154">
        <v>45204</v>
      </c>
      <c r="O345" s="153" t="s">
        <v>88</v>
      </c>
      <c r="P345" s="153" t="s">
        <v>89</v>
      </c>
      <c r="Q345" s="153" t="s">
        <v>84</v>
      </c>
      <c r="R345" s="153">
        <v>1</v>
      </c>
      <c r="S345" s="155">
        <v>15.9</v>
      </c>
      <c r="T345" s="153">
        <v>5046</v>
      </c>
    </row>
    <row r="346" spans="1:20" x14ac:dyDescent="0.25">
      <c r="A346" s="142">
        <v>46</v>
      </c>
      <c r="B346" s="143">
        <v>45194</v>
      </c>
      <c r="C346" s="142" t="s">
        <v>85</v>
      </c>
      <c r="D346" s="142" t="s">
        <v>90</v>
      </c>
      <c r="E346" s="142" t="s">
        <v>84</v>
      </c>
      <c r="F346" s="142">
        <v>1</v>
      </c>
      <c r="G346" s="155">
        <v>17.100000000000001</v>
      </c>
      <c r="H346" s="142">
        <v>3480</v>
      </c>
      <c r="I346" s="162"/>
      <c r="M346" s="153">
        <v>62</v>
      </c>
      <c r="N346" s="154">
        <v>45204</v>
      </c>
      <c r="O346" s="153" t="s">
        <v>88</v>
      </c>
      <c r="P346" s="153" t="s">
        <v>89</v>
      </c>
      <c r="Q346" s="153" t="s">
        <v>84</v>
      </c>
      <c r="R346" s="153">
        <v>1</v>
      </c>
      <c r="S346" s="155">
        <v>16.2</v>
      </c>
      <c r="T346" s="153">
        <v>5071</v>
      </c>
    </row>
    <row r="347" spans="1:20" x14ac:dyDescent="0.25">
      <c r="A347" s="142">
        <v>47</v>
      </c>
      <c r="B347" s="143">
        <v>45194</v>
      </c>
      <c r="C347" s="142" t="s">
        <v>88</v>
      </c>
      <c r="D347" s="142" t="s">
        <v>89</v>
      </c>
      <c r="E347" s="142" t="s">
        <v>84</v>
      </c>
      <c r="F347" s="142">
        <v>1</v>
      </c>
      <c r="G347" s="155">
        <v>18</v>
      </c>
      <c r="H347" s="142">
        <v>5176</v>
      </c>
      <c r="I347" s="162"/>
      <c r="M347" s="153">
        <v>63</v>
      </c>
      <c r="N347" s="154">
        <v>45204</v>
      </c>
      <c r="O347" s="153" t="s">
        <v>85</v>
      </c>
      <c r="P347" s="153" t="s">
        <v>92</v>
      </c>
      <c r="Q347" s="153" t="s">
        <v>84</v>
      </c>
      <c r="R347" s="153">
        <v>1</v>
      </c>
      <c r="S347" s="155">
        <v>15.3</v>
      </c>
      <c r="T347" s="153">
        <v>5022</v>
      </c>
    </row>
    <row r="348" spans="1:20" x14ac:dyDescent="0.25">
      <c r="A348" s="142">
        <v>48</v>
      </c>
      <c r="B348" s="143">
        <v>45194</v>
      </c>
      <c r="C348" s="142" t="s">
        <v>85</v>
      </c>
      <c r="D348" s="142" t="s">
        <v>87</v>
      </c>
      <c r="E348" s="142" t="s">
        <v>84</v>
      </c>
      <c r="F348" s="142">
        <v>1</v>
      </c>
      <c r="G348" s="155">
        <v>16.3</v>
      </c>
      <c r="H348" s="142">
        <v>3093</v>
      </c>
      <c r="I348" s="162"/>
      <c r="M348" s="153">
        <v>64</v>
      </c>
      <c r="N348" s="154">
        <v>45204</v>
      </c>
      <c r="O348" s="153" t="s">
        <v>85</v>
      </c>
      <c r="P348" s="153" t="s">
        <v>92</v>
      </c>
      <c r="Q348" s="153" t="s">
        <v>84</v>
      </c>
      <c r="R348" s="153">
        <v>1</v>
      </c>
      <c r="S348" s="155">
        <v>17.8</v>
      </c>
      <c r="T348" s="153">
        <v>5056</v>
      </c>
    </row>
    <row r="349" spans="1:20" x14ac:dyDescent="0.25">
      <c r="A349" s="142">
        <v>49</v>
      </c>
      <c r="B349" s="143">
        <v>45194</v>
      </c>
      <c r="C349" s="142" t="s">
        <v>85</v>
      </c>
      <c r="D349" s="142" t="s">
        <v>96</v>
      </c>
      <c r="E349" s="142" t="s">
        <v>84</v>
      </c>
      <c r="F349" s="142">
        <v>1</v>
      </c>
      <c r="G349" s="155">
        <v>17.2</v>
      </c>
      <c r="H349" s="142">
        <v>3108</v>
      </c>
      <c r="I349" s="162"/>
      <c r="M349" s="153">
        <v>65</v>
      </c>
      <c r="N349" s="154">
        <v>45204</v>
      </c>
      <c r="O349" s="153" t="s">
        <v>85</v>
      </c>
      <c r="P349" s="153" t="s">
        <v>92</v>
      </c>
      <c r="Q349" s="153" t="s">
        <v>84</v>
      </c>
      <c r="R349" s="153">
        <v>1</v>
      </c>
      <c r="S349" s="155">
        <v>16.3</v>
      </c>
      <c r="T349" s="153">
        <v>5089</v>
      </c>
    </row>
    <row r="350" spans="1:20" x14ac:dyDescent="0.25">
      <c r="A350" s="142">
        <v>50</v>
      </c>
      <c r="B350" s="143">
        <v>45194</v>
      </c>
      <c r="C350" s="142" t="s">
        <v>88</v>
      </c>
      <c r="D350" s="142" t="s">
        <v>91</v>
      </c>
      <c r="E350" s="142" t="s">
        <v>84</v>
      </c>
      <c r="F350" s="142">
        <v>1</v>
      </c>
      <c r="G350" s="155">
        <v>16.3</v>
      </c>
      <c r="H350" s="142">
        <v>3106</v>
      </c>
      <c r="I350" s="162"/>
      <c r="M350" s="153">
        <v>66</v>
      </c>
      <c r="N350" s="154">
        <v>45204</v>
      </c>
      <c r="O350" s="153" t="s">
        <v>88</v>
      </c>
      <c r="P350" s="153" t="s">
        <v>100</v>
      </c>
      <c r="Q350" s="153" t="s">
        <v>84</v>
      </c>
      <c r="R350" s="153">
        <v>1</v>
      </c>
      <c r="S350" s="155">
        <v>16.100000000000001</v>
      </c>
      <c r="T350" s="153">
        <v>5031</v>
      </c>
    </row>
    <row r="351" spans="1:20" x14ac:dyDescent="0.25">
      <c r="A351" s="142">
        <v>51</v>
      </c>
      <c r="B351" s="143">
        <v>45194</v>
      </c>
      <c r="C351" s="142" t="s">
        <v>82</v>
      </c>
      <c r="D351" s="142" t="s">
        <v>83</v>
      </c>
      <c r="E351" s="142" t="s">
        <v>84</v>
      </c>
      <c r="F351" s="142">
        <v>1</v>
      </c>
      <c r="G351" s="155">
        <v>17.399999999999999</v>
      </c>
      <c r="H351" s="142">
        <v>4837</v>
      </c>
      <c r="I351" s="162"/>
      <c r="M351" s="153">
        <v>67</v>
      </c>
      <c r="N351" s="154">
        <v>45204</v>
      </c>
      <c r="O351" s="153" t="s">
        <v>85</v>
      </c>
      <c r="P351" s="153" t="s">
        <v>92</v>
      </c>
      <c r="Q351" s="153" t="s">
        <v>84</v>
      </c>
      <c r="R351" s="153">
        <v>1</v>
      </c>
      <c r="S351" s="155">
        <v>17.5</v>
      </c>
      <c r="T351" s="153">
        <v>5077</v>
      </c>
    </row>
    <row r="352" spans="1:20" x14ac:dyDescent="0.25">
      <c r="A352" s="142">
        <v>52</v>
      </c>
      <c r="B352" s="143">
        <v>45194</v>
      </c>
      <c r="C352" s="142" t="s">
        <v>85</v>
      </c>
      <c r="D352" s="142" t="s">
        <v>92</v>
      </c>
      <c r="E352" s="142" t="s">
        <v>84</v>
      </c>
      <c r="F352" s="142">
        <v>1</v>
      </c>
      <c r="G352" s="155">
        <v>16.899999999999999</v>
      </c>
      <c r="H352" s="142">
        <v>4835</v>
      </c>
      <c r="I352" s="162"/>
      <c r="M352" s="153">
        <v>68</v>
      </c>
      <c r="N352" s="154">
        <v>45204</v>
      </c>
      <c r="O352" s="153" t="s">
        <v>88</v>
      </c>
      <c r="P352" s="153" t="s">
        <v>100</v>
      </c>
      <c r="Q352" s="153" t="s">
        <v>84</v>
      </c>
      <c r="R352" s="153">
        <v>1</v>
      </c>
      <c r="S352" s="155">
        <v>16.100000000000001</v>
      </c>
      <c r="T352" s="153">
        <v>5042</v>
      </c>
    </row>
    <row r="353" spans="1:20" x14ac:dyDescent="0.25">
      <c r="A353" s="142">
        <v>53</v>
      </c>
      <c r="B353" s="143">
        <v>45194</v>
      </c>
      <c r="C353" s="142" t="s">
        <v>85</v>
      </c>
      <c r="D353" s="142" t="s">
        <v>97</v>
      </c>
      <c r="E353" s="142" t="s">
        <v>84</v>
      </c>
      <c r="F353" s="142">
        <v>1</v>
      </c>
      <c r="G353" s="155">
        <v>16.7</v>
      </c>
      <c r="H353" s="142">
        <v>4924</v>
      </c>
      <c r="I353" s="162"/>
      <c r="M353" s="153">
        <v>69</v>
      </c>
      <c r="N353" s="154">
        <v>45204</v>
      </c>
      <c r="O353" s="153" t="s">
        <v>88</v>
      </c>
      <c r="P353" s="153" t="s">
        <v>102</v>
      </c>
      <c r="Q353" s="153" t="s">
        <v>84</v>
      </c>
      <c r="R353" s="153">
        <v>1</v>
      </c>
      <c r="S353" s="155">
        <v>16.8</v>
      </c>
      <c r="T353" s="153">
        <v>5039</v>
      </c>
    </row>
    <row r="354" spans="1:20" x14ac:dyDescent="0.25">
      <c r="A354" s="142">
        <v>54</v>
      </c>
      <c r="B354" s="143">
        <v>45194</v>
      </c>
      <c r="C354" s="142" t="s">
        <v>88</v>
      </c>
      <c r="D354" s="142" t="s">
        <v>89</v>
      </c>
      <c r="E354" s="142" t="s">
        <v>84</v>
      </c>
      <c r="F354" s="142">
        <v>1</v>
      </c>
      <c r="G354" s="155">
        <v>16.600000000000001</v>
      </c>
      <c r="H354" s="142">
        <v>3068</v>
      </c>
      <c r="I354" s="162"/>
      <c r="M354" s="153">
        <v>70</v>
      </c>
      <c r="N354" s="154">
        <v>45204</v>
      </c>
      <c r="O354" s="153" t="s">
        <v>88</v>
      </c>
      <c r="P354" s="153" t="s">
        <v>102</v>
      </c>
      <c r="Q354" s="153" t="s">
        <v>84</v>
      </c>
      <c r="R354" s="153">
        <v>1</v>
      </c>
      <c r="S354" s="155">
        <v>16.3</v>
      </c>
      <c r="T354" s="153">
        <v>5051</v>
      </c>
    </row>
    <row r="355" spans="1:20" x14ac:dyDescent="0.25">
      <c r="A355" s="142">
        <v>55</v>
      </c>
      <c r="B355" s="143">
        <v>45194</v>
      </c>
      <c r="C355" s="142" t="s">
        <v>82</v>
      </c>
      <c r="D355" s="142" t="s">
        <v>95</v>
      </c>
      <c r="E355" s="142" t="s">
        <v>84</v>
      </c>
      <c r="F355" s="142">
        <v>1</v>
      </c>
      <c r="G355" s="155">
        <v>16</v>
      </c>
      <c r="H355" s="142">
        <v>3596</v>
      </c>
      <c r="I355" s="162"/>
      <c r="M355" s="153">
        <v>71</v>
      </c>
      <c r="N355" s="154">
        <v>45204</v>
      </c>
      <c r="O355" s="153" t="s">
        <v>85</v>
      </c>
      <c r="P355" s="153" t="s">
        <v>90</v>
      </c>
      <c r="Q355" s="153" t="s">
        <v>84</v>
      </c>
      <c r="R355" s="153">
        <v>1</v>
      </c>
      <c r="S355" s="155">
        <v>16.8</v>
      </c>
      <c r="T355" s="153">
        <v>5050</v>
      </c>
    </row>
    <row r="356" spans="1:20" x14ac:dyDescent="0.25">
      <c r="A356" s="142">
        <v>56</v>
      </c>
      <c r="B356" s="143">
        <v>45194</v>
      </c>
      <c r="C356" s="142" t="s">
        <v>85</v>
      </c>
      <c r="D356" s="142" t="s">
        <v>90</v>
      </c>
      <c r="E356" s="142" t="s">
        <v>84</v>
      </c>
      <c r="F356" s="142">
        <v>1</v>
      </c>
      <c r="G356" s="155">
        <v>14.8</v>
      </c>
      <c r="H356" s="142">
        <v>3615</v>
      </c>
      <c r="I356" s="162"/>
      <c r="M356" s="153">
        <v>72</v>
      </c>
      <c r="N356" s="154">
        <v>45204</v>
      </c>
      <c r="O356" s="153" t="s">
        <v>85</v>
      </c>
      <c r="P356" s="153" t="s">
        <v>96</v>
      </c>
      <c r="Q356" s="153" t="s">
        <v>84</v>
      </c>
      <c r="R356" s="153">
        <v>1</v>
      </c>
      <c r="S356" s="155">
        <v>17.2</v>
      </c>
      <c r="T356" s="153">
        <v>5085</v>
      </c>
    </row>
    <row r="357" spans="1:20" x14ac:dyDescent="0.25">
      <c r="A357" s="142">
        <v>57</v>
      </c>
      <c r="B357" s="143">
        <v>45194</v>
      </c>
      <c r="C357" s="142" t="s">
        <v>82</v>
      </c>
      <c r="D357" s="142" t="s">
        <v>83</v>
      </c>
      <c r="E357" s="142" t="s">
        <v>84</v>
      </c>
      <c r="F357" s="142">
        <v>1</v>
      </c>
      <c r="G357" s="155">
        <v>15.5</v>
      </c>
      <c r="H357" s="142">
        <v>3621</v>
      </c>
      <c r="I357" s="162"/>
      <c r="M357" s="153">
        <v>73</v>
      </c>
      <c r="N357" s="154">
        <v>45204</v>
      </c>
      <c r="O357" s="153" t="s">
        <v>85</v>
      </c>
      <c r="P357" s="153" t="s">
        <v>96</v>
      </c>
      <c r="Q357" s="153" t="s">
        <v>84</v>
      </c>
      <c r="R357" s="153">
        <v>1</v>
      </c>
      <c r="S357" s="155">
        <v>16.899999999999999</v>
      </c>
      <c r="T357" s="153">
        <v>5054</v>
      </c>
    </row>
    <row r="358" spans="1:20" x14ac:dyDescent="0.25">
      <c r="A358" s="142">
        <v>58</v>
      </c>
      <c r="B358" s="143">
        <v>45194</v>
      </c>
      <c r="C358" s="142" t="s">
        <v>88</v>
      </c>
      <c r="D358" s="142" t="s">
        <v>94</v>
      </c>
      <c r="E358" s="142" t="s">
        <v>84</v>
      </c>
      <c r="F358" s="142">
        <v>1</v>
      </c>
      <c r="G358" s="155">
        <v>17</v>
      </c>
      <c r="H358" s="142">
        <v>4238</v>
      </c>
      <c r="I358" s="162"/>
      <c r="M358" s="153">
        <v>74</v>
      </c>
      <c r="N358" s="154">
        <v>45204</v>
      </c>
      <c r="O358" s="153" t="s">
        <v>85</v>
      </c>
      <c r="P358" s="153" t="s">
        <v>97</v>
      </c>
      <c r="Q358" s="153" t="s">
        <v>84</v>
      </c>
      <c r="R358" s="153">
        <v>1</v>
      </c>
      <c r="S358" s="155">
        <v>17.5</v>
      </c>
      <c r="T358" s="153">
        <v>5043</v>
      </c>
    </row>
    <row r="359" spans="1:20" x14ac:dyDescent="0.25">
      <c r="A359" s="142">
        <v>59</v>
      </c>
      <c r="B359" s="143">
        <v>45194</v>
      </c>
      <c r="C359" s="142" t="s">
        <v>88</v>
      </c>
      <c r="D359" s="142" t="s">
        <v>98</v>
      </c>
      <c r="E359" s="142" t="s">
        <v>84</v>
      </c>
      <c r="F359" s="142">
        <v>1</v>
      </c>
      <c r="G359" s="155">
        <v>15.5</v>
      </c>
      <c r="H359" s="142">
        <v>3614</v>
      </c>
      <c r="I359" s="162"/>
      <c r="M359" s="153">
        <v>75</v>
      </c>
      <c r="N359" s="154">
        <v>45204</v>
      </c>
      <c r="O359" s="153" t="s">
        <v>85</v>
      </c>
      <c r="P359" s="153" t="s">
        <v>97</v>
      </c>
      <c r="Q359" s="153" t="s">
        <v>84</v>
      </c>
      <c r="R359" s="153">
        <v>1</v>
      </c>
      <c r="S359" s="155">
        <v>16.7</v>
      </c>
      <c r="T359" s="153">
        <v>5063</v>
      </c>
    </row>
    <row r="360" spans="1:20" x14ac:dyDescent="0.25">
      <c r="A360" s="142">
        <v>60</v>
      </c>
      <c r="B360" s="143">
        <v>45194</v>
      </c>
      <c r="C360" s="142" t="s">
        <v>88</v>
      </c>
      <c r="D360" s="142" t="s">
        <v>98</v>
      </c>
      <c r="E360" s="142" t="s">
        <v>84</v>
      </c>
      <c r="F360" s="142">
        <v>1</v>
      </c>
      <c r="G360" s="155">
        <v>13.6</v>
      </c>
      <c r="H360" s="142">
        <v>3752</v>
      </c>
      <c r="I360" s="162"/>
      <c r="M360" s="153">
        <v>76</v>
      </c>
      <c r="N360" s="154">
        <v>45204</v>
      </c>
      <c r="O360" s="153" t="s">
        <v>88</v>
      </c>
      <c r="P360" s="153" t="s">
        <v>93</v>
      </c>
      <c r="Q360" s="153" t="s">
        <v>84</v>
      </c>
      <c r="R360" s="153">
        <v>1</v>
      </c>
      <c r="S360" s="155">
        <v>15.3</v>
      </c>
      <c r="T360" s="153">
        <v>5033</v>
      </c>
    </row>
    <row r="361" spans="1:20" x14ac:dyDescent="0.25">
      <c r="A361" s="142">
        <v>61</v>
      </c>
      <c r="B361" s="143">
        <v>45195</v>
      </c>
      <c r="C361" s="142" t="s">
        <v>88</v>
      </c>
      <c r="D361" s="142" t="s">
        <v>91</v>
      </c>
      <c r="E361" s="142" t="s">
        <v>84</v>
      </c>
      <c r="F361" s="142">
        <v>1</v>
      </c>
      <c r="G361" s="155">
        <v>15.5</v>
      </c>
      <c r="H361" s="142">
        <v>3019</v>
      </c>
      <c r="I361" s="162"/>
      <c r="M361" s="212">
        <v>77</v>
      </c>
      <c r="N361" s="213">
        <v>45204</v>
      </c>
      <c r="O361" s="212" t="s">
        <v>88</v>
      </c>
      <c r="P361" s="212" t="s">
        <v>91</v>
      </c>
      <c r="Q361" s="212" t="s">
        <v>84</v>
      </c>
      <c r="R361" s="212">
        <v>1</v>
      </c>
      <c r="S361" s="210">
        <v>15.3</v>
      </c>
      <c r="T361" s="212">
        <v>5045</v>
      </c>
    </row>
    <row r="362" spans="1:20" x14ac:dyDescent="0.25">
      <c r="A362" s="142">
        <v>62</v>
      </c>
      <c r="B362" s="143">
        <v>45195</v>
      </c>
      <c r="C362" s="142" t="s">
        <v>85</v>
      </c>
      <c r="D362" s="142" t="s">
        <v>97</v>
      </c>
      <c r="E362" s="142" t="s">
        <v>84</v>
      </c>
      <c r="F362" s="142">
        <v>1</v>
      </c>
      <c r="G362" s="155">
        <v>14.4</v>
      </c>
      <c r="H362" s="142">
        <v>4461</v>
      </c>
      <c r="I362" s="162"/>
      <c r="M362" s="153">
        <v>78</v>
      </c>
      <c r="N362" s="154">
        <v>45204</v>
      </c>
      <c r="O362" s="153" t="s">
        <v>88</v>
      </c>
      <c r="P362" s="153" t="s">
        <v>93</v>
      </c>
      <c r="Q362" s="153" t="s">
        <v>84</v>
      </c>
      <c r="R362" s="153">
        <v>1</v>
      </c>
      <c r="S362" s="155">
        <v>16.2</v>
      </c>
      <c r="T362" s="153">
        <v>5074</v>
      </c>
    </row>
    <row r="363" spans="1:20" x14ac:dyDescent="0.25">
      <c r="A363" s="142">
        <v>63</v>
      </c>
      <c r="B363" s="143">
        <v>45195</v>
      </c>
      <c r="C363" s="142" t="s">
        <v>88</v>
      </c>
      <c r="D363" s="142" t="s">
        <v>89</v>
      </c>
      <c r="E363" s="142" t="s">
        <v>84</v>
      </c>
      <c r="F363" s="142">
        <v>1</v>
      </c>
      <c r="G363" s="155">
        <v>13</v>
      </c>
      <c r="H363" s="142">
        <v>4374</v>
      </c>
      <c r="I363" s="162"/>
      <c r="M363" s="153">
        <v>79</v>
      </c>
      <c r="N363" s="154">
        <v>45204</v>
      </c>
      <c r="O363" s="153" t="s">
        <v>88</v>
      </c>
      <c r="P363" s="153" t="s">
        <v>93</v>
      </c>
      <c r="Q363" s="153" t="s">
        <v>84</v>
      </c>
      <c r="R363" s="153">
        <v>1</v>
      </c>
      <c r="S363" s="155">
        <v>16.100000000000001</v>
      </c>
      <c r="T363" s="153">
        <v>5088</v>
      </c>
    </row>
    <row r="364" spans="1:20" x14ac:dyDescent="0.25">
      <c r="A364" s="142">
        <v>64</v>
      </c>
      <c r="B364" s="143">
        <v>45195</v>
      </c>
      <c r="C364" s="142" t="s">
        <v>88</v>
      </c>
      <c r="D364" s="142" t="s">
        <v>91</v>
      </c>
      <c r="E364" s="142" t="s">
        <v>84</v>
      </c>
      <c r="F364" s="142">
        <v>1</v>
      </c>
      <c r="G364" s="155">
        <v>15.2</v>
      </c>
      <c r="H364" s="142">
        <v>4190</v>
      </c>
      <c r="I364" s="162"/>
      <c r="M364" s="153">
        <v>80</v>
      </c>
      <c r="N364" s="154">
        <v>45204</v>
      </c>
      <c r="O364" s="153" t="s">
        <v>88</v>
      </c>
      <c r="P364" s="153" t="s">
        <v>91</v>
      </c>
      <c r="Q364" s="153" t="s">
        <v>84</v>
      </c>
      <c r="R364" s="153">
        <v>1</v>
      </c>
      <c r="S364" s="155">
        <v>16</v>
      </c>
      <c r="T364" s="153">
        <v>5060</v>
      </c>
    </row>
    <row r="365" spans="1:20" x14ac:dyDescent="0.25">
      <c r="A365" s="142">
        <v>65</v>
      </c>
      <c r="B365" s="143">
        <v>45195</v>
      </c>
      <c r="C365" s="142" t="s">
        <v>88</v>
      </c>
      <c r="D365" s="142" t="s">
        <v>94</v>
      </c>
      <c r="E365" s="142" t="s">
        <v>84</v>
      </c>
      <c r="F365" s="142">
        <v>1</v>
      </c>
      <c r="G365" s="155">
        <v>14.3</v>
      </c>
      <c r="H365" s="142">
        <v>4422</v>
      </c>
      <c r="I365" s="162"/>
      <c r="M365" s="153">
        <v>81</v>
      </c>
      <c r="N365" s="154">
        <v>45204</v>
      </c>
      <c r="O365" s="153" t="s">
        <v>85</v>
      </c>
      <c r="P365" s="153" t="s">
        <v>90</v>
      </c>
      <c r="Q365" s="153" t="s">
        <v>84</v>
      </c>
      <c r="R365" s="153">
        <v>1</v>
      </c>
      <c r="S365" s="155">
        <v>14.8</v>
      </c>
      <c r="T365" s="153">
        <v>4994</v>
      </c>
    </row>
    <row r="366" spans="1:20" x14ac:dyDescent="0.25">
      <c r="A366" s="142">
        <v>66</v>
      </c>
      <c r="B366" s="143">
        <v>45195</v>
      </c>
      <c r="C366" s="142" t="s">
        <v>88</v>
      </c>
      <c r="D366" s="142" t="s">
        <v>94</v>
      </c>
      <c r="E366" s="142" t="s">
        <v>84</v>
      </c>
      <c r="F366" s="142">
        <v>1</v>
      </c>
      <c r="G366" s="155">
        <v>16.7</v>
      </c>
      <c r="H366" s="142">
        <v>4379</v>
      </c>
      <c r="I366" s="162"/>
      <c r="M366" s="153">
        <v>82</v>
      </c>
      <c r="N366" s="154">
        <v>45204</v>
      </c>
      <c r="O366" s="153" t="s">
        <v>88</v>
      </c>
      <c r="P366" s="153" t="s">
        <v>91</v>
      </c>
      <c r="Q366" s="153" t="s">
        <v>84</v>
      </c>
      <c r="R366" s="153">
        <v>1</v>
      </c>
      <c r="S366" s="155">
        <v>16.399999999999999</v>
      </c>
      <c r="T366" s="153">
        <v>4955</v>
      </c>
    </row>
    <row r="367" spans="1:20" x14ac:dyDescent="0.25">
      <c r="A367" s="142">
        <v>67</v>
      </c>
      <c r="B367" s="143">
        <v>45195</v>
      </c>
      <c r="C367" s="142" t="s">
        <v>88</v>
      </c>
      <c r="D367" s="142" t="s">
        <v>94</v>
      </c>
      <c r="E367" s="142" t="s">
        <v>84</v>
      </c>
      <c r="F367" s="142">
        <v>1</v>
      </c>
      <c r="G367" s="155">
        <v>16.600000000000001</v>
      </c>
      <c r="H367" s="142">
        <v>3601</v>
      </c>
      <c r="I367" s="162"/>
      <c r="M367" s="153">
        <v>83</v>
      </c>
      <c r="N367" s="154">
        <v>45204</v>
      </c>
      <c r="O367" s="153" t="s">
        <v>85</v>
      </c>
      <c r="P367" s="153" t="s">
        <v>86</v>
      </c>
      <c r="Q367" s="153" t="s">
        <v>84</v>
      </c>
      <c r="R367" s="153">
        <v>1</v>
      </c>
      <c r="S367" s="155">
        <v>18.2</v>
      </c>
      <c r="T367" s="153">
        <v>5162</v>
      </c>
    </row>
    <row r="368" spans="1:20" x14ac:dyDescent="0.25">
      <c r="A368" s="142">
        <v>68</v>
      </c>
      <c r="B368" s="143">
        <v>45195</v>
      </c>
      <c r="C368" s="142" t="s">
        <v>88</v>
      </c>
      <c r="D368" s="142" t="s">
        <v>89</v>
      </c>
      <c r="E368" s="142" t="s">
        <v>84</v>
      </c>
      <c r="F368" s="142">
        <v>1</v>
      </c>
      <c r="G368" s="155">
        <v>20.399999999999999</v>
      </c>
      <c r="H368" s="142">
        <v>3753</v>
      </c>
      <c r="I368" s="162"/>
      <c r="M368" s="153">
        <v>84</v>
      </c>
      <c r="N368" s="154">
        <v>45204</v>
      </c>
      <c r="O368" s="153" t="s">
        <v>88</v>
      </c>
      <c r="P368" s="153" t="s">
        <v>91</v>
      </c>
      <c r="Q368" s="153" t="s">
        <v>84</v>
      </c>
      <c r="R368" s="153">
        <v>1</v>
      </c>
      <c r="S368" s="155">
        <v>16.5</v>
      </c>
      <c r="T368" s="153">
        <v>5078</v>
      </c>
    </row>
    <row r="369" spans="1:20" x14ac:dyDescent="0.25">
      <c r="A369" s="142">
        <v>69</v>
      </c>
      <c r="B369" s="143">
        <v>45195</v>
      </c>
      <c r="C369" s="142" t="s">
        <v>85</v>
      </c>
      <c r="D369" s="142" t="s">
        <v>90</v>
      </c>
      <c r="E369" s="142" t="s">
        <v>84</v>
      </c>
      <c r="F369" s="142">
        <v>1</v>
      </c>
      <c r="G369" s="155">
        <v>10.199999999999999</v>
      </c>
      <c r="H369" s="142">
        <v>3616</v>
      </c>
      <c r="I369" s="162"/>
      <c r="M369" s="153">
        <v>85</v>
      </c>
      <c r="N369" s="154">
        <v>45204</v>
      </c>
      <c r="O369" s="153" t="s">
        <v>88</v>
      </c>
      <c r="P369" s="153" t="s">
        <v>93</v>
      </c>
      <c r="Q369" s="153" t="s">
        <v>84</v>
      </c>
      <c r="R369" s="153">
        <v>1</v>
      </c>
      <c r="S369" s="155">
        <v>16.100000000000001</v>
      </c>
      <c r="T369" s="153">
        <v>4963</v>
      </c>
    </row>
    <row r="370" spans="1:20" x14ac:dyDescent="0.25">
      <c r="A370" s="142">
        <v>70</v>
      </c>
      <c r="B370" s="143">
        <v>45195</v>
      </c>
      <c r="C370" s="142" t="s">
        <v>82</v>
      </c>
      <c r="D370" s="142" t="s">
        <v>95</v>
      </c>
      <c r="E370" s="142" t="s">
        <v>84</v>
      </c>
      <c r="F370" s="142">
        <v>1</v>
      </c>
      <c r="G370" s="155">
        <v>15.7</v>
      </c>
      <c r="H370" s="142">
        <v>4199</v>
      </c>
      <c r="I370" s="162"/>
      <c r="M370" s="153">
        <v>86</v>
      </c>
      <c r="N370" s="154">
        <v>45204</v>
      </c>
      <c r="O370" s="153" t="s">
        <v>88</v>
      </c>
      <c r="P370" s="153" t="s">
        <v>98</v>
      </c>
      <c r="Q370" s="153" t="s">
        <v>84</v>
      </c>
      <c r="R370" s="153">
        <v>1</v>
      </c>
      <c r="S370" s="155">
        <v>16.7</v>
      </c>
      <c r="T370" s="153">
        <v>4995</v>
      </c>
    </row>
    <row r="371" spans="1:20" x14ac:dyDescent="0.25">
      <c r="A371" s="142">
        <v>71</v>
      </c>
      <c r="B371" s="143">
        <v>45195</v>
      </c>
      <c r="C371" s="142" t="s">
        <v>82</v>
      </c>
      <c r="D371" s="142" t="s">
        <v>95</v>
      </c>
      <c r="E371" s="142" t="s">
        <v>84</v>
      </c>
      <c r="F371" s="142">
        <v>1</v>
      </c>
      <c r="G371" s="155">
        <v>15.3</v>
      </c>
      <c r="H371" s="142">
        <v>4159</v>
      </c>
      <c r="I371" s="162"/>
      <c r="M371" s="153">
        <v>87</v>
      </c>
      <c r="N371" s="154">
        <v>45204</v>
      </c>
      <c r="O371" s="153" t="s">
        <v>85</v>
      </c>
      <c r="P371" s="153" t="s">
        <v>87</v>
      </c>
      <c r="Q371" s="153" t="s">
        <v>84</v>
      </c>
      <c r="R371" s="153">
        <v>1</v>
      </c>
      <c r="S371" s="155">
        <v>16.2</v>
      </c>
      <c r="T371" s="153">
        <v>4984</v>
      </c>
    </row>
    <row r="372" spans="1:20" x14ac:dyDescent="0.25">
      <c r="A372" s="142">
        <v>72</v>
      </c>
      <c r="B372" s="143">
        <v>45195</v>
      </c>
      <c r="C372" s="142" t="s">
        <v>88</v>
      </c>
      <c r="D372" s="142" t="s">
        <v>93</v>
      </c>
      <c r="E372" s="142" t="s">
        <v>84</v>
      </c>
      <c r="F372" s="142">
        <v>1</v>
      </c>
      <c r="G372" s="155">
        <v>15.4</v>
      </c>
      <c r="H372" s="142">
        <v>3593</v>
      </c>
      <c r="I372" s="162"/>
      <c r="M372" s="153">
        <v>88</v>
      </c>
      <c r="N372" s="154">
        <v>45204</v>
      </c>
      <c r="O372" s="153" t="s">
        <v>88</v>
      </c>
      <c r="P372" s="153" t="s">
        <v>98</v>
      </c>
      <c r="Q372" s="153" t="s">
        <v>84</v>
      </c>
      <c r="R372" s="153">
        <v>1</v>
      </c>
      <c r="S372" s="155">
        <v>17.899999999999999</v>
      </c>
      <c r="T372" s="153">
        <v>5023</v>
      </c>
    </row>
    <row r="373" spans="1:20" x14ac:dyDescent="0.25">
      <c r="A373" s="142">
        <v>73</v>
      </c>
      <c r="B373" s="143">
        <v>45195</v>
      </c>
      <c r="C373" s="142" t="s">
        <v>82</v>
      </c>
      <c r="D373" s="142" t="s">
        <v>95</v>
      </c>
      <c r="E373" s="142" t="s">
        <v>84</v>
      </c>
      <c r="F373" s="142">
        <v>1</v>
      </c>
      <c r="G373" s="155">
        <v>14.9</v>
      </c>
      <c r="H373" s="142">
        <v>3136</v>
      </c>
      <c r="I373" s="162"/>
      <c r="M373" s="153">
        <v>89</v>
      </c>
      <c r="N373" s="154">
        <v>45204</v>
      </c>
      <c r="O373" s="153" t="s">
        <v>85</v>
      </c>
      <c r="P373" s="153" t="s">
        <v>92</v>
      </c>
      <c r="Q373" s="153" t="s">
        <v>84</v>
      </c>
      <c r="R373" s="153">
        <v>1</v>
      </c>
      <c r="S373" s="155">
        <v>14.8</v>
      </c>
      <c r="T373" s="153">
        <v>5028</v>
      </c>
    </row>
    <row r="374" spans="1:20" x14ac:dyDescent="0.25">
      <c r="A374" s="142">
        <v>74</v>
      </c>
      <c r="B374" s="143">
        <v>45195</v>
      </c>
      <c r="C374" s="142" t="s">
        <v>85</v>
      </c>
      <c r="D374" s="142" t="s">
        <v>86</v>
      </c>
      <c r="E374" s="142" t="s">
        <v>84</v>
      </c>
      <c r="F374" s="142">
        <v>1</v>
      </c>
      <c r="G374" s="155">
        <v>15</v>
      </c>
      <c r="H374" s="142">
        <v>4162</v>
      </c>
      <c r="I374" s="162"/>
      <c r="M374" s="153">
        <v>90</v>
      </c>
      <c r="N374" s="154">
        <v>45204</v>
      </c>
      <c r="O374" s="153" t="s">
        <v>85</v>
      </c>
      <c r="P374" s="153" t="s">
        <v>92</v>
      </c>
      <c r="Q374" s="153" t="s">
        <v>84</v>
      </c>
      <c r="R374" s="153">
        <v>1</v>
      </c>
      <c r="S374" s="155">
        <v>16.100000000000001</v>
      </c>
      <c r="T374" s="153">
        <v>4942</v>
      </c>
    </row>
    <row r="375" spans="1:20" x14ac:dyDescent="0.25">
      <c r="A375" s="142">
        <v>75</v>
      </c>
      <c r="B375" s="143">
        <v>45195</v>
      </c>
      <c r="C375" s="142" t="s">
        <v>85</v>
      </c>
      <c r="D375" s="142" t="s">
        <v>92</v>
      </c>
      <c r="E375" s="142" t="s">
        <v>84</v>
      </c>
      <c r="F375" s="142">
        <v>1</v>
      </c>
      <c r="G375" s="155">
        <v>13.9</v>
      </c>
      <c r="H375" s="142">
        <v>4364</v>
      </c>
      <c r="I375" s="162"/>
      <c r="M375" s="153">
        <v>91</v>
      </c>
      <c r="N375" s="154">
        <v>45204</v>
      </c>
      <c r="O375" s="153" t="s">
        <v>85</v>
      </c>
      <c r="P375" s="153" t="s">
        <v>92</v>
      </c>
      <c r="Q375" s="153" t="s">
        <v>84</v>
      </c>
      <c r="R375" s="153">
        <v>1</v>
      </c>
      <c r="S375" s="155">
        <v>17</v>
      </c>
      <c r="T375" s="153">
        <v>4988</v>
      </c>
    </row>
    <row r="376" spans="1:20" x14ac:dyDescent="0.25">
      <c r="A376" s="142">
        <v>76</v>
      </c>
      <c r="B376" s="143">
        <v>45195</v>
      </c>
      <c r="C376" s="142" t="s">
        <v>85</v>
      </c>
      <c r="D376" s="142" t="s">
        <v>90</v>
      </c>
      <c r="E376" s="142" t="s">
        <v>84</v>
      </c>
      <c r="F376" s="142">
        <v>1</v>
      </c>
      <c r="G376" s="155">
        <v>14.7</v>
      </c>
      <c r="H376" s="142">
        <v>3595</v>
      </c>
      <c r="I376" s="162"/>
      <c r="M376" s="153">
        <v>92</v>
      </c>
      <c r="N376" s="154">
        <v>45204</v>
      </c>
      <c r="O376" s="153" t="s">
        <v>85</v>
      </c>
      <c r="P376" s="153" t="s">
        <v>87</v>
      </c>
      <c r="Q376" s="153" t="s">
        <v>84</v>
      </c>
      <c r="R376" s="153">
        <v>1</v>
      </c>
      <c r="S376" s="155">
        <v>16.8</v>
      </c>
      <c r="T376" s="153">
        <v>4956</v>
      </c>
    </row>
    <row r="377" spans="1:20" x14ac:dyDescent="0.25">
      <c r="A377" s="142">
        <v>77</v>
      </c>
      <c r="B377" s="143">
        <v>45195</v>
      </c>
      <c r="C377" s="142" t="s">
        <v>85</v>
      </c>
      <c r="D377" s="142" t="s">
        <v>92</v>
      </c>
      <c r="E377" s="142" t="s">
        <v>84</v>
      </c>
      <c r="F377" s="142">
        <v>1</v>
      </c>
      <c r="G377" s="155">
        <v>16.600000000000001</v>
      </c>
      <c r="H377" s="142">
        <v>3096</v>
      </c>
      <c r="I377" s="162"/>
      <c r="M377" s="153">
        <v>93</v>
      </c>
      <c r="N377" s="154">
        <v>45204</v>
      </c>
      <c r="O377" s="153" t="s">
        <v>85</v>
      </c>
      <c r="P377" s="153" t="s">
        <v>90</v>
      </c>
      <c r="Q377" s="153" t="s">
        <v>84</v>
      </c>
      <c r="R377" s="153">
        <v>1</v>
      </c>
      <c r="S377" s="155">
        <v>17.100000000000001</v>
      </c>
      <c r="T377" s="153">
        <v>4968</v>
      </c>
    </row>
    <row r="378" spans="1:20" x14ac:dyDescent="0.25">
      <c r="A378" s="142">
        <v>78</v>
      </c>
      <c r="B378" s="143">
        <v>45195</v>
      </c>
      <c r="C378" s="142" t="s">
        <v>85</v>
      </c>
      <c r="D378" s="142" t="s">
        <v>90</v>
      </c>
      <c r="E378" s="142" t="s">
        <v>84</v>
      </c>
      <c r="F378" s="142">
        <v>1</v>
      </c>
      <c r="G378" s="155">
        <v>17.399999999999999</v>
      </c>
      <c r="H378" s="142">
        <v>4878</v>
      </c>
      <c r="I378" s="162"/>
      <c r="M378" s="153">
        <v>94</v>
      </c>
      <c r="N378" s="154">
        <v>45204</v>
      </c>
      <c r="O378" s="153" t="s">
        <v>85</v>
      </c>
      <c r="P378" s="153" t="s">
        <v>90</v>
      </c>
      <c r="Q378" s="153" t="s">
        <v>84</v>
      </c>
      <c r="R378" s="153">
        <v>1</v>
      </c>
      <c r="S378" s="155">
        <v>18.100000000000001</v>
      </c>
      <c r="T378" s="153">
        <v>4981</v>
      </c>
    </row>
    <row r="379" spans="1:20" x14ac:dyDescent="0.25">
      <c r="A379" s="142">
        <v>79</v>
      </c>
      <c r="B379" s="143">
        <v>45195</v>
      </c>
      <c r="C379" s="142" t="s">
        <v>88</v>
      </c>
      <c r="D379" s="142" t="s">
        <v>98</v>
      </c>
      <c r="E379" s="142" t="s">
        <v>84</v>
      </c>
      <c r="F379" s="142">
        <v>1</v>
      </c>
      <c r="G379" s="155">
        <v>16.100000000000001</v>
      </c>
      <c r="H379" s="142">
        <v>4865</v>
      </c>
      <c r="I379" s="162"/>
      <c r="M379" s="153">
        <v>95</v>
      </c>
      <c r="N379" s="154">
        <v>45204</v>
      </c>
      <c r="O379" s="153" t="s">
        <v>85</v>
      </c>
      <c r="P379" s="153" t="s">
        <v>90</v>
      </c>
      <c r="Q379" s="153" t="s">
        <v>84</v>
      </c>
      <c r="R379" s="153">
        <v>1</v>
      </c>
      <c r="S379" s="155">
        <v>16.600000000000001</v>
      </c>
      <c r="T379" s="153">
        <v>5119</v>
      </c>
    </row>
    <row r="380" spans="1:20" x14ac:dyDescent="0.25">
      <c r="A380" s="142">
        <v>80</v>
      </c>
      <c r="B380" s="143">
        <v>45195</v>
      </c>
      <c r="C380" s="142" t="s">
        <v>88</v>
      </c>
      <c r="D380" s="142" t="s">
        <v>98</v>
      </c>
      <c r="E380" s="142" t="s">
        <v>84</v>
      </c>
      <c r="F380" s="142">
        <v>1</v>
      </c>
      <c r="G380" s="155">
        <v>16.899999999999999</v>
      </c>
      <c r="H380" s="142">
        <v>3482</v>
      </c>
      <c r="I380" s="162"/>
      <c r="M380" s="153">
        <v>96</v>
      </c>
      <c r="N380" s="154">
        <v>45204</v>
      </c>
      <c r="O380" s="153" t="s">
        <v>85</v>
      </c>
      <c r="P380" s="153" t="s">
        <v>90</v>
      </c>
      <c r="Q380" s="153" t="s">
        <v>84</v>
      </c>
      <c r="R380" s="153">
        <v>1</v>
      </c>
      <c r="S380" s="155">
        <v>16.899999999999999</v>
      </c>
      <c r="T380" s="153">
        <v>4936</v>
      </c>
    </row>
    <row r="381" spans="1:20" x14ac:dyDescent="0.25">
      <c r="A381" s="142">
        <v>81</v>
      </c>
      <c r="B381" s="143">
        <v>45195</v>
      </c>
      <c r="C381" s="142" t="s">
        <v>88</v>
      </c>
      <c r="D381" s="142" t="s">
        <v>89</v>
      </c>
      <c r="E381" s="142" t="s">
        <v>84</v>
      </c>
      <c r="F381" s="142">
        <v>1</v>
      </c>
      <c r="G381" s="155">
        <v>15.6</v>
      </c>
      <c r="H381" s="142">
        <v>3486</v>
      </c>
      <c r="I381" s="162"/>
      <c r="M381" s="153">
        <v>97</v>
      </c>
      <c r="N381" s="154">
        <v>45204</v>
      </c>
      <c r="O381" s="153" t="s">
        <v>85</v>
      </c>
      <c r="P381" s="153" t="s">
        <v>90</v>
      </c>
      <c r="Q381" s="153" t="s">
        <v>84</v>
      </c>
      <c r="R381" s="153">
        <v>1</v>
      </c>
      <c r="S381" s="155">
        <v>17.100000000000001</v>
      </c>
      <c r="T381" s="153">
        <v>5052</v>
      </c>
    </row>
    <row r="382" spans="1:20" x14ac:dyDescent="0.25">
      <c r="A382" s="142">
        <v>82</v>
      </c>
      <c r="B382" s="143">
        <v>45195</v>
      </c>
      <c r="C382" s="142" t="s">
        <v>85</v>
      </c>
      <c r="D382" s="142" t="s">
        <v>87</v>
      </c>
      <c r="E382" s="142" t="s">
        <v>84</v>
      </c>
      <c r="F382" s="142">
        <v>1</v>
      </c>
      <c r="G382" s="155">
        <v>17.600000000000001</v>
      </c>
      <c r="H382" s="142">
        <v>3493</v>
      </c>
      <c r="I382" s="162"/>
      <c r="M382" s="153">
        <v>98</v>
      </c>
      <c r="N382" s="154">
        <v>45205</v>
      </c>
      <c r="O382" s="153" t="s">
        <v>85</v>
      </c>
      <c r="P382" s="153" t="s">
        <v>87</v>
      </c>
      <c r="Q382" s="153" t="s">
        <v>84</v>
      </c>
      <c r="R382" s="153">
        <v>1</v>
      </c>
      <c r="S382" s="155">
        <v>17.899999999999999</v>
      </c>
      <c r="T382" s="153">
        <v>5072</v>
      </c>
    </row>
    <row r="383" spans="1:20" x14ac:dyDescent="0.25">
      <c r="A383" s="142">
        <v>83</v>
      </c>
      <c r="B383" s="143">
        <v>45195</v>
      </c>
      <c r="C383" s="142" t="s">
        <v>85</v>
      </c>
      <c r="D383" s="142" t="s">
        <v>87</v>
      </c>
      <c r="E383" s="142" t="s">
        <v>84</v>
      </c>
      <c r="F383" s="142">
        <v>1</v>
      </c>
      <c r="G383" s="155">
        <v>19.8</v>
      </c>
      <c r="H383" s="142">
        <v>3484</v>
      </c>
      <c r="I383" s="162"/>
      <c r="M383" s="153">
        <v>99</v>
      </c>
      <c r="N383" s="154">
        <v>45205</v>
      </c>
      <c r="O383" s="153" t="s">
        <v>88</v>
      </c>
      <c r="P383" s="153" t="s">
        <v>89</v>
      </c>
      <c r="Q383" s="153" t="s">
        <v>84</v>
      </c>
      <c r="R383" s="153">
        <v>1</v>
      </c>
      <c r="S383" s="155">
        <v>17</v>
      </c>
      <c r="T383" s="153">
        <v>5076</v>
      </c>
    </row>
    <row r="384" spans="1:20" x14ac:dyDescent="0.25">
      <c r="A384" s="142">
        <v>84</v>
      </c>
      <c r="B384" s="143">
        <v>45196</v>
      </c>
      <c r="C384" s="142" t="s">
        <v>82</v>
      </c>
      <c r="D384" s="142" t="s">
        <v>95</v>
      </c>
      <c r="E384" s="142" t="s">
        <v>84</v>
      </c>
      <c r="F384" s="142">
        <v>1</v>
      </c>
      <c r="G384" s="155">
        <v>19.7</v>
      </c>
      <c r="H384" s="142">
        <v>3723</v>
      </c>
      <c r="I384" s="162"/>
      <c r="M384" s="153">
        <v>100</v>
      </c>
      <c r="N384" s="154">
        <v>45205</v>
      </c>
      <c r="O384" s="153" t="s">
        <v>88</v>
      </c>
      <c r="P384" s="153" t="s">
        <v>99</v>
      </c>
      <c r="Q384" s="153" t="s">
        <v>84</v>
      </c>
      <c r="R384" s="153">
        <v>1</v>
      </c>
      <c r="S384" s="155">
        <v>17.899999999999999</v>
      </c>
      <c r="T384" s="153">
        <v>5058</v>
      </c>
    </row>
    <row r="385" spans="1:20" x14ac:dyDescent="0.25">
      <c r="A385" s="142">
        <v>85</v>
      </c>
      <c r="B385" s="143">
        <v>45196</v>
      </c>
      <c r="C385" s="142" t="s">
        <v>82</v>
      </c>
      <c r="D385" s="142" t="s">
        <v>83</v>
      </c>
      <c r="E385" s="142" t="s">
        <v>84</v>
      </c>
      <c r="F385" s="142">
        <v>1</v>
      </c>
      <c r="G385" s="155">
        <v>16.600000000000001</v>
      </c>
      <c r="H385" s="142">
        <v>4876</v>
      </c>
      <c r="I385" s="162"/>
      <c r="M385" s="153">
        <v>101</v>
      </c>
      <c r="N385" s="154">
        <v>45205</v>
      </c>
      <c r="O385" s="153" t="s">
        <v>88</v>
      </c>
      <c r="P385" s="153" t="s">
        <v>99</v>
      </c>
      <c r="Q385" s="153" t="s">
        <v>84</v>
      </c>
      <c r="R385" s="153">
        <v>1</v>
      </c>
      <c r="S385" s="155">
        <v>16.600000000000001</v>
      </c>
      <c r="T385" s="153">
        <v>5064</v>
      </c>
    </row>
    <row r="386" spans="1:20" x14ac:dyDescent="0.25">
      <c r="A386" s="142">
        <v>86</v>
      </c>
      <c r="B386" s="143">
        <v>45196</v>
      </c>
      <c r="C386" s="142" t="s">
        <v>85</v>
      </c>
      <c r="D386" s="142" t="s">
        <v>87</v>
      </c>
      <c r="E386" s="142" t="s">
        <v>84</v>
      </c>
      <c r="F386" s="142">
        <v>1</v>
      </c>
      <c r="G386" s="155">
        <v>17.899999999999999</v>
      </c>
      <c r="H386" s="142">
        <v>5178</v>
      </c>
      <c r="I386" s="162"/>
      <c r="M386" s="153">
        <v>102</v>
      </c>
      <c r="N386" s="154">
        <v>45205</v>
      </c>
      <c r="O386" s="153" t="s">
        <v>88</v>
      </c>
      <c r="P386" s="153" t="s">
        <v>99</v>
      </c>
      <c r="Q386" s="153" t="s">
        <v>84</v>
      </c>
      <c r="R386" s="153">
        <v>1</v>
      </c>
      <c r="S386" s="155">
        <v>16.8</v>
      </c>
      <c r="T386" s="153">
        <v>4971</v>
      </c>
    </row>
    <row r="387" spans="1:20" x14ac:dyDescent="0.25">
      <c r="A387" s="142">
        <v>87</v>
      </c>
      <c r="B387" s="143">
        <v>45196</v>
      </c>
      <c r="C387" s="142" t="s">
        <v>88</v>
      </c>
      <c r="D387" s="142" t="s">
        <v>89</v>
      </c>
      <c r="E387" s="142" t="s">
        <v>84</v>
      </c>
      <c r="F387" s="142">
        <v>1</v>
      </c>
      <c r="G387" s="155">
        <v>16.2</v>
      </c>
      <c r="H387" s="142">
        <v>4934</v>
      </c>
      <c r="I387" s="162"/>
      <c r="M387" s="153">
        <v>103</v>
      </c>
      <c r="N387" s="154">
        <v>45205</v>
      </c>
      <c r="O387" s="153" t="s">
        <v>85</v>
      </c>
      <c r="P387" s="153" t="s">
        <v>90</v>
      </c>
      <c r="Q387" s="153" t="s">
        <v>84</v>
      </c>
      <c r="R387" s="153">
        <v>1</v>
      </c>
      <c r="S387" s="155">
        <v>16.8</v>
      </c>
      <c r="T387" s="153">
        <v>5055</v>
      </c>
    </row>
    <row r="388" spans="1:20" x14ac:dyDescent="0.25">
      <c r="A388" s="142">
        <v>88</v>
      </c>
      <c r="B388" s="143">
        <v>45196</v>
      </c>
      <c r="C388" s="142" t="s">
        <v>88</v>
      </c>
      <c r="D388" s="142" t="s">
        <v>91</v>
      </c>
      <c r="E388" s="142" t="s">
        <v>84</v>
      </c>
      <c r="F388" s="142">
        <v>1</v>
      </c>
      <c r="G388" s="155">
        <v>16.3</v>
      </c>
      <c r="H388" s="142">
        <v>4951</v>
      </c>
      <c r="I388" s="162"/>
      <c r="M388" s="153">
        <v>104</v>
      </c>
      <c r="N388" s="154">
        <v>45205</v>
      </c>
      <c r="O388" s="153" t="s">
        <v>85</v>
      </c>
      <c r="P388" s="153" t="s">
        <v>90</v>
      </c>
      <c r="Q388" s="153" t="s">
        <v>84</v>
      </c>
      <c r="R388" s="153">
        <v>1</v>
      </c>
      <c r="S388" s="155">
        <v>16.5</v>
      </c>
      <c r="T388" s="153">
        <v>5069</v>
      </c>
    </row>
    <row r="389" spans="1:20" x14ac:dyDescent="0.25">
      <c r="A389" s="142">
        <v>89</v>
      </c>
      <c r="B389" s="143">
        <v>45196</v>
      </c>
      <c r="C389" s="142" t="s">
        <v>85</v>
      </c>
      <c r="D389" s="142" t="s">
        <v>90</v>
      </c>
      <c r="E389" s="142" t="s">
        <v>84</v>
      </c>
      <c r="F389" s="142">
        <v>1</v>
      </c>
      <c r="G389" s="155">
        <v>14.7</v>
      </c>
      <c r="H389" s="142">
        <v>4922</v>
      </c>
      <c r="I389" s="162"/>
      <c r="M389" s="153">
        <v>105</v>
      </c>
      <c r="N389" s="154">
        <v>45205</v>
      </c>
      <c r="O389" s="153" t="s">
        <v>85</v>
      </c>
      <c r="P389" s="153" t="s">
        <v>90</v>
      </c>
      <c r="Q389" s="153" t="s">
        <v>84</v>
      </c>
      <c r="R389" s="153">
        <v>1</v>
      </c>
      <c r="S389" s="155">
        <v>19.100000000000001</v>
      </c>
      <c r="T389" s="153">
        <v>5068</v>
      </c>
    </row>
    <row r="390" spans="1:20" x14ac:dyDescent="0.25">
      <c r="A390" s="142">
        <v>90</v>
      </c>
      <c r="B390" s="143">
        <v>45196</v>
      </c>
      <c r="C390" s="142" t="s">
        <v>88</v>
      </c>
      <c r="D390" s="142" t="s">
        <v>89</v>
      </c>
      <c r="E390" s="142" t="s">
        <v>84</v>
      </c>
      <c r="F390" s="142">
        <v>1</v>
      </c>
      <c r="G390" s="155">
        <v>14</v>
      </c>
      <c r="H390" s="142">
        <v>3617</v>
      </c>
      <c r="I390" s="162"/>
      <c r="M390" s="153">
        <v>106</v>
      </c>
      <c r="N390" s="154">
        <v>45205</v>
      </c>
      <c r="O390" s="153" t="s">
        <v>88</v>
      </c>
      <c r="P390" s="153" t="s">
        <v>91</v>
      </c>
      <c r="Q390" s="153" t="s">
        <v>84</v>
      </c>
      <c r="R390" s="153">
        <v>1</v>
      </c>
      <c r="S390" s="155">
        <v>17.399999999999999</v>
      </c>
      <c r="T390" s="153">
        <v>5007</v>
      </c>
    </row>
    <row r="391" spans="1:20" x14ac:dyDescent="0.25">
      <c r="A391" s="142">
        <v>91</v>
      </c>
      <c r="B391" s="143">
        <v>45196</v>
      </c>
      <c r="C391" s="142" t="s">
        <v>85</v>
      </c>
      <c r="D391" s="142" t="s">
        <v>90</v>
      </c>
      <c r="E391" s="142" t="s">
        <v>84</v>
      </c>
      <c r="F391" s="142">
        <v>1</v>
      </c>
      <c r="G391" s="155">
        <v>14.8</v>
      </c>
      <c r="H391" s="142">
        <v>3585</v>
      </c>
      <c r="I391" s="162"/>
      <c r="M391" s="153">
        <v>107</v>
      </c>
      <c r="N391" s="154">
        <v>45205</v>
      </c>
      <c r="O391" s="153" t="s">
        <v>88</v>
      </c>
      <c r="P391" s="153" t="s">
        <v>91</v>
      </c>
      <c r="Q391" s="153" t="s">
        <v>84</v>
      </c>
      <c r="R391" s="153">
        <v>1</v>
      </c>
      <c r="S391" s="155">
        <v>18</v>
      </c>
      <c r="T391" s="153">
        <v>5083</v>
      </c>
    </row>
    <row r="392" spans="1:20" x14ac:dyDescent="0.25">
      <c r="A392" s="142">
        <v>92</v>
      </c>
      <c r="B392" s="143">
        <v>45196</v>
      </c>
      <c r="C392" s="142" t="s">
        <v>85</v>
      </c>
      <c r="D392" s="142" t="s">
        <v>87</v>
      </c>
      <c r="E392" s="142" t="s">
        <v>84</v>
      </c>
      <c r="F392" s="142">
        <v>1</v>
      </c>
      <c r="G392" s="155">
        <v>18.899999999999999</v>
      </c>
      <c r="H392" s="142">
        <v>5182</v>
      </c>
      <c r="I392" s="162"/>
      <c r="M392" s="153">
        <v>108</v>
      </c>
      <c r="N392" s="154">
        <v>45205</v>
      </c>
      <c r="O392" s="153" t="s">
        <v>88</v>
      </c>
      <c r="P392" s="153" t="s">
        <v>102</v>
      </c>
      <c r="Q392" s="153" t="s">
        <v>84</v>
      </c>
      <c r="R392" s="153">
        <v>1</v>
      </c>
      <c r="S392" s="155">
        <v>17.5</v>
      </c>
      <c r="T392" s="153">
        <v>5008</v>
      </c>
    </row>
    <row r="393" spans="1:20" x14ac:dyDescent="0.25">
      <c r="A393" s="142">
        <v>93</v>
      </c>
      <c r="B393" s="143">
        <v>45196</v>
      </c>
      <c r="C393" s="142" t="s">
        <v>85</v>
      </c>
      <c r="D393" s="142" t="s">
        <v>90</v>
      </c>
      <c r="E393" s="142" t="s">
        <v>84</v>
      </c>
      <c r="F393" s="142">
        <v>1</v>
      </c>
      <c r="G393" s="155">
        <v>18.399999999999999</v>
      </c>
      <c r="H393" s="142">
        <v>5188</v>
      </c>
      <c r="I393" s="162"/>
      <c r="M393" s="153">
        <v>109</v>
      </c>
      <c r="N393" s="154">
        <v>45205</v>
      </c>
      <c r="O393" s="153" t="s">
        <v>88</v>
      </c>
      <c r="P393" s="153" t="s">
        <v>93</v>
      </c>
      <c r="Q393" s="153" t="s">
        <v>84</v>
      </c>
      <c r="R393" s="153">
        <v>1</v>
      </c>
      <c r="S393" s="155">
        <v>15.8</v>
      </c>
      <c r="T393" s="153">
        <v>5171</v>
      </c>
    </row>
    <row r="394" spans="1:20" x14ac:dyDescent="0.25">
      <c r="A394" s="142">
        <v>94</v>
      </c>
      <c r="B394" s="143">
        <v>45196</v>
      </c>
      <c r="C394" s="142" t="s">
        <v>88</v>
      </c>
      <c r="D394" s="142" t="s">
        <v>89</v>
      </c>
      <c r="E394" s="142" t="s">
        <v>84</v>
      </c>
      <c r="F394" s="142">
        <v>1</v>
      </c>
      <c r="G394" s="155">
        <v>16.899999999999999</v>
      </c>
      <c r="H394" s="142">
        <v>3362</v>
      </c>
      <c r="I394" s="162"/>
      <c r="M394" s="153">
        <v>110</v>
      </c>
      <c r="N394" s="154">
        <v>45205</v>
      </c>
      <c r="O394" s="153" t="s">
        <v>88</v>
      </c>
      <c r="P394" s="153" t="s">
        <v>102</v>
      </c>
      <c r="Q394" s="153" t="s">
        <v>84</v>
      </c>
      <c r="R394" s="153">
        <v>1</v>
      </c>
      <c r="S394" s="155">
        <v>16.7</v>
      </c>
      <c r="T394" s="153">
        <v>5403</v>
      </c>
    </row>
    <row r="395" spans="1:20" x14ac:dyDescent="0.25">
      <c r="A395" s="142">
        <v>95</v>
      </c>
      <c r="B395" s="143">
        <v>45196</v>
      </c>
      <c r="C395" s="142" t="s">
        <v>88</v>
      </c>
      <c r="D395" s="142" t="s">
        <v>89</v>
      </c>
      <c r="E395" s="142" t="s">
        <v>84</v>
      </c>
      <c r="F395" s="142">
        <v>1</v>
      </c>
      <c r="G395" s="155">
        <v>16.3</v>
      </c>
      <c r="H395" s="142">
        <v>3420</v>
      </c>
      <c r="I395" s="162"/>
      <c r="M395" s="153">
        <v>111</v>
      </c>
      <c r="N395" s="154">
        <v>45205</v>
      </c>
      <c r="O395" s="153" t="s">
        <v>88</v>
      </c>
      <c r="P395" s="153" t="s">
        <v>102</v>
      </c>
      <c r="Q395" s="153" t="s">
        <v>84</v>
      </c>
      <c r="R395" s="153">
        <v>1</v>
      </c>
      <c r="S395" s="155">
        <v>15</v>
      </c>
      <c r="T395" s="153">
        <v>4885</v>
      </c>
    </row>
    <row r="396" spans="1:20" x14ac:dyDescent="0.25">
      <c r="A396" s="142">
        <v>96</v>
      </c>
      <c r="B396" s="143">
        <v>45196</v>
      </c>
      <c r="C396" s="142" t="s">
        <v>88</v>
      </c>
      <c r="D396" s="142" t="s">
        <v>89</v>
      </c>
      <c r="E396" s="142" t="s">
        <v>84</v>
      </c>
      <c r="F396" s="142">
        <v>1</v>
      </c>
      <c r="G396" s="155">
        <v>16</v>
      </c>
      <c r="H396" s="142">
        <v>3277</v>
      </c>
      <c r="I396" s="162"/>
      <c r="M396" s="153">
        <v>112</v>
      </c>
      <c r="N396" s="154">
        <v>45205</v>
      </c>
      <c r="O396" s="153" t="s">
        <v>88</v>
      </c>
      <c r="P396" s="153" t="s">
        <v>93</v>
      </c>
      <c r="Q396" s="153" t="s">
        <v>84</v>
      </c>
      <c r="R396" s="153">
        <v>1</v>
      </c>
      <c r="S396" s="155">
        <v>15.9</v>
      </c>
      <c r="T396" s="153">
        <v>3089</v>
      </c>
    </row>
    <row r="397" spans="1:20" x14ac:dyDescent="0.25">
      <c r="A397" s="142">
        <v>97</v>
      </c>
      <c r="B397" s="143">
        <v>45196</v>
      </c>
      <c r="C397" s="142" t="s">
        <v>85</v>
      </c>
      <c r="D397" s="142" t="s">
        <v>90</v>
      </c>
      <c r="E397" s="142" t="s">
        <v>84</v>
      </c>
      <c r="F397" s="142">
        <v>1</v>
      </c>
      <c r="G397" s="155">
        <v>14.5</v>
      </c>
      <c r="H397" s="142">
        <v>3811</v>
      </c>
      <c r="I397" s="162"/>
      <c r="M397" s="153">
        <v>113</v>
      </c>
      <c r="N397" s="154">
        <v>45205</v>
      </c>
      <c r="O397" s="153" t="s">
        <v>88</v>
      </c>
      <c r="P397" s="153" t="s">
        <v>93</v>
      </c>
      <c r="Q397" s="153" t="s">
        <v>84</v>
      </c>
      <c r="R397" s="153">
        <v>1</v>
      </c>
      <c r="S397" s="155">
        <v>16.100000000000001</v>
      </c>
      <c r="T397" s="153">
        <v>3112</v>
      </c>
    </row>
    <row r="398" spans="1:20" x14ac:dyDescent="0.25">
      <c r="A398" s="142">
        <v>98</v>
      </c>
      <c r="B398" s="143">
        <v>45196</v>
      </c>
      <c r="C398" s="142" t="s">
        <v>82</v>
      </c>
      <c r="D398" s="142" t="s">
        <v>95</v>
      </c>
      <c r="E398" s="142" t="s">
        <v>84</v>
      </c>
      <c r="F398" s="142">
        <v>1</v>
      </c>
      <c r="G398" s="155">
        <v>16.100000000000001</v>
      </c>
      <c r="H398" s="142">
        <v>4888</v>
      </c>
      <c r="I398" s="162"/>
      <c r="M398" s="153">
        <v>114</v>
      </c>
      <c r="N398" s="154">
        <v>45205</v>
      </c>
      <c r="O398" s="153" t="s">
        <v>88</v>
      </c>
      <c r="P398" s="153" t="s">
        <v>93</v>
      </c>
      <c r="Q398" s="153" t="s">
        <v>84</v>
      </c>
      <c r="R398" s="153">
        <v>1</v>
      </c>
      <c r="S398" s="155">
        <v>15.9</v>
      </c>
      <c r="T398" s="153">
        <v>4838</v>
      </c>
    </row>
    <row r="399" spans="1:20" x14ac:dyDescent="0.25">
      <c r="A399" s="142">
        <v>99</v>
      </c>
      <c r="B399" s="143">
        <v>45196</v>
      </c>
      <c r="C399" s="142" t="s">
        <v>88</v>
      </c>
      <c r="D399" s="142" t="s">
        <v>98</v>
      </c>
      <c r="E399" s="142" t="s">
        <v>84</v>
      </c>
      <c r="F399" s="142">
        <v>1</v>
      </c>
      <c r="G399" s="155">
        <v>16.399999999999999</v>
      </c>
      <c r="H399" s="142">
        <v>5175</v>
      </c>
      <c r="I399" s="162"/>
      <c r="M399" s="153">
        <v>115</v>
      </c>
      <c r="N399" s="154">
        <v>45205</v>
      </c>
      <c r="O399" s="153" t="s">
        <v>88</v>
      </c>
      <c r="P399" s="153" t="s">
        <v>93</v>
      </c>
      <c r="Q399" s="153" t="s">
        <v>84</v>
      </c>
      <c r="R399" s="153">
        <v>1</v>
      </c>
      <c r="S399" s="155">
        <v>16.8</v>
      </c>
      <c r="T399" s="153">
        <v>4831</v>
      </c>
    </row>
    <row r="400" spans="1:20" x14ac:dyDescent="0.25">
      <c r="A400" s="142">
        <v>100</v>
      </c>
      <c r="B400" s="143">
        <v>45196</v>
      </c>
      <c r="C400" s="142" t="s">
        <v>88</v>
      </c>
      <c r="D400" s="142" t="s">
        <v>98</v>
      </c>
      <c r="E400" s="142" t="s">
        <v>84</v>
      </c>
      <c r="F400" s="142">
        <v>1</v>
      </c>
      <c r="G400" s="155">
        <v>17.600000000000001</v>
      </c>
      <c r="H400" s="142">
        <v>4892</v>
      </c>
      <c r="I400" s="162"/>
      <c r="M400" s="153">
        <v>116</v>
      </c>
      <c r="N400" s="154">
        <v>45205</v>
      </c>
      <c r="O400" s="153" t="s">
        <v>88</v>
      </c>
      <c r="P400" s="153" t="s">
        <v>93</v>
      </c>
      <c r="Q400" s="153" t="s">
        <v>84</v>
      </c>
      <c r="R400" s="153">
        <v>1</v>
      </c>
      <c r="S400" s="155">
        <v>11.3</v>
      </c>
      <c r="T400" s="153">
        <v>3346</v>
      </c>
    </row>
    <row r="401" spans="1:20" x14ac:dyDescent="0.25">
      <c r="A401" s="142">
        <v>101</v>
      </c>
      <c r="B401" s="143">
        <v>45196</v>
      </c>
      <c r="C401" s="142" t="s">
        <v>88</v>
      </c>
      <c r="D401" s="142" t="s">
        <v>98</v>
      </c>
      <c r="E401" s="142" t="s">
        <v>84</v>
      </c>
      <c r="F401" s="142">
        <v>1</v>
      </c>
      <c r="G401" s="155">
        <v>16.899999999999999</v>
      </c>
      <c r="H401" s="142">
        <v>4900</v>
      </c>
      <c r="I401" s="162"/>
      <c r="M401" s="153">
        <v>117</v>
      </c>
      <c r="N401" s="154">
        <v>45205</v>
      </c>
      <c r="O401" s="153" t="s">
        <v>88</v>
      </c>
      <c r="P401" s="153" t="s">
        <v>99</v>
      </c>
      <c r="Q401" s="153" t="s">
        <v>84</v>
      </c>
      <c r="R401" s="153">
        <v>1</v>
      </c>
      <c r="S401" s="155">
        <v>11.6</v>
      </c>
      <c r="T401" s="153">
        <v>3292</v>
      </c>
    </row>
    <row r="402" spans="1:20" x14ac:dyDescent="0.25">
      <c r="A402" s="142">
        <v>102</v>
      </c>
      <c r="B402" s="143">
        <v>45196</v>
      </c>
      <c r="C402" s="142" t="s">
        <v>85</v>
      </c>
      <c r="D402" s="142" t="s">
        <v>92</v>
      </c>
      <c r="E402" s="142" t="s">
        <v>84</v>
      </c>
      <c r="F402" s="142">
        <v>1</v>
      </c>
      <c r="G402" s="155">
        <v>17.3</v>
      </c>
      <c r="H402" s="142">
        <v>4943</v>
      </c>
      <c r="I402" s="162"/>
      <c r="M402" s="153">
        <v>118</v>
      </c>
      <c r="N402" s="154">
        <v>45205</v>
      </c>
      <c r="O402" s="153" t="s">
        <v>88</v>
      </c>
      <c r="P402" s="153" t="s">
        <v>99</v>
      </c>
      <c r="Q402" s="153" t="s">
        <v>84</v>
      </c>
      <c r="R402" s="153">
        <v>1</v>
      </c>
      <c r="S402" s="155">
        <v>15.9</v>
      </c>
      <c r="T402" s="153">
        <v>4894</v>
      </c>
    </row>
    <row r="403" spans="1:20" x14ac:dyDescent="0.25">
      <c r="A403" s="142">
        <v>103</v>
      </c>
      <c r="B403" s="143">
        <v>45197</v>
      </c>
      <c r="C403" s="142" t="s">
        <v>85</v>
      </c>
      <c r="D403" s="142" t="s">
        <v>92</v>
      </c>
      <c r="E403" s="142" t="s">
        <v>84</v>
      </c>
      <c r="F403" s="142">
        <v>1</v>
      </c>
      <c r="G403" s="155">
        <v>14.9</v>
      </c>
      <c r="H403" s="142">
        <v>4954</v>
      </c>
      <c r="I403" s="162"/>
      <c r="M403" s="153">
        <v>119</v>
      </c>
      <c r="N403" s="154">
        <v>45205</v>
      </c>
      <c r="O403" s="153" t="s">
        <v>88</v>
      </c>
      <c r="P403" s="153" t="s">
        <v>99</v>
      </c>
      <c r="Q403" s="153" t="s">
        <v>84</v>
      </c>
      <c r="R403" s="153">
        <v>1</v>
      </c>
      <c r="S403" s="155">
        <v>16.399999999999999</v>
      </c>
      <c r="T403" s="153">
        <v>3065</v>
      </c>
    </row>
    <row r="404" spans="1:20" x14ac:dyDescent="0.25">
      <c r="A404" s="142">
        <v>104</v>
      </c>
      <c r="B404" s="143">
        <v>45197</v>
      </c>
      <c r="C404" s="142" t="s">
        <v>85</v>
      </c>
      <c r="D404" s="142" t="s">
        <v>86</v>
      </c>
      <c r="E404" s="142" t="s">
        <v>84</v>
      </c>
      <c r="F404" s="142">
        <v>1</v>
      </c>
      <c r="G404" s="155">
        <v>15.4</v>
      </c>
      <c r="H404" s="142">
        <v>3613</v>
      </c>
      <c r="I404" s="162"/>
      <c r="M404" s="153">
        <v>120</v>
      </c>
      <c r="N404" s="154">
        <v>45206</v>
      </c>
      <c r="O404" s="153" t="s">
        <v>85</v>
      </c>
      <c r="P404" s="153" t="s">
        <v>96</v>
      </c>
      <c r="Q404" s="153" t="s">
        <v>84</v>
      </c>
      <c r="R404" s="153">
        <v>1</v>
      </c>
      <c r="S404" s="155">
        <v>14.8</v>
      </c>
      <c r="T404" s="153">
        <v>4875</v>
      </c>
    </row>
    <row r="405" spans="1:20" x14ac:dyDescent="0.25">
      <c r="A405" s="142"/>
      <c r="B405" s="143"/>
      <c r="C405" s="142"/>
      <c r="D405" s="142"/>
      <c r="E405" s="142"/>
      <c r="F405" s="142"/>
      <c r="G405" s="163"/>
      <c r="H405" s="142"/>
      <c r="I405" s="162"/>
      <c r="M405" s="153">
        <v>121</v>
      </c>
      <c r="N405" s="154">
        <v>45206</v>
      </c>
      <c r="O405" s="153" t="s">
        <v>85</v>
      </c>
      <c r="P405" s="153" t="s">
        <v>92</v>
      </c>
      <c r="Q405" s="153" t="s">
        <v>84</v>
      </c>
      <c r="R405" s="153">
        <v>1</v>
      </c>
      <c r="S405" s="155">
        <v>17.2</v>
      </c>
      <c r="T405" s="153">
        <v>3360</v>
      </c>
    </row>
    <row r="406" spans="1:20" x14ac:dyDescent="0.25">
      <c r="A406" s="142">
        <v>1</v>
      </c>
      <c r="B406" s="143">
        <v>45202</v>
      </c>
      <c r="C406" s="142" t="s">
        <v>88</v>
      </c>
      <c r="D406" s="142" t="s">
        <v>99</v>
      </c>
      <c r="E406" s="142" t="s">
        <v>84</v>
      </c>
      <c r="F406" s="142">
        <v>1</v>
      </c>
      <c r="G406" s="155">
        <v>12.9</v>
      </c>
      <c r="H406" s="142">
        <v>5000</v>
      </c>
      <c r="I406" s="162"/>
      <c r="M406" s="153">
        <v>122</v>
      </c>
      <c r="N406" s="154">
        <v>45206</v>
      </c>
      <c r="O406" s="153" t="s">
        <v>85</v>
      </c>
      <c r="P406" s="153" t="s">
        <v>92</v>
      </c>
      <c r="Q406" s="153" t="s">
        <v>84</v>
      </c>
      <c r="R406" s="153">
        <v>1</v>
      </c>
      <c r="S406" s="155">
        <v>16.3</v>
      </c>
      <c r="T406" s="153">
        <v>5067</v>
      </c>
    </row>
    <row r="407" spans="1:20" x14ac:dyDescent="0.25">
      <c r="A407" s="142">
        <v>2</v>
      </c>
      <c r="B407" s="143">
        <v>45202</v>
      </c>
      <c r="C407" s="142" t="s">
        <v>88</v>
      </c>
      <c r="D407" s="142" t="s">
        <v>99</v>
      </c>
      <c r="E407" s="142" t="s">
        <v>84</v>
      </c>
      <c r="F407" s="142">
        <v>1</v>
      </c>
      <c r="G407" s="155">
        <v>17.899999999999999</v>
      </c>
      <c r="H407" s="142">
        <v>5091</v>
      </c>
      <c r="I407" s="162"/>
      <c r="M407" s="153">
        <v>123</v>
      </c>
      <c r="N407" s="154">
        <v>45206</v>
      </c>
      <c r="O407" s="153" t="s">
        <v>85</v>
      </c>
      <c r="P407" s="153" t="s">
        <v>97</v>
      </c>
      <c r="Q407" s="153" t="s">
        <v>84</v>
      </c>
      <c r="R407" s="153">
        <v>1</v>
      </c>
      <c r="S407" s="155">
        <v>17.5</v>
      </c>
      <c r="T407" s="153">
        <v>5004</v>
      </c>
    </row>
    <row r="408" spans="1:20" x14ac:dyDescent="0.25">
      <c r="A408" s="142">
        <v>3</v>
      </c>
      <c r="B408" s="143">
        <v>45202</v>
      </c>
      <c r="C408" s="142" t="s">
        <v>88</v>
      </c>
      <c r="D408" s="142" t="s">
        <v>89</v>
      </c>
      <c r="E408" s="142" t="s">
        <v>84</v>
      </c>
      <c r="F408" s="142">
        <v>1</v>
      </c>
      <c r="G408" s="155">
        <v>14.2</v>
      </c>
      <c r="H408" s="142">
        <v>5079</v>
      </c>
      <c r="I408" s="162"/>
      <c r="M408" s="153">
        <v>124</v>
      </c>
      <c r="N408" s="154">
        <v>45206</v>
      </c>
      <c r="O408" s="153" t="s">
        <v>85</v>
      </c>
      <c r="P408" s="153" t="s">
        <v>97</v>
      </c>
      <c r="Q408" s="153" t="s">
        <v>84</v>
      </c>
      <c r="R408" s="153">
        <v>1</v>
      </c>
      <c r="S408" s="155">
        <v>16.600000000000001</v>
      </c>
      <c r="T408" s="153">
        <v>5066</v>
      </c>
    </row>
    <row r="409" spans="1:20" x14ac:dyDescent="0.25">
      <c r="A409" s="142">
        <v>4</v>
      </c>
      <c r="B409" s="143">
        <v>45202</v>
      </c>
      <c r="C409" s="142" t="s">
        <v>88</v>
      </c>
      <c r="D409" s="142" t="s">
        <v>89</v>
      </c>
      <c r="E409" s="142" t="s">
        <v>84</v>
      </c>
      <c r="F409" s="142">
        <v>1</v>
      </c>
      <c r="G409" s="155">
        <v>16.600000000000001</v>
      </c>
      <c r="H409" s="142">
        <v>5024</v>
      </c>
      <c r="I409" s="162"/>
      <c r="M409" s="153">
        <v>125</v>
      </c>
      <c r="N409" s="154">
        <v>45206</v>
      </c>
      <c r="O409" s="153" t="s">
        <v>85</v>
      </c>
      <c r="P409" s="153" t="s">
        <v>86</v>
      </c>
      <c r="Q409" s="153" t="s">
        <v>84</v>
      </c>
      <c r="R409" s="153">
        <v>1</v>
      </c>
      <c r="S409" s="155">
        <v>16.2</v>
      </c>
      <c r="T409" s="153">
        <v>3423</v>
      </c>
    </row>
    <row r="410" spans="1:20" x14ac:dyDescent="0.25">
      <c r="A410" s="142">
        <v>5</v>
      </c>
      <c r="B410" s="143">
        <v>45202</v>
      </c>
      <c r="C410" s="142" t="s">
        <v>88</v>
      </c>
      <c r="D410" s="142" t="s">
        <v>89</v>
      </c>
      <c r="E410" s="142" t="s">
        <v>84</v>
      </c>
      <c r="F410" s="142">
        <v>1</v>
      </c>
      <c r="G410" s="155">
        <v>17</v>
      </c>
      <c r="H410" s="142">
        <v>5036</v>
      </c>
      <c r="I410" s="162"/>
      <c r="M410" s="153">
        <v>126</v>
      </c>
      <c r="N410" s="154">
        <v>45206</v>
      </c>
      <c r="O410" s="153" t="s">
        <v>85</v>
      </c>
      <c r="P410" s="153" t="s">
        <v>87</v>
      </c>
      <c r="Q410" s="153" t="s">
        <v>84</v>
      </c>
      <c r="R410" s="153">
        <v>1</v>
      </c>
      <c r="S410" s="155">
        <v>17.100000000000001</v>
      </c>
      <c r="T410" s="153">
        <v>3331</v>
      </c>
    </row>
    <row r="411" spans="1:20" x14ac:dyDescent="0.25">
      <c r="A411" s="142">
        <v>6</v>
      </c>
      <c r="B411" s="143">
        <v>45202</v>
      </c>
      <c r="C411" s="142" t="s">
        <v>88</v>
      </c>
      <c r="D411" s="142" t="s">
        <v>89</v>
      </c>
      <c r="E411" s="142" t="s">
        <v>84</v>
      </c>
      <c r="F411" s="142">
        <v>1</v>
      </c>
      <c r="G411" s="155">
        <v>16.399999999999999</v>
      </c>
      <c r="H411" s="142">
        <v>4962</v>
      </c>
      <c r="I411" s="162"/>
      <c r="M411" s="153">
        <v>127</v>
      </c>
      <c r="N411" s="154">
        <v>45206</v>
      </c>
      <c r="O411" s="153" t="s">
        <v>88</v>
      </c>
      <c r="P411" s="153" t="s">
        <v>91</v>
      </c>
      <c r="Q411" s="153" t="s">
        <v>84</v>
      </c>
      <c r="R411" s="153">
        <v>1</v>
      </c>
      <c r="S411" s="155">
        <v>16.7</v>
      </c>
      <c r="T411" s="153">
        <v>3387</v>
      </c>
    </row>
    <row r="412" spans="1:20" x14ac:dyDescent="0.25">
      <c r="A412" s="142">
        <v>7</v>
      </c>
      <c r="B412" s="143">
        <v>45202</v>
      </c>
      <c r="C412" s="142" t="s">
        <v>88</v>
      </c>
      <c r="D412" s="142" t="s">
        <v>89</v>
      </c>
      <c r="E412" s="142" t="s">
        <v>84</v>
      </c>
      <c r="F412" s="142">
        <v>1</v>
      </c>
      <c r="G412" s="155">
        <v>16.8</v>
      </c>
      <c r="H412" s="142">
        <v>5005</v>
      </c>
      <c r="I412" s="162"/>
      <c r="M412" s="153">
        <v>128</v>
      </c>
      <c r="N412" s="154">
        <v>45206</v>
      </c>
      <c r="O412" s="153" t="s">
        <v>88</v>
      </c>
      <c r="P412" s="153" t="s">
        <v>99</v>
      </c>
      <c r="Q412" s="153" t="s">
        <v>84</v>
      </c>
      <c r="R412" s="153">
        <v>1</v>
      </c>
      <c r="S412" s="155">
        <v>14.6</v>
      </c>
      <c r="T412" s="153">
        <v>5057</v>
      </c>
    </row>
    <row r="413" spans="1:20" x14ac:dyDescent="0.25">
      <c r="A413" s="142">
        <v>8</v>
      </c>
      <c r="B413" s="143">
        <v>45202</v>
      </c>
      <c r="C413" s="142" t="s">
        <v>88</v>
      </c>
      <c r="D413" s="142" t="s">
        <v>89</v>
      </c>
      <c r="E413" s="142" t="s">
        <v>84</v>
      </c>
      <c r="F413" s="142">
        <v>1</v>
      </c>
      <c r="G413" s="155">
        <v>18</v>
      </c>
      <c r="H413" s="142">
        <v>4974</v>
      </c>
      <c r="I413" s="162"/>
      <c r="M413" s="153">
        <v>129</v>
      </c>
      <c r="N413" s="154">
        <v>45206</v>
      </c>
      <c r="O413" s="153" t="s">
        <v>88</v>
      </c>
      <c r="P413" s="153" t="s">
        <v>93</v>
      </c>
      <c r="Q413" s="153" t="s">
        <v>84</v>
      </c>
      <c r="R413" s="153">
        <v>1</v>
      </c>
      <c r="S413" s="155">
        <v>17.2</v>
      </c>
      <c r="T413" s="153">
        <v>5030</v>
      </c>
    </row>
    <row r="414" spans="1:20" x14ac:dyDescent="0.25">
      <c r="A414" s="142">
        <v>9</v>
      </c>
      <c r="B414" s="143">
        <v>45202</v>
      </c>
      <c r="C414" s="142" t="s">
        <v>88</v>
      </c>
      <c r="D414" s="142" t="s">
        <v>91</v>
      </c>
      <c r="E414" s="142" t="s">
        <v>84</v>
      </c>
      <c r="F414" s="142">
        <v>1</v>
      </c>
      <c r="G414" s="155">
        <v>15</v>
      </c>
      <c r="H414" s="142">
        <v>4960</v>
      </c>
      <c r="I414" s="162"/>
      <c r="M414" s="153">
        <v>130</v>
      </c>
      <c r="N414" s="154">
        <v>45206</v>
      </c>
      <c r="O414" s="153" t="s">
        <v>88</v>
      </c>
      <c r="P414" s="153" t="s">
        <v>100</v>
      </c>
      <c r="Q414" s="153" t="s">
        <v>84</v>
      </c>
      <c r="R414" s="153">
        <v>1</v>
      </c>
      <c r="S414" s="155">
        <v>15.8</v>
      </c>
      <c r="T414" s="153">
        <v>5081</v>
      </c>
    </row>
    <row r="415" spans="1:20" x14ac:dyDescent="0.25">
      <c r="A415" s="142">
        <v>10</v>
      </c>
      <c r="B415" s="143">
        <v>45202</v>
      </c>
      <c r="C415" s="142" t="s">
        <v>85</v>
      </c>
      <c r="D415" s="142" t="s">
        <v>90</v>
      </c>
      <c r="E415" s="142" t="s">
        <v>84</v>
      </c>
      <c r="F415" s="142">
        <v>1</v>
      </c>
      <c r="G415" s="155">
        <v>16.8</v>
      </c>
      <c r="H415" s="142">
        <v>4958</v>
      </c>
      <c r="I415" s="162"/>
      <c r="M415" s="153">
        <v>131</v>
      </c>
      <c r="N415" s="154">
        <v>45207</v>
      </c>
      <c r="O415" s="153" t="s">
        <v>88</v>
      </c>
      <c r="P415" s="153" t="s">
        <v>89</v>
      </c>
      <c r="Q415" s="153" t="s">
        <v>84</v>
      </c>
      <c r="R415" s="153">
        <v>1</v>
      </c>
      <c r="S415" s="155">
        <v>16.399999999999999</v>
      </c>
      <c r="T415" s="153">
        <v>3350</v>
      </c>
    </row>
    <row r="416" spans="1:20" x14ac:dyDescent="0.25">
      <c r="A416" s="142">
        <v>11</v>
      </c>
      <c r="B416" s="143">
        <v>45202</v>
      </c>
      <c r="C416" s="142" t="s">
        <v>85</v>
      </c>
      <c r="D416" s="142" t="s">
        <v>90</v>
      </c>
      <c r="E416" s="142" t="s">
        <v>84</v>
      </c>
      <c r="F416" s="142">
        <v>1</v>
      </c>
      <c r="G416" s="155">
        <v>16.5</v>
      </c>
      <c r="H416" s="142">
        <v>4997</v>
      </c>
      <c r="I416" s="162"/>
      <c r="M416" s="153">
        <v>132</v>
      </c>
      <c r="N416" s="154">
        <v>45207</v>
      </c>
      <c r="O416" s="153" t="s">
        <v>88</v>
      </c>
      <c r="P416" s="153" t="s">
        <v>89</v>
      </c>
      <c r="Q416" s="153" t="s">
        <v>84</v>
      </c>
      <c r="R416" s="153">
        <v>1</v>
      </c>
      <c r="S416" s="155">
        <v>14.4</v>
      </c>
      <c r="T416" s="153">
        <v>3265</v>
      </c>
    </row>
    <row r="417" spans="1:20" x14ac:dyDescent="0.25">
      <c r="A417" s="142">
        <v>12</v>
      </c>
      <c r="B417" s="143">
        <v>45202</v>
      </c>
      <c r="C417" s="142" t="s">
        <v>85</v>
      </c>
      <c r="D417" s="142" t="s">
        <v>87</v>
      </c>
      <c r="E417" s="142" t="s">
        <v>84</v>
      </c>
      <c r="F417" s="142">
        <v>1</v>
      </c>
      <c r="G417" s="155">
        <v>16.600000000000001</v>
      </c>
      <c r="H417" s="142">
        <v>4980</v>
      </c>
      <c r="I417" s="162"/>
      <c r="M417" s="153">
        <v>133</v>
      </c>
      <c r="N417" s="154">
        <v>45207</v>
      </c>
      <c r="O417" s="153" t="s">
        <v>85</v>
      </c>
      <c r="P417" s="153" t="s">
        <v>96</v>
      </c>
      <c r="Q417" s="153" t="s">
        <v>84</v>
      </c>
      <c r="R417" s="153">
        <v>1</v>
      </c>
      <c r="S417" s="155">
        <v>16.899999999999999</v>
      </c>
      <c r="T417" s="153">
        <v>3268</v>
      </c>
    </row>
    <row r="418" spans="1:20" x14ac:dyDescent="0.25">
      <c r="A418" s="142">
        <v>13</v>
      </c>
      <c r="B418" s="143">
        <v>45202</v>
      </c>
      <c r="C418" s="142" t="s">
        <v>88</v>
      </c>
      <c r="D418" s="142" t="s">
        <v>100</v>
      </c>
      <c r="E418" s="142" t="s">
        <v>84</v>
      </c>
      <c r="F418" s="142">
        <v>1</v>
      </c>
      <c r="G418" s="155">
        <v>18.100000000000001</v>
      </c>
      <c r="H418" s="142">
        <v>4965</v>
      </c>
      <c r="I418" s="162"/>
      <c r="M418" s="153">
        <v>134</v>
      </c>
      <c r="N418" s="154">
        <v>45207</v>
      </c>
      <c r="O418" s="153" t="s">
        <v>85</v>
      </c>
      <c r="P418" s="153" t="s">
        <v>96</v>
      </c>
      <c r="Q418" s="153" t="s">
        <v>84</v>
      </c>
      <c r="R418" s="153">
        <v>1</v>
      </c>
      <c r="S418" s="155">
        <v>17.100000000000001</v>
      </c>
      <c r="T418" s="153">
        <v>5112</v>
      </c>
    </row>
    <row r="419" spans="1:20" x14ac:dyDescent="0.25">
      <c r="A419" s="142">
        <v>14</v>
      </c>
      <c r="B419" s="143">
        <v>45202</v>
      </c>
      <c r="C419" s="142" t="s">
        <v>88</v>
      </c>
      <c r="D419" s="142" t="s">
        <v>100</v>
      </c>
      <c r="E419" s="142" t="s">
        <v>84</v>
      </c>
      <c r="F419" s="142">
        <v>1</v>
      </c>
      <c r="G419" s="155">
        <v>17</v>
      </c>
      <c r="H419" s="142">
        <v>4930</v>
      </c>
      <c r="I419" s="162"/>
      <c r="M419" s="153">
        <v>135</v>
      </c>
      <c r="N419" s="154">
        <v>45207</v>
      </c>
      <c r="O419" s="153" t="s">
        <v>85</v>
      </c>
      <c r="P419" s="153" t="s">
        <v>90</v>
      </c>
      <c r="Q419" s="153" t="s">
        <v>84</v>
      </c>
      <c r="R419" s="153">
        <v>1</v>
      </c>
      <c r="S419" s="155">
        <v>17.100000000000001</v>
      </c>
      <c r="T419" s="153">
        <v>4763</v>
      </c>
    </row>
    <row r="420" spans="1:20" x14ac:dyDescent="0.25">
      <c r="A420" s="142">
        <v>15</v>
      </c>
      <c r="B420" s="143">
        <v>45202</v>
      </c>
      <c r="C420" s="142" t="s">
        <v>85</v>
      </c>
      <c r="D420" s="142" t="s">
        <v>92</v>
      </c>
      <c r="E420" s="142" t="s">
        <v>84</v>
      </c>
      <c r="F420" s="142">
        <v>1</v>
      </c>
      <c r="G420" s="155">
        <v>17.3</v>
      </c>
      <c r="H420" s="142">
        <v>4973</v>
      </c>
      <c r="I420" s="162"/>
      <c r="M420" s="153">
        <v>136</v>
      </c>
      <c r="N420" s="154">
        <v>45207</v>
      </c>
      <c r="O420" s="153" t="s">
        <v>85</v>
      </c>
      <c r="P420" s="153" t="s">
        <v>96</v>
      </c>
      <c r="Q420" s="153" t="s">
        <v>84</v>
      </c>
      <c r="R420" s="153">
        <v>1</v>
      </c>
      <c r="S420" s="155">
        <v>16.100000000000001</v>
      </c>
      <c r="T420" s="153">
        <v>3263</v>
      </c>
    </row>
    <row r="421" spans="1:20" x14ac:dyDescent="0.25">
      <c r="A421" s="142">
        <v>16</v>
      </c>
      <c r="B421" s="143">
        <v>45202</v>
      </c>
      <c r="C421" s="142" t="s">
        <v>85</v>
      </c>
      <c r="D421" s="142" t="s">
        <v>92</v>
      </c>
      <c r="E421" s="142" t="s">
        <v>84</v>
      </c>
      <c r="F421" s="142">
        <v>1</v>
      </c>
      <c r="G421" s="155">
        <v>17.600000000000001</v>
      </c>
      <c r="H421" s="142">
        <v>4970</v>
      </c>
      <c r="I421" s="162"/>
      <c r="M421" s="153">
        <v>137</v>
      </c>
      <c r="N421" s="154">
        <v>45207</v>
      </c>
      <c r="O421" s="153" t="s">
        <v>85</v>
      </c>
      <c r="P421" s="153" t="s">
        <v>90</v>
      </c>
      <c r="Q421" s="153" t="s">
        <v>84</v>
      </c>
      <c r="R421" s="153">
        <v>1</v>
      </c>
      <c r="S421" s="155">
        <v>16.3</v>
      </c>
      <c r="T421" s="153">
        <v>3274</v>
      </c>
    </row>
    <row r="422" spans="1:20" x14ac:dyDescent="0.25">
      <c r="A422" s="142">
        <v>17</v>
      </c>
      <c r="B422" s="143">
        <v>45202</v>
      </c>
      <c r="C422" s="142" t="s">
        <v>85</v>
      </c>
      <c r="D422" s="142" t="s">
        <v>92</v>
      </c>
      <c r="E422" s="142" t="s">
        <v>84</v>
      </c>
      <c r="F422" s="142">
        <v>1</v>
      </c>
      <c r="G422" s="155">
        <v>17.399999999999999</v>
      </c>
      <c r="H422" s="142">
        <v>4967</v>
      </c>
      <c r="I422" s="162"/>
      <c r="M422" s="153">
        <v>138</v>
      </c>
      <c r="N422" s="154">
        <v>45207</v>
      </c>
      <c r="O422" s="153" t="s">
        <v>85</v>
      </c>
      <c r="P422" s="153" t="s">
        <v>90</v>
      </c>
      <c r="Q422" s="153" t="s">
        <v>84</v>
      </c>
      <c r="R422" s="153">
        <v>1</v>
      </c>
      <c r="S422" s="155">
        <v>17.2</v>
      </c>
      <c r="T422" s="153">
        <v>4949</v>
      </c>
    </row>
    <row r="423" spans="1:20" x14ac:dyDescent="0.25">
      <c r="A423" s="142">
        <v>18</v>
      </c>
      <c r="B423" s="143">
        <v>45202</v>
      </c>
      <c r="C423" s="142" t="s">
        <v>85</v>
      </c>
      <c r="D423" s="142" t="s">
        <v>92</v>
      </c>
      <c r="E423" s="142" t="s">
        <v>84</v>
      </c>
      <c r="F423" s="142">
        <v>1</v>
      </c>
      <c r="G423" s="155">
        <v>16.600000000000001</v>
      </c>
      <c r="H423" s="142">
        <v>4989</v>
      </c>
      <c r="I423" s="162"/>
      <c r="M423" s="153">
        <v>139</v>
      </c>
      <c r="N423" s="154">
        <v>45207</v>
      </c>
      <c r="O423" s="153" t="s">
        <v>85</v>
      </c>
      <c r="P423" s="153" t="s">
        <v>96</v>
      </c>
      <c r="Q423" s="153" t="s">
        <v>84</v>
      </c>
      <c r="R423" s="153">
        <v>1</v>
      </c>
      <c r="S423" s="155">
        <v>17</v>
      </c>
      <c r="T423" s="153">
        <v>5163</v>
      </c>
    </row>
    <row r="424" spans="1:20" x14ac:dyDescent="0.25">
      <c r="A424" s="142">
        <v>19</v>
      </c>
      <c r="B424" s="143">
        <v>45202</v>
      </c>
      <c r="C424" s="142" t="s">
        <v>88</v>
      </c>
      <c r="D424" s="142" t="s">
        <v>89</v>
      </c>
      <c r="E424" s="142" t="s">
        <v>84</v>
      </c>
      <c r="F424" s="142">
        <v>1</v>
      </c>
      <c r="G424" s="155">
        <v>16.899999999999999</v>
      </c>
      <c r="H424" s="142">
        <v>4983</v>
      </c>
      <c r="I424" s="162"/>
      <c r="M424" s="153">
        <v>140</v>
      </c>
      <c r="N424" s="154">
        <v>45207</v>
      </c>
      <c r="O424" s="153" t="s">
        <v>88</v>
      </c>
      <c r="P424" s="153" t="s">
        <v>102</v>
      </c>
      <c r="Q424" s="153" t="s">
        <v>84</v>
      </c>
      <c r="R424" s="153">
        <v>1</v>
      </c>
      <c r="S424" s="155">
        <v>16.899999999999999</v>
      </c>
      <c r="T424" s="153">
        <v>3066</v>
      </c>
    </row>
    <row r="425" spans="1:20" x14ac:dyDescent="0.25">
      <c r="A425" s="142">
        <v>20</v>
      </c>
      <c r="B425" s="143">
        <v>45202</v>
      </c>
      <c r="C425" s="142" t="s">
        <v>85</v>
      </c>
      <c r="D425" s="142" t="s">
        <v>87</v>
      </c>
      <c r="E425" s="142" t="s">
        <v>84</v>
      </c>
      <c r="F425" s="142">
        <v>1</v>
      </c>
      <c r="G425" s="155">
        <v>16.7</v>
      </c>
      <c r="H425" s="142">
        <v>4959</v>
      </c>
      <c r="I425" s="162"/>
      <c r="M425" s="153">
        <v>141</v>
      </c>
      <c r="N425" s="154">
        <v>45207</v>
      </c>
      <c r="O425" s="153" t="s">
        <v>85</v>
      </c>
      <c r="P425" s="153" t="s">
        <v>90</v>
      </c>
      <c r="Q425" s="153" t="s">
        <v>84</v>
      </c>
      <c r="R425" s="153">
        <v>1</v>
      </c>
      <c r="S425" s="155">
        <v>17.8</v>
      </c>
      <c r="T425" s="153">
        <v>5155</v>
      </c>
    </row>
    <row r="426" spans="1:20" x14ac:dyDescent="0.25">
      <c r="A426" s="142">
        <v>21</v>
      </c>
      <c r="B426" s="143">
        <v>45202</v>
      </c>
      <c r="C426" s="142" t="s">
        <v>85</v>
      </c>
      <c r="D426" s="142" t="s">
        <v>87</v>
      </c>
      <c r="E426" s="142" t="s">
        <v>84</v>
      </c>
      <c r="F426" s="142">
        <v>1</v>
      </c>
      <c r="G426" s="155">
        <v>16.399999999999999</v>
      </c>
      <c r="H426" s="142">
        <v>4991</v>
      </c>
      <c r="I426" s="162"/>
      <c r="M426" s="153">
        <v>142</v>
      </c>
      <c r="N426" s="154">
        <v>45207</v>
      </c>
      <c r="O426" s="153" t="s">
        <v>88</v>
      </c>
      <c r="P426" s="153" t="s">
        <v>102</v>
      </c>
      <c r="Q426" s="153" t="s">
        <v>84</v>
      </c>
      <c r="R426" s="153">
        <v>1</v>
      </c>
      <c r="S426" s="155">
        <v>18.100000000000001</v>
      </c>
      <c r="T426" s="153">
        <v>5149</v>
      </c>
    </row>
    <row r="427" spans="1:20" x14ac:dyDescent="0.25">
      <c r="A427" s="142">
        <v>22</v>
      </c>
      <c r="B427" s="143">
        <v>45202</v>
      </c>
      <c r="C427" s="142" t="s">
        <v>85</v>
      </c>
      <c r="D427" s="142" t="s">
        <v>87</v>
      </c>
      <c r="E427" s="142" t="s">
        <v>84</v>
      </c>
      <c r="F427" s="142">
        <v>1</v>
      </c>
      <c r="G427" s="155">
        <v>17.7</v>
      </c>
      <c r="H427" s="142">
        <v>4977</v>
      </c>
      <c r="I427" s="162"/>
      <c r="M427" s="153">
        <v>143</v>
      </c>
      <c r="N427" s="154">
        <v>45207</v>
      </c>
      <c r="O427" s="153" t="s">
        <v>85</v>
      </c>
      <c r="P427" s="153" t="s">
        <v>90</v>
      </c>
      <c r="Q427" s="153" t="s">
        <v>84</v>
      </c>
      <c r="R427" s="153">
        <v>1</v>
      </c>
      <c r="S427" s="155">
        <v>17.2</v>
      </c>
      <c r="T427" s="153">
        <v>5152</v>
      </c>
    </row>
    <row r="428" spans="1:20" x14ac:dyDescent="0.25">
      <c r="A428" s="142">
        <v>23</v>
      </c>
      <c r="B428" s="143">
        <v>45202</v>
      </c>
      <c r="C428" s="142" t="s">
        <v>85</v>
      </c>
      <c r="D428" s="142" t="s">
        <v>87</v>
      </c>
      <c r="E428" s="142" t="s">
        <v>84</v>
      </c>
      <c r="F428" s="142">
        <v>1</v>
      </c>
      <c r="G428" s="155">
        <v>16.600000000000001</v>
      </c>
      <c r="H428" s="142">
        <v>4828</v>
      </c>
      <c r="I428" s="162"/>
      <c r="M428" s="153">
        <v>144</v>
      </c>
      <c r="N428" s="154">
        <v>45207</v>
      </c>
      <c r="O428" s="153" t="s">
        <v>88</v>
      </c>
      <c r="P428" s="153" t="s">
        <v>99</v>
      </c>
      <c r="Q428" s="153" t="s">
        <v>84</v>
      </c>
      <c r="R428" s="153">
        <v>1</v>
      </c>
      <c r="S428" s="155">
        <v>19.7</v>
      </c>
      <c r="T428" s="153">
        <v>5133</v>
      </c>
    </row>
    <row r="429" spans="1:20" x14ac:dyDescent="0.25">
      <c r="A429" s="142">
        <v>24</v>
      </c>
      <c r="B429" s="143">
        <v>45202</v>
      </c>
      <c r="C429" s="142" t="s">
        <v>88</v>
      </c>
      <c r="D429" s="142" t="s">
        <v>99</v>
      </c>
      <c r="E429" s="142" t="s">
        <v>84</v>
      </c>
      <c r="F429" s="142">
        <v>1</v>
      </c>
      <c r="G429" s="155">
        <v>17</v>
      </c>
      <c r="H429" s="142">
        <v>4972</v>
      </c>
      <c r="I429" s="162"/>
      <c r="M429" s="153">
        <v>145</v>
      </c>
      <c r="N429" s="154">
        <v>45207</v>
      </c>
      <c r="O429" s="153" t="s">
        <v>88</v>
      </c>
      <c r="P429" s="153" t="s">
        <v>99</v>
      </c>
      <c r="Q429" s="153" t="s">
        <v>84</v>
      </c>
      <c r="R429" s="153">
        <v>1</v>
      </c>
      <c r="S429" s="155">
        <v>16.100000000000001</v>
      </c>
      <c r="T429" s="153">
        <v>5146</v>
      </c>
    </row>
    <row r="430" spans="1:20" x14ac:dyDescent="0.25">
      <c r="A430" s="142">
        <v>25</v>
      </c>
      <c r="B430" s="143">
        <v>45203</v>
      </c>
      <c r="C430" s="142" t="s">
        <v>85</v>
      </c>
      <c r="D430" s="142" t="s">
        <v>87</v>
      </c>
      <c r="E430" s="142" t="s">
        <v>84</v>
      </c>
      <c r="F430" s="142">
        <v>1</v>
      </c>
      <c r="G430" s="155">
        <v>17.600000000000001</v>
      </c>
      <c r="H430" s="142">
        <v>5035</v>
      </c>
      <c r="I430" s="162"/>
      <c r="M430" s="153">
        <v>146</v>
      </c>
      <c r="N430" s="154">
        <v>45207</v>
      </c>
      <c r="O430" s="153" t="s">
        <v>88</v>
      </c>
      <c r="P430" s="153" t="s">
        <v>100</v>
      </c>
      <c r="Q430" s="153" t="s">
        <v>84</v>
      </c>
      <c r="R430" s="153">
        <v>1</v>
      </c>
      <c r="S430" s="155">
        <v>16.399999999999999</v>
      </c>
      <c r="T430" s="153">
        <v>5106</v>
      </c>
    </row>
    <row r="431" spans="1:20" x14ac:dyDescent="0.25">
      <c r="A431" s="142">
        <v>26</v>
      </c>
      <c r="B431" s="143">
        <v>45203</v>
      </c>
      <c r="C431" s="142" t="s">
        <v>85</v>
      </c>
      <c r="D431" s="142" t="s">
        <v>87</v>
      </c>
      <c r="E431" s="142" t="s">
        <v>84</v>
      </c>
      <c r="F431" s="142">
        <v>1</v>
      </c>
      <c r="G431" s="155">
        <v>17.600000000000001</v>
      </c>
      <c r="H431" s="142">
        <v>5012</v>
      </c>
      <c r="I431" s="162"/>
      <c r="M431" s="153">
        <v>147</v>
      </c>
      <c r="N431" s="154">
        <v>45207</v>
      </c>
      <c r="O431" s="153" t="s">
        <v>88</v>
      </c>
      <c r="P431" s="153" t="s">
        <v>100</v>
      </c>
      <c r="Q431" s="153" t="s">
        <v>84</v>
      </c>
      <c r="R431" s="153">
        <v>1</v>
      </c>
      <c r="S431" s="155">
        <v>17</v>
      </c>
      <c r="T431" s="153">
        <v>5086</v>
      </c>
    </row>
    <row r="432" spans="1:20" x14ac:dyDescent="0.25">
      <c r="A432" s="142">
        <v>27</v>
      </c>
      <c r="B432" s="143">
        <v>45203</v>
      </c>
      <c r="C432" s="142" t="s">
        <v>85</v>
      </c>
      <c r="D432" s="142" t="s">
        <v>87</v>
      </c>
      <c r="E432" s="142" t="s">
        <v>84</v>
      </c>
      <c r="F432" s="142">
        <v>1</v>
      </c>
      <c r="G432" s="155">
        <v>16.899999999999999</v>
      </c>
      <c r="H432" s="142">
        <v>4969</v>
      </c>
      <c r="I432" s="162"/>
      <c r="M432" s="153">
        <v>148</v>
      </c>
      <c r="N432" s="154">
        <v>45207</v>
      </c>
      <c r="O432" s="153" t="s">
        <v>88</v>
      </c>
      <c r="P432" s="153" t="s">
        <v>100</v>
      </c>
      <c r="Q432" s="153" t="s">
        <v>84</v>
      </c>
      <c r="R432" s="153">
        <v>1</v>
      </c>
      <c r="S432" s="155">
        <v>16.7</v>
      </c>
      <c r="T432" s="153">
        <v>5158</v>
      </c>
    </row>
    <row r="433" spans="1:20" x14ac:dyDescent="0.25">
      <c r="A433" s="142">
        <v>28</v>
      </c>
      <c r="B433" s="143">
        <v>45203</v>
      </c>
      <c r="C433" s="142" t="s">
        <v>85</v>
      </c>
      <c r="D433" s="142" t="s">
        <v>87</v>
      </c>
      <c r="E433" s="142" t="s">
        <v>84</v>
      </c>
      <c r="F433" s="142">
        <v>1</v>
      </c>
      <c r="G433" s="155">
        <v>16.399999999999999</v>
      </c>
      <c r="H433" s="142">
        <v>5019</v>
      </c>
      <c r="I433" s="162"/>
      <c r="M433" s="153">
        <v>149</v>
      </c>
      <c r="N433" s="154">
        <v>45207</v>
      </c>
      <c r="O433" s="153" t="s">
        <v>88</v>
      </c>
      <c r="P433" s="153" t="s">
        <v>100</v>
      </c>
      <c r="Q433" s="153" t="s">
        <v>84</v>
      </c>
      <c r="R433" s="153">
        <v>1</v>
      </c>
      <c r="S433" s="155">
        <v>17.100000000000001</v>
      </c>
      <c r="T433" s="153">
        <v>5121</v>
      </c>
    </row>
    <row r="434" spans="1:20" x14ac:dyDescent="0.25">
      <c r="A434" s="142">
        <v>29</v>
      </c>
      <c r="B434" s="143">
        <v>45203</v>
      </c>
      <c r="C434" s="142" t="s">
        <v>88</v>
      </c>
      <c r="D434" s="142" t="s">
        <v>89</v>
      </c>
      <c r="E434" s="142" t="s">
        <v>84</v>
      </c>
      <c r="F434" s="142">
        <v>1</v>
      </c>
      <c r="G434" s="155">
        <v>11.6</v>
      </c>
      <c r="H434" s="142">
        <v>4993</v>
      </c>
      <c r="I434" s="162"/>
      <c r="M434" s="153">
        <v>150</v>
      </c>
      <c r="N434" s="154">
        <v>45207</v>
      </c>
      <c r="O434" s="153" t="s">
        <v>88</v>
      </c>
      <c r="P434" s="153" t="s">
        <v>100</v>
      </c>
      <c r="Q434" s="153" t="s">
        <v>84</v>
      </c>
      <c r="R434" s="153">
        <v>1</v>
      </c>
      <c r="S434" s="155">
        <v>17.100000000000001</v>
      </c>
      <c r="T434" s="153">
        <v>5165</v>
      </c>
    </row>
    <row r="435" spans="1:20" x14ac:dyDescent="0.25">
      <c r="A435" s="142">
        <v>30</v>
      </c>
      <c r="B435" s="143">
        <v>45203</v>
      </c>
      <c r="C435" s="142" t="s">
        <v>88</v>
      </c>
      <c r="D435" s="142" t="s">
        <v>89</v>
      </c>
      <c r="E435" s="142" t="s">
        <v>84</v>
      </c>
      <c r="F435" s="142">
        <v>1</v>
      </c>
      <c r="G435" s="155">
        <v>17.2</v>
      </c>
      <c r="H435" s="142">
        <v>5020</v>
      </c>
      <c r="I435" s="162"/>
      <c r="M435" s="153">
        <v>151</v>
      </c>
      <c r="N435" s="154">
        <v>45207</v>
      </c>
      <c r="O435" s="153" t="s">
        <v>88</v>
      </c>
      <c r="P435" s="153" t="s">
        <v>101</v>
      </c>
      <c r="Q435" s="153" t="s">
        <v>84</v>
      </c>
      <c r="R435" s="153">
        <v>1</v>
      </c>
      <c r="S435" s="155">
        <v>17.5</v>
      </c>
      <c r="T435" s="153">
        <v>5087</v>
      </c>
    </row>
    <row r="436" spans="1:20" x14ac:dyDescent="0.25">
      <c r="A436" s="142">
        <v>31</v>
      </c>
      <c r="B436" s="143">
        <v>45203</v>
      </c>
      <c r="C436" s="142" t="s">
        <v>88</v>
      </c>
      <c r="D436" s="142" t="s">
        <v>99</v>
      </c>
      <c r="E436" s="142" t="s">
        <v>84</v>
      </c>
      <c r="F436" s="142">
        <v>1</v>
      </c>
      <c r="G436" s="155">
        <v>16.5</v>
      </c>
      <c r="H436" s="142">
        <v>5015</v>
      </c>
      <c r="I436" s="162"/>
      <c r="M436" s="153">
        <v>152</v>
      </c>
      <c r="N436" s="154">
        <v>45207</v>
      </c>
      <c r="O436" s="153" t="s">
        <v>88</v>
      </c>
      <c r="P436" s="153" t="s">
        <v>101</v>
      </c>
      <c r="Q436" s="153" t="s">
        <v>84</v>
      </c>
      <c r="R436" s="153">
        <v>1</v>
      </c>
      <c r="S436" s="155">
        <v>17.899999999999999</v>
      </c>
      <c r="T436" s="153">
        <v>5118</v>
      </c>
    </row>
    <row r="437" spans="1:20" x14ac:dyDescent="0.25">
      <c r="A437" s="142">
        <v>32</v>
      </c>
      <c r="B437" s="143">
        <v>45203</v>
      </c>
      <c r="C437" s="142" t="s">
        <v>88</v>
      </c>
      <c r="D437" s="142" t="s">
        <v>99</v>
      </c>
      <c r="E437" s="142" t="s">
        <v>84</v>
      </c>
      <c r="F437" s="142">
        <v>1</v>
      </c>
      <c r="G437" s="155">
        <v>16.7</v>
      </c>
      <c r="H437" s="142">
        <v>4976</v>
      </c>
      <c r="I437" s="162"/>
      <c r="M437" s="153">
        <v>153</v>
      </c>
      <c r="N437" s="154">
        <v>45207</v>
      </c>
      <c r="O437" s="153" t="s">
        <v>88</v>
      </c>
      <c r="P437" s="153" t="s">
        <v>101</v>
      </c>
      <c r="Q437" s="153" t="s">
        <v>84</v>
      </c>
      <c r="R437" s="153">
        <v>1</v>
      </c>
      <c r="S437" s="155">
        <v>17.600000000000001</v>
      </c>
      <c r="T437" s="153">
        <v>5164</v>
      </c>
    </row>
    <row r="438" spans="1:20" x14ac:dyDescent="0.25">
      <c r="A438" s="142">
        <v>33</v>
      </c>
      <c r="B438" s="143">
        <v>45203</v>
      </c>
      <c r="C438" s="142" t="s">
        <v>88</v>
      </c>
      <c r="D438" s="142" t="s">
        <v>99</v>
      </c>
      <c r="E438" s="142" t="s">
        <v>84</v>
      </c>
      <c r="F438" s="142">
        <v>1</v>
      </c>
      <c r="G438" s="155">
        <v>16.2</v>
      </c>
      <c r="H438" s="142">
        <v>4998</v>
      </c>
      <c r="I438" s="162"/>
      <c r="M438" s="153">
        <v>154</v>
      </c>
      <c r="N438" s="154">
        <v>45207</v>
      </c>
      <c r="O438" s="153" t="s">
        <v>88</v>
      </c>
      <c r="P438" s="153" t="s">
        <v>102</v>
      </c>
      <c r="Q438" s="153" t="s">
        <v>84</v>
      </c>
      <c r="R438" s="153">
        <v>1</v>
      </c>
      <c r="S438" s="155">
        <v>17.899999999999999</v>
      </c>
      <c r="T438" s="153">
        <v>5080</v>
      </c>
    </row>
    <row r="439" spans="1:20" x14ac:dyDescent="0.25">
      <c r="A439" s="142">
        <v>34</v>
      </c>
      <c r="B439" s="143">
        <v>45203</v>
      </c>
      <c r="C439" s="142" t="s">
        <v>88</v>
      </c>
      <c r="D439" s="142" t="s">
        <v>100</v>
      </c>
      <c r="E439" s="142" t="s">
        <v>84</v>
      </c>
      <c r="F439" s="142">
        <v>1</v>
      </c>
      <c r="G439" s="155">
        <v>17.2</v>
      </c>
      <c r="H439" s="142">
        <v>5009</v>
      </c>
      <c r="I439" s="162"/>
      <c r="M439" s="153">
        <v>155</v>
      </c>
      <c r="N439" s="154">
        <v>45207</v>
      </c>
      <c r="O439" s="153" t="s">
        <v>88</v>
      </c>
      <c r="P439" s="153" t="s">
        <v>89</v>
      </c>
      <c r="Q439" s="153" t="s">
        <v>84</v>
      </c>
      <c r="R439" s="153">
        <v>1</v>
      </c>
      <c r="S439" s="155">
        <v>17.7</v>
      </c>
      <c r="T439" s="153">
        <v>5092</v>
      </c>
    </row>
    <row r="440" spans="1:20" x14ac:dyDescent="0.25">
      <c r="A440" s="142">
        <v>35</v>
      </c>
      <c r="B440" s="143">
        <v>45203</v>
      </c>
      <c r="C440" s="142" t="s">
        <v>88</v>
      </c>
      <c r="D440" s="142" t="s">
        <v>100</v>
      </c>
      <c r="E440" s="142" t="s">
        <v>84</v>
      </c>
      <c r="F440" s="142">
        <v>1</v>
      </c>
      <c r="G440" s="155">
        <v>16.899999999999999</v>
      </c>
      <c r="H440" s="142">
        <v>5026</v>
      </c>
      <c r="I440" s="162"/>
      <c r="M440" s="153">
        <v>156</v>
      </c>
      <c r="N440" s="154">
        <v>45207</v>
      </c>
      <c r="O440" s="153" t="s">
        <v>88</v>
      </c>
      <c r="P440" s="153" t="s">
        <v>89</v>
      </c>
      <c r="Q440" s="153" t="s">
        <v>84</v>
      </c>
      <c r="R440" s="153">
        <v>1</v>
      </c>
      <c r="S440" s="155">
        <v>16.7</v>
      </c>
      <c r="T440" s="153">
        <v>5049</v>
      </c>
    </row>
    <row r="441" spans="1:20" x14ac:dyDescent="0.25">
      <c r="A441" s="142">
        <v>36</v>
      </c>
      <c r="B441" s="143">
        <v>45203</v>
      </c>
      <c r="C441" s="142" t="s">
        <v>88</v>
      </c>
      <c r="D441" s="142" t="s">
        <v>100</v>
      </c>
      <c r="E441" s="142" t="s">
        <v>84</v>
      </c>
      <c r="F441" s="142">
        <v>1</v>
      </c>
      <c r="G441" s="155">
        <v>16.600000000000001</v>
      </c>
      <c r="H441" s="142">
        <v>5038</v>
      </c>
      <c r="I441" s="162"/>
      <c r="M441" s="153">
        <v>157</v>
      </c>
      <c r="N441" s="154">
        <v>45207</v>
      </c>
      <c r="O441" s="153" t="s">
        <v>85</v>
      </c>
      <c r="P441" s="153" t="s">
        <v>97</v>
      </c>
      <c r="Q441" s="153" t="s">
        <v>84</v>
      </c>
      <c r="R441" s="153">
        <v>1</v>
      </c>
      <c r="S441" s="155">
        <v>18.3</v>
      </c>
      <c r="T441" s="153">
        <v>3325</v>
      </c>
    </row>
    <row r="442" spans="1:20" x14ac:dyDescent="0.25">
      <c r="A442" s="142">
        <v>37</v>
      </c>
      <c r="B442" s="143">
        <v>45203</v>
      </c>
      <c r="C442" s="142" t="s">
        <v>85</v>
      </c>
      <c r="D442" s="142" t="s">
        <v>90</v>
      </c>
      <c r="E442" s="142" t="s">
        <v>84</v>
      </c>
      <c r="F442" s="142">
        <v>1</v>
      </c>
      <c r="G442" s="155">
        <v>16.899999999999999</v>
      </c>
      <c r="H442" s="142">
        <v>4999</v>
      </c>
      <c r="I442" s="162"/>
      <c r="M442" s="153">
        <v>158</v>
      </c>
      <c r="N442" s="154">
        <v>45207</v>
      </c>
      <c r="O442" s="153" t="s">
        <v>85</v>
      </c>
      <c r="P442" s="153" t="s">
        <v>97</v>
      </c>
      <c r="Q442" s="153" t="s">
        <v>84</v>
      </c>
      <c r="R442" s="153">
        <v>1</v>
      </c>
      <c r="S442" s="155">
        <v>16.600000000000001</v>
      </c>
      <c r="T442" s="153">
        <v>3333</v>
      </c>
    </row>
    <row r="443" spans="1:20" x14ac:dyDescent="0.25">
      <c r="A443" s="142">
        <v>38</v>
      </c>
      <c r="B443" s="143">
        <v>45203</v>
      </c>
      <c r="C443" s="142" t="s">
        <v>85</v>
      </c>
      <c r="D443" s="142" t="s">
        <v>90</v>
      </c>
      <c r="E443" s="142" t="s">
        <v>84</v>
      </c>
      <c r="F443" s="142">
        <v>1</v>
      </c>
      <c r="G443" s="155">
        <v>16.8</v>
      </c>
      <c r="H443" s="142">
        <v>5027</v>
      </c>
      <c r="I443" s="162"/>
      <c r="M443" s="153">
        <v>159</v>
      </c>
      <c r="N443" s="154">
        <v>45207</v>
      </c>
      <c r="O443" s="153" t="s">
        <v>85</v>
      </c>
      <c r="P443" s="153" t="s">
        <v>87</v>
      </c>
      <c r="Q443" s="153" t="s">
        <v>84</v>
      </c>
      <c r="R443" s="153">
        <v>1</v>
      </c>
      <c r="S443" s="155">
        <v>17.5</v>
      </c>
      <c r="T443" s="153">
        <v>3337</v>
      </c>
    </row>
    <row r="444" spans="1:20" x14ac:dyDescent="0.25">
      <c r="A444" s="142">
        <v>39</v>
      </c>
      <c r="B444" s="143">
        <v>45203</v>
      </c>
      <c r="C444" s="142" t="s">
        <v>85</v>
      </c>
      <c r="D444" s="142" t="s">
        <v>86</v>
      </c>
      <c r="E444" s="142" t="s">
        <v>84</v>
      </c>
      <c r="F444" s="142">
        <v>1</v>
      </c>
      <c r="G444" s="155">
        <v>15.9</v>
      </c>
      <c r="H444" s="142">
        <v>5017</v>
      </c>
      <c r="I444" s="162"/>
      <c r="M444" s="153">
        <v>160</v>
      </c>
      <c r="N444" s="154">
        <v>45207</v>
      </c>
      <c r="O444" s="153" t="s">
        <v>85</v>
      </c>
      <c r="P444" s="153" t="s">
        <v>87</v>
      </c>
      <c r="Q444" s="153" t="s">
        <v>84</v>
      </c>
      <c r="R444" s="153">
        <v>1</v>
      </c>
      <c r="S444" s="155">
        <v>16.899999999999999</v>
      </c>
      <c r="T444" s="153">
        <v>4953</v>
      </c>
    </row>
    <row r="445" spans="1:20" x14ac:dyDescent="0.25">
      <c r="A445" s="142">
        <v>40</v>
      </c>
      <c r="B445" s="143">
        <v>45203</v>
      </c>
      <c r="C445" s="142" t="s">
        <v>85</v>
      </c>
      <c r="D445" s="142" t="s">
        <v>90</v>
      </c>
      <c r="E445" s="142" t="s">
        <v>84</v>
      </c>
      <c r="F445" s="142">
        <v>1</v>
      </c>
      <c r="G445" s="155">
        <v>16</v>
      </c>
      <c r="H445" s="142">
        <v>5021</v>
      </c>
      <c r="I445" s="162"/>
      <c r="M445" s="153">
        <v>161</v>
      </c>
      <c r="N445" s="154">
        <v>45207</v>
      </c>
      <c r="O445" s="153" t="s">
        <v>85</v>
      </c>
      <c r="P445" s="153" t="s">
        <v>87</v>
      </c>
      <c r="Q445" s="153" t="s">
        <v>84</v>
      </c>
      <c r="R445" s="153">
        <v>1</v>
      </c>
      <c r="S445" s="155">
        <v>15.8</v>
      </c>
      <c r="T445" s="153">
        <v>5107</v>
      </c>
    </row>
    <row r="446" spans="1:20" x14ac:dyDescent="0.25">
      <c r="A446" s="142">
        <v>41</v>
      </c>
      <c r="B446" s="143">
        <v>45203</v>
      </c>
      <c r="C446" s="142" t="s">
        <v>85</v>
      </c>
      <c r="D446" s="142" t="s">
        <v>90</v>
      </c>
      <c r="E446" s="142" t="s">
        <v>84</v>
      </c>
      <c r="F446" s="142">
        <v>1</v>
      </c>
      <c r="G446" s="155">
        <v>16.600000000000001</v>
      </c>
      <c r="H446" s="142">
        <v>5002</v>
      </c>
      <c r="I446" s="162"/>
      <c r="M446" s="153">
        <v>162</v>
      </c>
      <c r="N446" s="154">
        <v>45207</v>
      </c>
      <c r="O446" s="153" t="s">
        <v>85</v>
      </c>
      <c r="P446" s="153" t="s">
        <v>87</v>
      </c>
      <c r="Q446" s="153" t="s">
        <v>84</v>
      </c>
      <c r="R446" s="153">
        <v>1</v>
      </c>
      <c r="S446" s="155">
        <v>17.5</v>
      </c>
      <c r="T446" s="153">
        <v>5105</v>
      </c>
    </row>
    <row r="447" spans="1:20" x14ac:dyDescent="0.25">
      <c r="A447" s="142">
        <v>42</v>
      </c>
      <c r="B447" s="143">
        <v>45203</v>
      </c>
      <c r="C447" s="142" t="s">
        <v>88</v>
      </c>
      <c r="D447" s="142" t="s">
        <v>101</v>
      </c>
      <c r="E447" s="142" t="s">
        <v>84</v>
      </c>
      <c r="F447" s="142">
        <v>1</v>
      </c>
      <c r="G447" s="155">
        <v>15.4</v>
      </c>
      <c r="H447" s="142">
        <v>4961</v>
      </c>
      <c r="I447" s="162"/>
      <c r="M447" s="153">
        <v>163</v>
      </c>
      <c r="N447" s="154">
        <v>45207</v>
      </c>
      <c r="O447" s="153" t="s">
        <v>85</v>
      </c>
      <c r="P447" s="153" t="s">
        <v>87</v>
      </c>
      <c r="Q447" s="153" t="s">
        <v>84</v>
      </c>
      <c r="R447" s="153">
        <v>1</v>
      </c>
      <c r="S447" s="155">
        <v>17.600000000000001</v>
      </c>
      <c r="T447" s="153">
        <v>5156</v>
      </c>
    </row>
    <row r="448" spans="1:20" x14ac:dyDescent="0.25">
      <c r="A448" s="142">
        <v>43</v>
      </c>
      <c r="B448" s="143">
        <v>45203</v>
      </c>
      <c r="C448" s="142" t="s">
        <v>88</v>
      </c>
      <c r="D448" s="142" t="s">
        <v>101</v>
      </c>
      <c r="E448" s="142" t="s">
        <v>84</v>
      </c>
      <c r="F448" s="142">
        <v>1</v>
      </c>
      <c r="G448" s="155">
        <v>14.8</v>
      </c>
      <c r="H448" s="142">
        <v>5025</v>
      </c>
      <c r="I448" s="162"/>
      <c r="M448" s="153">
        <v>164</v>
      </c>
      <c r="N448" s="154">
        <v>45207</v>
      </c>
      <c r="O448" s="153" t="s">
        <v>85</v>
      </c>
      <c r="P448" s="153" t="s">
        <v>87</v>
      </c>
      <c r="Q448" s="153" t="s">
        <v>84</v>
      </c>
      <c r="R448" s="153">
        <v>1</v>
      </c>
      <c r="S448" s="155">
        <v>17.5</v>
      </c>
      <c r="T448" s="153">
        <v>5098</v>
      </c>
    </row>
    <row r="449" spans="1:20" x14ac:dyDescent="0.25">
      <c r="A449" s="142">
        <v>44</v>
      </c>
      <c r="B449" s="143">
        <v>45203</v>
      </c>
      <c r="C449" s="142" t="s">
        <v>88</v>
      </c>
      <c r="D449" s="142" t="s">
        <v>102</v>
      </c>
      <c r="E449" s="142" t="s">
        <v>84</v>
      </c>
      <c r="F449" s="142">
        <v>1</v>
      </c>
      <c r="G449" s="155">
        <v>16.3</v>
      </c>
      <c r="H449" s="142">
        <v>5014</v>
      </c>
      <c r="I449" s="162"/>
      <c r="M449" s="153">
        <v>165</v>
      </c>
      <c r="N449" s="154">
        <v>45207</v>
      </c>
      <c r="O449" s="153" t="s">
        <v>85</v>
      </c>
      <c r="P449" s="153" t="s">
        <v>96</v>
      </c>
      <c r="Q449" s="153" t="s">
        <v>84</v>
      </c>
      <c r="R449" s="153">
        <v>1</v>
      </c>
      <c r="S449" s="155">
        <v>17</v>
      </c>
      <c r="T449" s="153">
        <v>3410</v>
      </c>
    </row>
    <row r="450" spans="1:20" x14ac:dyDescent="0.25">
      <c r="A450" s="142">
        <v>45</v>
      </c>
      <c r="B450" s="143">
        <v>45203</v>
      </c>
      <c r="C450" s="142" t="s">
        <v>88</v>
      </c>
      <c r="D450" s="142" t="s">
        <v>102</v>
      </c>
      <c r="E450" s="142" t="s">
        <v>84</v>
      </c>
      <c r="F450" s="142">
        <v>1</v>
      </c>
      <c r="G450" s="155">
        <v>15.9</v>
      </c>
      <c r="H450" s="142">
        <v>4975</v>
      </c>
      <c r="I450" s="162"/>
      <c r="M450" s="153">
        <v>166</v>
      </c>
      <c r="N450" s="154">
        <v>45207</v>
      </c>
      <c r="O450" s="153" t="s">
        <v>85</v>
      </c>
      <c r="P450" s="153" t="s">
        <v>96</v>
      </c>
      <c r="Q450" s="153" t="s">
        <v>84</v>
      </c>
      <c r="R450" s="153">
        <v>1</v>
      </c>
      <c r="S450" s="155">
        <v>18.100000000000001</v>
      </c>
      <c r="T450" s="153">
        <v>5111</v>
      </c>
    </row>
    <row r="451" spans="1:20" x14ac:dyDescent="0.25">
      <c r="A451" s="142">
        <v>46</v>
      </c>
      <c r="B451" s="143">
        <v>45203</v>
      </c>
      <c r="C451" s="142" t="s">
        <v>85</v>
      </c>
      <c r="D451" s="142" t="s">
        <v>86</v>
      </c>
      <c r="E451" s="142" t="s">
        <v>84</v>
      </c>
      <c r="F451" s="142">
        <v>1</v>
      </c>
      <c r="G451" s="155">
        <v>17.7</v>
      </c>
      <c r="H451" s="142">
        <v>5029</v>
      </c>
      <c r="I451" s="162"/>
      <c r="M451" s="205">
        <v>167</v>
      </c>
      <c r="N451" s="206">
        <v>45207</v>
      </c>
      <c r="O451" s="205" t="s">
        <v>88</v>
      </c>
      <c r="P451" s="205" t="s">
        <v>91</v>
      </c>
      <c r="Q451" s="205" t="s">
        <v>84</v>
      </c>
      <c r="R451" s="205">
        <v>1</v>
      </c>
      <c r="S451" s="151">
        <v>15.4</v>
      </c>
      <c r="T451" s="205">
        <v>3390</v>
      </c>
    </row>
    <row r="452" spans="1:20" x14ac:dyDescent="0.25">
      <c r="A452" s="142">
        <v>47</v>
      </c>
      <c r="B452" s="143">
        <v>45203</v>
      </c>
      <c r="C452" s="142" t="s">
        <v>85</v>
      </c>
      <c r="D452" s="142" t="s">
        <v>86</v>
      </c>
      <c r="E452" s="142" t="s">
        <v>84</v>
      </c>
      <c r="F452" s="142">
        <v>1</v>
      </c>
      <c r="G452" s="155">
        <v>16.8</v>
      </c>
      <c r="H452" s="142">
        <v>5003</v>
      </c>
      <c r="I452" s="162"/>
      <c r="M452" s="153">
        <v>168</v>
      </c>
      <c r="N452" s="154">
        <v>45207</v>
      </c>
      <c r="O452" s="153" t="s">
        <v>88</v>
      </c>
      <c r="P452" s="153" t="s">
        <v>91</v>
      </c>
      <c r="Q452" s="153" t="s">
        <v>84</v>
      </c>
      <c r="R452" s="153">
        <v>1</v>
      </c>
      <c r="S452" s="155">
        <v>10.7</v>
      </c>
      <c r="T452" s="153">
        <v>4830</v>
      </c>
    </row>
    <row r="453" spans="1:20" x14ac:dyDescent="0.25">
      <c r="A453" s="142">
        <v>48</v>
      </c>
      <c r="B453" s="143">
        <v>45203</v>
      </c>
      <c r="C453" s="142" t="s">
        <v>85</v>
      </c>
      <c r="D453" s="142" t="s">
        <v>92</v>
      </c>
      <c r="E453" s="142" t="s">
        <v>84</v>
      </c>
      <c r="F453" s="142">
        <v>1</v>
      </c>
      <c r="G453" s="155">
        <v>17.5</v>
      </c>
      <c r="H453" s="142">
        <v>5001</v>
      </c>
      <c r="I453" s="162"/>
      <c r="M453" s="153">
        <v>169</v>
      </c>
      <c r="N453" s="154">
        <v>45207</v>
      </c>
      <c r="O453" s="153" t="s">
        <v>85</v>
      </c>
      <c r="P453" s="153" t="s">
        <v>86</v>
      </c>
      <c r="Q453" s="153" t="s">
        <v>84</v>
      </c>
      <c r="R453" s="153">
        <v>1</v>
      </c>
      <c r="S453" s="155">
        <v>17.3</v>
      </c>
      <c r="T453" s="153">
        <v>5113</v>
      </c>
    </row>
    <row r="454" spans="1:20" x14ac:dyDescent="0.25">
      <c r="A454" s="142">
        <v>49</v>
      </c>
      <c r="B454" s="143">
        <v>45203</v>
      </c>
      <c r="C454" s="142" t="s">
        <v>85</v>
      </c>
      <c r="D454" s="142" t="s">
        <v>87</v>
      </c>
      <c r="E454" s="142" t="s">
        <v>84</v>
      </c>
      <c r="F454" s="142">
        <v>1</v>
      </c>
      <c r="G454" s="155">
        <v>15.4</v>
      </c>
      <c r="H454" s="142">
        <v>5041</v>
      </c>
      <c r="I454" s="162"/>
      <c r="M454" s="153">
        <v>170</v>
      </c>
      <c r="N454" s="154">
        <v>45207</v>
      </c>
      <c r="O454" s="153" t="s">
        <v>88</v>
      </c>
      <c r="P454" s="153" t="s">
        <v>98</v>
      </c>
      <c r="Q454" s="153" t="s">
        <v>84</v>
      </c>
      <c r="R454" s="153">
        <v>1</v>
      </c>
      <c r="S454" s="155">
        <v>15.3</v>
      </c>
      <c r="T454" s="153">
        <v>5110</v>
      </c>
    </row>
    <row r="455" spans="1:20" x14ac:dyDescent="0.25">
      <c r="A455" s="142">
        <v>50</v>
      </c>
      <c r="B455" s="143">
        <v>45203</v>
      </c>
      <c r="C455" s="142" t="s">
        <v>85</v>
      </c>
      <c r="D455" s="142" t="s">
        <v>87</v>
      </c>
      <c r="E455" s="142" t="s">
        <v>84</v>
      </c>
      <c r="F455" s="142">
        <v>1</v>
      </c>
      <c r="G455" s="155">
        <v>16.100000000000001</v>
      </c>
      <c r="H455" s="142">
        <v>4923</v>
      </c>
      <c r="I455" s="162"/>
      <c r="M455" s="153">
        <v>171</v>
      </c>
      <c r="N455" s="154">
        <v>45207</v>
      </c>
      <c r="O455" s="153" t="s">
        <v>88</v>
      </c>
      <c r="P455" s="153" t="s">
        <v>98</v>
      </c>
      <c r="Q455" s="153" t="s">
        <v>84</v>
      </c>
      <c r="R455" s="153">
        <v>1</v>
      </c>
      <c r="S455" s="155">
        <v>17.899999999999999</v>
      </c>
      <c r="T455" s="153">
        <v>5103</v>
      </c>
    </row>
    <row r="456" spans="1:20" x14ac:dyDescent="0.25">
      <c r="A456" s="142">
        <v>51</v>
      </c>
      <c r="B456" s="143">
        <v>45203</v>
      </c>
      <c r="C456" s="142" t="s">
        <v>85</v>
      </c>
      <c r="D456" s="142" t="s">
        <v>87</v>
      </c>
      <c r="E456" s="142" t="s">
        <v>84</v>
      </c>
      <c r="F456" s="142">
        <v>1</v>
      </c>
      <c r="G456" s="155">
        <v>16.8</v>
      </c>
      <c r="H456" s="142">
        <v>5082</v>
      </c>
      <c r="I456" s="162"/>
      <c r="M456" s="153">
        <v>172</v>
      </c>
      <c r="N456" s="154">
        <v>45207</v>
      </c>
      <c r="O456" s="153" t="s">
        <v>88</v>
      </c>
      <c r="P456" s="153" t="s">
        <v>100</v>
      </c>
      <c r="Q456" s="153" t="s">
        <v>84</v>
      </c>
      <c r="R456" s="153">
        <v>1</v>
      </c>
      <c r="S456" s="155">
        <v>17.5</v>
      </c>
      <c r="T456" s="153">
        <v>5147</v>
      </c>
    </row>
    <row r="457" spans="1:20" x14ac:dyDescent="0.25">
      <c r="A457" s="142">
        <v>52</v>
      </c>
      <c r="B457" s="143">
        <v>45203</v>
      </c>
      <c r="C457" s="142" t="s">
        <v>85</v>
      </c>
      <c r="D457" s="142" t="s">
        <v>90</v>
      </c>
      <c r="E457" s="142" t="s">
        <v>84</v>
      </c>
      <c r="F457" s="142">
        <v>1</v>
      </c>
      <c r="G457" s="155">
        <v>14.7</v>
      </c>
      <c r="H457" s="142">
        <v>5034</v>
      </c>
      <c r="I457" s="162"/>
      <c r="M457" s="153">
        <v>173</v>
      </c>
      <c r="N457" s="154">
        <v>45207</v>
      </c>
      <c r="O457" s="153" t="s">
        <v>85</v>
      </c>
      <c r="P457" s="153" t="s">
        <v>86</v>
      </c>
      <c r="Q457" s="153" t="s">
        <v>84</v>
      </c>
      <c r="R457" s="153">
        <v>1</v>
      </c>
      <c r="S457" s="155">
        <v>17.600000000000001</v>
      </c>
      <c r="T457" s="153">
        <v>5154</v>
      </c>
    </row>
    <row r="458" spans="1:20" x14ac:dyDescent="0.25">
      <c r="A458" s="142">
        <v>53</v>
      </c>
      <c r="B458" s="143">
        <v>45203</v>
      </c>
      <c r="C458" s="142" t="s">
        <v>85</v>
      </c>
      <c r="D458" s="142" t="s">
        <v>90</v>
      </c>
      <c r="E458" s="142" t="s">
        <v>84</v>
      </c>
      <c r="F458" s="142">
        <v>1</v>
      </c>
      <c r="G458" s="155">
        <v>14.5</v>
      </c>
      <c r="H458" s="142">
        <v>4926</v>
      </c>
      <c r="I458" s="162"/>
      <c r="M458" s="153">
        <v>174</v>
      </c>
      <c r="N458" s="154">
        <v>45207</v>
      </c>
      <c r="O458" s="153" t="s">
        <v>85</v>
      </c>
      <c r="P458" s="153" t="s">
        <v>96</v>
      </c>
      <c r="Q458" s="153" t="s">
        <v>84</v>
      </c>
      <c r="R458" s="153">
        <v>1</v>
      </c>
      <c r="S458" s="155">
        <v>16.3</v>
      </c>
      <c r="T458" s="153">
        <v>5099</v>
      </c>
    </row>
    <row r="459" spans="1:20" x14ac:dyDescent="0.25">
      <c r="A459" s="142">
        <v>54</v>
      </c>
      <c r="B459" s="143">
        <v>45203</v>
      </c>
      <c r="C459" s="142" t="s">
        <v>85</v>
      </c>
      <c r="D459" s="142" t="s">
        <v>92</v>
      </c>
      <c r="E459" s="142" t="s">
        <v>84</v>
      </c>
      <c r="F459" s="142">
        <v>1</v>
      </c>
      <c r="G459" s="155">
        <v>15.9</v>
      </c>
      <c r="H459" s="142">
        <v>4952</v>
      </c>
      <c r="I459" s="162"/>
      <c r="M459" s="153">
        <v>175</v>
      </c>
      <c r="N459" s="154">
        <v>45207</v>
      </c>
      <c r="O459" s="153" t="s">
        <v>85</v>
      </c>
      <c r="P459" s="153" t="s">
        <v>96</v>
      </c>
      <c r="Q459" s="153" t="s">
        <v>84</v>
      </c>
      <c r="R459" s="153">
        <v>1</v>
      </c>
      <c r="S459" s="155">
        <v>16</v>
      </c>
      <c r="T459" s="153">
        <v>5159</v>
      </c>
    </row>
    <row r="460" spans="1:20" x14ac:dyDescent="0.25">
      <c r="A460" s="142">
        <v>55</v>
      </c>
      <c r="B460" s="143">
        <v>45203</v>
      </c>
      <c r="C460" s="142" t="s">
        <v>88</v>
      </c>
      <c r="D460" s="142" t="s">
        <v>89</v>
      </c>
      <c r="E460" s="142" t="s">
        <v>84</v>
      </c>
      <c r="F460" s="142">
        <v>1</v>
      </c>
      <c r="G460" s="155">
        <v>16.899999999999999</v>
      </c>
      <c r="H460" s="142">
        <v>5044</v>
      </c>
      <c r="I460" s="162"/>
      <c r="M460" s="153">
        <v>176</v>
      </c>
      <c r="N460" s="154">
        <v>45207</v>
      </c>
      <c r="O460" s="153" t="s">
        <v>85</v>
      </c>
      <c r="P460" s="153" t="s">
        <v>92</v>
      </c>
      <c r="Q460" s="153" t="s">
        <v>84</v>
      </c>
      <c r="R460" s="153">
        <v>1</v>
      </c>
      <c r="S460" s="155">
        <v>14.8</v>
      </c>
      <c r="T460" s="153">
        <v>5114</v>
      </c>
    </row>
    <row r="461" spans="1:20" x14ac:dyDescent="0.25">
      <c r="A461" s="142">
        <v>56</v>
      </c>
      <c r="B461" s="143">
        <v>45203</v>
      </c>
      <c r="C461" s="142" t="s">
        <v>88</v>
      </c>
      <c r="D461" s="142" t="s">
        <v>89</v>
      </c>
      <c r="E461" s="142" t="s">
        <v>84</v>
      </c>
      <c r="F461" s="142">
        <v>1</v>
      </c>
      <c r="G461" s="155">
        <v>16</v>
      </c>
      <c r="H461" s="142">
        <v>4932</v>
      </c>
      <c r="I461" s="162"/>
      <c r="M461" s="153">
        <v>177</v>
      </c>
      <c r="N461" s="154">
        <v>45207</v>
      </c>
      <c r="O461" s="153" t="s">
        <v>85</v>
      </c>
      <c r="P461" s="164" t="s">
        <v>92</v>
      </c>
      <c r="Q461" s="153" t="s">
        <v>84</v>
      </c>
      <c r="R461" s="153">
        <v>1</v>
      </c>
      <c r="S461" s="155">
        <v>16.3</v>
      </c>
      <c r="T461" s="153">
        <v>5115</v>
      </c>
    </row>
    <row r="462" spans="1:20" x14ac:dyDescent="0.25">
      <c r="A462" s="142">
        <v>57</v>
      </c>
      <c r="B462" s="143">
        <v>45204</v>
      </c>
      <c r="C462" s="142" t="s">
        <v>88</v>
      </c>
      <c r="D462" s="142" t="s">
        <v>99</v>
      </c>
      <c r="E462" s="142" t="s">
        <v>84</v>
      </c>
      <c r="F462" s="142">
        <v>1</v>
      </c>
      <c r="G462" s="155">
        <v>17</v>
      </c>
      <c r="H462" s="142">
        <v>5075</v>
      </c>
      <c r="I462" s="162"/>
      <c r="M462" s="153">
        <v>178</v>
      </c>
      <c r="N462" s="154">
        <v>45207</v>
      </c>
      <c r="O462" s="153" t="s">
        <v>88</v>
      </c>
      <c r="P462" s="153" t="s">
        <v>100</v>
      </c>
      <c r="Q462" s="153" t="s">
        <v>84</v>
      </c>
      <c r="R462" s="153">
        <v>1</v>
      </c>
      <c r="S462" s="155">
        <v>18</v>
      </c>
      <c r="T462" s="153">
        <v>5151</v>
      </c>
    </row>
    <row r="463" spans="1:20" x14ac:dyDescent="0.25">
      <c r="A463" s="142">
        <v>58</v>
      </c>
      <c r="B463" s="143">
        <v>45204</v>
      </c>
      <c r="C463" s="142" t="s">
        <v>85</v>
      </c>
      <c r="D463" s="142" t="s">
        <v>87</v>
      </c>
      <c r="E463" s="142" t="s">
        <v>84</v>
      </c>
      <c r="F463" s="142">
        <v>1</v>
      </c>
      <c r="G463" s="155">
        <v>18.100000000000001</v>
      </c>
      <c r="H463" s="142">
        <v>5084</v>
      </c>
      <c r="I463" s="162"/>
      <c r="M463" s="153">
        <v>179</v>
      </c>
      <c r="N463" s="154">
        <v>45207</v>
      </c>
      <c r="O463" s="153" t="s">
        <v>85</v>
      </c>
      <c r="P463" s="153" t="s">
        <v>90</v>
      </c>
      <c r="Q463" s="153" t="s">
        <v>84</v>
      </c>
      <c r="R463" s="153">
        <v>1</v>
      </c>
      <c r="S463" s="155">
        <v>16.399999999999999</v>
      </c>
      <c r="T463" s="153">
        <v>5102</v>
      </c>
    </row>
    <row r="464" spans="1:20" x14ac:dyDescent="0.25">
      <c r="A464" s="142">
        <v>59</v>
      </c>
      <c r="B464" s="143">
        <v>45204</v>
      </c>
      <c r="C464" s="142" t="s">
        <v>85</v>
      </c>
      <c r="D464" s="142" t="s">
        <v>87</v>
      </c>
      <c r="E464" s="142" t="s">
        <v>84</v>
      </c>
      <c r="F464" s="142">
        <v>1</v>
      </c>
      <c r="G464" s="155">
        <v>16.5</v>
      </c>
      <c r="H464" s="142">
        <v>5037</v>
      </c>
      <c r="I464" s="162"/>
      <c r="M464" s="205">
        <v>180</v>
      </c>
      <c r="N464" s="206">
        <v>45207</v>
      </c>
      <c r="O464" s="205" t="s">
        <v>88</v>
      </c>
      <c r="P464" s="205" t="s">
        <v>93</v>
      </c>
      <c r="Q464" s="205" t="s">
        <v>84</v>
      </c>
      <c r="R464" s="205">
        <v>1</v>
      </c>
      <c r="S464" s="151">
        <v>17</v>
      </c>
      <c r="T464" s="205">
        <v>3326</v>
      </c>
    </row>
    <row r="465" spans="1:20" x14ac:dyDescent="0.25">
      <c r="A465" s="142">
        <v>60</v>
      </c>
      <c r="B465" s="143">
        <v>45204</v>
      </c>
      <c r="C465" s="142" t="s">
        <v>85</v>
      </c>
      <c r="D465" s="142" t="s">
        <v>87</v>
      </c>
      <c r="E465" s="142" t="s">
        <v>84</v>
      </c>
      <c r="F465" s="142">
        <v>1</v>
      </c>
      <c r="G465" s="155">
        <v>16.8</v>
      </c>
      <c r="H465" s="142">
        <v>5053</v>
      </c>
      <c r="I465" s="162"/>
      <c r="M465" s="212">
        <v>181</v>
      </c>
      <c r="N465" s="213">
        <v>45207</v>
      </c>
      <c r="O465" s="212" t="s">
        <v>85</v>
      </c>
      <c r="P465" s="212" t="s">
        <v>86</v>
      </c>
      <c r="Q465" s="212" t="s">
        <v>84</v>
      </c>
      <c r="R465" s="212">
        <v>1</v>
      </c>
      <c r="S465" s="210">
        <v>17.5</v>
      </c>
      <c r="T465" s="212">
        <v>5109</v>
      </c>
    </row>
    <row r="466" spans="1:20" x14ac:dyDescent="0.25">
      <c r="A466" s="142">
        <v>61</v>
      </c>
      <c r="B466" s="143">
        <v>45204</v>
      </c>
      <c r="C466" s="142" t="s">
        <v>88</v>
      </c>
      <c r="D466" s="142" t="s">
        <v>89</v>
      </c>
      <c r="E466" s="142" t="s">
        <v>84</v>
      </c>
      <c r="F466" s="142">
        <v>1</v>
      </c>
      <c r="G466" s="155">
        <v>15.9</v>
      </c>
      <c r="H466" s="142">
        <v>5046</v>
      </c>
      <c r="I466" s="162"/>
      <c r="M466" s="205">
        <v>182</v>
      </c>
      <c r="N466" s="206">
        <v>45208</v>
      </c>
      <c r="O466" s="205" t="s">
        <v>85</v>
      </c>
      <c r="P466" s="205" t="s">
        <v>90</v>
      </c>
      <c r="Q466" s="205" t="s">
        <v>84</v>
      </c>
      <c r="R466" s="205">
        <v>1</v>
      </c>
      <c r="S466" s="151">
        <v>16.600000000000001</v>
      </c>
      <c r="T466" s="205">
        <v>3077</v>
      </c>
    </row>
    <row r="467" spans="1:20" x14ac:dyDescent="0.25">
      <c r="A467" s="142">
        <v>62</v>
      </c>
      <c r="B467" s="143">
        <v>45204</v>
      </c>
      <c r="C467" s="142" t="s">
        <v>88</v>
      </c>
      <c r="D467" s="142" t="s">
        <v>89</v>
      </c>
      <c r="E467" s="142" t="s">
        <v>84</v>
      </c>
      <c r="F467" s="142">
        <v>1</v>
      </c>
      <c r="G467" s="155">
        <v>16.2</v>
      </c>
      <c r="H467" s="142">
        <v>5071</v>
      </c>
      <c r="I467" s="162"/>
      <c r="M467" s="205">
        <v>183</v>
      </c>
      <c r="N467" s="206">
        <v>45208</v>
      </c>
      <c r="O467" s="205" t="s">
        <v>85</v>
      </c>
      <c r="P467" s="205" t="s">
        <v>96</v>
      </c>
      <c r="Q467" s="205" t="s">
        <v>84</v>
      </c>
      <c r="R467" s="205">
        <v>1</v>
      </c>
      <c r="S467" s="151">
        <v>15.5</v>
      </c>
      <c r="T467" s="205">
        <v>4880</v>
      </c>
    </row>
    <row r="468" spans="1:20" x14ac:dyDescent="0.25">
      <c r="A468" s="142">
        <v>63</v>
      </c>
      <c r="B468" s="143">
        <v>45204</v>
      </c>
      <c r="C468" s="142" t="s">
        <v>85</v>
      </c>
      <c r="D468" s="142" t="s">
        <v>92</v>
      </c>
      <c r="E468" s="142" t="s">
        <v>84</v>
      </c>
      <c r="F468" s="142">
        <v>1</v>
      </c>
      <c r="G468" s="155">
        <v>15.3</v>
      </c>
      <c r="H468" s="142">
        <v>5022</v>
      </c>
      <c r="I468" s="162"/>
      <c r="M468" s="205">
        <v>184</v>
      </c>
      <c r="N468" s="206">
        <v>45208</v>
      </c>
      <c r="O468" s="205" t="s">
        <v>88</v>
      </c>
      <c r="P468" s="205" t="s">
        <v>100</v>
      </c>
      <c r="Q468" s="205" t="s">
        <v>84</v>
      </c>
      <c r="R468" s="205">
        <v>1</v>
      </c>
      <c r="S468" s="151">
        <v>17.3</v>
      </c>
      <c r="T468" s="205">
        <v>4931</v>
      </c>
    </row>
    <row r="469" spans="1:20" x14ac:dyDescent="0.25">
      <c r="A469" s="142">
        <v>64</v>
      </c>
      <c r="B469" s="143">
        <v>45204</v>
      </c>
      <c r="C469" s="142" t="s">
        <v>85</v>
      </c>
      <c r="D469" s="142" t="s">
        <v>92</v>
      </c>
      <c r="E469" s="142" t="s">
        <v>84</v>
      </c>
      <c r="F469" s="142">
        <v>1</v>
      </c>
      <c r="G469" s="155">
        <v>17.8</v>
      </c>
      <c r="H469" s="142">
        <v>5056</v>
      </c>
      <c r="I469" s="162"/>
      <c r="M469" s="205">
        <v>185</v>
      </c>
      <c r="N469" s="206">
        <v>45208</v>
      </c>
      <c r="O469" s="205" t="s">
        <v>88</v>
      </c>
      <c r="P469" s="205" t="s">
        <v>91</v>
      </c>
      <c r="Q469" s="205" t="s">
        <v>84</v>
      </c>
      <c r="R469" s="205">
        <v>1</v>
      </c>
      <c r="S469" s="151">
        <v>15.5</v>
      </c>
      <c r="T469" s="205">
        <v>4990</v>
      </c>
    </row>
    <row r="470" spans="1:20" x14ac:dyDescent="0.25">
      <c r="A470" s="142">
        <v>65</v>
      </c>
      <c r="B470" s="143">
        <v>45204</v>
      </c>
      <c r="C470" s="142" t="s">
        <v>85</v>
      </c>
      <c r="D470" s="142" t="s">
        <v>92</v>
      </c>
      <c r="E470" s="142" t="s">
        <v>84</v>
      </c>
      <c r="F470" s="142">
        <v>1</v>
      </c>
      <c r="G470" s="155">
        <v>16.3</v>
      </c>
      <c r="H470" s="142">
        <v>5089</v>
      </c>
      <c r="I470" s="162"/>
      <c r="M470" s="205">
        <v>186</v>
      </c>
      <c r="N470" s="206">
        <v>45208</v>
      </c>
      <c r="O470" s="205" t="s">
        <v>88</v>
      </c>
      <c r="P470" s="205" t="s">
        <v>100</v>
      </c>
      <c r="Q470" s="205" t="s">
        <v>84</v>
      </c>
      <c r="R470" s="205">
        <v>1</v>
      </c>
      <c r="S470" s="151">
        <v>17.100000000000001</v>
      </c>
      <c r="T470" s="205">
        <v>4872</v>
      </c>
    </row>
    <row r="471" spans="1:20" x14ac:dyDescent="0.25">
      <c r="A471" s="142">
        <v>66</v>
      </c>
      <c r="B471" s="143">
        <v>45204</v>
      </c>
      <c r="C471" s="142" t="s">
        <v>88</v>
      </c>
      <c r="D471" s="142" t="s">
        <v>100</v>
      </c>
      <c r="E471" s="142" t="s">
        <v>84</v>
      </c>
      <c r="F471" s="142">
        <v>1</v>
      </c>
      <c r="G471" s="155">
        <v>16.100000000000001</v>
      </c>
      <c r="H471" s="142">
        <v>5031</v>
      </c>
      <c r="I471" s="162"/>
      <c r="M471" s="205">
        <v>1</v>
      </c>
      <c r="N471" s="206">
        <v>45209</v>
      </c>
      <c r="O471" s="205" t="s">
        <v>85</v>
      </c>
      <c r="P471" s="205" t="s">
        <v>90</v>
      </c>
      <c r="Q471" s="205" t="s">
        <v>84</v>
      </c>
      <c r="R471" s="205">
        <v>1</v>
      </c>
      <c r="S471" s="151">
        <v>15.2</v>
      </c>
      <c r="T471" s="205">
        <v>5104</v>
      </c>
    </row>
    <row r="472" spans="1:20" x14ac:dyDescent="0.25">
      <c r="A472" s="142">
        <v>67</v>
      </c>
      <c r="B472" s="143">
        <v>45204</v>
      </c>
      <c r="C472" s="142" t="s">
        <v>85</v>
      </c>
      <c r="D472" s="142" t="s">
        <v>92</v>
      </c>
      <c r="E472" s="142" t="s">
        <v>84</v>
      </c>
      <c r="F472" s="142">
        <v>1</v>
      </c>
      <c r="G472" s="155">
        <v>17.5</v>
      </c>
      <c r="H472" s="142">
        <v>5077</v>
      </c>
      <c r="I472" s="162"/>
      <c r="M472" s="205">
        <v>2</v>
      </c>
      <c r="N472" s="206">
        <v>45209</v>
      </c>
      <c r="O472" s="205" t="s">
        <v>85</v>
      </c>
      <c r="P472" s="205" t="s">
        <v>90</v>
      </c>
      <c r="Q472" s="205" t="s">
        <v>84</v>
      </c>
      <c r="R472" s="205">
        <v>1</v>
      </c>
      <c r="S472" s="151">
        <v>10.6</v>
      </c>
      <c r="T472" s="205">
        <v>5529</v>
      </c>
    </row>
    <row r="473" spans="1:20" x14ac:dyDescent="0.25">
      <c r="A473" s="142">
        <v>68</v>
      </c>
      <c r="B473" s="143">
        <v>45204</v>
      </c>
      <c r="C473" s="142" t="s">
        <v>88</v>
      </c>
      <c r="D473" s="142" t="s">
        <v>100</v>
      </c>
      <c r="E473" s="142" t="s">
        <v>84</v>
      </c>
      <c r="F473" s="142">
        <v>1</v>
      </c>
      <c r="G473" s="155">
        <v>16.100000000000001</v>
      </c>
      <c r="H473" s="142">
        <v>5042</v>
      </c>
      <c r="I473" s="162"/>
      <c r="M473" s="205">
        <v>3</v>
      </c>
      <c r="N473" s="206">
        <v>45209</v>
      </c>
      <c r="O473" s="205" t="s">
        <v>85</v>
      </c>
      <c r="P473" s="205" t="s">
        <v>90</v>
      </c>
      <c r="Q473" s="205" t="s">
        <v>84</v>
      </c>
      <c r="R473" s="205">
        <v>1</v>
      </c>
      <c r="S473" s="151">
        <v>14.5</v>
      </c>
      <c r="T473" s="205">
        <v>5501</v>
      </c>
    </row>
    <row r="474" spans="1:20" x14ac:dyDescent="0.25">
      <c r="A474" s="142">
        <v>69</v>
      </c>
      <c r="B474" s="143">
        <v>45204</v>
      </c>
      <c r="C474" s="142" t="s">
        <v>88</v>
      </c>
      <c r="D474" s="142" t="s">
        <v>102</v>
      </c>
      <c r="E474" s="142" t="s">
        <v>84</v>
      </c>
      <c r="F474" s="142">
        <v>1</v>
      </c>
      <c r="G474" s="155">
        <v>16.8</v>
      </c>
      <c r="H474" s="142">
        <v>5039</v>
      </c>
      <c r="I474" s="162"/>
      <c r="M474" s="205">
        <v>4</v>
      </c>
      <c r="N474" s="206">
        <v>45210</v>
      </c>
      <c r="O474" s="205" t="s">
        <v>85</v>
      </c>
      <c r="P474" s="205" t="s">
        <v>87</v>
      </c>
      <c r="Q474" s="205" t="s">
        <v>84</v>
      </c>
      <c r="R474" s="205">
        <v>1</v>
      </c>
      <c r="S474" s="151">
        <v>15.9</v>
      </c>
      <c r="T474" s="205">
        <v>3409</v>
      </c>
    </row>
    <row r="475" spans="1:20" x14ac:dyDescent="0.25">
      <c r="A475" s="142">
        <v>70</v>
      </c>
      <c r="B475" s="143">
        <v>45204</v>
      </c>
      <c r="C475" s="142" t="s">
        <v>88</v>
      </c>
      <c r="D475" s="142" t="s">
        <v>102</v>
      </c>
      <c r="E475" s="142" t="s">
        <v>84</v>
      </c>
      <c r="F475" s="142">
        <v>1</v>
      </c>
      <c r="G475" s="155">
        <v>16.3</v>
      </c>
      <c r="H475" s="142">
        <v>5051</v>
      </c>
      <c r="I475" s="162"/>
      <c r="M475" s="205">
        <v>5</v>
      </c>
      <c r="N475" s="206">
        <v>45210</v>
      </c>
      <c r="O475" s="205" t="s">
        <v>85</v>
      </c>
      <c r="P475" s="205" t="s">
        <v>86</v>
      </c>
      <c r="Q475" s="205" t="s">
        <v>84</v>
      </c>
      <c r="R475" s="205">
        <v>1</v>
      </c>
      <c r="S475" s="151">
        <v>15.8</v>
      </c>
      <c r="T475" s="205">
        <v>5531</v>
      </c>
    </row>
    <row r="476" spans="1:20" x14ac:dyDescent="0.25">
      <c r="A476" s="142">
        <v>71</v>
      </c>
      <c r="B476" s="143">
        <v>45204</v>
      </c>
      <c r="C476" s="142" t="s">
        <v>85</v>
      </c>
      <c r="D476" s="142" t="s">
        <v>90</v>
      </c>
      <c r="E476" s="142" t="s">
        <v>84</v>
      </c>
      <c r="F476" s="142">
        <v>1</v>
      </c>
      <c r="G476" s="155">
        <v>16.8</v>
      </c>
      <c r="H476" s="142">
        <v>5050</v>
      </c>
      <c r="I476" s="162"/>
      <c r="M476" s="205">
        <v>6</v>
      </c>
      <c r="N476" s="206">
        <v>45210</v>
      </c>
      <c r="O476" s="205" t="s">
        <v>88</v>
      </c>
      <c r="P476" s="205" t="s">
        <v>93</v>
      </c>
      <c r="Q476" s="205" t="s">
        <v>84</v>
      </c>
      <c r="R476" s="205">
        <v>1</v>
      </c>
      <c r="S476" s="151">
        <v>15.6</v>
      </c>
      <c r="T476" s="205">
        <v>5073</v>
      </c>
    </row>
    <row r="477" spans="1:20" x14ac:dyDescent="0.25">
      <c r="A477" s="142">
        <v>72</v>
      </c>
      <c r="B477" s="143">
        <v>45204</v>
      </c>
      <c r="C477" s="142" t="s">
        <v>85</v>
      </c>
      <c r="D477" s="142" t="s">
        <v>96</v>
      </c>
      <c r="E477" s="142" t="s">
        <v>84</v>
      </c>
      <c r="F477" s="142">
        <v>1</v>
      </c>
      <c r="G477" s="155">
        <v>17.2</v>
      </c>
      <c r="H477" s="142">
        <v>5085</v>
      </c>
      <c r="I477" s="162"/>
      <c r="M477" s="205">
        <v>7</v>
      </c>
      <c r="N477" s="206">
        <v>45210</v>
      </c>
      <c r="O477" s="205" t="s">
        <v>88</v>
      </c>
      <c r="P477" s="205" t="s">
        <v>94</v>
      </c>
      <c r="Q477" s="205" t="s">
        <v>84</v>
      </c>
      <c r="R477" s="205">
        <v>1</v>
      </c>
      <c r="S477" s="151">
        <v>17.100000000000001</v>
      </c>
      <c r="T477" s="205">
        <v>4927</v>
      </c>
    </row>
    <row r="478" spans="1:20" x14ac:dyDescent="0.25">
      <c r="A478" s="142">
        <v>73</v>
      </c>
      <c r="B478" s="143">
        <v>45204</v>
      </c>
      <c r="C478" s="142" t="s">
        <v>85</v>
      </c>
      <c r="D478" s="142" t="s">
        <v>96</v>
      </c>
      <c r="E478" s="142" t="s">
        <v>84</v>
      </c>
      <c r="F478" s="142">
        <v>1</v>
      </c>
      <c r="G478" s="155">
        <v>16.899999999999999</v>
      </c>
      <c r="H478" s="142">
        <v>5054</v>
      </c>
      <c r="I478" s="162"/>
      <c r="M478" s="205">
        <v>8</v>
      </c>
      <c r="N478" s="206">
        <v>45210</v>
      </c>
      <c r="O478" s="205" t="s">
        <v>85</v>
      </c>
      <c r="P478" s="205" t="s">
        <v>96</v>
      </c>
      <c r="Q478" s="205" t="s">
        <v>84</v>
      </c>
      <c r="R478" s="205">
        <v>1</v>
      </c>
      <c r="S478" s="151">
        <v>18.399999999999999</v>
      </c>
      <c r="T478" s="205">
        <v>5061</v>
      </c>
    </row>
    <row r="479" spans="1:20" x14ac:dyDescent="0.25">
      <c r="A479" s="142">
        <v>74</v>
      </c>
      <c r="B479" s="143">
        <v>45204</v>
      </c>
      <c r="C479" s="142" t="s">
        <v>85</v>
      </c>
      <c r="D479" s="142" t="s">
        <v>97</v>
      </c>
      <c r="E479" s="142" t="s">
        <v>84</v>
      </c>
      <c r="F479" s="142">
        <v>1</v>
      </c>
      <c r="G479" s="155">
        <v>17.5</v>
      </c>
      <c r="H479" s="142">
        <v>5043</v>
      </c>
      <c r="I479" s="162"/>
      <c r="M479" s="205">
        <v>9</v>
      </c>
      <c r="N479" s="206">
        <v>45210</v>
      </c>
      <c r="O479" s="205" t="s">
        <v>85</v>
      </c>
      <c r="P479" s="205" t="s">
        <v>90</v>
      </c>
      <c r="Q479" s="205" t="s">
        <v>84</v>
      </c>
      <c r="R479" s="205">
        <v>1</v>
      </c>
      <c r="S479" s="151">
        <v>16</v>
      </c>
      <c r="T479" s="205">
        <v>5509</v>
      </c>
    </row>
    <row r="480" spans="1:20" x14ac:dyDescent="0.25">
      <c r="A480" s="142">
        <v>75</v>
      </c>
      <c r="B480" s="143">
        <v>45204</v>
      </c>
      <c r="C480" s="142" t="s">
        <v>85</v>
      </c>
      <c r="D480" s="142" t="s">
        <v>97</v>
      </c>
      <c r="E480" s="142" t="s">
        <v>84</v>
      </c>
      <c r="F480" s="142">
        <v>1</v>
      </c>
      <c r="G480" s="155">
        <v>16.7</v>
      </c>
      <c r="H480" s="142">
        <v>5063</v>
      </c>
      <c r="I480" s="162"/>
      <c r="M480" s="205">
        <v>10</v>
      </c>
      <c r="N480" s="206">
        <v>45210</v>
      </c>
      <c r="O480" s="205" t="s">
        <v>85</v>
      </c>
      <c r="P480" s="205" t="s">
        <v>90</v>
      </c>
      <c r="Q480" s="205" t="s">
        <v>84</v>
      </c>
      <c r="R480" s="205">
        <v>1</v>
      </c>
      <c r="S480" s="151">
        <v>16.8</v>
      </c>
      <c r="T480" s="205">
        <v>5126</v>
      </c>
    </row>
    <row r="481" spans="1:20" x14ac:dyDescent="0.25">
      <c r="A481" s="142">
        <v>76</v>
      </c>
      <c r="B481" s="143">
        <v>45204</v>
      </c>
      <c r="C481" s="142" t="s">
        <v>88</v>
      </c>
      <c r="D481" s="142" t="s">
        <v>93</v>
      </c>
      <c r="E481" s="142" t="s">
        <v>84</v>
      </c>
      <c r="F481" s="142">
        <v>1</v>
      </c>
      <c r="G481" s="155">
        <v>15.3</v>
      </c>
      <c r="H481" s="142">
        <v>5033</v>
      </c>
      <c r="I481" s="162"/>
      <c r="M481" s="205">
        <v>11</v>
      </c>
      <c r="N481" s="206">
        <v>45210</v>
      </c>
      <c r="O481" s="205" t="s">
        <v>85</v>
      </c>
      <c r="P481" s="205" t="s">
        <v>96</v>
      </c>
      <c r="Q481" s="205" t="s">
        <v>84</v>
      </c>
      <c r="R481" s="205">
        <v>1</v>
      </c>
      <c r="S481" s="151">
        <v>18.3</v>
      </c>
      <c r="T481" s="205">
        <v>5070</v>
      </c>
    </row>
    <row r="482" spans="1:20" x14ac:dyDescent="0.25">
      <c r="A482" s="142">
        <v>77</v>
      </c>
      <c r="B482" s="143">
        <v>45204</v>
      </c>
      <c r="C482" s="142" t="s">
        <v>88</v>
      </c>
      <c r="D482" s="142" t="s">
        <v>91</v>
      </c>
      <c r="E482" s="142" t="s">
        <v>84</v>
      </c>
      <c r="F482" s="142">
        <v>1</v>
      </c>
      <c r="G482" s="155">
        <v>15.3</v>
      </c>
      <c r="H482" s="142">
        <v>5045</v>
      </c>
      <c r="I482" s="162"/>
      <c r="M482" s="205">
        <v>12</v>
      </c>
      <c r="N482" s="206">
        <v>45210</v>
      </c>
      <c r="O482" s="205" t="s">
        <v>85</v>
      </c>
      <c r="P482" s="205" t="s">
        <v>96</v>
      </c>
      <c r="Q482" s="205" t="s">
        <v>84</v>
      </c>
      <c r="R482" s="205">
        <v>1</v>
      </c>
      <c r="S482" s="151">
        <v>15.5</v>
      </c>
      <c r="T482" s="205">
        <v>5134</v>
      </c>
    </row>
    <row r="483" spans="1:20" x14ac:dyDescent="0.25">
      <c r="A483" s="142">
        <v>78</v>
      </c>
      <c r="B483" s="143">
        <v>45204</v>
      </c>
      <c r="C483" s="142" t="s">
        <v>88</v>
      </c>
      <c r="D483" s="142" t="s">
        <v>93</v>
      </c>
      <c r="E483" s="142" t="s">
        <v>84</v>
      </c>
      <c r="F483" s="142">
        <v>1</v>
      </c>
      <c r="G483" s="155">
        <v>16.2</v>
      </c>
      <c r="H483" s="142">
        <v>5074</v>
      </c>
      <c r="I483" s="162"/>
      <c r="M483" s="205">
        <v>13</v>
      </c>
      <c r="N483" s="206">
        <v>45210</v>
      </c>
      <c r="O483" s="205" t="s">
        <v>85</v>
      </c>
      <c r="P483" s="205" t="s">
        <v>96</v>
      </c>
      <c r="Q483" s="205" t="s">
        <v>84</v>
      </c>
      <c r="R483" s="205">
        <v>1</v>
      </c>
      <c r="S483" s="151">
        <v>16.899999999999999</v>
      </c>
      <c r="T483" s="205">
        <v>5502</v>
      </c>
    </row>
    <row r="484" spans="1:20" x14ac:dyDescent="0.25">
      <c r="A484" s="142">
        <v>79</v>
      </c>
      <c r="B484" s="143">
        <v>45204</v>
      </c>
      <c r="C484" s="142" t="s">
        <v>88</v>
      </c>
      <c r="D484" s="142" t="s">
        <v>93</v>
      </c>
      <c r="E484" s="142" t="s">
        <v>84</v>
      </c>
      <c r="F484" s="142">
        <v>1</v>
      </c>
      <c r="G484" s="155">
        <v>16.100000000000001</v>
      </c>
      <c r="H484" s="142">
        <v>5088</v>
      </c>
      <c r="I484" s="162"/>
      <c r="M484" s="205">
        <v>14</v>
      </c>
      <c r="N484" s="206">
        <v>45210</v>
      </c>
      <c r="O484" s="205" t="s">
        <v>85</v>
      </c>
      <c r="P484" s="205" t="s">
        <v>96</v>
      </c>
      <c r="Q484" s="205" t="s">
        <v>84</v>
      </c>
      <c r="R484" s="205">
        <v>1</v>
      </c>
      <c r="S484" s="151">
        <v>15.9</v>
      </c>
      <c r="T484" s="205">
        <v>5135</v>
      </c>
    </row>
    <row r="485" spans="1:20" x14ac:dyDescent="0.25">
      <c r="A485" s="142">
        <v>80</v>
      </c>
      <c r="B485" s="143">
        <v>45204</v>
      </c>
      <c r="C485" s="142" t="s">
        <v>88</v>
      </c>
      <c r="D485" s="142" t="s">
        <v>91</v>
      </c>
      <c r="E485" s="142" t="s">
        <v>84</v>
      </c>
      <c r="F485" s="142">
        <v>1</v>
      </c>
      <c r="G485" s="155">
        <v>16</v>
      </c>
      <c r="H485" s="142">
        <v>5060</v>
      </c>
      <c r="I485" s="162"/>
      <c r="M485" s="205">
        <v>15</v>
      </c>
      <c r="N485" s="206">
        <v>45210</v>
      </c>
      <c r="O485" s="205" t="s">
        <v>85</v>
      </c>
      <c r="P485" s="205" t="s">
        <v>96</v>
      </c>
      <c r="Q485" s="205" t="s">
        <v>84</v>
      </c>
      <c r="R485" s="205">
        <v>1</v>
      </c>
      <c r="S485" s="151">
        <v>17.7</v>
      </c>
      <c r="T485" s="205">
        <v>5125</v>
      </c>
    </row>
    <row r="486" spans="1:20" x14ac:dyDescent="0.25">
      <c r="A486" s="142">
        <v>81</v>
      </c>
      <c r="B486" s="143">
        <v>45204</v>
      </c>
      <c r="C486" s="142" t="s">
        <v>85</v>
      </c>
      <c r="D486" s="142" t="s">
        <v>90</v>
      </c>
      <c r="E486" s="142" t="s">
        <v>84</v>
      </c>
      <c r="F486" s="142">
        <v>1</v>
      </c>
      <c r="G486" s="155">
        <v>14.8</v>
      </c>
      <c r="H486" s="142">
        <v>4994</v>
      </c>
      <c r="I486" s="162"/>
      <c r="M486" s="205">
        <v>16</v>
      </c>
      <c r="N486" s="206">
        <v>45211</v>
      </c>
      <c r="O486" s="205" t="s">
        <v>88</v>
      </c>
      <c r="P486" s="205" t="s">
        <v>89</v>
      </c>
      <c r="Q486" s="205" t="s">
        <v>84</v>
      </c>
      <c r="R486" s="205">
        <v>1</v>
      </c>
      <c r="S486" s="151">
        <v>16</v>
      </c>
      <c r="T486" s="205">
        <v>5148</v>
      </c>
    </row>
    <row r="487" spans="1:20" x14ac:dyDescent="0.25">
      <c r="A487" s="142">
        <v>82</v>
      </c>
      <c r="B487" s="143">
        <v>45204</v>
      </c>
      <c r="C487" s="142" t="s">
        <v>88</v>
      </c>
      <c r="D487" s="142" t="s">
        <v>91</v>
      </c>
      <c r="E487" s="142" t="s">
        <v>84</v>
      </c>
      <c r="F487" s="142">
        <v>1</v>
      </c>
      <c r="G487" s="155">
        <v>16.399999999999999</v>
      </c>
      <c r="H487" s="142">
        <v>4955</v>
      </c>
      <c r="I487" s="162"/>
      <c r="M487" s="205">
        <v>17</v>
      </c>
      <c r="N487" s="206">
        <v>45211</v>
      </c>
      <c r="O487" s="205" t="s">
        <v>88</v>
      </c>
      <c r="P487" s="205" t="s">
        <v>103</v>
      </c>
      <c r="Q487" s="205" t="s">
        <v>84</v>
      </c>
      <c r="R487" s="205">
        <v>1</v>
      </c>
      <c r="S487" s="151">
        <v>18</v>
      </c>
      <c r="T487" s="205">
        <v>5542</v>
      </c>
    </row>
    <row r="488" spans="1:20" x14ac:dyDescent="0.25">
      <c r="A488" s="142">
        <v>83</v>
      </c>
      <c r="B488" s="143">
        <v>45204</v>
      </c>
      <c r="C488" s="142" t="s">
        <v>85</v>
      </c>
      <c r="D488" s="142" t="s">
        <v>86</v>
      </c>
      <c r="E488" s="142" t="s">
        <v>84</v>
      </c>
      <c r="F488" s="142">
        <v>1</v>
      </c>
      <c r="G488" s="155">
        <v>18.2</v>
      </c>
      <c r="H488" s="142">
        <v>5162</v>
      </c>
      <c r="I488" s="162"/>
      <c r="M488" s="205">
        <v>18</v>
      </c>
      <c r="N488" s="206">
        <v>45211</v>
      </c>
      <c r="O488" s="205" t="s">
        <v>88</v>
      </c>
      <c r="P488" s="205" t="s">
        <v>98</v>
      </c>
      <c r="Q488" s="205" t="s">
        <v>84</v>
      </c>
      <c r="R488" s="205">
        <v>1</v>
      </c>
      <c r="S488" s="151">
        <v>19.899999999999999</v>
      </c>
      <c r="T488" s="205">
        <v>5535</v>
      </c>
    </row>
    <row r="489" spans="1:20" x14ac:dyDescent="0.25">
      <c r="A489" s="142">
        <v>84</v>
      </c>
      <c r="B489" s="143">
        <v>45204</v>
      </c>
      <c r="C489" s="142" t="s">
        <v>88</v>
      </c>
      <c r="D489" s="142" t="s">
        <v>91</v>
      </c>
      <c r="E489" s="142" t="s">
        <v>84</v>
      </c>
      <c r="F489" s="142">
        <v>1</v>
      </c>
      <c r="G489" s="155">
        <v>16.5</v>
      </c>
      <c r="H489" s="142">
        <v>5078</v>
      </c>
      <c r="I489" s="162"/>
      <c r="M489" s="205">
        <v>19</v>
      </c>
      <c r="N489" s="206">
        <v>45211</v>
      </c>
      <c r="O489" s="205" t="s">
        <v>88</v>
      </c>
      <c r="P489" s="205" t="s">
        <v>98</v>
      </c>
      <c r="Q489" s="205" t="s">
        <v>84</v>
      </c>
      <c r="R489" s="205">
        <v>1</v>
      </c>
      <c r="S489" s="151">
        <v>14.6</v>
      </c>
      <c r="T489" s="205">
        <v>5157</v>
      </c>
    </row>
    <row r="490" spans="1:20" x14ac:dyDescent="0.25">
      <c r="A490" s="142">
        <v>85</v>
      </c>
      <c r="B490" s="143">
        <v>45204</v>
      </c>
      <c r="C490" s="142" t="s">
        <v>88</v>
      </c>
      <c r="D490" s="142" t="s">
        <v>93</v>
      </c>
      <c r="E490" s="142" t="s">
        <v>84</v>
      </c>
      <c r="F490" s="142">
        <v>1</v>
      </c>
      <c r="G490" s="155">
        <v>16.100000000000001</v>
      </c>
      <c r="H490" s="142">
        <v>4963</v>
      </c>
      <c r="I490" s="162"/>
      <c r="M490" s="205">
        <v>20</v>
      </c>
      <c r="N490" s="206">
        <v>45211</v>
      </c>
      <c r="O490" s="205" t="s">
        <v>88</v>
      </c>
      <c r="P490" s="205" t="s">
        <v>91</v>
      </c>
      <c r="Q490" s="205" t="s">
        <v>84</v>
      </c>
      <c r="R490" s="205">
        <v>1</v>
      </c>
      <c r="S490" s="151">
        <v>15.9</v>
      </c>
      <c r="T490" s="205">
        <v>5516</v>
      </c>
    </row>
    <row r="491" spans="1:20" x14ac:dyDescent="0.25">
      <c r="A491" s="142">
        <v>86</v>
      </c>
      <c r="B491" s="143">
        <v>45204</v>
      </c>
      <c r="C491" s="142" t="s">
        <v>88</v>
      </c>
      <c r="D491" s="142" t="s">
        <v>98</v>
      </c>
      <c r="E491" s="142" t="s">
        <v>84</v>
      </c>
      <c r="F491" s="142">
        <v>1</v>
      </c>
      <c r="G491" s="155">
        <v>16.7</v>
      </c>
      <c r="H491" s="142">
        <v>4995</v>
      </c>
      <c r="I491" s="162"/>
      <c r="M491" s="205">
        <v>21</v>
      </c>
      <c r="N491" s="206">
        <v>45211</v>
      </c>
      <c r="O491" s="205" t="s">
        <v>88</v>
      </c>
      <c r="P491" s="205" t="s">
        <v>91</v>
      </c>
      <c r="Q491" s="205" t="s">
        <v>84</v>
      </c>
      <c r="R491" s="205">
        <v>1</v>
      </c>
      <c r="S491" s="151">
        <v>16</v>
      </c>
      <c r="T491" s="205">
        <v>5010</v>
      </c>
    </row>
    <row r="492" spans="1:20" x14ac:dyDescent="0.25">
      <c r="A492" s="142">
        <v>87</v>
      </c>
      <c r="B492" s="143">
        <v>45204</v>
      </c>
      <c r="C492" s="142" t="s">
        <v>85</v>
      </c>
      <c r="D492" s="142" t="s">
        <v>87</v>
      </c>
      <c r="E492" s="142" t="s">
        <v>84</v>
      </c>
      <c r="F492" s="142">
        <v>1</v>
      </c>
      <c r="G492" s="155">
        <v>16.2</v>
      </c>
      <c r="H492" s="142">
        <v>4984</v>
      </c>
      <c r="I492" s="162"/>
      <c r="M492" s="205">
        <v>22</v>
      </c>
      <c r="N492" s="206">
        <v>45211</v>
      </c>
      <c r="O492" s="205" t="s">
        <v>88</v>
      </c>
      <c r="P492" s="205" t="s">
        <v>91</v>
      </c>
      <c r="Q492" s="205" t="s">
        <v>84</v>
      </c>
      <c r="R492" s="205">
        <v>1</v>
      </c>
      <c r="S492" s="151">
        <v>16</v>
      </c>
      <c r="T492" s="205">
        <v>5065</v>
      </c>
    </row>
    <row r="493" spans="1:20" x14ac:dyDescent="0.25">
      <c r="A493" s="142">
        <v>88</v>
      </c>
      <c r="B493" s="143">
        <v>45204</v>
      </c>
      <c r="C493" s="142" t="s">
        <v>88</v>
      </c>
      <c r="D493" s="142" t="s">
        <v>98</v>
      </c>
      <c r="E493" s="142" t="s">
        <v>84</v>
      </c>
      <c r="F493" s="142">
        <v>1</v>
      </c>
      <c r="G493" s="155">
        <v>17.899999999999999</v>
      </c>
      <c r="H493" s="142">
        <v>5023</v>
      </c>
      <c r="I493" s="162"/>
      <c r="M493" s="205">
        <v>23</v>
      </c>
      <c r="N493" s="206">
        <v>45211</v>
      </c>
      <c r="O493" s="205" t="s">
        <v>88</v>
      </c>
      <c r="P493" s="205" t="s">
        <v>93</v>
      </c>
      <c r="Q493" s="205" t="s">
        <v>84</v>
      </c>
      <c r="R493" s="205">
        <v>1</v>
      </c>
      <c r="S493" s="151">
        <v>16.2</v>
      </c>
      <c r="T493" s="205">
        <v>5130</v>
      </c>
    </row>
    <row r="494" spans="1:20" x14ac:dyDescent="0.25">
      <c r="A494" s="142">
        <v>89</v>
      </c>
      <c r="B494" s="143">
        <v>45204</v>
      </c>
      <c r="C494" s="142" t="s">
        <v>85</v>
      </c>
      <c r="D494" s="142" t="s">
        <v>92</v>
      </c>
      <c r="E494" s="142" t="s">
        <v>84</v>
      </c>
      <c r="F494" s="142">
        <v>1</v>
      </c>
      <c r="G494" s="155">
        <v>14.8</v>
      </c>
      <c r="H494" s="142">
        <v>5028</v>
      </c>
      <c r="I494" s="162"/>
      <c r="M494" s="205">
        <v>24</v>
      </c>
      <c r="N494" s="206">
        <v>45211</v>
      </c>
      <c r="O494" s="205" t="s">
        <v>88</v>
      </c>
      <c r="P494" s="205" t="s">
        <v>93</v>
      </c>
      <c r="Q494" s="205" t="s">
        <v>84</v>
      </c>
      <c r="R494" s="205">
        <v>1</v>
      </c>
      <c r="S494" s="151">
        <v>16</v>
      </c>
      <c r="T494" s="205">
        <v>5123</v>
      </c>
    </row>
    <row r="495" spans="1:20" x14ac:dyDescent="0.25">
      <c r="A495" s="142">
        <v>90</v>
      </c>
      <c r="B495" s="143">
        <v>45204</v>
      </c>
      <c r="C495" s="142" t="s">
        <v>85</v>
      </c>
      <c r="D495" s="142" t="s">
        <v>92</v>
      </c>
      <c r="E495" s="142" t="s">
        <v>84</v>
      </c>
      <c r="F495" s="142">
        <v>1</v>
      </c>
      <c r="G495" s="155">
        <v>16.100000000000001</v>
      </c>
      <c r="H495" s="142">
        <v>4942</v>
      </c>
      <c r="I495" s="162"/>
      <c r="M495" s="205">
        <v>25</v>
      </c>
      <c r="N495" s="206">
        <v>45211</v>
      </c>
      <c r="O495" s="205" t="s">
        <v>88</v>
      </c>
      <c r="P495" s="205" t="s">
        <v>104</v>
      </c>
      <c r="Q495" s="205" t="s">
        <v>84</v>
      </c>
      <c r="R495" s="205">
        <v>1</v>
      </c>
      <c r="S495" s="151">
        <v>15.6</v>
      </c>
      <c r="T495" s="205">
        <v>5143</v>
      </c>
    </row>
    <row r="496" spans="1:20" x14ac:dyDescent="0.25">
      <c r="A496" s="142">
        <v>91</v>
      </c>
      <c r="B496" s="143">
        <v>45204</v>
      </c>
      <c r="C496" s="142" t="s">
        <v>85</v>
      </c>
      <c r="D496" s="142" t="s">
        <v>92</v>
      </c>
      <c r="E496" s="142" t="s">
        <v>84</v>
      </c>
      <c r="F496" s="142">
        <v>1</v>
      </c>
      <c r="G496" s="155">
        <v>17</v>
      </c>
      <c r="H496" s="142">
        <v>4988</v>
      </c>
      <c r="I496" s="162"/>
      <c r="M496" s="205">
        <v>26</v>
      </c>
      <c r="N496" s="206">
        <v>45211</v>
      </c>
      <c r="O496" s="205" t="s">
        <v>88</v>
      </c>
      <c r="P496" s="205" t="s">
        <v>104</v>
      </c>
      <c r="Q496" s="205" t="s">
        <v>84</v>
      </c>
      <c r="R496" s="205">
        <v>1</v>
      </c>
      <c r="S496" s="151">
        <v>17.2</v>
      </c>
      <c r="T496" s="205">
        <v>5538</v>
      </c>
    </row>
    <row r="497" spans="1:20" x14ac:dyDescent="0.25">
      <c r="A497" s="142">
        <v>92</v>
      </c>
      <c r="B497" s="143">
        <v>45204</v>
      </c>
      <c r="C497" s="142" t="s">
        <v>85</v>
      </c>
      <c r="D497" s="142" t="s">
        <v>87</v>
      </c>
      <c r="E497" s="142" t="s">
        <v>84</v>
      </c>
      <c r="F497" s="142">
        <v>1</v>
      </c>
      <c r="G497" s="155">
        <v>16.8</v>
      </c>
      <c r="H497" s="142">
        <v>4956</v>
      </c>
      <c r="I497" s="162"/>
      <c r="M497" s="205">
        <v>27</v>
      </c>
      <c r="N497" s="206">
        <v>45211</v>
      </c>
      <c r="O497" s="205" t="s">
        <v>85</v>
      </c>
      <c r="P497" s="205" t="s">
        <v>90</v>
      </c>
      <c r="Q497" s="205" t="s">
        <v>84</v>
      </c>
      <c r="R497" s="205">
        <v>1</v>
      </c>
      <c r="S497" s="151">
        <v>19.2</v>
      </c>
      <c r="T497" s="205">
        <v>5138</v>
      </c>
    </row>
    <row r="498" spans="1:20" x14ac:dyDescent="0.25">
      <c r="A498" s="142">
        <v>93</v>
      </c>
      <c r="B498" s="143">
        <v>45204</v>
      </c>
      <c r="C498" s="142" t="s">
        <v>85</v>
      </c>
      <c r="D498" s="142" t="s">
        <v>90</v>
      </c>
      <c r="E498" s="142" t="s">
        <v>84</v>
      </c>
      <c r="F498" s="142">
        <v>1</v>
      </c>
      <c r="G498" s="155">
        <v>17.100000000000001</v>
      </c>
      <c r="H498" s="142">
        <v>4968</v>
      </c>
      <c r="I498" s="162"/>
      <c r="M498" s="205">
        <v>28</v>
      </c>
      <c r="N498" s="206">
        <v>45211</v>
      </c>
      <c r="O498" s="205" t="s">
        <v>85</v>
      </c>
      <c r="P498" s="205" t="s">
        <v>90</v>
      </c>
      <c r="Q498" s="205" t="s">
        <v>84</v>
      </c>
      <c r="R498" s="205">
        <v>1</v>
      </c>
      <c r="S498" s="151">
        <v>19.600000000000001</v>
      </c>
      <c r="T498" s="205">
        <v>5140</v>
      </c>
    </row>
    <row r="499" spans="1:20" x14ac:dyDescent="0.25">
      <c r="A499" s="142">
        <v>94</v>
      </c>
      <c r="B499" s="143">
        <v>45204</v>
      </c>
      <c r="C499" s="142" t="s">
        <v>85</v>
      </c>
      <c r="D499" s="142" t="s">
        <v>90</v>
      </c>
      <c r="E499" s="142" t="s">
        <v>84</v>
      </c>
      <c r="F499" s="142">
        <v>1</v>
      </c>
      <c r="G499" s="155">
        <v>18.100000000000001</v>
      </c>
      <c r="H499" s="142">
        <v>4981</v>
      </c>
      <c r="I499" s="162"/>
      <c r="M499" s="205">
        <v>29</v>
      </c>
      <c r="N499" s="206">
        <v>45211</v>
      </c>
      <c r="O499" s="205" t="s">
        <v>85</v>
      </c>
      <c r="P499" s="205" t="s">
        <v>97</v>
      </c>
      <c r="Q499" s="205" t="s">
        <v>84</v>
      </c>
      <c r="R499" s="205">
        <v>1</v>
      </c>
      <c r="S499" s="151">
        <v>16.899999999999999</v>
      </c>
      <c r="T499" s="205">
        <v>5124</v>
      </c>
    </row>
    <row r="500" spans="1:20" x14ac:dyDescent="0.25">
      <c r="A500" s="142">
        <v>95</v>
      </c>
      <c r="B500" s="143">
        <v>45204</v>
      </c>
      <c r="C500" s="142" t="s">
        <v>85</v>
      </c>
      <c r="D500" s="142" t="s">
        <v>90</v>
      </c>
      <c r="E500" s="142" t="s">
        <v>84</v>
      </c>
      <c r="F500" s="142">
        <v>1</v>
      </c>
      <c r="G500" s="155">
        <v>16.600000000000001</v>
      </c>
      <c r="H500" s="142">
        <v>5119</v>
      </c>
      <c r="I500" s="162"/>
      <c r="M500" s="205">
        <v>30</v>
      </c>
      <c r="N500" s="206">
        <v>45211</v>
      </c>
      <c r="O500" s="205" t="s">
        <v>85</v>
      </c>
      <c r="P500" s="205" t="s">
        <v>86</v>
      </c>
      <c r="Q500" s="205" t="s">
        <v>84</v>
      </c>
      <c r="R500" s="205">
        <v>1</v>
      </c>
      <c r="S500" s="151">
        <v>16.5</v>
      </c>
      <c r="T500" s="205">
        <v>5137</v>
      </c>
    </row>
    <row r="501" spans="1:20" x14ac:dyDescent="0.25">
      <c r="A501" s="142">
        <v>96</v>
      </c>
      <c r="B501" s="143">
        <v>45204</v>
      </c>
      <c r="C501" s="142" t="s">
        <v>85</v>
      </c>
      <c r="D501" s="142" t="s">
        <v>90</v>
      </c>
      <c r="E501" s="142" t="s">
        <v>84</v>
      </c>
      <c r="F501" s="142">
        <v>1</v>
      </c>
      <c r="G501" s="155">
        <v>16.899999999999999</v>
      </c>
      <c r="H501" s="142">
        <v>4936</v>
      </c>
      <c r="I501" s="162"/>
      <c r="M501" s="205">
        <v>31</v>
      </c>
      <c r="N501" s="206">
        <v>45211</v>
      </c>
      <c r="O501" s="205" t="s">
        <v>85</v>
      </c>
      <c r="P501" s="205" t="s">
        <v>86</v>
      </c>
      <c r="Q501" s="205" t="s">
        <v>84</v>
      </c>
      <c r="R501" s="205">
        <v>1</v>
      </c>
      <c r="S501" s="151">
        <v>15.8</v>
      </c>
      <c r="T501" s="205">
        <v>5101</v>
      </c>
    </row>
    <row r="502" spans="1:20" x14ac:dyDescent="0.25">
      <c r="A502" s="142">
        <v>97</v>
      </c>
      <c r="B502" s="143">
        <v>45204</v>
      </c>
      <c r="C502" s="142" t="s">
        <v>85</v>
      </c>
      <c r="D502" s="142" t="s">
        <v>90</v>
      </c>
      <c r="E502" s="142" t="s">
        <v>84</v>
      </c>
      <c r="F502" s="142">
        <v>1</v>
      </c>
      <c r="G502" s="155">
        <v>17.100000000000001</v>
      </c>
      <c r="H502" s="142">
        <v>5052</v>
      </c>
      <c r="I502" s="162"/>
      <c r="M502" s="205">
        <v>32</v>
      </c>
      <c r="N502" s="206">
        <v>45211</v>
      </c>
      <c r="O502" s="205" t="s">
        <v>85</v>
      </c>
      <c r="P502" s="205" t="s">
        <v>86</v>
      </c>
      <c r="Q502" s="205" t="s">
        <v>84</v>
      </c>
      <c r="R502" s="205">
        <v>1</v>
      </c>
      <c r="S502" s="151">
        <v>13.6</v>
      </c>
      <c r="T502" s="205">
        <v>5129</v>
      </c>
    </row>
    <row r="503" spans="1:20" x14ac:dyDescent="0.25">
      <c r="A503" s="142">
        <v>98</v>
      </c>
      <c r="B503" s="143">
        <v>45205</v>
      </c>
      <c r="C503" s="142" t="s">
        <v>85</v>
      </c>
      <c r="D503" s="142" t="s">
        <v>87</v>
      </c>
      <c r="E503" s="142" t="s">
        <v>84</v>
      </c>
      <c r="F503" s="142">
        <v>1</v>
      </c>
      <c r="G503" s="155">
        <v>17.899999999999999</v>
      </c>
      <c r="H503" s="142">
        <v>5072</v>
      </c>
      <c r="I503" s="162"/>
      <c r="M503" s="205">
        <v>33</v>
      </c>
      <c r="N503" s="206">
        <v>45211</v>
      </c>
      <c r="O503" s="205" t="s">
        <v>88</v>
      </c>
      <c r="P503" s="205" t="s">
        <v>89</v>
      </c>
      <c r="Q503" s="205" t="s">
        <v>84</v>
      </c>
      <c r="R503" s="205">
        <v>1</v>
      </c>
      <c r="S503" s="151">
        <v>15.2</v>
      </c>
      <c r="T503" s="205">
        <v>5013</v>
      </c>
    </row>
    <row r="504" spans="1:20" x14ac:dyDescent="0.25">
      <c r="A504" s="142">
        <v>99</v>
      </c>
      <c r="B504" s="143">
        <v>45205</v>
      </c>
      <c r="C504" s="142" t="s">
        <v>88</v>
      </c>
      <c r="D504" s="142" t="s">
        <v>89</v>
      </c>
      <c r="E504" s="142" t="s">
        <v>84</v>
      </c>
      <c r="F504" s="142">
        <v>1</v>
      </c>
      <c r="G504" s="155">
        <v>17</v>
      </c>
      <c r="H504" s="142">
        <v>5076</v>
      </c>
      <c r="I504" s="162"/>
      <c r="M504" s="205">
        <v>34</v>
      </c>
      <c r="N504" s="206">
        <v>45211</v>
      </c>
      <c r="O504" s="205" t="s">
        <v>88</v>
      </c>
      <c r="P504" s="205" t="s">
        <v>89</v>
      </c>
      <c r="Q504" s="205" t="s">
        <v>84</v>
      </c>
      <c r="R504" s="205">
        <v>1</v>
      </c>
      <c r="S504" s="151">
        <v>19.3</v>
      </c>
      <c r="T504" s="205">
        <v>5145</v>
      </c>
    </row>
    <row r="505" spans="1:20" x14ac:dyDescent="0.25">
      <c r="A505" s="142">
        <v>100</v>
      </c>
      <c r="B505" s="143">
        <v>45205</v>
      </c>
      <c r="C505" s="142" t="s">
        <v>88</v>
      </c>
      <c r="D505" s="142" t="s">
        <v>99</v>
      </c>
      <c r="E505" s="142" t="s">
        <v>84</v>
      </c>
      <c r="F505" s="142">
        <v>1</v>
      </c>
      <c r="G505" s="155">
        <v>17.899999999999999</v>
      </c>
      <c r="H505" s="142">
        <v>5058</v>
      </c>
      <c r="I505" s="162"/>
      <c r="M505" s="205">
        <v>35</v>
      </c>
      <c r="N505" s="206">
        <v>45211</v>
      </c>
      <c r="O505" s="205" t="s">
        <v>85</v>
      </c>
      <c r="P505" s="205" t="s">
        <v>87</v>
      </c>
      <c r="Q505" s="205" t="s">
        <v>84</v>
      </c>
      <c r="R505" s="205">
        <v>1</v>
      </c>
      <c r="S505" s="151">
        <v>16.899999999999999</v>
      </c>
      <c r="T505" s="205">
        <v>5127</v>
      </c>
    </row>
    <row r="506" spans="1:20" x14ac:dyDescent="0.25">
      <c r="A506" s="142">
        <v>101</v>
      </c>
      <c r="B506" s="143">
        <v>45205</v>
      </c>
      <c r="C506" s="142" t="s">
        <v>88</v>
      </c>
      <c r="D506" s="142" t="s">
        <v>99</v>
      </c>
      <c r="E506" s="142" t="s">
        <v>84</v>
      </c>
      <c r="F506" s="142">
        <v>1</v>
      </c>
      <c r="G506" s="155">
        <v>16.600000000000001</v>
      </c>
      <c r="H506" s="142">
        <v>5064</v>
      </c>
      <c r="I506" s="162"/>
      <c r="M506" s="205">
        <v>36</v>
      </c>
      <c r="N506" s="206">
        <v>45211</v>
      </c>
      <c r="O506" s="205" t="s">
        <v>88</v>
      </c>
      <c r="P506" s="205" t="s">
        <v>99</v>
      </c>
      <c r="Q506" s="205" t="s">
        <v>84</v>
      </c>
      <c r="R506" s="205">
        <v>1</v>
      </c>
      <c r="S506" s="151">
        <v>16.8</v>
      </c>
      <c r="T506" s="205">
        <v>5132</v>
      </c>
    </row>
    <row r="507" spans="1:20" x14ac:dyDescent="0.25">
      <c r="A507" s="142">
        <v>102</v>
      </c>
      <c r="B507" s="143">
        <v>45205</v>
      </c>
      <c r="C507" s="142" t="s">
        <v>88</v>
      </c>
      <c r="D507" s="142" t="s">
        <v>99</v>
      </c>
      <c r="E507" s="142" t="s">
        <v>84</v>
      </c>
      <c r="F507" s="142">
        <v>1</v>
      </c>
      <c r="G507" s="155">
        <v>16.8</v>
      </c>
      <c r="H507" s="142">
        <v>4971</v>
      </c>
      <c r="I507" s="162"/>
      <c r="M507" s="205">
        <v>37</v>
      </c>
      <c r="N507" s="206">
        <v>45211</v>
      </c>
      <c r="O507" s="205" t="s">
        <v>88</v>
      </c>
      <c r="P507" s="205" t="s">
        <v>94</v>
      </c>
      <c r="Q507" s="205" t="s">
        <v>84</v>
      </c>
      <c r="R507" s="205">
        <v>1</v>
      </c>
      <c r="S507" s="151">
        <v>17.399999999999999</v>
      </c>
      <c r="T507" s="205">
        <v>5131</v>
      </c>
    </row>
    <row r="508" spans="1:20" x14ac:dyDescent="0.25">
      <c r="A508" s="142">
        <v>103</v>
      </c>
      <c r="B508" s="143">
        <v>45205</v>
      </c>
      <c r="C508" s="142" t="s">
        <v>85</v>
      </c>
      <c r="D508" s="142" t="s">
        <v>90</v>
      </c>
      <c r="E508" s="142" t="s">
        <v>84</v>
      </c>
      <c r="F508" s="142">
        <v>1</v>
      </c>
      <c r="G508" s="155">
        <v>16.8</v>
      </c>
      <c r="H508" s="142">
        <v>5055</v>
      </c>
      <c r="I508" s="162"/>
      <c r="M508" s="205">
        <v>38</v>
      </c>
      <c r="N508" s="206">
        <v>45211</v>
      </c>
      <c r="O508" s="205" t="s">
        <v>88</v>
      </c>
      <c r="P508" s="205" t="s">
        <v>94</v>
      </c>
      <c r="Q508" s="205" t="s">
        <v>84</v>
      </c>
      <c r="R508" s="205">
        <v>1</v>
      </c>
      <c r="S508" s="151">
        <v>16.7</v>
      </c>
      <c r="T508" s="205">
        <v>3341</v>
      </c>
    </row>
    <row r="509" spans="1:20" x14ac:dyDescent="0.25">
      <c r="A509" s="142">
        <v>104</v>
      </c>
      <c r="B509" s="143">
        <v>45205</v>
      </c>
      <c r="C509" s="142" t="s">
        <v>85</v>
      </c>
      <c r="D509" s="142" t="s">
        <v>90</v>
      </c>
      <c r="E509" s="142" t="s">
        <v>84</v>
      </c>
      <c r="F509" s="142">
        <v>1</v>
      </c>
      <c r="G509" s="155">
        <v>16.5</v>
      </c>
      <c r="H509" s="142">
        <v>5069</v>
      </c>
      <c r="I509" s="162"/>
      <c r="M509" s="205">
        <v>39</v>
      </c>
      <c r="N509" s="206">
        <v>45211</v>
      </c>
      <c r="O509" s="205" t="s">
        <v>85</v>
      </c>
      <c r="P509" s="205" t="s">
        <v>92</v>
      </c>
      <c r="Q509" s="205" t="s">
        <v>84</v>
      </c>
      <c r="R509" s="205">
        <v>1</v>
      </c>
      <c r="S509" s="151">
        <v>16.399999999999999</v>
      </c>
      <c r="T509" s="205">
        <v>5059</v>
      </c>
    </row>
    <row r="510" spans="1:20" x14ac:dyDescent="0.25">
      <c r="A510" s="142">
        <v>105</v>
      </c>
      <c r="B510" s="143">
        <v>45205</v>
      </c>
      <c r="C510" s="142" t="s">
        <v>85</v>
      </c>
      <c r="D510" s="142" t="s">
        <v>90</v>
      </c>
      <c r="E510" s="142" t="s">
        <v>84</v>
      </c>
      <c r="F510" s="142">
        <v>1</v>
      </c>
      <c r="G510" s="155">
        <v>19.100000000000001</v>
      </c>
      <c r="H510" s="142">
        <v>5068</v>
      </c>
      <c r="I510" s="162"/>
      <c r="M510" s="205">
        <v>40</v>
      </c>
      <c r="N510" s="206">
        <v>45211</v>
      </c>
      <c r="O510" s="205" t="s">
        <v>85</v>
      </c>
      <c r="P510" s="205" t="s">
        <v>92</v>
      </c>
      <c r="Q510" s="205" t="s">
        <v>84</v>
      </c>
      <c r="R510" s="205">
        <v>1</v>
      </c>
      <c r="S510" s="151">
        <v>18.3</v>
      </c>
      <c r="T510" s="205">
        <v>5142</v>
      </c>
    </row>
    <row r="511" spans="1:20" x14ac:dyDescent="0.25">
      <c r="A511" s="142">
        <v>106</v>
      </c>
      <c r="B511" s="143">
        <v>45205</v>
      </c>
      <c r="C511" s="142" t="s">
        <v>88</v>
      </c>
      <c r="D511" s="142" t="s">
        <v>91</v>
      </c>
      <c r="E511" s="142" t="s">
        <v>84</v>
      </c>
      <c r="F511" s="142">
        <v>1</v>
      </c>
      <c r="G511" s="155">
        <v>17.399999999999999</v>
      </c>
      <c r="H511" s="142">
        <v>5007</v>
      </c>
      <c r="I511" s="162"/>
      <c r="M511" s="205">
        <v>41</v>
      </c>
      <c r="N511" s="206">
        <v>45213</v>
      </c>
      <c r="O511" s="205" t="s">
        <v>85</v>
      </c>
      <c r="P511" s="205" t="s">
        <v>86</v>
      </c>
      <c r="Q511" s="205" t="s">
        <v>84</v>
      </c>
      <c r="R511" s="205">
        <v>1</v>
      </c>
      <c r="S511" s="151">
        <v>16.899999999999999</v>
      </c>
      <c r="T511" s="205">
        <v>5144</v>
      </c>
    </row>
    <row r="512" spans="1:20" x14ac:dyDescent="0.25">
      <c r="A512" s="142">
        <v>107</v>
      </c>
      <c r="B512" s="143">
        <v>45205</v>
      </c>
      <c r="C512" s="142" t="s">
        <v>88</v>
      </c>
      <c r="D512" s="142" t="s">
        <v>91</v>
      </c>
      <c r="E512" s="142" t="s">
        <v>84</v>
      </c>
      <c r="F512" s="142">
        <v>1</v>
      </c>
      <c r="G512" s="155">
        <v>18</v>
      </c>
      <c r="H512" s="142">
        <v>5083</v>
      </c>
      <c r="I512" s="162"/>
      <c r="M512" s="205">
        <v>42</v>
      </c>
      <c r="N512" s="206">
        <v>45213</v>
      </c>
      <c r="O512" s="205" t="s">
        <v>85</v>
      </c>
      <c r="P512" s="205" t="s">
        <v>97</v>
      </c>
      <c r="Q512" s="205" t="s">
        <v>84</v>
      </c>
      <c r="R512" s="205">
        <v>1</v>
      </c>
      <c r="S512" s="151">
        <v>16.3</v>
      </c>
      <c r="T512" s="205">
        <v>5141</v>
      </c>
    </row>
    <row r="513" spans="1:20" x14ac:dyDescent="0.25">
      <c r="A513" s="142">
        <v>108</v>
      </c>
      <c r="B513" s="143">
        <v>45205</v>
      </c>
      <c r="C513" s="142" t="s">
        <v>88</v>
      </c>
      <c r="D513" s="142" t="s">
        <v>102</v>
      </c>
      <c r="E513" s="142" t="s">
        <v>84</v>
      </c>
      <c r="F513" s="142">
        <v>1</v>
      </c>
      <c r="G513" s="155">
        <v>17.5</v>
      </c>
      <c r="H513" s="142">
        <v>5008</v>
      </c>
      <c r="I513" s="162"/>
      <c r="M513" s="205">
        <v>43</v>
      </c>
      <c r="N513" s="206">
        <v>45213</v>
      </c>
      <c r="O513" s="205" t="s">
        <v>85</v>
      </c>
      <c r="P513" s="205" t="s">
        <v>96</v>
      </c>
      <c r="Q513" s="205" t="s">
        <v>84</v>
      </c>
      <c r="R513" s="205">
        <v>1</v>
      </c>
      <c r="S513" s="151">
        <v>17.5</v>
      </c>
      <c r="T513" s="205">
        <v>5525</v>
      </c>
    </row>
    <row r="514" spans="1:20" x14ac:dyDescent="0.25">
      <c r="A514" s="142">
        <v>109</v>
      </c>
      <c r="B514" s="143">
        <v>45205</v>
      </c>
      <c r="C514" s="142" t="s">
        <v>88</v>
      </c>
      <c r="D514" s="142" t="s">
        <v>93</v>
      </c>
      <c r="E514" s="142" t="s">
        <v>84</v>
      </c>
      <c r="F514" s="142">
        <v>1</v>
      </c>
      <c r="G514" s="155">
        <v>15.8</v>
      </c>
      <c r="H514" s="142">
        <v>5171</v>
      </c>
      <c r="I514" s="162"/>
      <c r="M514" s="205">
        <v>44</v>
      </c>
      <c r="N514" s="206">
        <v>45213</v>
      </c>
      <c r="O514" s="205" t="s">
        <v>85</v>
      </c>
      <c r="P514" s="205" t="s">
        <v>87</v>
      </c>
      <c r="Q514" s="205" t="s">
        <v>84</v>
      </c>
      <c r="R514" s="205">
        <v>1</v>
      </c>
      <c r="S514" s="151">
        <v>15.6</v>
      </c>
      <c r="T514" s="205">
        <v>5355</v>
      </c>
    </row>
    <row r="515" spans="1:20" x14ac:dyDescent="0.25">
      <c r="A515" s="142">
        <v>110</v>
      </c>
      <c r="B515" s="143">
        <v>45205</v>
      </c>
      <c r="C515" s="142" t="s">
        <v>88</v>
      </c>
      <c r="D515" s="142" t="s">
        <v>102</v>
      </c>
      <c r="E515" s="142" t="s">
        <v>84</v>
      </c>
      <c r="F515" s="142">
        <v>1</v>
      </c>
      <c r="G515" s="155">
        <v>16.7</v>
      </c>
      <c r="H515" s="142">
        <v>5403</v>
      </c>
      <c r="I515" s="162"/>
      <c r="M515" s="205">
        <v>45</v>
      </c>
      <c r="N515" s="206">
        <v>45213</v>
      </c>
      <c r="O515" s="205" t="s">
        <v>85</v>
      </c>
      <c r="P515" s="205" t="s">
        <v>96</v>
      </c>
      <c r="Q515" s="205" t="s">
        <v>84</v>
      </c>
      <c r="R515" s="205">
        <v>1</v>
      </c>
      <c r="S515" s="151">
        <v>16.899999999999999</v>
      </c>
      <c r="T515" s="205">
        <v>5128</v>
      </c>
    </row>
    <row r="516" spans="1:20" x14ac:dyDescent="0.25">
      <c r="A516" s="142">
        <v>111</v>
      </c>
      <c r="B516" s="143">
        <v>45205</v>
      </c>
      <c r="C516" s="142" t="s">
        <v>88</v>
      </c>
      <c r="D516" s="142" t="s">
        <v>102</v>
      </c>
      <c r="E516" s="142" t="s">
        <v>84</v>
      </c>
      <c r="F516" s="142">
        <v>1</v>
      </c>
      <c r="G516" s="155">
        <v>15</v>
      </c>
      <c r="H516" s="142">
        <v>4885</v>
      </c>
      <c r="I516" s="162"/>
      <c r="M516" s="205">
        <v>46</v>
      </c>
      <c r="N516" s="206">
        <v>45213</v>
      </c>
      <c r="O516" s="205" t="s">
        <v>85</v>
      </c>
      <c r="P516" s="205" t="s">
        <v>92</v>
      </c>
      <c r="Q516" s="205" t="s">
        <v>84</v>
      </c>
      <c r="R516" s="205">
        <v>1</v>
      </c>
      <c r="S516" s="151">
        <v>16.399999999999999</v>
      </c>
      <c r="T516" s="205">
        <v>5515</v>
      </c>
    </row>
    <row r="517" spans="1:20" x14ac:dyDescent="0.25">
      <c r="A517" s="142">
        <v>112</v>
      </c>
      <c r="B517" s="143">
        <v>45205</v>
      </c>
      <c r="C517" s="142" t="s">
        <v>88</v>
      </c>
      <c r="D517" s="142" t="s">
        <v>93</v>
      </c>
      <c r="E517" s="142" t="s">
        <v>84</v>
      </c>
      <c r="F517" s="142">
        <v>1</v>
      </c>
      <c r="G517" s="155">
        <v>15.9</v>
      </c>
      <c r="H517" s="142">
        <v>3089</v>
      </c>
      <c r="I517" s="162"/>
      <c r="M517" s="205">
        <v>47</v>
      </c>
      <c r="N517" s="206">
        <v>45213</v>
      </c>
      <c r="O517" s="205" t="s">
        <v>85</v>
      </c>
      <c r="P517" s="205" t="s">
        <v>92</v>
      </c>
      <c r="Q517" s="205" t="s">
        <v>84</v>
      </c>
      <c r="R517" s="205">
        <v>1</v>
      </c>
      <c r="S517" s="151">
        <v>15.3</v>
      </c>
      <c r="T517" s="205">
        <v>5543</v>
      </c>
    </row>
    <row r="518" spans="1:20" x14ac:dyDescent="0.25">
      <c r="A518" s="142">
        <v>113</v>
      </c>
      <c r="B518" s="143">
        <v>45205</v>
      </c>
      <c r="C518" s="142" t="s">
        <v>88</v>
      </c>
      <c r="D518" s="142" t="s">
        <v>93</v>
      </c>
      <c r="E518" s="142" t="s">
        <v>84</v>
      </c>
      <c r="F518" s="142">
        <v>1</v>
      </c>
      <c r="G518" s="155">
        <v>16.100000000000001</v>
      </c>
      <c r="H518" s="142">
        <v>3112</v>
      </c>
      <c r="I518" s="162"/>
      <c r="M518" s="205">
        <v>48</v>
      </c>
      <c r="N518" s="206">
        <v>45213</v>
      </c>
      <c r="O518" s="205" t="s">
        <v>88</v>
      </c>
      <c r="P518" s="205" t="s">
        <v>91</v>
      </c>
      <c r="Q518" s="205" t="s">
        <v>84</v>
      </c>
      <c r="R518" s="205">
        <v>1</v>
      </c>
      <c r="S518" s="151">
        <v>17</v>
      </c>
      <c r="T518" s="205">
        <v>4482</v>
      </c>
    </row>
    <row r="519" spans="1:20" x14ac:dyDescent="0.25">
      <c r="A519" s="142">
        <v>114</v>
      </c>
      <c r="B519" s="143">
        <v>45205</v>
      </c>
      <c r="C519" s="142" t="s">
        <v>88</v>
      </c>
      <c r="D519" s="142" t="s">
        <v>93</v>
      </c>
      <c r="E519" s="142" t="s">
        <v>84</v>
      </c>
      <c r="F519" s="142">
        <v>1</v>
      </c>
      <c r="G519" s="155">
        <v>15.9</v>
      </c>
      <c r="H519" s="142">
        <v>4838</v>
      </c>
      <c r="I519" s="162"/>
      <c r="M519" s="205">
        <v>49</v>
      </c>
      <c r="N519" s="206">
        <v>45213</v>
      </c>
      <c r="O519" s="205" t="s">
        <v>88</v>
      </c>
      <c r="P519" s="205" t="s">
        <v>93</v>
      </c>
      <c r="Q519" s="205" t="s">
        <v>84</v>
      </c>
      <c r="R519" s="205">
        <v>1</v>
      </c>
      <c r="S519" s="151">
        <v>15.2</v>
      </c>
      <c r="T519" s="205">
        <v>4386</v>
      </c>
    </row>
    <row r="520" spans="1:20" x14ac:dyDescent="0.25">
      <c r="A520" s="142">
        <v>115</v>
      </c>
      <c r="B520" s="143">
        <v>45205</v>
      </c>
      <c r="C520" s="142" t="s">
        <v>88</v>
      </c>
      <c r="D520" s="142" t="s">
        <v>93</v>
      </c>
      <c r="E520" s="142" t="s">
        <v>84</v>
      </c>
      <c r="F520" s="142">
        <v>1</v>
      </c>
      <c r="G520" s="155">
        <v>16.8</v>
      </c>
      <c r="H520" s="142">
        <v>4831</v>
      </c>
      <c r="I520" s="162"/>
      <c r="M520" s="205">
        <v>50</v>
      </c>
      <c r="N520" s="206">
        <v>45213</v>
      </c>
      <c r="O520" s="205" t="s">
        <v>88</v>
      </c>
      <c r="P520" s="205" t="s">
        <v>91</v>
      </c>
      <c r="Q520" s="205" t="s">
        <v>84</v>
      </c>
      <c r="R520" s="205">
        <v>1</v>
      </c>
      <c r="S520" s="151">
        <v>15.4</v>
      </c>
      <c r="T520" s="205">
        <v>4486</v>
      </c>
    </row>
    <row r="521" spans="1:20" x14ac:dyDescent="0.25">
      <c r="A521" s="142">
        <v>116</v>
      </c>
      <c r="B521" s="143">
        <v>45205</v>
      </c>
      <c r="C521" s="142" t="s">
        <v>88</v>
      </c>
      <c r="D521" s="142" t="s">
        <v>93</v>
      </c>
      <c r="E521" s="142" t="s">
        <v>84</v>
      </c>
      <c r="F521" s="142">
        <v>1</v>
      </c>
      <c r="G521" s="155">
        <v>11.3</v>
      </c>
      <c r="H521" s="142">
        <v>3346</v>
      </c>
      <c r="I521" s="162"/>
      <c r="M521" s="205">
        <v>51</v>
      </c>
      <c r="N521" s="206">
        <v>45213</v>
      </c>
      <c r="O521" s="205" t="s">
        <v>88</v>
      </c>
      <c r="P521" s="205" t="s">
        <v>94</v>
      </c>
      <c r="Q521" s="205" t="s">
        <v>84</v>
      </c>
      <c r="R521" s="205">
        <v>1</v>
      </c>
      <c r="S521" s="151">
        <v>14.8</v>
      </c>
      <c r="T521" s="205">
        <v>3435</v>
      </c>
    </row>
    <row r="522" spans="1:20" x14ac:dyDescent="0.25">
      <c r="A522" s="142">
        <v>117</v>
      </c>
      <c r="B522" s="143">
        <v>45205</v>
      </c>
      <c r="C522" s="142" t="s">
        <v>88</v>
      </c>
      <c r="D522" s="142" t="s">
        <v>99</v>
      </c>
      <c r="E522" s="142" t="s">
        <v>84</v>
      </c>
      <c r="F522" s="142">
        <v>1</v>
      </c>
      <c r="G522" s="155">
        <v>11.6</v>
      </c>
      <c r="H522" s="142">
        <v>3292</v>
      </c>
      <c r="I522" s="162"/>
      <c r="M522" s="205">
        <v>52</v>
      </c>
      <c r="N522" s="206">
        <v>45213</v>
      </c>
      <c r="O522" s="205" t="s">
        <v>88</v>
      </c>
      <c r="P522" s="205" t="s">
        <v>94</v>
      </c>
      <c r="Q522" s="205" t="s">
        <v>84</v>
      </c>
      <c r="R522" s="205">
        <v>1</v>
      </c>
      <c r="S522" s="151">
        <v>16.399999999999999</v>
      </c>
      <c r="T522" s="205">
        <v>3182</v>
      </c>
    </row>
    <row r="523" spans="1:20" x14ac:dyDescent="0.25">
      <c r="A523" s="142">
        <v>118</v>
      </c>
      <c r="B523" s="143">
        <v>45205</v>
      </c>
      <c r="C523" s="142" t="s">
        <v>88</v>
      </c>
      <c r="D523" s="142" t="s">
        <v>99</v>
      </c>
      <c r="E523" s="142" t="s">
        <v>84</v>
      </c>
      <c r="F523" s="142">
        <v>1</v>
      </c>
      <c r="G523" s="155">
        <v>15.9</v>
      </c>
      <c r="H523" s="142">
        <v>4894</v>
      </c>
      <c r="I523" s="162"/>
      <c r="M523" s="205">
        <v>53</v>
      </c>
      <c r="N523" s="206">
        <v>45213</v>
      </c>
      <c r="O523" s="205" t="s">
        <v>88</v>
      </c>
      <c r="P523" s="205" t="s">
        <v>89</v>
      </c>
      <c r="Q523" s="205" t="s">
        <v>84</v>
      </c>
      <c r="R523" s="205">
        <v>1</v>
      </c>
      <c r="S523" s="151">
        <v>17.3</v>
      </c>
      <c r="T523" s="205">
        <v>5522</v>
      </c>
    </row>
    <row r="524" spans="1:20" x14ac:dyDescent="0.25">
      <c r="A524" s="142">
        <v>119</v>
      </c>
      <c r="B524" s="143">
        <v>45205</v>
      </c>
      <c r="C524" s="142" t="s">
        <v>88</v>
      </c>
      <c r="D524" s="142" t="s">
        <v>99</v>
      </c>
      <c r="E524" s="142" t="s">
        <v>84</v>
      </c>
      <c r="F524" s="142">
        <v>1</v>
      </c>
      <c r="G524" s="155">
        <v>16.399999999999999</v>
      </c>
      <c r="H524" s="142">
        <v>3065</v>
      </c>
      <c r="I524" s="162"/>
      <c r="M524" s="205">
        <v>54</v>
      </c>
      <c r="N524" s="206">
        <v>45213</v>
      </c>
      <c r="O524" s="205" t="s">
        <v>88</v>
      </c>
      <c r="P524" s="205" t="s">
        <v>99</v>
      </c>
      <c r="Q524" s="205" t="s">
        <v>84</v>
      </c>
      <c r="R524" s="205">
        <v>1</v>
      </c>
      <c r="S524" s="151">
        <v>16.3</v>
      </c>
      <c r="T524" s="205">
        <v>3563</v>
      </c>
    </row>
    <row r="525" spans="1:20" x14ac:dyDescent="0.25">
      <c r="A525" s="142">
        <v>120</v>
      </c>
      <c r="B525" s="143">
        <v>45206</v>
      </c>
      <c r="C525" s="142" t="s">
        <v>85</v>
      </c>
      <c r="D525" s="142" t="s">
        <v>96</v>
      </c>
      <c r="E525" s="142" t="s">
        <v>84</v>
      </c>
      <c r="F525" s="142">
        <v>1</v>
      </c>
      <c r="G525" s="155">
        <v>14.8</v>
      </c>
      <c r="H525" s="142">
        <v>4875</v>
      </c>
      <c r="I525" s="162"/>
      <c r="M525" s="205">
        <v>55</v>
      </c>
      <c r="N525" s="206">
        <v>45213</v>
      </c>
      <c r="O525" s="205" t="s">
        <v>88</v>
      </c>
      <c r="P525" s="205" t="s">
        <v>89</v>
      </c>
      <c r="Q525" s="205" t="s">
        <v>84</v>
      </c>
      <c r="R525" s="205">
        <v>1</v>
      </c>
      <c r="S525" s="151">
        <v>17.5</v>
      </c>
      <c r="T525" s="205">
        <v>4252</v>
      </c>
    </row>
    <row r="526" spans="1:20" x14ac:dyDescent="0.25">
      <c r="A526" s="142">
        <v>121</v>
      </c>
      <c r="B526" s="143">
        <v>45206</v>
      </c>
      <c r="C526" s="142" t="s">
        <v>85</v>
      </c>
      <c r="D526" s="142" t="s">
        <v>92</v>
      </c>
      <c r="E526" s="142" t="s">
        <v>84</v>
      </c>
      <c r="F526" s="142">
        <v>1</v>
      </c>
      <c r="G526" s="155">
        <v>17.2</v>
      </c>
      <c r="H526" s="142">
        <v>3360</v>
      </c>
      <c r="I526" s="162"/>
      <c r="M526" s="205">
        <v>56</v>
      </c>
      <c r="N526" s="206">
        <v>45213</v>
      </c>
      <c r="O526" s="205" t="s">
        <v>88</v>
      </c>
      <c r="P526" s="205" t="s">
        <v>99</v>
      </c>
      <c r="Q526" s="205" t="s">
        <v>84</v>
      </c>
      <c r="R526" s="205">
        <v>1</v>
      </c>
      <c r="S526" s="151">
        <v>15.4</v>
      </c>
      <c r="T526" s="205">
        <v>3040</v>
      </c>
    </row>
    <row r="527" spans="1:20" x14ac:dyDescent="0.25">
      <c r="A527" s="142">
        <v>122</v>
      </c>
      <c r="B527" s="143">
        <v>45206</v>
      </c>
      <c r="C527" s="142" t="s">
        <v>85</v>
      </c>
      <c r="D527" s="142" t="s">
        <v>92</v>
      </c>
      <c r="E527" s="142" t="s">
        <v>84</v>
      </c>
      <c r="F527" s="142">
        <v>1</v>
      </c>
      <c r="G527" s="155">
        <v>16.3</v>
      </c>
      <c r="H527" s="142">
        <v>5067</v>
      </c>
      <c r="I527" s="162"/>
      <c r="M527" s="205">
        <v>57</v>
      </c>
      <c r="N527" s="206">
        <v>45213</v>
      </c>
      <c r="O527" s="205" t="s">
        <v>88</v>
      </c>
      <c r="P527" s="205" t="s">
        <v>98</v>
      </c>
      <c r="Q527" s="205" t="s">
        <v>84</v>
      </c>
      <c r="R527" s="205">
        <v>1</v>
      </c>
      <c r="S527" s="151">
        <v>15.5</v>
      </c>
      <c r="T527" s="205">
        <v>4382</v>
      </c>
    </row>
    <row r="528" spans="1:20" x14ac:dyDescent="0.25">
      <c r="A528" s="142">
        <v>123</v>
      </c>
      <c r="B528" s="143">
        <v>45206</v>
      </c>
      <c r="C528" s="142" t="s">
        <v>85</v>
      </c>
      <c r="D528" s="142" t="s">
        <v>97</v>
      </c>
      <c r="E528" s="142" t="s">
        <v>84</v>
      </c>
      <c r="F528" s="142">
        <v>1</v>
      </c>
      <c r="G528" s="155">
        <v>17.5</v>
      </c>
      <c r="H528" s="142">
        <v>5004</v>
      </c>
      <c r="I528" s="162"/>
      <c r="M528" s="205">
        <v>58</v>
      </c>
      <c r="N528" s="206">
        <v>45213</v>
      </c>
      <c r="O528" s="205" t="s">
        <v>88</v>
      </c>
      <c r="P528" s="205" t="s">
        <v>104</v>
      </c>
      <c r="Q528" s="205" t="s">
        <v>84</v>
      </c>
      <c r="R528" s="205">
        <v>1</v>
      </c>
      <c r="S528" s="151">
        <v>14.2</v>
      </c>
      <c r="T528" s="205">
        <v>4113</v>
      </c>
    </row>
    <row r="529" spans="1:20" x14ac:dyDescent="0.25">
      <c r="A529" s="142">
        <v>124</v>
      </c>
      <c r="B529" s="143">
        <v>45206</v>
      </c>
      <c r="C529" s="142" t="s">
        <v>85</v>
      </c>
      <c r="D529" s="142" t="s">
        <v>97</v>
      </c>
      <c r="E529" s="142" t="s">
        <v>84</v>
      </c>
      <c r="F529" s="142">
        <v>1</v>
      </c>
      <c r="G529" s="155">
        <v>16.600000000000001</v>
      </c>
      <c r="H529" s="142">
        <v>5066</v>
      </c>
      <c r="I529" s="162"/>
      <c r="M529" s="205">
        <v>59</v>
      </c>
      <c r="N529" s="206">
        <v>45213</v>
      </c>
      <c r="O529" s="205" t="s">
        <v>88</v>
      </c>
      <c r="P529" s="205" t="s">
        <v>98</v>
      </c>
      <c r="Q529" s="205" t="s">
        <v>84</v>
      </c>
      <c r="R529" s="205">
        <v>1</v>
      </c>
      <c r="S529" s="151">
        <v>14</v>
      </c>
      <c r="T529" s="205">
        <v>3992</v>
      </c>
    </row>
    <row r="530" spans="1:20" x14ac:dyDescent="0.25">
      <c r="A530" s="142">
        <v>125</v>
      </c>
      <c r="B530" s="143">
        <v>45206</v>
      </c>
      <c r="C530" s="142" t="s">
        <v>85</v>
      </c>
      <c r="D530" s="142" t="s">
        <v>86</v>
      </c>
      <c r="E530" s="142" t="s">
        <v>84</v>
      </c>
      <c r="F530" s="142">
        <v>1</v>
      </c>
      <c r="G530" s="155">
        <v>16.2</v>
      </c>
      <c r="H530" s="142">
        <v>3423</v>
      </c>
      <c r="I530" s="162"/>
      <c r="M530" s="205">
        <v>60</v>
      </c>
      <c r="N530" s="206">
        <v>45213</v>
      </c>
      <c r="O530" s="205" t="s">
        <v>88</v>
      </c>
      <c r="P530" s="205" t="s">
        <v>104</v>
      </c>
      <c r="Q530" s="205" t="s">
        <v>84</v>
      </c>
      <c r="R530" s="205">
        <v>1</v>
      </c>
      <c r="S530" s="151">
        <v>16.8</v>
      </c>
      <c r="T530" s="205">
        <v>4179</v>
      </c>
    </row>
    <row r="531" spans="1:20" x14ac:dyDescent="0.25">
      <c r="A531" s="142">
        <v>126</v>
      </c>
      <c r="B531" s="143">
        <v>45206</v>
      </c>
      <c r="C531" s="142" t="s">
        <v>85</v>
      </c>
      <c r="D531" s="142" t="s">
        <v>87</v>
      </c>
      <c r="E531" s="142" t="s">
        <v>84</v>
      </c>
      <c r="F531" s="142">
        <v>1</v>
      </c>
      <c r="G531" s="155">
        <v>17.100000000000001</v>
      </c>
      <c r="H531" s="142">
        <v>3331</v>
      </c>
      <c r="I531" s="162"/>
      <c r="M531" s="205">
        <v>61</v>
      </c>
      <c r="N531" s="206">
        <v>45213</v>
      </c>
      <c r="O531" s="205" t="s">
        <v>88</v>
      </c>
      <c r="P531" s="205" t="s">
        <v>103</v>
      </c>
      <c r="Q531" s="205" t="s">
        <v>84</v>
      </c>
      <c r="R531" s="205">
        <v>1</v>
      </c>
      <c r="S531" s="151">
        <v>14.5</v>
      </c>
      <c r="T531" s="205">
        <v>3961</v>
      </c>
    </row>
    <row r="532" spans="1:20" x14ac:dyDescent="0.25">
      <c r="A532" s="142">
        <v>127</v>
      </c>
      <c r="B532" s="143">
        <v>45206</v>
      </c>
      <c r="C532" s="142" t="s">
        <v>88</v>
      </c>
      <c r="D532" s="142" t="s">
        <v>91</v>
      </c>
      <c r="E532" s="142" t="s">
        <v>84</v>
      </c>
      <c r="F532" s="142">
        <v>1</v>
      </c>
      <c r="G532" s="155">
        <v>16.7</v>
      </c>
      <c r="H532" s="142">
        <v>3387</v>
      </c>
      <c r="I532" s="162"/>
      <c r="M532" s="205">
        <v>62</v>
      </c>
      <c r="N532" s="206">
        <v>45213</v>
      </c>
      <c r="O532" s="205" t="s">
        <v>88</v>
      </c>
      <c r="P532" s="205" t="s">
        <v>93</v>
      </c>
      <c r="Q532" s="205" t="s">
        <v>84</v>
      </c>
      <c r="R532" s="205">
        <v>1</v>
      </c>
      <c r="S532" s="151">
        <v>15.6</v>
      </c>
      <c r="T532" s="205">
        <v>1698</v>
      </c>
    </row>
    <row r="533" spans="1:20" x14ac:dyDescent="0.25">
      <c r="A533" s="142">
        <v>128</v>
      </c>
      <c r="B533" s="143">
        <v>45206</v>
      </c>
      <c r="C533" s="142" t="s">
        <v>88</v>
      </c>
      <c r="D533" s="142" t="s">
        <v>99</v>
      </c>
      <c r="E533" s="142" t="s">
        <v>84</v>
      </c>
      <c r="F533" s="142">
        <v>1</v>
      </c>
      <c r="G533" s="155">
        <v>14.6</v>
      </c>
      <c r="H533" s="142">
        <v>5057</v>
      </c>
      <c r="I533" s="162"/>
      <c r="M533" s="205">
        <v>63</v>
      </c>
      <c r="N533" s="206">
        <v>45213</v>
      </c>
      <c r="O533" s="205" t="s">
        <v>85</v>
      </c>
      <c r="P533" s="205" t="s">
        <v>87</v>
      </c>
      <c r="Q533" s="205" t="s">
        <v>84</v>
      </c>
      <c r="R533" s="205">
        <v>1</v>
      </c>
      <c r="S533" s="151">
        <v>12.8</v>
      </c>
      <c r="T533" s="205">
        <v>2340</v>
      </c>
    </row>
    <row r="534" spans="1:20" x14ac:dyDescent="0.25">
      <c r="A534" s="142">
        <v>129</v>
      </c>
      <c r="B534" s="143">
        <v>45206</v>
      </c>
      <c r="C534" s="142" t="s">
        <v>88</v>
      </c>
      <c r="D534" s="142" t="s">
        <v>93</v>
      </c>
      <c r="E534" s="142" t="s">
        <v>84</v>
      </c>
      <c r="F534" s="142">
        <v>1</v>
      </c>
      <c r="G534" s="155">
        <v>17.2</v>
      </c>
      <c r="H534" s="142">
        <v>5030</v>
      </c>
      <c r="I534" s="162"/>
      <c r="M534" s="205">
        <v>64</v>
      </c>
      <c r="N534" s="206">
        <v>45213</v>
      </c>
      <c r="O534" s="205" t="s">
        <v>85</v>
      </c>
      <c r="P534" s="205" t="s">
        <v>90</v>
      </c>
      <c r="Q534" s="205" t="s">
        <v>84</v>
      </c>
      <c r="R534" s="205">
        <v>1</v>
      </c>
      <c r="S534" s="151">
        <v>16.3</v>
      </c>
      <c r="T534" s="205">
        <v>5518</v>
      </c>
    </row>
    <row r="535" spans="1:20" x14ac:dyDescent="0.25">
      <c r="A535" s="142">
        <v>130</v>
      </c>
      <c r="B535" s="143">
        <v>45206</v>
      </c>
      <c r="C535" s="142" t="s">
        <v>88</v>
      </c>
      <c r="D535" s="142" t="s">
        <v>100</v>
      </c>
      <c r="E535" s="142" t="s">
        <v>84</v>
      </c>
      <c r="F535" s="142">
        <v>1</v>
      </c>
      <c r="G535" s="155">
        <v>15.8</v>
      </c>
      <c r="H535" s="142">
        <v>5081</v>
      </c>
      <c r="I535" s="162"/>
      <c r="M535" s="205">
        <v>65</v>
      </c>
      <c r="N535" s="206">
        <v>45214</v>
      </c>
      <c r="O535" s="205" t="s">
        <v>85</v>
      </c>
      <c r="P535" s="205" t="s">
        <v>90</v>
      </c>
      <c r="Q535" s="205" t="s">
        <v>84</v>
      </c>
      <c r="R535" s="205">
        <v>1</v>
      </c>
      <c r="S535" s="151">
        <v>16</v>
      </c>
      <c r="T535" s="205">
        <v>2524</v>
      </c>
    </row>
    <row r="536" spans="1:20" x14ac:dyDescent="0.25">
      <c r="A536" s="142">
        <v>131</v>
      </c>
      <c r="B536" s="143">
        <v>45207</v>
      </c>
      <c r="C536" s="142" t="s">
        <v>88</v>
      </c>
      <c r="D536" s="142" t="s">
        <v>89</v>
      </c>
      <c r="E536" s="142" t="s">
        <v>84</v>
      </c>
      <c r="F536" s="142">
        <v>1</v>
      </c>
      <c r="G536" s="155">
        <v>16.399999999999999</v>
      </c>
      <c r="H536" s="142">
        <v>3350</v>
      </c>
      <c r="I536" s="162"/>
      <c r="M536" s="205">
        <v>66</v>
      </c>
      <c r="N536" s="206">
        <v>45214</v>
      </c>
      <c r="O536" s="205" t="s">
        <v>85</v>
      </c>
      <c r="P536" s="205" t="s">
        <v>86</v>
      </c>
      <c r="Q536" s="205" t="s">
        <v>84</v>
      </c>
      <c r="R536" s="205">
        <v>1</v>
      </c>
      <c r="S536" s="151">
        <v>14.6</v>
      </c>
      <c r="T536" s="205">
        <v>2976</v>
      </c>
    </row>
    <row r="537" spans="1:20" x14ac:dyDescent="0.25">
      <c r="A537" s="142">
        <v>132</v>
      </c>
      <c r="B537" s="143">
        <v>45207</v>
      </c>
      <c r="C537" s="142" t="s">
        <v>88</v>
      </c>
      <c r="D537" s="142" t="s">
        <v>89</v>
      </c>
      <c r="E537" s="142" t="s">
        <v>84</v>
      </c>
      <c r="F537" s="142">
        <v>1</v>
      </c>
      <c r="G537" s="155">
        <v>14.4</v>
      </c>
      <c r="H537" s="142">
        <v>3265</v>
      </c>
      <c r="I537" s="162"/>
      <c r="M537" s="205">
        <v>67</v>
      </c>
      <c r="N537" s="206">
        <v>45214</v>
      </c>
      <c r="O537" s="205" t="s">
        <v>85</v>
      </c>
      <c r="P537" s="205" t="s">
        <v>87</v>
      </c>
      <c r="Q537" s="205" t="s">
        <v>84</v>
      </c>
      <c r="R537" s="205">
        <v>1</v>
      </c>
      <c r="S537" s="151">
        <v>14.2</v>
      </c>
      <c r="T537" s="205">
        <v>2699</v>
      </c>
    </row>
    <row r="538" spans="1:20" x14ac:dyDescent="0.25">
      <c r="A538" s="142">
        <v>133</v>
      </c>
      <c r="B538" s="143">
        <v>45207</v>
      </c>
      <c r="C538" s="142" t="s">
        <v>85</v>
      </c>
      <c r="D538" s="142" t="s">
        <v>96</v>
      </c>
      <c r="E538" s="142" t="s">
        <v>84</v>
      </c>
      <c r="F538" s="142">
        <v>1</v>
      </c>
      <c r="G538" s="155">
        <v>16.899999999999999</v>
      </c>
      <c r="H538" s="142">
        <v>3268</v>
      </c>
      <c r="I538" s="162"/>
      <c r="M538" s="205">
        <v>68</v>
      </c>
      <c r="N538" s="206">
        <v>45214</v>
      </c>
      <c r="O538" s="205" t="s">
        <v>85</v>
      </c>
      <c r="P538" s="205" t="s">
        <v>87</v>
      </c>
      <c r="Q538" s="205" t="s">
        <v>84</v>
      </c>
      <c r="R538" s="205">
        <v>1</v>
      </c>
      <c r="S538" s="151">
        <v>13.2</v>
      </c>
      <c r="T538" s="205">
        <v>2062</v>
      </c>
    </row>
    <row r="539" spans="1:20" x14ac:dyDescent="0.25">
      <c r="A539" s="142">
        <v>134</v>
      </c>
      <c r="B539" s="143">
        <v>45207</v>
      </c>
      <c r="C539" s="142" t="s">
        <v>85</v>
      </c>
      <c r="D539" s="142" t="s">
        <v>96</v>
      </c>
      <c r="E539" s="142" t="s">
        <v>84</v>
      </c>
      <c r="F539" s="142">
        <v>1</v>
      </c>
      <c r="G539" s="155">
        <v>17.100000000000001</v>
      </c>
      <c r="H539" s="142">
        <v>5112</v>
      </c>
      <c r="I539" s="162"/>
      <c r="M539" s="205">
        <v>69</v>
      </c>
      <c r="N539" s="206">
        <v>45214</v>
      </c>
      <c r="O539" s="205" t="s">
        <v>85</v>
      </c>
      <c r="P539" s="205" t="s">
        <v>87</v>
      </c>
      <c r="Q539" s="205" t="s">
        <v>84</v>
      </c>
      <c r="R539" s="205">
        <v>1</v>
      </c>
      <c r="S539" s="151">
        <v>15.7</v>
      </c>
      <c r="T539" s="205">
        <v>2693</v>
      </c>
    </row>
    <row r="540" spans="1:20" x14ac:dyDescent="0.25">
      <c r="A540" s="142">
        <v>135</v>
      </c>
      <c r="B540" s="143">
        <v>45207</v>
      </c>
      <c r="C540" s="142" t="s">
        <v>85</v>
      </c>
      <c r="D540" s="142" t="s">
        <v>90</v>
      </c>
      <c r="E540" s="142" t="s">
        <v>84</v>
      </c>
      <c r="F540" s="142">
        <v>1</v>
      </c>
      <c r="G540" s="155">
        <v>17.100000000000001</v>
      </c>
      <c r="H540" s="142">
        <v>4763</v>
      </c>
      <c r="I540" s="162"/>
      <c r="M540" s="205">
        <v>70</v>
      </c>
      <c r="N540" s="206">
        <v>45214</v>
      </c>
      <c r="O540" s="205" t="s">
        <v>85</v>
      </c>
      <c r="P540" s="205" t="s">
        <v>90</v>
      </c>
      <c r="Q540" s="205" t="s">
        <v>84</v>
      </c>
      <c r="R540" s="205">
        <v>1</v>
      </c>
      <c r="S540" s="151">
        <v>12.2</v>
      </c>
      <c r="T540" s="205">
        <v>2556</v>
      </c>
    </row>
    <row r="541" spans="1:20" x14ac:dyDescent="0.25">
      <c r="A541" s="142">
        <v>136</v>
      </c>
      <c r="B541" s="143">
        <v>45207</v>
      </c>
      <c r="C541" s="142" t="s">
        <v>85</v>
      </c>
      <c r="D541" s="142" t="s">
        <v>96</v>
      </c>
      <c r="E541" s="142" t="s">
        <v>84</v>
      </c>
      <c r="F541" s="142">
        <v>1</v>
      </c>
      <c r="G541" s="155">
        <v>16.100000000000001</v>
      </c>
      <c r="H541" s="142">
        <v>3263</v>
      </c>
      <c r="I541" s="162"/>
      <c r="M541" s="205">
        <v>71</v>
      </c>
      <c r="N541" s="206">
        <v>45214</v>
      </c>
      <c r="O541" s="205" t="s">
        <v>88</v>
      </c>
      <c r="P541" s="205" t="s">
        <v>91</v>
      </c>
      <c r="Q541" s="205" t="s">
        <v>84</v>
      </c>
      <c r="R541" s="205">
        <v>1</v>
      </c>
      <c r="S541" s="151">
        <v>14.9</v>
      </c>
      <c r="T541" s="205">
        <v>5524</v>
      </c>
    </row>
    <row r="542" spans="1:20" x14ac:dyDescent="0.25">
      <c r="A542" s="142">
        <v>137</v>
      </c>
      <c r="B542" s="143">
        <v>45207</v>
      </c>
      <c r="C542" s="142" t="s">
        <v>85</v>
      </c>
      <c r="D542" s="142" t="s">
        <v>90</v>
      </c>
      <c r="E542" s="142" t="s">
        <v>84</v>
      </c>
      <c r="F542" s="142">
        <v>1</v>
      </c>
      <c r="G542" s="155">
        <v>16.3</v>
      </c>
      <c r="H542" s="142">
        <v>3274</v>
      </c>
      <c r="I542" s="162"/>
      <c r="M542" s="205">
        <v>1</v>
      </c>
      <c r="N542" s="206">
        <v>45216</v>
      </c>
      <c r="O542" s="205" t="s">
        <v>85</v>
      </c>
      <c r="P542" s="205" t="s">
        <v>87</v>
      </c>
      <c r="Q542" s="205" t="s">
        <v>84</v>
      </c>
      <c r="R542" s="205">
        <v>1</v>
      </c>
      <c r="S542" s="151">
        <v>11.2</v>
      </c>
      <c r="T542" s="205">
        <v>5192</v>
      </c>
    </row>
    <row r="543" spans="1:20" x14ac:dyDescent="0.25">
      <c r="A543" s="142">
        <v>138</v>
      </c>
      <c r="B543" s="143">
        <v>45207</v>
      </c>
      <c r="C543" s="142" t="s">
        <v>85</v>
      </c>
      <c r="D543" s="142" t="s">
        <v>90</v>
      </c>
      <c r="E543" s="142" t="s">
        <v>84</v>
      </c>
      <c r="F543" s="142">
        <v>1</v>
      </c>
      <c r="G543" s="155">
        <v>17.2</v>
      </c>
      <c r="H543" s="142">
        <v>4949</v>
      </c>
      <c r="I543" s="162"/>
      <c r="M543" s="205">
        <v>2</v>
      </c>
      <c r="N543" s="206">
        <v>45216</v>
      </c>
      <c r="O543" s="205" t="s">
        <v>85</v>
      </c>
      <c r="P543" s="205" t="s">
        <v>105</v>
      </c>
      <c r="Q543" s="205" t="s">
        <v>84</v>
      </c>
      <c r="R543" s="205">
        <v>1</v>
      </c>
      <c r="S543" s="151">
        <v>18.2</v>
      </c>
      <c r="T543" s="205">
        <v>5100</v>
      </c>
    </row>
    <row r="544" spans="1:20" x14ac:dyDescent="0.25">
      <c r="A544" s="142">
        <v>139</v>
      </c>
      <c r="B544" s="143">
        <v>45207</v>
      </c>
      <c r="C544" s="142" t="s">
        <v>85</v>
      </c>
      <c r="D544" s="142" t="s">
        <v>96</v>
      </c>
      <c r="E544" s="142" t="s">
        <v>84</v>
      </c>
      <c r="F544" s="142">
        <v>1</v>
      </c>
      <c r="G544" s="155">
        <v>17</v>
      </c>
      <c r="H544" s="142">
        <v>5163</v>
      </c>
      <c r="I544" s="162"/>
      <c r="M544" s="205">
        <v>3</v>
      </c>
      <c r="N544" s="206">
        <v>45216</v>
      </c>
      <c r="O544" s="205" t="s">
        <v>88</v>
      </c>
      <c r="P544" s="205" t="s">
        <v>106</v>
      </c>
      <c r="Q544" s="205" t="s">
        <v>84</v>
      </c>
      <c r="R544" s="205">
        <v>1</v>
      </c>
      <c r="S544" s="151">
        <v>15.8</v>
      </c>
      <c r="T544" s="205">
        <v>5544</v>
      </c>
    </row>
    <row r="545" spans="1:20" x14ac:dyDescent="0.25">
      <c r="A545" s="142">
        <v>140</v>
      </c>
      <c r="B545" s="143">
        <v>45207</v>
      </c>
      <c r="C545" s="142" t="s">
        <v>88</v>
      </c>
      <c r="D545" s="142" t="s">
        <v>102</v>
      </c>
      <c r="E545" s="142" t="s">
        <v>84</v>
      </c>
      <c r="F545" s="142">
        <v>1</v>
      </c>
      <c r="G545" s="155">
        <v>16.899999999999999</v>
      </c>
      <c r="H545" s="142">
        <v>3066</v>
      </c>
      <c r="I545" s="162"/>
      <c r="M545" s="205">
        <v>4</v>
      </c>
      <c r="N545" s="206">
        <v>45216</v>
      </c>
      <c r="O545" s="205" t="s">
        <v>85</v>
      </c>
      <c r="P545" s="205" t="s">
        <v>105</v>
      </c>
      <c r="Q545" s="205" t="s">
        <v>84</v>
      </c>
      <c r="R545" s="205">
        <v>1</v>
      </c>
      <c r="S545" s="151">
        <v>16.399999999999999</v>
      </c>
      <c r="T545" s="205">
        <v>5048</v>
      </c>
    </row>
    <row r="546" spans="1:20" x14ac:dyDescent="0.25">
      <c r="A546" s="142">
        <v>141</v>
      </c>
      <c r="B546" s="143">
        <v>45207</v>
      </c>
      <c r="C546" s="142" t="s">
        <v>85</v>
      </c>
      <c r="D546" s="142" t="s">
        <v>90</v>
      </c>
      <c r="E546" s="142" t="s">
        <v>84</v>
      </c>
      <c r="F546" s="142">
        <v>1</v>
      </c>
      <c r="G546" s="155">
        <v>17.8</v>
      </c>
      <c r="H546" s="142">
        <v>5155</v>
      </c>
      <c r="I546" s="162"/>
      <c r="M546" s="205">
        <v>5</v>
      </c>
      <c r="N546" s="206">
        <v>45216</v>
      </c>
      <c r="O546" s="205" t="s">
        <v>88</v>
      </c>
      <c r="P546" s="205" t="s">
        <v>99</v>
      </c>
      <c r="Q546" s="205" t="s">
        <v>84</v>
      </c>
      <c r="R546" s="205">
        <v>1</v>
      </c>
      <c r="S546" s="151">
        <v>13.8</v>
      </c>
      <c r="T546" s="205">
        <v>5211</v>
      </c>
    </row>
    <row r="547" spans="1:20" x14ac:dyDescent="0.25">
      <c r="A547" s="142">
        <v>142</v>
      </c>
      <c r="B547" s="143">
        <v>45207</v>
      </c>
      <c r="C547" s="142" t="s">
        <v>88</v>
      </c>
      <c r="D547" s="142" t="s">
        <v>102</v>
      </c>
      <c r="E547" s="142" t="s">
        <v>84</v>
      </c>
      <c r="F547" s="142">
        <v>1</v>
      </c>
      <c r="G547" s="155">
        <v>18.100000000000001</v>
      </c>
      <c r="H547" s="142">
        <v>5149</v>
      </c>
      <c r="I547" s="162"/>
      <c r="M547" s="205">
        <v>6</v>
      </c>
      <c r="N547" s="206">
        <v>45216</v>
      </c>
      <c r="O547" s="205" t="s">
        <v>85</v>
      </c>
      <c r="P547" s="205" t="s">
        <v>87</v>
      </c>
      <c r="Q547" s="205" t="s">
        <v>84</v>
      </c>
      <c r="R547" s="205">
        <v>1</v>
      </c>
      <c r="S547" s="151">
        <v>15.8</v>
      </c>
      <c r="T547" s="205">
        <v>5507</v>
      </c>
    </row>
    <row r="548" spans="1:20" x14ac:dyDescent="0.25">
      <c r="A548" s="142">
        <v>143</v>
      </c>
      <c r="B548" s="143">
        <v>45207</v>
      </c>
      <c r="C548" s="142" t="s">
        <v>85</v>
      </c>
      <c r="D548" s="142" t="s">
        <v>90</v>
      </c>
      <c r="E548" s="142" t="s">
        <v>84</v>
      </c>
      <c r="F548" s="142">
        <v>1</v>
      </c>
      <c r="G548" s="155">
        <v>17.2</v>
      </c>
      <c r="H548" s="142">
        <v>5152</v>
      </c>
      <c r="I548" s="162"/>
      <c r="M548" s="205">
        <v>7</v>
      </c>
      <c r="N548" s="206">
        <v>45216</v>
      </c>
      <c r="O548" s="205" t="s">
        <v>88</v>
      </c>
      <c r="P548" s="205" t="s">
        <v>89</v>
      </c>
      <c r="Q548" s="205" t="s">
        <v>84</v>
      </c>
      <c r="R548" s="205">
        <v>1</v>
      </c>
      <c r="S548" s="151">
        <v>14.6</v>
      </c>
      <c r="T548" s="205">
        <v>5219</v>
      </c>
    </row>
    <row r="549" spans="1:20" x14ac:dyDescent="0.25">
      <c r="A549" s="142">
        <v>144</v>
      </c>
      <c r="B549" s="143">
        <v>45207</v>
      </c>
      <c r="C549" s="142" t="s">
        <v>88</v>
      </c>
      <c r="D549" s="142" t="s">
        <v>99</v>
      </c>
      <c r="E549" s="142" t="s">
        <v>84</v>
      </c>
      <c r="F549" s="142">
        <v>1</v>
      </c>
      <c r="G549" s="155">
        <v>19.7</v>
      </c>
      <c r="H549" s="142">
        <v>5133</v>
      </c>
      <c r="I549" s="162"/>
      <c r="M549" s="205">
        <v>8</v>
      </c>
      <c r="N549" s="206">
        <v>45216</v>
      </c>
      <c r="O549" s="205" t="s">
        <v>88</v>
      </c>
      <c r="P549" s="205" t="s">
        <v>94</v>
      </c>
      <c r="Q549" s="205" t="s">
        <v>84</v>
      </c>
      <c r="R549" s="205">
        <v>1</v>
      </c>
      <c r="S549" s="151">
        <v>14.1</v>
      </c>
      <c r="T549" s="205">
        <v>5216</v>
      </c>
    </row>
    <row r="550" spans="1:20" x14ac:dyDescent="0.25">
      <c r="A550" s="142">
        <v>145</v>
      </c>
      <c r="B550" s="143">
        <v>45207</v>
      </c>
      <c r="C550" s="142" t="s">
        <v>88</v>
      </c>
      <c r="D550" s="142" t="s">
        <v>99</v>
      </c>
      <c r="E550" s="142" t="s">
        <v>84</v>
      </c>
      <c r="F550" s="142">
        <v>1</v>
      </c>
      <c r="G550" s="155">
        <v>16.100000000000001</v>
      </c>
      <c r="H550" s="142">
        <v>5146</v>
      </c>
      <c r="I550" s="162"/>
      <c r="M550" s="205">
        <v>9</v>
      </c>
      <c r="N550" s="206">
        <v>45216</v>
      </c>
      <c r="O550" s="205" t="s">
        <v>88</v>
      </c>
      <c r="P550" s="205" t="s">
        <v>98</v>
      </c>
      <c r="Q550" s="205" t="s">
        <v>84</v>
      </c>
      <c r="R550" s="205">
        <v>1</v>
      </c>
      <c r="S550" s="151">
        <v>13</v>
      </c>
      <c r="T550" s="205">
        <v>5018</v>
      </c>
    </row>
    <row r="551" spans="1:20" x14ac:dyDescent="0.25">
      <c r="A551" s="142">
        <v>146</v>
      </c>
      <c r="B551" s="143">
        <v>45207</v>
      </c>
      <c r="C551" s="142" t="s">
        <v>88</v>
      </c>
      <c r="D551" s="142" t="s">
        <v>100</v>
      </c>
      <c r="E551" s="142" t="s">
        <v>84</v>
      </c>
      <c r="F551" s="142">
        <v>1</v>
      </c>
      <c r="G551" s="155">
        <v>16.399999999999999</v>
      </c>
      <c r="H551" s="142">
        <v>5106</v>
      </c>
      <c r="I551" s="162"/>
      <c r="M551" s="205">
        <v>10</v>
      </c>
      <c r="N551" s="206">
        <v>45216</v>
      </c>
      <c r="O551" s="205" t="s">
        <v>85</v>
      </c>
      <c r="P551" s="205" t="s">
        <v>92</v>
      </c>
      <c r="Q551" s="205" t="s">
        <v>84</v>
      </c>
      <c r="R551" s="205">
        <v>1</v>
      </c>
      <c r="S551" s="151">
        <v>16.5</v>
      </c>
      <c r="T551" s="205">
        <v>5097</v>
      </c>
    </row>
    <row r="552" spans="1:20" x14ac:dyDescent="0.25">
      <c r="A552" s="142">
        <v>147</v>
      </c>
      <c r="B552" s="143">
        <v>45207</v>
      </c>
      <c r="C552" s="142" t="s">
        <v>88</v>
      </c>
      <c r="D552" s="142" t="s">
        <v>100</v>
      </c>
      <c r="E552" s="142" t="s">
        <v>84</v>
      </c>
      <c r="F552" s="142">
        <v>1</v>
      </c>
      <c r="G552" s="155">
        <v>17</v>
      </c>
      <c r="H552" s="142">
        <v>5086</v>
      </c>
      <c r="I552" s="162"/>
      <c r="M552" s="205">
        <v>11</v>
      </c>
      <c r="N552" s="206">
        <v>45216</v>
      </c>
      <c r="O552" s="205" t="s">
        <v>88</v>
      </c>
      <c r="P552" s="205" t="s">
        <v>98</v>
      </c>
      <c r="Q552" s="205" t="s">
        <v>84</v>
      </c>
      <c r="R552" s="205">
        <v>1</v>
      </c>
      <c r="S552" s="151">
        <v>18.2</v>
      </c>
      <c r="T552" s="205">
        <v>5179</v>
      </c>
    </row>
    <row r="553" spans="1:20" x14ac:dyDescent="0.25">
      <c r="A553" s="142">
        <v>148</v>
      </c>
      <c r="B553" s="143">
        <v>45207</v>
      </c>
      <c r="C553" s="142" t="s">
        <v>88</v>
      </c>
      <c r="D553" s="142" t="s">
        <v>100</v>
      </c>
      <c r="E553" s="142" t="s">
        <v>84</v>
      </c>
      <c r="F553" s="142">
        <v>1</v>
      </c>
      <c r="G553" s="155">
        <v>16.7</v>
      </c>
      <c r="H553" s="142">
        <v>5158</v>
      </c>
      <c r="I553" s="162"/>
      <c r="M553" s="205">
        <v>12</v>
      </c>
      <c r="N553" s="206">
        <v>45216</v>
      </c>
      <c r="O553" s="205" t="s">
        <v>88</v>
      </c>
      <c r="P553" s="205" t="s">
        <v>93</v>
      </c>
      <c r="Q553" s="205" t="s">
        <v>84</v>
      </c>
      <c r="R553" s="205">
        <v>1</v>
      </c>
      <c r="S553" s="151">
        <v>12.5</v>
      </c>
      <c r="T553" s="205">
        <v>5251</v>
      </c>
    </row>
    <row r="554" spans="1:20" x14ac:dyDescent="0.25">
      <c r="A554" s="142">
        <v>149</v>
      </c>
      <c r="B554" s="143">
        <v>45207</v>
      </c>
      <c r="C554" s="142" t="s">
        <v>88</v>
      </c>
      <c r="D554" s="142" t="s">
        <v>100</v>
      </c>
      <c r="E554" s="142" t="s">
        <v>84</v>
      </c>
      <c r="F554" s="142">
        <v>1</v>
      </c>
      <c r="G554" s="155">
        <v>17.100000000000001</v>
      </c>
      <c r="H554" s="142">
        <v>5121</v>
      </c>
      <c r="I554" s="162"/>
      <c r="M554" s="205">
        <v>13</v>
      </c>
      <c r="N554" s="206">
        <v>45217</v>
      </c>
      <c r="O554" s="205" t="s">
        <v>85</v>
      </c>
      <c r="P554" s="205" t="s">
        <v>97</v>
      </c>
      <c r="Q554" s="205" t="s">
        <v>84</v>
      </c>
      <c r="R554" s="205">
        <v>1</v>
      </c>
      <c r="S554" s="151">
        <v>15.3</v>
      </c>
      <c r="T554" s="205">
        <v>5240</v>
      </c>
    </row>
    <row r="555" spans="1:20" x14ac:dyDescent="0.25">
      <c r="A555" s="142">
        <v>150</v>
      </c>
      <c r="B555" s="143">
        <v>45207</v>
      </c>
      <c r="C555" s="142" t="s">
        <v>88</v>
      </c>
      <c r="D555" s="142" t="s">
        <v>100</v>
      </c>
      <c r="E555" s="142" t="s">
        <v>84</v>
      </c>
      <c r="F555" s="142">
        <v>1</v>
      </c>
      <c r="G555" s="155">
        <v>17.100000000000001</v>
      </c>
      <c r="H555" s="142">
        <v>5165</v>
      </c>
      <c r="I555" s="162"/>
      <c r="M555" s="205">
        <v>14</v>
      </c>
      <c r="N555" s="206">
        <v>45217</v>
      </c>
      <c r="O555" s="205" t="s">
        <v>88</v>
      </c>
      <c r="P555" s="205" t="s">
        <v>89</v>
      </c>
      <c r="Q555" s="205" t="s">
        <v>84</v>
      </c>
      <c r="R555" s="205">
        <v>1</v>
      </c>
      <c r="S555" s="151">
        <v>15.8</v>
      </c>
      <c r="T555" s="205">
        <v>5202</v>
      </c>
    </row>
    <row r="556" spans="1:20" x14ac:dyDescent="0.25">
      <c r="A556" s="142">
        <v>151</v>
      </c>
      <c r="B556" s="143">
        <v>45207</v>
      </c>
      <c r="C556" s="142" t="s">
        <v>88</v>
      </c>
      <c r="D556" s="142" t="s">
        <v>101</v>
      </c>
      <c r="E556" s="142" t="s">
        <v>84</v>
      </c>
      <c r="F556" s="142">
        <v>1</v>
      </c>
      <c r="G556" s="155">
        <v>17.5</v>
      </c>
      <c r="H556" s="142">
        <v>5087</v>
      </c>
      <c r="I556" s="162"/>
      <c r="M556" s="205">
        <v>15</v>
      </c>
      <c r="N556" s="206">
        <v>45217</v>
      </c>
      <c r="O556" s="205" t="s">
        <v>88</v>
      </c>
      <c r="P556" s="205" t="s">
        <v>89</v>
      </c>
      <c r="Q556" s="205" t="s">
        <v>84</v>
      </c>
      <c r="R556" s="205">
        <v>1</v>
      </c>
      <c r="S556" s="151">
        <v>16</v>
      </c>
      <c r="T556" s="205">
        <v>5215</v>
      </c>
    </row>
    <row r="557" spans="1:20" x14ac:dyDescent="0.25">
      <c r="A557" s="142">
        <v>152</v>
      </c>
      <c r="B557" s="143">
        <v>45207</v>
      </c>
      <c r="C557" s="142" t="s">
        <v>88</v>
      </c>
      <c r="D557" s="142" t="s">
        <v>101</v>
      </c>
      <c r="E557" s="142" t="s">
        <v>84</v>
      </c>
      <c r="F557" s="142">
        <v>1</v>
      </c>
      <c r="G557" s="155">
        <v>17.899999999999999</v>
      </c>
      <c r="H557" s="142">
        <v>5118</v>
      </c>
      <c r="I557" s="162"/>
      <c r="M557" s="205">
        <v>16</v>
      </c>
      <c r="N557" s="206">
        <v>45217</v>
      </c>
      <c r="O557" s="205" t="s">
        <v>88</v>
      </c>
      <c r="P557" s="205" t="s">
        <v>99</v>
      </c>
      <c r="Q557" s="205" t="s">
        <v>84</v>
      </c>
      <c r="R557" s="205">
        <v>1</v>
      </c>
      <c r="S557" s="151">
        <v>17.5</v>
      </c>
      <c r="T557" s="205">
        <v>5527</v>
      </c>
    </row>
    <row r="558" spans="1:20" x14ac:dyDescent="0.25">
      <c r="A558" s="142">
        <v>153</v>
      </c>
      <c r="B558" s="143">
        <v>45207</v>
      </c>
      <c r="C558" s="142" t="s">
        <v>88</v>
      </c>
      <c r="D558" s="142" t="s">
        <v>101</v>
      </c>
      <c r="E558" s="142" t="s">
        <v>84</v>
      </c>
      <c r="F558" s="142">
        <v>1</v>
      </c>
      <c r="G558" s="155">
        <v>17.600000000000001</v>
      </c>
      <c r="H558" s="142">
        <v>5164</v>
      </c>
      <c r="I558" s="162"/>
      <c r="M558" s="205">
        <v>17</v>
      </c>
      <c r="N558" s="206">
        <v>45217</v>
      </c>
      <c r="O558" s="205" t="s">
        <v>85</v>
      </c>
      <c r="P558" s="205" t="s">
        <v>105</v>
      </c>
      <c r="Q558" s="205" t="s">
        <v>84</v>
      </c>
      <c r="R558" s="205">
        <v>1</v>
      </c>
      <c r="S558" s="151">
        <v>17.7</v>
      </c>
      <c r="T558" s="205">
        <v>5090</v>
      </c>
    </row>
    <row r="559" spans="1:20" x14ac:dyDescent="0.25">
      <c r="A559" s="142">
        <v>154</v>
      </c>
      <c r="B559" s="143">
        <v>45207</v>
      </c>
      <c r="C559" s="142" t="s">
        <v>88</v>
      </c>
      <c r="D559" s="142" t="s">
        <v>102</v>
      </c>
      <c r="E559" s="142" t="s">
        <v>84</v>
      </c>
      <c r="F559" s="142">
        <v>1</v>
      </c>
      <c r="G559" s="155">
        <v>17.899999999999999</v>
      </c>
      <c r="H559" s="142">
        <v>5080</v>
      </c>
      <c r="I559" s="162"/>
      <c r="M559" s="205">
        <v>18</v>
      </c>
      <c r="N559" s="206">
        <v>45217</v>
      </c>
      <c r="O559" s="205" t="s">
        <v>85</v>
      </c>
      <c r="P559" s="205" t="s">
        <v>97</v>
      </c>
      <c r="Q559" s="205" t="s">
        <v>84</v>
      </c>
      <c r="R559" s="205">
        <v>1</v>
      </c>
      <c r="S559" s="151">
        <v>17.5</v>
      </c>
      <c r="T559" s="205">
        <v>5208</v>
      </c>
    </row>
    <row r="560" spans="1:20" x14ac:dyDescent="0.25">
      <c r="A560" s="142">
        <v>155</v>
      </c>
      <c r="B560" s="143">
        <v>45207</v>
      </c>
      <c r="C560" s="142" t="s">
        <v>88</v>
      </c>
      <c r="D560" s="142" t="s">
        <v>89</v>
      </c>
      <c r="E560" s="142" t="s">
        <v>84</v>
      </c>
      <c r="F560" s="142">
        <v>1</v>
      </c>
      <c r="G560" s="155">
        <v>17.7</v>
      </c>
      <c r="H560" s="142">
        <v>5092</v>
      </c>
      <c r="I560" s="162"/>
      <c r="M560" s="205">
        <v>19</v>
      </c>
      <c r="N560" s="206">
        <v>45217</v>
      </c>
      <c r="O560" s="205" t="s">
        <v>85</v>
      </c>
      <c r="P560" s="205" t="s">
        <v>97</v>
      </c>
      <c r="Q560" s="205" t="s">
        <v>84</v>
      </c>
      <c r="R560" s="205">
        <v>1</v>
      </c>
      <c r="S560" s="151">
        <v>14.9</v>
      </c>
      <c r="T560" s="205">
        <v>5203</v>
      </c>
    </row>
    <row r="561" spans="1:20" x14ac:dyDescent="0.25">
      <c r="A561" s="142">
        <v>156</v>
      </c>
      <c r="B561" s="143">
        <v>45207</v>
      </c>
      <c r="C561" s="142" t="s">
        <v>88</v>
      </c>
      <c r="D561" s="142" t="s">
        <v>89</v>
      </c>
      <c r="E561" s="142" t="s">
        <v>84</v>
      </c>
      <c r="F561" s="142">
        <v>1</v>
      </c>
      <c r="G561" s="155">
        <v>16.7</v>
      </c>
      <c r="H561" s="142">
        <v>5049</v>
      </c>
      <c r="I561" s="162"/>
      <c r="M561" s="205">
        <v>20</v>
      </c>
      <c r="N561" s="206">
        <v>45217</v>
      </c>
      <c r="O561" s="205" t="s">
        <v>85</v>
      </c>
      <c r="P561" s="205" t="s">
        <v>90</v>
      </c>
      <c r="Q561" s="205" t="s">
        <v>84</v>
      </c>
      <c r="R561" s="205">
        <v>1</v>
      </c>
      <c r="S561" s="151">
        <v>15.4</v>
      </c>
      <c r="T561" s="205">
        <v>5255</v>
      </c>
    </row>
    <row r="562" spans="1:20" x14ac:dyDescent="0.25">
      <c r="A562" s="142">
        <v>157</v>
      </c>
      <c r="B562" s="143">
        <v>45207</v>
      </c>
      <c r="C562" s="142" t="s">
        <v>85</v>
      </c>
      <c r="D562" s="142" t="s">
        <v>97</v>
      </c>
      <c r="E562" s="142" t="s">
        <v>84</v>
      </c>
      <c r="F562" s="142">
        <v>1</v>
      </c>
      <c r="G562" s="155">
        <v>18.3</v>
      </c>
      <c r="H562" s="142">
        <v>3325</v>
      </c>
      <c r="I562" s="162"/>
      <c r="M562" s="205">
        <v>21</v>
      </c>
      <c r="N562" s="206">
        <v>45217</v>
      </c>
      <c r="O562" s="205" t="s">
        <v>85</v>
      </c>
      <c r="P562" s="205" t="s">
        <v>90</v>
      </c>
      <c r="Q562" s="205" t="s">
        <v>84</v>
      </c>
      <c r="R562" s="205">
        <v>1</v>
      </c>
      <c r="S562" s="151">
        <v>14.8</v>
      </c>
      <c r="T562" s="205">
        <v>5493</v>
      </c>
    </row>
    <row r="563" spans="1:20" x14ac:dyDescent="0.25">
      <c r="A563" s="142">
        <v>158</v>
      </c>
      <c r="B563" s="143">
        <v>45207</v>
      </c>
      <c r="C563" s="142" t="s">
        <v>85</v>
      </c>
      <c r="D563" s="142" t="s">
        <v>97</v>
      </c>
      <c r="E563" s="142" t="s">
        <v>84</v>
      </c>
      <c r="F563" s="142">
        <v>1</v>
      </c>
      <c r="G563" s="155">
        <v>16.600000000000001</v>
      </c>
      <c r="H563" s="142">
        <v>3333</v>
      </c>
      <c r="I563" s="162"/>
      <c r="M563" s="205">
        <v>22</v>
      </c>
      <c r="N563" s="206">
        <v>45217</v>
      </c>
      <c r="O563" s="205" t="s">
        <v>88</v>
      </c>
      <c r="P563" s="205" t="s">
        <v>99</v>
      </c>
      <c r="Q563" s="205" t="s">
        <v>84</v>
      </c>
      <c r="R563" s="205">
        <v>1</v>
      </c>
      <c r="S563" s="151">
        <v>16.2</v>
      </c>
      <c r="T563" s="205">
        <v>5461</v>
      </c>
    </row>
    <row r="564" spans="1:20" x14ac:dyDescent="0.25">
      <c r="A564" s="142">
        <v>159</v>
      </c>
      <c r="B564" s="143">
        <v>45207</v>
      </c>
      <c r="C564" s="142" t="s">
        <v>85</v>
      </c>
      <c r="D564" s="142" t="s">
        <v>87</v>
      </c>
      <c r="E564" s="142" t="s">
        <v>84</v>
      </c>
      <c r="F564" s="142">
        <v>1</v>
      </c>
      <c r="G564" s="155">
        <v>17.5</v>
      </c>
      <c r="H564" s="142">
        <v>3337</v>
      </c>
      <c r="I564" s="162"/>
      <c r="M564" s="205">
        <v>23</v>
      </c>
      <c r="N564" s="206">
        <v>45217</v>
      </c>
      <c r="O564" s="205" t="s">
        <v>88</v>
      </c>
      <c r="P564" s="205" t="s">
        <v>99</v>
      </c>
      <c r="Q564" s="205" t="s">
        <v>84</v>
      </c>
      <c r="R564" s="205">
        <v>1</v>
      </c>
      <c r="S564" s="151">
        <v>15.3</v>
      </c>
      <c r="T564" s="205">
        <v>5455</v>
      </c>
    </row>
    <row r="565" spans="1:20" x14ac:dyDescent="0.25">
      <c r="A565" s="142">
        <v>160</v>
      </c>
      <c r="B565" s="143">
        <v>45207</v>
      </c>
      <c r="C565" s="142" t="s">
        <v>85</v>
      </c>
      <c r="D565" s="142" t="s">
        <v>87</v>
      </c>
      <c r="E565" s="142" t="s">
        <v>84</v>
      </c>
      <c r="F565" s="142">
        <v>1</v>
      </c>
      <c r="G565" s="155">
        <v>16.899999999999999</v>
      </c>
      <c r="H565" s="142">
        <v>4953</v>
      </c>
      <c r="I565" s="162"/>
      <c r="M565" s="205">
        <v>24</v>
      </c>
      <c r="N565" s="206">
        <v>45217</v>
      </c>
      <c r="O565" s="205" t="s">
        <v>88</v>
      </c>
      <c r="P565" s="205" t="s">
        <v>91</v>
      </c>
      <c r="Q565" s="205" t="s">
        <v>84</v>
      </c>
      <c r="R565" s="205">
        <v>1</v>
      </c>
      <c r="S565" s="151">
        <v>18.399999999999999</v>
      </c>
      <c r="T565" s="205">
        <v>5277</v>
      </c>
    </row>
    <row r="566" spans="1:20" x14ac:dyDescent="0.25">
      <c r="A566" s="142">
        <v>161</v>
      </c>
      <c r="B566" s="143">
        <v>45207</v>
      </c>
      <c r="C566" s="142" t="s">
        <v>85</v>
      </c>
      <c r="D566" s="142" t="s">
        <v>87</v>
      </c>
      <c r="E566" s="142" t="s">
        <v>84</v>
      </c>
      <c r="F566" s="142">
        <v>1</v>
      </c>
      <c r="G566" s="155">
        <v>15.8</v>
      </c>
      <c r="H566" s="142">
        <v>5107</v>
      </c>
      <c r="I566" s="162"/>
      <c r="M566" s="205">
        <v>25</v>
      </c>
      <c r="N566" s="206">
        <v>45217</v>
      </c>
      <c r="O566" s="205" t="s">
        <v>88</v>
      </c>
      <c r="P566" s="205" t="s">
        <v>91</v>
      </c>
      <c r="Q566" s="205" t="s">
        <v>84</v>
      </c>
      <c r="R566" s="205">
        <v>1</v>
      </c>
      <c r="S566" s="151">
        <v>17.8</v>
      </c>
      <c r="T566" s="205">
        <v>5429</v>
      </c>
    </row>
    <row r="567" spans="1:20" x14ac:dyDescent="0.25">
      <c r="A567" s="142">
        <v>162</v>
      </c>
      <c r="B567" s="143">
        <v>45207</v>
      </c>
      <c r="C567" s="142" t="s">
        <v>85</v>
      </c>
      <c r="D567" s="142" t="s">
        <v>87</v>
      </c>
      <c r="E567" s="142" t="s">
        <v>84</v>
      </c>
      <c r="F567" s="142">
        <v>1</v>
      </c>
      <c r="G567" s="155">
        <v>17.5</v>
      </c>
      <c r="H567" s="142">
        <v>5105</v>
      </c>
      <c r="I567" s="162"/>
      <c r="M567" s="205">
        <v>26</v>
      </c>
      <c r="N567" s="206">
        <v>45217</v>
      </c>
      <c r="O567" s="205" t="s">
        <v>88</v>
      </c>
      <c r="P567" s="205" t="s">
        <v>98</v>
      </c>
      <c r="Q567" s="205" t="s">
        <v>84</v>
      </c>
      <c r="R567" s="205">
        <v>1</v>
      </c>
      <c r="S567" s="151">
        <v>16.8</v>
      </c>
      <c r="T567" s="205">
        <v>5286</v>
      </c>
    </row>
    <row r="568" spans="1:20" x14ac:dyDescent="0.25">
      <c r="A568" s="142">
        <v>163</v>
      </c>
      <c r="B568" s="143">
        <v>45207</v>
      </c>
      <c r="C568" s="142" t="s">
        <v>85</v>
      </c>
      <c r="D568" s="142" t="s">
        <v>87</v>
      </c>
      <c r="E568" s="142" t="s">
        <v>84</v>
      </c>
      <c r="F568" s="142">
        <v>1</v>
      </c>
      <c r="G568" s="155">
        <v>17.600000000000001</v>
      </c>
      <c r="H568" s="142">
        <v>5156</v>
      </c>
      <c r="I568" s="162"/>
      <c r="M568" s="205">
        <v>27</v>
      </c>
      <c r="N568" s="206">
        <v>45217</v>
      </c>
      <c r="O568" s="205" t="s">
        <v>88</v>
      </c>
      <c r="P568" s="205" t="s">
        <v>98</v>
      </c>
      <c r="Q568" s="205" t="s">
        <v>84</v>
      </c>
      <c r="R568" s="205">
        <v>1</v>
      </c>
      <c r="S568" s="151">
        <v>19.899999999999999</v>
      </c>
      <c r="T568" s="205">
        <v>5275</v>
      </c>
    </row>
    <row r="569" spans="1:20" x14ac:dyDescent="0.25">
      <c r="A569" s="142">
        <v>164</v>
      </c>
      <c r="B569" s="143">
        <v>45207</v>
      </c>
      <c r="C569" s="142" t="s">
        <v>85</v>
      </c>
      <c r="D569" s="142" t="s">
        <v>87</v>
      </c>
      <c r="E569" s="142" t="s">
        <v>84</v>
      </c>
      <c r="F569" s="142">
        <v>1</v>
      </c>
      <c r="G569" s="155">
        <v>17.5</v>
      </c>
      <c r="H569" s="142">
        <v>5098</v>
      </c>
      <c r="I569" s="162"/>
      <c r="M569" s="205">
        <v>28</v>
      </c>
      <c r="N569" s="206">
        <v>45217</v>
      </c>
      <c r="O569" s="205" t="s">
        <v>85</v>
      </c>
      <c r="P569" s="205" t="s">
        <v>105</v>
      </c>
      <c r="Q569" s="205" t="s">
        <v>84</v>
      </c>
      <c r="R569" s="205">
        <v>1</v>
      </c>
      <c r="S569" s="151">
        <v>16.399999999999999</v>
      </c>
      <c r="T569" s="205">
        <v>5040</v>
      </c>
    </row>
    <row r="570" spans="1:20" x14ac:dyDescent="0.25">
      <c r="A570" s="142">
        <v>165</v>
      </c>
      <c r="B570" s="143">
        <v>45207</v>
      </c>
      <c r="C570" s="142" t="s">
        <v>85</v>
      </c>
      <c r="D570" s="142" t="s">
        <v>96</v>
      </c>
      <c r="E570" s="142" t="s">
        <v>84</v>
      </c>
      <c r="F570" s="142">
        <v>1</v>
      </c>
      <c r="G570" s="155">
        <v>17</v>
      </c>
      <c r="H570" s="142">
        <v>3410</v>
      </c>
      <c r="I570" s="162"/>
      <c r="M570" s="205">
        <v>29</v>
      </c>
      <c r="N570" s="206">
        <v>45217</v>
      </c>
      <c r="O570" s="205" t="s">
        <v>85</v>
      </c>
      <c r="P570" s="205" t="s">
        <v>105</v>
      </c>
      <c r="Q570" s="205" t="s">
        <v>84</v>
      </c>
      <c r="R570" s="205">
        <v>1</v>
      </c>
      <c r="S570" s="151">
        <v>14.8</v>
      </c>
      <c r="T570" s="205">
        <v>5197</v>
      </c>
    </row>
    <row r="571" spans="1:20" x14ac:dyDescent="0.25">
      <c r="A571" s="142">
        <v>166</v>
      </c>
      <c r="B571" s="143">
        <v>45207</v>
      </c>
      <c r="C571" s="142" t="s">
        <v>85</v>
      </c>
      <c r="D571" s="142" t="s">
        <v>96</v>
      </c>
      <c r="E571" s="142" t="s">
        <v>84</v>
      </c>
      <c r="F571" s="142">
        <v>1</v>
      </c>
      <c r="G571" s="155">
        <v>18.100000000000001</v>
      </c>
      <c r="H571" s="142">
        <v>5111</v>
      </c>
      <c r="I571" s="162"/>
      <c r="M571" s="205">
        <v>30</v>
      </c>
      <c r="N571" s="206">
        <v>45217</v>
      </c>
      <c r="O571" s="205" t="s">
        <v>85</v>
      </c>
      <c r="P571" s="205" t="s">
        <v>90</v>
      </c>
      <c r="Q571" s="205" t="s">
        <v>84</v>
      </c>
      <c r="R571" s="205">
        <v>1</v>
      </c>
      <c r="S571" s="151">
        <v>19.8</v>
      </c>
      <c r="T571" s="205">
        <v>5485</v>
      </c>
    </row>
    <row r="572" spans="1:20" x14ac:dyDescent="0.25">
      <c r="A572" s="142">
        <v>167</v>
      </c>
      <c r="B572" s="143">
        <v>45207</v>
      </c>
      <c r="C572" s="142" t="s">
        <v>88</v>
      </c>
      <c r="D572" s="142" t="s">
        <v>91</v>
      </c>
      <c r="E572" s="142" t="s">
        <v>84</v>
      </c>
      <c r="F572" s="142">
        <v>1</v>
      </c>
      <c r="G572" s="163">
        <v>15.4</v>
      </c>
      <c r="H572" s="142">
        <v>3390</v>
      </c>
      <c r="I572" s="162"/>
      <c r="M572" s="205">
        <v>31</v>
      </c>
      <c r="N572" s="206">
        <v>45217</v>
      </c>
      <c r="O572" s="205" t="s">
        <v>85</v>
      </c>
      <c r="P572" s="205" t="s">
        <v>90</v>
      </c>
      <c r="Q572" s="205" t="s">
        <v>84</v>
      </c>
      <c r="R572" s="205">
        <v>1</v>
      </c>
      <c r="S572" s="151">
        <v>15.4</v>
      </c>
      <c r="T572" s="205">
        <v>5244</v>
      </c>
    </row>
    <row r="573" spans="1:20" x14ac:dyDescent="0.25">
      <c r="A573" s="142">
        <v>168</v>
      </c>
      <c r="B573" s="143">
        <v>45207</v>
      </c>
      <c r="C573" s="142" t="s">
        <v>88</v>
      </c>
      <c r="D573" s="142" t="s">
        <v>91</v>
      </c>
      <c r="E573" s="142" t="s">
        <v>84</v>
      </c>
      <c r="F573" s="142">
        <v>1</v>
      </c>
      <c r="G573" s="155">
        <v>10.7</v>
      </c>
      <c r="H573" s="142">
        <v>4830</v>
      </c>
      <c r="I573" s="162"/>
      <c r="M573" s="205">
        <v>32</v>
      </c>
      <c r="N573" s="206">
        <v>45217</v>
      </c>
      <c r="O573" s="205" t="s">
        <v>88</v>
      </c>
      <c r="P573" s="205" t="s">
        <v>89</v>
      </c>
      <c r="Q573" s="205" t="s">
        <v>84</v>
      </c>
      <c r="R573" s="205">
        <v>1</v>
      </c>
      <c r="S573" s="151">
        <v>17.3</v>
      </c>
      <c r="T573" s="205">
        <v>5210</v>
      </c>
    </row>
    <row r="574" spans="1:20" x14ac:dyDescent="0.25">
      <c r="A574" s="142">
        <v>169</v>
      </c>
      <c r="B574" s="143">
        <v>45207</v>
      </c>
      <c r="C574" s="142" t="s">
        <v>85</v>
      </c>
      <c r="D574" s="142" t="s">
        <v>86</v>
      </c>
      <c r="E574" s="142" t="s">
        <v>84</v>
      </c>
      <c r="F574" s="142">
        <v>1</v>
      </c>
      <c r="G574" s="155">
        <v>17.3</v>
      </c>
      <c r="H574" s="142">
        <v>5113</v>
      </c>
      <c r="I574" s="162"/>
      <c r="M574" s="205">
        <v>33</v>
      </c>
      <c r="N574" s="206">
        <v>45217</v>
      </c>
      <c r="O574" s="205" t="s">
        <v>88</v>
      </c>
      <c r="P574" s="205" t="s">
        <v>89</v>
      </c>
      <c r="Q574" s="205" t="s">
        <v>84</v>
      </c>
      <c r="R574" s="205">
        <v>1</v>
      </c>
      <c r="S574" s="151">
        <v>14.4</v>
      </c>
      <c r="T574" s="205">
        <v>5416</v>
      </c>
    </row>
    <row r="575" spans="1:20" x14ac:dyDescent="0.25">
      <c r="A575" s="142">
        <v>170</v>
      </c>
      <c r="B575" s="143">
        <v>45207</v>
      </c>
      <c r="C575" s="142" t="s">
        <v>88</v>
      </c>
      <c r="D575" s="142" t="s">
        <v>98</v>
      </c>
      <c r="E575" s="142" t="s">
        <v>84</v>
      </c>
      <c r="F575" s="142">
        <v>1</v>
      </c>
      <c r="G575" s="155">
        <v>15.3</v>
      </c>
      <c r="H575" s="142">
        <v>5110</v>
      </c>
      <c r="I575" s="162"/>
      <c r="M575" s="205">
        <v>34</v>
      </c>
      <c r="N575" s="206">
        <v>45217</v>
      </c>
      <c r="O575" s="205" t="s">
        <v>88</v>
      </c>
      <c r="P575" s="205" t="s">
        <v>98</v>
      </c>
      <c r="Q575" s="205" t="s">
        <v>84</v>
      </c>
      <c r="R575" s="205">
        <v>1</v>
      </c>
      <c r="S575" s="151">
        <v>18.2</v>
      </c>
      <c r="T575" s="205">
        <v>5551</v>
      </c>
    </row>
    <row r="576" spans="1:20" x14ac:dyDescent="0.25">
      <c r="A576" s="142">
        <v>171</v>
      </c>
      <c r="B576" s="143">
        <v>45207</v>
      </c>
      <c r="C576" s="142" t="s">
        <v>88</v>
      </c>
      <c r="D576" s="142" t="s">
        <v>98</v>
      </c>
      <c r="E576" s="142" t="s">
        <v>84</v>
      </c>
      <c r="F576" s="142">
        <v>1</v>
      </c>
      <c r="G576" s="155">
        <v>17.899999999999999</v>
      </c>
      <c r="H576" s="142">
        <v>5103</v>
      </c>
      <c r="I576" s="162"/>
      <c r="M576" s="205">
        <v>35</v>
      </c>
      <c r="N576" s="206">
        <v>45217</v>
      </c>
      <c r="O576" s="205" t="s">
        <v>88</v>
      </c>
      <c r="P576" s="205" t="s">
        <v>89</v>
      </c>
      <c r="Q576" s="205" t="s">
        <v>84</v>
      </c>
      <c r="R576" s="205">
        <v>1</v>
      </c>
      <c r="S576" s="151">
        <v>17.2</v>
      </c>
      <c r="T576" s="205">
        <v>3500</v>
      </c>
    </row>
    <row r="577" spans="1:20" x14ac:dyDescent="0.25">
      <c r="A577" s="142">
        <v>172</v>
      </c>
      <c r="B577" s="143">
        <v>45207</v>
      </c>
      <c r="C577" s="142" t="s">
        <v>88</v>
      </c>
      <c r="D577" s="142" t="s">
        <v>100</v>
      </c>
      <c r="E577" s="142" t="s">
        <v>84</v>
      </c>
      <c r="F577" s="142">
        <v>1</v>
      </c>
      <c r="G577" s="155">
        <v>17.5</v>
      </c>
      <c r="H577" s="142">
        <v>5147</v>
      </c>
      <c r="I577" s="162"/>
      <c r="M577" s="205">
        <v>36</v>
      </c>
      <c r="N577" s="206">
        <v>45217</v>
      </c>
      <c r="O577" s="205" t="s">
        <v>85</v>
      </c>
      <c r="P577" s="205" t="s">
        <v>97</v>
      </c>
      <c r="Q577" s="205" t="s">
        <v>84</v>
      </c>
      <c r="R577" s="205">
        <v>1</v>
      </c>
      <c r="S577" s="151">
        <v>18.399999999999999</v>
      </c>
      <c r="T577" s="205">
        <v>4893</v>
      </c>
    </row>
    <row r="578" spans="1:20" x14ac:dyDescent="0.25">
      <c r="A578" s="142">
        <v>173</v>
      </c>
      <c r="B578" s="143">
        <v>45207</v>
      </c>
      <c r="C578" s="142" t="s">
        <v>85</v>
      </c>
      <c r="D578" s="142" t="s">
        <v>86</v>
      </c>
      <c r="E578" s="142" t="s">
        <v>84</v>
      </c>
      <c r="F578" s="142">
        <v>1</v>
      </c>
      <c r="G578" s="155">
        <v>17.600000000000001</v>
      </c>
      <c r="H578" s="142">
        <v>5154</v>
      </c>
      <c r="I578" s="162"/>
      <c r="M578" s="205">
        <v>37</v>
      </c>
      <c r="N578" s="206">
        <v>45217</v>
      </c>
      <c r="O578" s="205" t="s">
        <v>85</v>
      </c>
      <c r="P578" s="205" t="s">
        <v>90</v>
      </c>
      <c r="Q578" s="205" t="s">
        <v>84</v>
      </c>
      <c r="R578" s="205">
        <v>1</v>
      </c>
      <c r="S578" s="151">
        <v>18.7</v>
      </c>
      <c r="T578" s="205">
        <v>3109</v>
      </c>
    </row>
    <row r="579" spans="1:20" x14ac:dyDescent="0.25">
      <c r="A579" s="142">
        <v>174</v>
      </c>
      <c r="B579" s="143">
        <v>45207</v>
      </c>
      <c r="C579" s="142" t="s">
        <v>85</v>
      </c>
      <c r="D579" s="142" t="s">
        <v>96</v>
      </c>
      <c r="E579" s="142" t="s">
        <v>84</v>
      </c>
      <c r="F579" s="142">
        <v>1</v>
      </c>
      <c r="G579" s="155">
        <v>16.3</v>
      </c>
      <c r="H579" s="142">
        <v>5099</v>
      </c>
      <c r="I579" s="162"/>
      <c r="M579" s="205">
        <v>38</v>
      </c>
      <c r="N579" s="206">
        <v>45218</v>
      </c>
      <c r="O579" s="205" t="s">
        <v>88</v>
      </c>
      <c r="P579" s="205" t="s">
        <v>106</v>
      </c>
      <c r="Q579" s="205" t="s">
        <v>84</v>
      </c>
      <c r="R579" s="205">
        <v>1</v>
      </c>
      <c r="S579" s="151">
        <v>15.4</v>
      </c>
      <c r="T579" s="205">
        <v>5245</v>
      </c>
    </row>
    <row r="580" spans="1:20" x14ac:dyDescent="0.25">
      <c r="A580" s="142">
        <v>175</v>
      </c>
      <c r="B580" s="143">
        <v>45207</v>
      </c>
      <c r="C580" s="142" t="s">
        <v>85</v>
      </c>
      <c r="D580" s="142" t="s">
        <v>96</v>
      </c>
      <c r="E580" s="142" t="s">
        <v>84</v>
      </c>
      <c r="F580" s="142">
        <v>1</v>
      </c>
      <c r="G580" s="155">
        <v>16</v>
      </c>
      <c r="H580" s="142">
        <v>5159</v>
      </c>
      <c r="I580" s="162"/>
      <c r="M580" s="205">
        <v>39</v>
      </c>
      <c r="N580" s="206">
        <v>45218</v>
      </c>
      <c r="O580" s="205" t="s">
        <v>88</v>
      </c>
      <c r="P580" s="205" t="s">
        <v>106</v>
      </c>
      <c r="Q580" s="205" t="s">
        <v>84</v>
      </c>
      <c r="R580" s="205">
        <v>1</v>
      </c>
      <c r="S580" s="151">
        <v>14.6</v>
      </c>
      <c r="T580" s="205">
        <v>5500</v>
      </c>
    </row>
    <row r="581" spans="1:20" x14ac:dyDescent="0.25">
      <c r="A581" s="142">
        <v>176</v>
      </c>
      <c r="B581" s="143">
        <v>45207</v>
      </c>
      <c r="C581" s="142" t="s">
        <v>85</v>
      </c>
      <c r="D581" s="142" t="s">
        <v>92</v>
      </c>
      <c r="E581" s="142" t="s">
        <v>84</v>
      </c>
      <c r="F581" s="142">
        <v>1</v>
      </c>
      <c r="G581" s="155">
        <v>14.8</v>
      </c>
      <c r="H581" s="142">
        <v>5114</v>
      </c>
      <c r="I581" s="162"/>
      <c r="M581" s="205">
        <v>40</v>
      </c>
      <c r="N581" s="206">
        <v>45218</v>
      </c>
      <c r="O581" s="205" t="s">
        <v>85</v>
      </c>
      <c r="P581" s="205" t="s">
        <v>90</v>
      </c>
      <c r="Q581" s="205" t="s">
        <v>84</v>
      </c>
      <c r="R581" s="205">
        <v>1</v>
      </c>
      <c r="S581" s="151">
        <v>15.1</v>
      </c>
      <c r="T581" s="205">
        <v>5469</v>
      </c>
    </row>
    <row r="582" spans="1:20" x14ac:dyDescent="0.25">
      <c r="A582" s="142">
        <v>177</v>
      </c>
      <c r="B582" s="143">
        <v>45207</v>
      </c>
      <c r="C582" s="142" t="s">
        <v>85</v>
      </c>
      <c r="D582" s="152" t="s">
        <v>92</v>
      </c>
      <c r="E582" s="142" t="s">
        <v>84</v>
      </c>
      <c r="F582" s="142">
        <v>1</v>
      </c>
      <c r="G582" s="155">
        <v>16.3</v>
      </c>
      <c r="H582" s="142">
        <v>5115</v>
      </c>
      <c r="I582" s="162"/>
      <c r="M582" s="205">
        <v>41</v>
      </c>
      <c r="N582" s="206">
        <v>45218</v>
      </c>
      <c r="O582" s="205" t="s">
        <v>88</v>
      </c>
      <c r="P582" s="205" t="s">
        <v>89</v>
      </c>
      <c r="Q582" s="205" t="s">
        <v>84</v>
      </c>
      <c r="R582" s="205">
        <v>1</v>
      </c>
      <c r="S582" s="151">
        <v>14.1</v>
      </c>
      <c r="T582" s="205">
        <v>5495</v>
      </c>
    </row>
    <row r="583" spans="1:20" x14ac:dyDescent="0.25">
      <c r="A583" s="142">
        <v>178</v>
      </c>
      <c r="B583" s="143">
        <v>45207</v>
      </c>
      <c r="C583" s="142" t="s">
        <v>88</v>
      </c>
      <c r="D583" s="142" t="s">
        <v>100</v>
      </c>
      <c r="E583" s="142" t="s">
        <v>84</v>
      </c>
      <c r="F583" s="142">
        <v>1</v>
      </c>
      <c r="G583" s="155">
        <v>18</v>
      </c>
      <c r="H583" s="142">
        <v>5151</v>
      </c>
      <c r="I583" s="162"/>
      <c r="M583" s="205">
        <v>42</v>
      </c>
      <c r="N583" s="206">
        <v>45218</v>
      </c>
      <c r="O583" s="205" t="s">
        <v>88</v>
      </c>
      <c r="P583" s="205" t="s">
        <v>94</v>
      </c>
      <c r="Q583" s="205" t="s">
        <v>84</v>
      </c>
      <c r="R583" s="205">
        <v>1</v>
      </c>
      <c r="S583" s="151">
        <v>14.2</v>
      </c>
      <c r="T583" s="205">
        <v>5482</v>
      </c>
    </row>
    <row r="584" spans="1:20" x14ac:dyDescent="0.25">
      <c r="A584" s="142">
        <v>179</v>
      </c>
      <c r="B584" s="143">
        <v>45207</v>
      </c>
      <c r="C584" s="142" t="s">
        <v>85</v>
      </c>
      <c r="D584" s="142" t="s">
        <v>90</v>
      </c>
      <c r="E584" s="142" t="s">
        <v>84</v>
      </c>
      <c r="F584" s="142">
        <v>1</v>
      </c>
      <c r="G584" s="155">
        <v>16.399999999999999</v>
      </c>
      <c r="H584" s="142">
        <v>5102</v>
      </c>
      <c r="I584" s="162"/>
      <c r="M584" s="205">
        <v>43</v>
      </c>
      <c r="N584" s="206">
        <v>45218</v>
      </c>
      <c r="O584" s="205" t="s">
        <v>85</v>
      </c>
      <c r="P584" s="205" t="s">
        <v>86</v>
      </c>
      <c r="Q584" s="205" t="s">
        <v>84</v>
      </c>
      <c r="R584" s="205">
        <v>1</v>
      </c>
      <c r="S584" s="151">
        <v>16.100000000000001</v>
      </c>
      <c r="T584" s="205">
        <v>5478</v>
      </c>
    </row>
    <row r="585" spans="1:20" x14ac:dyDescent="0.25">
      <c r="A585" s="142">
        <v>180</v>
      </c>
      <c r="B585" s="143">
        <v>45207</v>
      </c>
      <c r="C585" s="142" t="s">
        <v>88</v>
      </c>
      <c r="D585" s="142" t="s">
        <v>93</v>
      </c>
      <c r="E585" s="142" t="s">
        <v>84</v>
      </c>
      <c r="F585" s="142">
        <v>1</v>
      </c>
      <c r="G585" s="163">
        <v>17</v>
      </c>
      <c r="H585" s="142">
        <v>3326</v>
      </c>
      <c r="I585" s="162"/>
      <c r="M585" s="205">
        <v>44</v>
      </c>
      <c r="N585" s="206">
        <v>45218</v>
      </c>
      <c r="O585" s="205" t="s">
        <v>85</v>
      </c>
      <c r="P585" s="205" t="s">
        <v>90</v>
      </c>
      <c r="Q585" s="205" t="s">
        <v>84</v>
      </c>
      <c r="R585" s="205">
        <v>1</v>
      </c>
      <c r="S585" s="151">
        <v>17</v>
      </c>
      <c r="T585" s="205">
        <v>5253</v>
      </c>
    </row>
    <row r="586" spans="1:20" x14ac:dyDescent="0.25">
      <c r="A586" s="142">
        <v>181</v>
      </c>
      <c r="B586" s="143">
        <v>45207</v>
      </c>
      <c r="C586" s="142" t="s">
        <v>85</v>
      </c>
      <c r="D586" s="142" t="s">
        <v>86</v>
      </c>
      <c r="E586" s="142" t="s">
        <v>84</v>
      </c>
      <c r="F586" s="142">
        <v>1</v>
      </c>
      <c r="G586" s="155">
        <v>17.5</v>
      </c>
      <c r="H586" s="142">
        <v>5109</v>
      </c>
      <c r="I586" s="162"/>
      <c r="M586" s="205">
        <v>45</v>
      </c>
      <c r="N586" s="206">
        <v>45218</v>
      </c>
      <c r="O586" s="205" t="s">
        <v>88</v>
      </c>
      <c r="P586" s="205" t="s">
        <v>106</v>
      </c>
      <c r="Q586" s="205" t="s">
        <v>84</v>
      </c>
      <c r="R586" s="205">
        <v>1</v>
      </c>
      <c r="S586" s="151">
        <v>15.8</v>
      </c>
      <c r="T586" s="205">
        <v>5481</v>
      </c>
    </row>
    <row r="587" spans="1:20" x14ac:dyDescent="0.25">
      <c r="A587" s="142">
        <v>182</v>
      </c>
      <c r="B587" s="143">
        <v>45208</v>
      </c>
      <c r="C587" s="142" t="s">
        <v>85</v>
      </c>
      <c r="D587" s="142" t="s">
        <v>90</v>
      </c>
      <c r="E587" s="142" t="s">
        <v>84</v>
      </c>
      <c r="F587" s="142">
        <v>1</v>
      </c>
      <c r="G587" s="163">
        <v>16.600000000000001</v>
      </c>
      <c r="H587" s="142">
        <v>3077</v>
      </c>
      <c r="I587" s="162"/>
      <c r="M587" s="205">
        <v>46</v>
      </c>
      <c r="N587" s="206">
        <v>45218</v>
      </c>
      <c r="O587" s="205" t="s">
        <v>88</v>
      </c>
      <c r="P587" s="205" t="s">
        <v>89</v>
      </c>
      <c r="Q587" s="205" t="s">
        <v>84</v>
      </c>
      <c r="R587" s="205">
        <v>1</v>
      </c>
      <c r="S587" s="165">
        <v>14.6</v>
      </c>
      <c r="T587" s="205">
        <v>5256</v>
      </c>
    </row>
    <row r="588" spans="1:20" x14ac:dyDescent="0.25">
      <c r="A588" s="142">
        <v>183</v>
      </c>
      <c r="B588" s="143">
        <v>45208</v>
      </c>
      <c r="C588" s="142" t="s">
        <v>85</v>
      </c>
      <c r="D588" s="142" t="s">
        <v>96</v>
      </c>
      <c r="E588" s="142" t="s">
        <v>84</v>
      </c>
      <c r="F588" s="142">
        <v>1</v>
      </c>
      <c r="G588" s="163">
        <v>15.5</v>
      </c>
      <c r="H588" s="142">
        <v>4880</v>
      </c>
      <c r="I588" s="162"/>
      <c r="M588" s="205">
        <v>47</v>
      </c>
      <c r="N588" s="206">
        <v>45218</v>
      </c>
      <c r="O588" s="205" t="s">
        <v>88</v>
      </c>
      <c r="P588" s="205" t="s">
        <v>89</v>
      </c>
      <c r="Q588" s="205" t="s">
        <v>84</v>
      </c>
      <c r="R588" s="205">
        <v>1</v>
      </c>
      <c r="S588" s="165">
        <v>15.2</v>
      </c>
      <c r="T588" s="205">
        <v>5254</v>
      </c>
    </row>
    <row r="589" spans="1:20" x14ac:dyDescent="0.25">
      <c r="A589" s="142">
        <v>184</v>
      </c>
      <c r="B589" s="143">
        <v>45208</v>
      </c>
      <c r="C589" s="142" t="s">
        <v>88</v>
      </c>
      <c r="D589" s="142" t="s">
        <v>100</v>
      </c>
      <c r="E589" s="142" t="s">
        <v>84</v>
      </c>
      <c r="F589" s="142">
        <v>1</v>
      </c>
      <c r="G589" s="163">
        <v>17.3</v>
      </c>
      <c r="H589" s="142">
        <v>4931</v>
      </c>
      <c r="I589" s="162"/>
      <c r="M589" s="205">
        <v>48</v>
      </c>
      <c r="N589" s="206">
        <v>45218</v>
      </c>
      <c r="O589" s="205" t="s">
        <v>85</v>
      </c>
      <c r="P589" s="205" t="s">
        <v>92</v>
      </c>
      <c r="Q589" s="205" t="s">
        <v>84</v>
      </c>
      <c r="R589" s="205">
        <v>1</v>
      </c>
      <c r="S589" s="165">
        <v>16</v>
      </c>
      <c r="T589" s="205">
        <v>5472</v>
      </c>
    </row>
    <row r="590" spans="1:20" x14ac:dyDescent="0.25">
      <c r="A590" s="142">
        <v>185</v>
      </c>
      <c r="B590" s="143">
        <v>45208</v>
      </c>
      <c r="C590" s="142" t="s">
        <v>88</v>
      </c>
      <c r="D590" s="142" t="s">
        <v>91</v>
      </c>
      <c r="E590" s="142" t="s">
        <v>84</v>
      </c>
      <c r="F590" s="142">
        <v>1</v>
      </c>
      <c r="G590" s="163">
        <v>15.5</v>
      </c>
      <c r="H590" s="142">
        <v>4990</v>
      </c>
      <c r="I590" s="162"/>
      <c r="M590" s="205">
        <v>49</v>
      </c>
      <c r="N590" s="206">
        <v>45218</v>
      </c>
      <c r="O590" s="205" t="s">
        <v>85</v>
      </c>
      <c r="P590" s="205" t="s">
        <v>105</v>
      </c>
      <c r="Q590" s="205" t="s">
        <v>84</v>
      </c>
      <c r="R590" s="205">
        <v>1</v>
      </c>
      <c r="S590" s="165">
        <v>15.4</v>
      </c>
      <c r="T590" s="205">
        <v>5242</v>
      </c>
    </row>
    <row r="591" spans="1:20" x14ac:dyDescent="0.25">
      <c r="A591" s="142">
        <v>186</v>
      </c>
      <c r="B591" s="143">
        <v>45208</v>
      </c>
      <c r="C591" s="142" t="s">
        <v>88</v>
      </c>
      <c r="D591" s="142" t="s">
        <v>100</v>
      </c>
      <c r="E591" s="142" t="s">
        <v>84</v>
      </c>
      <c r="F591" s="142">
        <v>1</v>
      </c>
      <c r="G591" s="163">
        <v>17.100000000000001</v>
      </c>
      <c r="H591" s="142">
        <v>4872</v>
      </c>
      <c r="I591" s="162"/>
      <c r="M591" s="212">
        <v>50</v>
      </c>
      <c r="N591" s="213">
        <v>45218</v>
      </c>
      <c r="O591" s="212" t="s">
        <v>85</v>
      </c>
      <c r="P591" s="212" t="s">
        <v>105</v>
      </c>
      <c r="Q591" s="212" t="s">
        <v>84</v>
      </c>
      <c r="R591" s="212">
        <v>1</v>
      </c>
      <c r="S591" s="211">
        <v>19.100000000000001</v>
      </c>
      <c r="T591" s="212">
        <v>5136</v>
      </c>
    </row>
    <row r="592" spans="1:20" x14ac:dyDescent="0.25">
      <c r="A592" s="166"/>
      <c r="B592" s="166"/>
      <c r="C592" s="166"/>
      <c r="D592" s="166"/>
      <c r="E592" s="166"/>
      <c r="F592" s="166"/>
      <c r="G592" s="166"/>
      <c r="H592" s="166"/>
      <c r="M592" s="205">
        <v>51</v>
      </c>
      <c r="N592" s="206">
        <v>45218</v>
      </c>
      <c r="O592" s="205" t="s">
        <v>88</v>
      </c>
      <c r="P592" s="205" t="s">
        <v>106</v>
      </c>
      <c r="Q592" s="205" t="s">
        <v>84</v>
      </c>
      <c r="R592" s="205">
        <v>1</v>
      </c>
      <c r="S592" s="165">
        <v>17.399999999999999</v>
      </c>
      <c r="T592" s="205">
        <v>5487</v>
      </c>
    </row>
    <row r="593" spans="1:20" x14ac:dyDescent="0.25">
      <c r="A593" s="166"/>
      <c r="B593" s="166"/>
      <c r="C593" s="166"/>
      <c r="D593" s="166"/>
      <c r="E593" s="166"/>
      <c r="F593" s="166"/>
      <c r="G593" s="166"/>
      <c r="H593" s="166"/>
      <c r="M593" s="212">
        <v>52</v>
      </c>
      <c r="N593" s="213">
        <v>45219</v>
      </c>
      <c r="O593" s="212" t="s">
        <v>85</v>
      </c>
      <c r="P593" s="212" t="s">
        <v>97</v>
      </c>
      <c r="Q593" s="212" t="s">
        <v>84</v>
      </c>
      <c r="R593" s="212">
        <v>1</v>
      </c>
      <c r="S593" s="211">
        <v>17.8</v>
      </c>
      <c r="T593" s="212">
        <v>5451</v>
      </c>
    </row>
    <row r="594" spans="1:20" x14ac:dyDescent="0.25">
      <c r="A594" s="166"/>
      <c r="B594" s="166"/>
      <c r="C594" s="166"/>
      <c r="D594" s="166"/>
      <c r="E594" s="166"/>
      <c r="F594" s="166" t="s">
        <v>164</v>
      </c>
      <c r="G594" s="167">
        <f>SUM(G301:G571)+G573+G574+G575+G576+G577+G578+G579+G580+G581+G583+G586</f>
        <v>4597.100000000004</v>
      </c>
      <c r="H594" s="166"/>
      <c r="M594" s="205">
        <v>53</v>
      </c>
      <c r="N594" s="206">
        <v>45219</v>
      </c>
      <c r="O594" s="205" t="s">
        <v>85</v>
      </c>
      <c r="P594" s="205" t="s">
        <v>97</v>
      </c>
      <c r="Q594" s="205" t="s">
        <v>84</v>
      </c>
      <c r="R594" s="205">
        <v>1</v>
      </c>
      <c r="S594" s="165">
        <v>18</v>
      </c>
      <c r="T594" s="205">
        <v>5496</v>
      </c>
    </row>
    <row r="595" spans="1:20" x14ac:dyDescent="0.25">
      <c r="A595" s="166"/>
      <c r="B595" s="166"/>
      <c r="C595" s="166"/>
      <c r="D595" s="166"/>
      <c r="E595" s="166"/>
      <c r="F595" s="166" t="s">
        <v>165</v>
      </c>
      <c r="G595" s="166">
        <v>4597</v>
      </c>
      <c r="H595" s="166"/>
      <c r="M595" s="205">
        <v>54</v>
      </c>
      <c r="N595" s="206">
        <v>45219</v>
      </c>
      <c r="O595" s="205" t="s">
        <v>85</v>
      </c>
      <c r="P595" s="205" t="s">
        <v>105</v>
      </c>
      <c r="Q595" s="205" t="s">
        <v>84</v>
      </c>
      <c r="R595" s="205">
        <v>1</v>
      </c>
      <c r="S595" s="165">
        <v>17.399999999999999</v>
      </c>
      <c r="T595" s="205">
        <v>5499</v>
      </c>
    </row>
    <row r="596" spans="1:20" x14ac:dyDescent="0.25">
      <c r="A596" s="166"/>
      <c r="B596" s="166"/>
      <c r="C596" s="166"/>
      <c r="D596" s="166"/>
      <c r="E596" s="166"/>
      <c r="F596" s="166"/>
      <c r="G596" s="168">
        <f>G595-G594</f>
        <v>-0.10000000000400178</v>
      </c>
      <c r="H596" s="166"/>
      <c r="M596" s="205">
        <v>55</v>
      </c>
      <c r="N596" s="206">
        <v>45219</v>
      </c>
      <c r="O596" s="205" t="s">
        <v>85</v>
      </c>
      <c r="P596" s="205" t="s">
        <v>105</v>
      </c>
      <c r="Q596" s="205" t="s">
        <v>84</v>
      </c>
      <c r="R596" s="205">
        <v>1</v>
      </c>
      <c r="S596" s="165">
        <v>16.600000000000001</v>
      </c>
      <c r="T596" s="205">
        <v>5476</v>
      </c>
    </row>
    <row r="597" spans="1:20" x14ac:dyDescent="0.25">
      <c r="M597" s="205">
        <v>56</v>
      </c>
      <c r="N597" s="206">
        <v>45219</v>
      </c>
      <c r="O597" s="205" t="s">
        <v>85</v>
      </c>
      <c r="P597" s="205" t="s">
        <v>105</v>
      </c>
      <c r="Q597" s="205" t="s">
        <v>84</v>
      </c>
      <c r="R597" s="205">
        <v>1</v>
      </c>
      <c r="S597" s="165">
        <v>16.7</v>
      </c>
      <c r="T597" s="205">
        <v>5479</v>
      </c>
    </row>
    <row r="598" spans="1:20" x14ac:dyDescent="0.25">
      <c r="M598" s="205">
        <v>57</v>
      </c>
      <c r="N598" s="206">
        <v>45219</v>
      </c>
      <c r="O598" s="205" t="s">
        <v>85</v>
      </c>
      <c r="P598" s="205" t="s">
        <v>105</v>
      </c>
      <c r="Q598" s="205" t="s">
        <v>84</v>
      </c>
      <c r="R598" s="205">
        <v>1</v>
      </c>
      <c r="S598" s="151">
        <v>16.5</v>
      </c>
      <c r="T598" s="205">
        <v>5270</v>
      </c>
    </row>
    <row r="599" spans="1:20" x14ac:dyDescent="0.25">
      <c r="M599" s="205">
        <v>58</v>
      </c>
      <c r="N599" s="206">
        <v>45219</v>
      </c>
      <c r="O599" s="205" t="s">
        <v>85</v>
      </c>
      <c r="P599" s="205" t="s">
        <v>105</v>
      </c>
      <c r="Q599" s="205" t="s">
        <v>84</v>
      </c>
      <c r="R599" s="205">
        <v>1</v>
      </c>
      <c r="S599" s="151">
        <v>17</v>
      </c>
      <c r="T599" s="205">
        <v>5497</v>
      </c>
    </row>
    <row r="600" spans="1:20" x14ac:dyDescent="0.25">
      <c r="M600" s="205">
        <v>59</v>
      </c>
      <c r="N600" s="206">
        <v>45219</v>
      </c>
      <c r="O600" s="205" t="s">
        <v>85</v>
      </c>
      <c r="P600" s="205" t="s">
        <v>92</v>
      </c>
      <c r="Q600" s="205" t="s">
        <v>84</v>
      </c>
      <c r="R600" s="205">
        <v>1</v>
      </c>
      <c r="S600" s="151">
        <v>15</v>
      </c>
      <c r="T600" s="205">
        <v>5264</v>
      </c>
    </row>
    <row r="601" spans="1:20" x14ac:dyDescent="0.25">
      <c r="M601" s="205">
        <v>60</v>
      </c>
      <c r="N601" s="206">
        <v>45219</v>
      </c>
      <c r="O601" s="205" t="s">
        <v>88</v>
      </c>
      <c r="P601" s="205" t="s">
        <v>106</v>
      </c>
      <c r="Q601" s="205" t="s">
        <v>84</v>
      </c>
      <c r="R601" s="205">
        <v>1</v>
      </c>
      <c r="S601" s="151">
        <v>16.399999999999999</v>
      </c>
      <c r="T601" s="205">
        <v>5483</v>
      </c>
    </row>
    <row r="602" spans="1:20" x14ac:dyDescent="0.25">
      <c r="M602" s="205">
        <v>61</v>
      </c>
      <c r="N602" s="206">
        <v>45219</v>
      </c>
      <c r="O602" s="205" t="s">
        <v>88</v>
      </c>
      <c r="P602" s="205" t="s">
        <v>89</v>
      </c>
      <c r="Q602" s="205" t="s">
        <v>84</v>
      </c>
      <c r="R602" s="205">
        <v>1</v>
      </c>
      <c r="S602" s="151">
        <v>16.100000000000001</v>
      </c>
      <c r="T602" s="205">
        <v>5492</v>
      </c>
    </row>
    <row r="603" spans="1:20" x14ac:dyDescent="0.25">
      <c r="M603" s="205">
        <v>62</v>
      </c>
      <c r="N603" s="206">
        <v>45219</v>
      </c>
      <c r="O603" s="205" t="s">
        <v>88</v>
      </c>
      <c r="P603" s="205" t="s">
        <v>99</v>
      </c>
      <c r="Q603" s="205" t="s">
        <v>84</v>
      </c>
      <c r="R603" s="205">
        <v>1</v>
      </c>
      <c r="S603" s="151">
        <v>15.1</v>
      </c>
      <c r="T603" s="205">
        <v>5465</v>
      </c>
    </row>
    <row r="604" spans="1:20" x14ac:dyDescent="0.25">
      <c r="M604" s="205">
        <v>63</v>
      </c>
      <c r="N604" s="206">
        <v>45219</v>
      </c>
      <c r="O604" s="205" t="s">
        <v>88</v>
      </c>
      <c r="P604" s="205" t="s">
        <v>99</v>
      </c>
      <c r="Q604" s="205" t="s">
        <v>84</v>
      </c>
      <c r="R604" s="205">
        <v>1</v>
      </c>
      <c r="S604" s="151">
        <v>12.7</v>
      </c>
      <c r="T604" s="205">
        <v>5263</v>
      </c>
    </row>
    <row r="605" spans="1:20" x14ac:dyDescent="0.25">
      <c r="M605" s="205">
        <v>64</v>
      </c>
      <c r="N605" s="206">
        <v>45219</v>
      </c>
      <c r="O605" s="205" t="s">
        <v>88</v>
      </c>
      <c r="P605" s="205" t="s">
        <v>106</v>
      </c>
      <c r="Q605" s="205" t="s">
        <v>84</v>
      </c>
      <c r="R605" s="205">
        <v>1</v>
      </c>
      <c r="S605" s="151">
        <v>13.7</v>
      </c>
      <c r="T605" s="205">
        <v>5470</v>
      </c>
    </row>
    <row r="606" spans="1:20" x14ac:dyDescent="0.25">
      <c r="M606" s="205">
        <v>65</v>
      </c>
      <c r="N606" s="206">
        <v>45219</v>
      </c>
      <c r="O606" s="205" t="s">
        <v>88</v>
      </c>
      <c r="P606" s="205" t="s">
        <v>106</v>
      </c>
      <c r="Q606" s="205" t="s">
        <v>84</v>
      </c>
      <c r="R606" s="205">
        <v>1</v>
      </c>
      <c r="S606" s="151">
        <v>16.100000000000001</v>
      </c>
      <c r="T606" s="205">
        <v>5471</v>
      </c>
    </row>
    <row r="607" spans="1:20" x14ac:dyDescent="0.25">
      <c r="M607" s="205">
        <v>66</v>
      </c>
      <c r="N607" s="206">
        <v>45219</v>
      </c>
      <c r="O607" s="205" t="s">
        <v>85</v>
      </c>
      <c r="P607" s="205" t="s">
        <v>97</v>
      </c>
      <c r="Q607" s="205" t="s">
        <v>84</v>
      </c>
      <c r="R607" s="205">
        <v>1</v>
      </c>
      <c r="S607" s="151">
        <v>15.9</v>
      </c>
      <c r="T607" s="205">
        <v>5491</v>
      </c>
    </row>
    <row r="608" spans="1:20" x14ac:dyDescent="0.25">
      <c r="M608" s="205">
        <v>67</v>
      </c>
      <c r="N608" s="206">
        <v>45219</v>
      </c>
      <c r="O608" s="205" t="s">
        <v>85</v>
      </c>
      <c r="P608" s="205" t="s">
        <v>97</v>
      </c>
      <c r="Q608" s="205" t="s">
        <v>84</v>
      </c>
      <c r="R608" s="205">
        <v>1</v>
      </c>
      <c r="S608" s="151">
        <v>17</v>
      </c>
      <c r="T608" s="205">
        <v>5473</v>
      </c>
    </row>
    <row r="609" spans="13:22" x14ac:dyDescent="0.25">
      <c r="M609" s="205">
        <v>68</v>
      </c>
      <c r="N609" s="206">
        <v>45219</v>
      </c>
      <c r="O609" s="205" t="s">
        <v>88</v>
      </c>
      <c r="P609" s="205" t="s">
        <v>94</v>
      </c>
      <c r="Q609" s="205" t="s">
        <v>84</v>
      </c>
      <c r="R609" s="205">
        <v>1</v>
      </c>
      <c r="S609" s="151">
        <v>13.4</v>
      </c>
      <c r="T609" s="205">
        <v>5269</v>
      </c>
    </row>
    <row r="610" spans="13:22" x14ac:dyDescent="0.25">
      <c r="M610" s="205">
        <v>69</v>
      </c>
      <c r="N610" s="206">
        <v>45219</v>
      </c>
      <c r="O610" s="205" t="s">
        <v>88</v>
      </c>
      <c r="P610" s="205" t="s">
        <v>89</v>
      </c>
      <c r="Q610" s="205" t="s">
        <v>84</v>
      </c>
      <c r="R610" s="205">
        <v>1</v>
      </c>
      <c r="S610" s="151">
        <v>14.8</v>
      </c>
      <c r="T610" s="205">
        <v>5486</v>
      </c>
    </row>
    <row r="611" spans="13:22" x14ac:dyDescent="0.25">
      <c r="M611" s="205">
        <v>70</v>
      </c>
      <c r="N611" s="206">
        <v>45219</v>
      </c>
      <c r="O611" s="205" t="s">
        <v>88</v>
      </c>
      <c r="P611" s="205" t="s">
        <v>106</v>
      </c>
      <c r="Q611" s="205" t="s">
        <v>84</v>
      </c>
      <c r="R611" s="205">
        <v>1</v>
      </c>
      <c r="S611" s="151">
        <v>12.2</v>
      </c>
      <c r="T611" s="205">
        <v>5490</v>
      </c>
    </row>
    <row r="612" spans="13:22" x14ac:dyDescent="0.25">
      <c r="M612" s="205">
        <v>71</v>
      </c>
      <c r="N612" s="206">
        <v>45219</v>
      </c>
      <c r="O612" s="205" t="s">
        <v>88</v>
      </c>
      <c r="P612" s="205" t="s">
        <v>89</v>
      </c>
      <c r="Q612" s="205" t="s">
        <v>84</v>
      </c>
      <c r="R612" s="205">
        <v>1</v>
      </c>
      <c r="S612" s="151">
        <v>13.2</v>
      </c>
      <c r="T612" s="205">
        <v>5466</v>
      </c>
      <c r="V612" s="150">
        <f>V73-V75</f>
        <v>2925.9999999999991</v>
      </c>
    </row>
    <row r="613" spans="13:22" x14ac:dyDescent="0.25">
      <c r="M613" s="212">
        <v>72</v>
      </c>
      <c r="N613" s="213">
        <v>45219</v>
      </c>
      <c r="O613" s="212" t="s">
        <v>88</v>
      </c>
      <c r="P613" s="212" t="s">
        <v>94</v>
      </c>
      <c r="Q613" s="212" t="s">
        <v>84</v>
      </c>
      <c r="R613" s="212">
        <v>1</v>
      </c>
      <c r="S613" s="210">
        <v>8.4</v>
      </c>
      <c r="T613" s="212">
        <v>5426</v>
      </c>
    </row>
    <row r="614" spans="13:22" x14ac:dyDescent="0.25">
      <c r="M614" s="212">
        <v>73</v>
      </c>
      <c r="N614" s="213">
        <v>45220</v>
      </c>
      <c r="O614" s="212" t="s">
        <v>85</v>
      </c>
      <c r="P614" s="212" t="s">
        <v>97</v>
      </c>
      <c r="Q614" s="212" t="s">
        <v>84</v>
      </c>
      <c r="R614" s="212">
        <v>1</v>
      </c>
      <c r="S614" s="210">
        <v>16.2</v>
      </c>
      <c r="T614" s="212">
        <v>5434</v>
      </c>
    </row>
    <row r="615" spans="13:22" x14ac:dyDescent="0.25">
      <c r="M615" s="212">
        <v>74</v>
      </c>
      <c r="N615" s="213">
        <v>45220</v>
      </c>
      <c r="O615" s="212" t="s">
        <v>85</v>
      </c>
      <c r="P615" s="212" t="s">
        <v>97</v>
      </c>
      <c r="Q615" s="212" t="s">
        <v>84</v>
      </c>
      <c r="R615" s="212">
        <v>1</v>
      </c>
      <c r="S615" s="210">
        <v>17.2</v>
      </c>
      <c r="T615" s="212">
        <v>5533</v>
      </c>
    </row>
    <row r="616" spans="13:22" x14ac:dyDescent="0.25">
      <c r="M616" s="212">
        <v>75</v>
      </c>
      <c r="N616" s="213">
        <v>45220</v>
      </c>
      <c r="O616" s="212" t="s">
        <v>85</v>
      </c>
      <c r="P616" s="212" t="s">
        <v>97</v>
      </c>
      <c r="Q616" s="212" t="s">
        <v>84</v>
      </c>
      <c r="R616" s="212">
        <v>1</v>
      </c>
      <c r="S616" s="210">
        <v>16.399999999999999</v>
      </c>
      <c r="T616" s="212">
        <v>5508</v>
      </c>
    </row>
    <row r="617" spans="13:22" x14ac:dyDescent="0.25">
      <c r="M617" s="212">
        <v>76</v>
      </c>
      <c r="N617" s="213">
        <v>45220</v>
      </c>
      <c r="O617" s="212" t="s">
        <v>88</v>
      </c>
      <c r="P617" s="212" t="s">
        <v>94</v>
      </c>
      <c r="Q617" s="212" t="s">
        <v>84</v>
      </c>
      <c r="R617" s="212">
        <v>1</v>
      </c>
      <c r="S617" s="210">
        <v>16.8</v>
      </c>
      <c r="T617" s="212">
        <v>5436</v>
      </c>
    </row>
    <row r="618" spans="13:22" x14ac:dyDescent="0.25">
      <c r="M618" s="212">
        <v>77</v>
      </c>
      <c r="N618" s="213">
        <v>45220</v>
      </c>
      <c r="O618" s="212" t="s">
        <v>88</v>
      </c>
      <c r="P618" s="212" t="s">
        <v>94</v>
      </c>
      <c r="Q618" s="212" t="s">
        <v>84</v>
      </c>
      <c r="R618" s="212">
        <v>1</v>
      </c>
      <c r="S618" s="210">
        <v>16.2</v>
      </c>
      <c r="T618" s="212">
        <v>5272</v>
      </c>
    </row>
    <row r="619" spans="13:22" x14ac:dyDescent="0.25">
      <c r="M619" s="212">
        <v>78</v>
      </c>
      <c r="N619" s="213">
        <v>45220</v>
      </c>
      <c r="O619" s="212" t="s">
        <v>88</v>
      </c>
      <c r="P619" s="212" t="s">
        <v>94</v>
      </c>
      <c r="Q619" s="212" t="s">
        <v>84</v>
      </c>
      <c r="R619" s="212">
        <v>1</v>
      </c>
      <c r="S619" s="210">
        <v>15.2</v>
      </c>
      <c r="T619" s="212">
        <v>5439</v>
      </c>
    </row>
    <row r="620" spans="13:22" x14ac:dyDescent="0.25">
      <c r="M620" s="212">
        <v>79</v>
      </c>
      <c r="N620" s="213">
        <v>45220</v>
      </c>
      <c r="O620" s="212" t="s">
        <v>88</v>
      </c>
      <c r="P620" s="212" t="s">
        <v>89</v>
      </c>
      <c r="Q620" s="212" t="s">
        <v>84</v>
      </c>
      <c r="R620" s="212">
        <v>1</v>
      </c>
      <c r="S620" s="210">
        <v>15.7</v>
      </c>
      <c r="T620" s="212">
        <v>5268</v>
      </c>
    </row>
    <row r="621" spans="13:22" x14ac:dyDescent="0.25">
      <c r="M621" s="212">
        <v>80</v>
      </c>
      <c r="N621" s="213">
        <v>45220</v>
      </c>
      <c r="O621" s="212" t="s">
        <v>88</v>
      </c>
      <c r="P621" s="212" t="s">
        <v>89</v>
      </c>
      <c r="Q621" s="212" t="s">
        <v>84</v>
      </c>
      <c r="R621" s="212">
        <v>1</v>
      </c>
      <c r="S621" s="210">
        <v>16.600000000000001</v>
      </c>
      <c r="T621" s="212">
        <v>5274</v>
      </c>
    </row>
    <row r="622" spans="13:22" x14ac:dyDescent="0.25">
      <c r="M622" s="212">
        <v>81</v>
      </c>
      <c r="N622" s="213">
        <v>45220</v>
      </c>
      <c r="O622" s="212" t="s">
        <v>85</v>
      </c>
      <c r="P622" s="212" t="s">
        <v>105</v>
      </c>
      <c r="Q622" s="212" t="s">
        <v>84</v>
      </c>
      <c r="R622" s="212">
        <v>1</v>
      </c>
      <c r="S622" s="210">
        <v>16.600000000000001</v>
      </c>
      <c r="T622" s="212">
        <v>5273</v>
      </c>
    </row>
    <row r="623" spans="13:22" x14ac:dyDescent="0.25">
      <c r="M623" s="212">
        <v>82</v>
      </c>
      <c r="N623" s="213">
        <v>45220</v>
      </c>
      <c r="O623" s="212" t="s">
        <v>88</v>
      </c>
      <c r="P623" s="212" t="s">
        <v>91</v>
      </c>
      <c r="Q623" s="212" t="s">
        <v>84</v>
      </c>
      <c r="R623" s="212">
        <v>1</v>
      </c>
      <c r="S623" s="210">
        <v>20.6</v>
      </c>
      <c r="T623" s="212">
        <v>5422</v>
      </c>
    </row>
    <row r="624" spans="13:22" x14ac:dyDescent="0.25">
      <c r="M624" s="212">
        <v>83</v>
      </c>
      <c r="N624" s="213">
        <v>45220</v>
      </c>
      <c r="O624" s="212" t="s">
        <v>88</v>
      </c>
      <c r="P624" s="212" t="s">
        <v>93</v>
      </c>
      <c r="Q624" s="212" t="s">
        <v>84</v>
      </c>
      <c r="R624" s="212">
        <v>1</v>
      </c>
      <c r="S624" s="210">
        <v>15.3</v>
      </c>
      <c r="T624" s="212">
        <v>5266</v>
      </c>
    </row>
    <row r="625" spans="13:20" x14ac:dyDescent="0.25">
      <c r="M625" s="212">
        <v>84</v>
      </c>
      <c r="N625" s="213">
        <v>45220</v>
      </c>
      <c r="O625" s="212" t="s">
        <v>88</v>
      </c>
      <c r="P625" s="212" t="s">
        <v>91</v>
      </c>
      <c r="Q625" s="212" t="s">
        <v>84</v>
      </c>
      <c r="R625" s="212">
        <v>1</v>
      </c>
      <c r="S625" s="210">
        <v>16.899999999999999</v>
      </c>
      <c r="T625" s="212">
        <v>5458</v>
      </c>
    </row>
    <row r="626" spans="13:20" x14ac:dyDescent="0.25">
      <c r="M626" s="212">
        <v>85</v>
      </c>
      <c r="N626" s="213">
        <v>45220</v>
      </c>
      <c r="O626" s="212" t="s">
        <v>88</v>
      </c>
      <c r="P626" s="212" t="s">
        <v>98</v>
      </c>
      <c r="Q626" s="212" t="s">
        <v>84</v>
      </c>
      <c r="R626" s="212">
        <v>1</v>
      </c>
      <c r="S626" s="210">
        <v>16.5</v>
      </c>
      <c r="T626" s="212">
        <v>5441</v>
      </c>
    </row>
    <row r="627" spans="13:20" x14ac:dyDescent="0.25">
      <c r="M627" s="212">
        <v>86</v>
      </c>
      <c r="N627" s="213">
        <v>45220</v>
      </c>
      <c r="O627" s="212" t="s">
        <v>85</v>
      </c>
      <c r="P627" s="212" t="s">
        <v>90</v>
      </c>
      <c r="Q627" s="212" t="s">
        <v>84</v>
      </c>
      <c r="R627" s="212">
        <v>1</v>
      </c>
      <c r="S627" s="210">
        <v>16.5</v>
      </c>
      <c r="T627" s="212">
        <v>5415</v>
      </c>
    </row>
    <row r="628" spans="13:20" x14ac:dyDescent="0.25">
      <c r="M628" s="212">
        <v>87</v>
      </c>
      <c r="N628" s="213">
        <v>45220</v>
      </c>
      <c r="O628" s="212" t="s">
        <v>88</v>
      </c>
      <c r="P628" s="212" t="s">
        <v>106</v>
      </c>
      <c r="Q628" s="212" t="s">
        <v>84</v>
      </c>
      <c r="R628" s="212">
        <v>1</v>
      </c>
      <c r="S628" s="210">
        <v>17.8</v>
      </c>
      <c r="T628" s="212">
        <v>5464</v>
      </c>
    </row>
    <row r="629" spans="13:20" x14ac:dyDescent="0.25">
      <c r="M629" s="212">
        <v>88</v>
      </c>
      <c r="N629" s="213">
        <v>45220</v>
      </c>
      <c r="O629" s="212" t="s">
        <v>88</v>
      </c>
      <c r="P629" s="212" t="s">
        <v>106</v>
      </c>
      <c r="Q629" s="212" t="s">
        <v>84</v>
      </c>
      <c r="R629" s="212">
        <v>1</v>
      </c>
      <c r="S629" s="210">
        <v>16.100000000000001</v>
      </c>
      <c r="T629" s="212">
        <v>3063</v>
      </c>
    </row>
    <row r="630" spans="13:20" x14ac:dyDescent="0.25">
      <c r="M630" s="212">
        <v>89</v>
      </c>
      <c r="N630" s="213">
        <v>45220</v>
      </c>
      <c r="O630" s="212" t="s">
        <v>88</v>
      </c>
      <c r="P630" s="212" t="s">
        <v>106</v>
      </c>
      <c r="Q630" s="212" t="s">
        <v>84</v>
      </c>
      <c r="R630" s="212">
        <v>1</v>
      </c>
      <c r="S630" s="210">
        <v>17.2</v>
      </c>
      <c r="T630" s="212">
        <v>5445</v>
      </c>
    </row>
    <row r="631" spans="13:20" x14ac:dyDescent="0.25">
      <c r="M631" s="212">
        <v>90</v>
      </c>
      <c r="N631" s="213">
        <v>45220</v>
      </c>
      <c r="O631" s="212" t="s">
        <v>85</v>
      </c>
      <c r="P631" s="212" t="s">
        <v>105</v>
      </c>
      <c r="Q631" s="212" t="s">
        <v>84</v>
      </c>
      <c r="R631" s="212">
        <v>1</v>
      </c>
      <c r="S631" s="210">
        <v>15.9</v>
      </c>
      <c r="T631" s="212">
        <v>5453</v>
      </c>
    </row>
    <row r="632" spans="13:20" x14ac:dyDescent="0.25">
      <c r="M632" s="212">
        <v>91</v>
      </c>
      <c r="N632" s="213">
        <v>45220</v>
      </c>
      <c r="O632" s="212" t="s">
        <v>85</v>
      </c>
      <c r="P632" s="212" t="s">
        <v>92</v>
      </c>
      <c r="Q632" s="212" t="s">
        <v>84</v>
      </c>
      <c r="R632" s="212">
        <v>1</v>
      </c>
      <c r="S632" s="210">
        <v>15.8</v>
      </c>
      <c r="T632" s="212">
        <v>5322</v>
      </c>
    </row>
    <row r="633" spans="13:20" x14ac:dyDescent="0.25">
      <c r="M633" s="212">
        <v>1</v>
      </c>
      <c r="N633" s="213">
        <v>45218</v>
      </c>
      <c r="O633" s="212" t="s">
        <v>88</v>
      </c>
      <c r="P633" s="212" t="s">
        <v>104</v>
      </c>
      <c r="Q633" s="212" t="s">
        <v>84</v>
      </c>
      <c r="R633" s="212">
        <v>1</v>
      </c>
      <c r="S633" s="210">
        <v>14.6</v>
      </c>
      <c r="T633" s="212">
        <v>5340</v>
      </c>
    </row>
    <row r="634" spans="13:20" x14ac:dyDescent="0.25">
      <c r="M634" s="212">
        <v>2</v>
      </c>
      <c r="N634" s="213">
        <v>45218</v>
      </c>
      <c r="O634" s="212" t="s">
        <v>88</v>
      </c>
      <c r="P634" s="212" t="s">
        <v>104</v>
      </c>
      <c r="Q634" s="212" t="s">
        <v>84</v>
      </c>
      <c r="R634" s="212">
        <v>1</v>
      </c>
      <c r="S634" s="210">
        <v>17.399999999999999</v>
      </c>
      <c r="T634" s="212">
        <v>5351</v>
      </c>
    </row>
    <row r="635" spans="13:20" x14ac:dyDescent="0.25">
      <c r="M635" s="212">
        <v>3</v>
      </c>
      <c r="N635" s="213">
        <v>45218</v>
      </c>
      <c r="O635" s="212" t="s">
        <v>88</v>
      </c>
      <c r="P635" s="212" t="s">
        <v>104</v>
      </c>
      <c r="Q635" s="212" t="s">
        <v>84</v>
      </c>
      <c r="R635" s="212">
        <v>1</v>
      </c>
      <c r="S635" s="210">
        <v>14.2</v>
      </c>
      <c r="T635" s="212">
        <v>5145</v>
      </c>
    </row>
    <row r="636" spans="13:20" x14ac:dyDescent="0.25">
      <c r="M636" s="212">
        <v>4</v>
      </c>
      <c r="N636" s="213">
        <v>45218</v>
      </c>
      <c r="O636" s="212" t="s">
        <v>88</v>
      </c>
      <c r="P636" s="212" t="s">
        <v>104</v>
      </c>
      <c r="Q636" s="212" t="s">
        <v>84</v>
      </c>
      <c r="R636" s="212">
        <v>1</v>
      </c>
      <c r="S636" s="210">
        <v>13.8</v>
      </c>
      <c r="T636" s="212">
        <v>5386</v>
      </c>
    </row>
    <row r="637" spans="13:20" x14ac:dyDescent="0.25">
      <c r="M637" s="212">
        <v>5</v>
      </c>
      <c r="N637" s="213">
        <v>45225</v>
      </c>
      <c r="O637" s="212" t="s">
        <v>85</v>
      </c>
      <c r="P637" s="212" t="s">
        <v>87</v>
      </c>
      <c r="Q637" s="212" t="s">
        <v>84</v>
      </c>
      <c r="R637" s="212">
        <v>1</v>
      </c>
      <c r="S637" s="210">
        <v>11.4</v>
      </c>
      <c r="T637" s="212">
        <v>5375</v>
      </c>
    </row>
    <row r="638" spans="13:20" x14ac:dyDescent="0.25">
      <c r="M638" s="212">
        <v>6</v>
      </c>
      <c r="N638" s="213">
        <v>45225</v>
      </c>
      <c r="O638" s="212" t="s">
        <v>85</v>
      </c>
      <c r="P638" s="212" t="s">
        <v>107</v>
      </c>
      <c r="Q638" s="212" t="s">
        <v>84</v>
      </c>
      <c r="R638" s="212">
        <v>1</v>
      </c>
      <c r="S638" s="210">
        <v>10.4</v>
      </c>
      <c r="T638" s="212">
        <v>5303</v>
      </c>
    </row>
    <row r="639" spans="13:20" x14ac:dyDescent="0.25">
      <c r="M639" s="212">
        <v>7</v>
      </c>
      <c r="N639" s="213">
        <v>45225</v>
      </c>
      <c r="O639" s="212" t="s">
        <v>88</v>
      </c>
      <c r="P639" s="212" t="s">
        <v>93</v>
      </c>
      <c r="Q639" s="212" t="s">
        <v>84</v>
      </c>
      <c r="R639" s="212">
        <v>1</v>
      </c>
      <c r="S639" s="210">
        <v>15.7</v>
      </c>
      <c r="T639" s="212">
        <v>5294</v>
      </c>
    </row>
    <row r="640" spans="13:20" x14ac:dyDescent="0.25">
      <c r="M640" s="212">
        <v>8</v>
      </c>
      <c r="N640" s="213">
        <v>45225</v>
      </c>
      <c r="O640" s="212" t="s">
        <v>88</v>
      </c>
      <c r="P640" s="212" t="s">
        <v>91</v>
      </c>
      <c r="Q640" s="212" t="s">
        <v>84</v>
      </c>
      <c r="R640" s="212">
        <v>1</v>
      </c>
      <c r="S640" s="210">
        <v>15.2</v>
      </c>
      <c r="T640" s="212">
        <v>5142</v>
      </c>
    </row>
    <row r="641" spans="13:20" x14ac:dyDescent="0.25">
      <c r="M641" s="212">
        <v>9</v>
      </c>
      <c r="N641" s="213">
        <v>45225</v>
      </c>
      <c r="O641" s="212" t="s">
        <v>88</v>
      </c>
      <c r="P641" s="212" t="s">
        <v>91</v>
      </c>
      <c r="Q641" s="212" t="s">
        <v>84</v>
      </c>
      <c r="R641" s="212">
        <v>1</v>
      </c>
      <c r="S641" s="210">
        <v>15.9</v>
      </c>
      <c r="T641" s="212">
        <v>5323</v>
      </c>
    </row>
    <row r="642" spans="13:20" x14ac:dyDescent="0.25">
      <c r="M642" s="212">
        <v>10</v>
      </c>
      <c r="N642" s="213">
        <v>45225</v>
      </c>
      <c r="O642" s="212" t="s">
        <v>88</v>
      </c>
      <c r="P642" s="212" t="s">
        <v>106</v>
      </c>
      <c r="Q642" s="212" t="s">
        <v>84</v>
      </c>
      <c r="R642" s="212">
        <v>1</v>
      </c>
      <c r="S642" s="210">
        <v>14.2</v>
      </c>
      <c r="T642" s="212">
        <v>5280</v>
      </c>
    </row>
    <row r="643" spans="13:20" x14ac:dyDescent="0.25">
      <c r="M643" s="212">
        <v>11</v>
      </c>
      <c r="N643" s="213">
        <v>45225</v>
      </c>
      <c r="O643" s="212" t="s">
        <v>88</v>
      </c>
      <c r="P643" s="212" t="s">
        <v>91</v>
      </c>
      <c r="Q643" s="212" t="s">
        <v>84</v>
      </c>
      <c r="R643" s="212">
        <v>1</v>
      </c>
      <c r="S643" s="210">
        <v>15</v>
      </c>
      <c r="T643" s="212">
        <v>5302</v>
      </c>
    </row>
    <row r="644" spans="13:20" x14ac:dyDescent="0.25">
      <c r="M644" s="212">
        <v>12</v>
      </c>
      <c r="N644" s="213">
        <v>45225</v>
      </c>
      <c r="O644" s="212" t="s">
        <v>88</v>
      </c>
      <c r="P644" s="212" t="s">
        <v>91</v>
      </c>
      <c r="Q644" s="212" t="s">
        <v>84</v>
      </c>
      <c r="R644" s="212">
        <v>1</v>
      </c>
      <c r="S644" s="210">
        <v>15.2</v>
      </c>
      <c r="T644" s="212">
        <v>5281</v>
      </c>
    </row>
    <row r="645" spans="13:20" x14ac:dyDescent="0.25">
      <c r="M645" s="212">
        <v>13</v>
      </c>
      <c r="N645" s="213">
        <v>45225</v>
      </c>
      <c r="O645" s="212" t="s">
        <v>88</v>
      </c>
      <c r="P645" s="212" t="s">
        <v>91</v>
      </c>
      <c r="Q645" s="212" t="s">
        <v>84</v>
      </c>
      <c r="R645" s="212">
        <v>1</v>
      </c>
      <c r="S645" s="210">
        <v>16.100000000000001</v>
      </c>
      <c r="T645" s="212">
        <v>5291</v>
      </c>
    </row>
    <row r="646" spans="13:20" x14ac:dyDescent="0.25">
      <c r="M646" s="212">
        <v>14</v>
      </c>
      <c r="N646" s="213">
        <v>45225</v>
      </c>
      <c r="O646" s="212" t="s">
        <v>88</v>
      </c>
      <c r="P646" s="212" t="s">
        <v>91</v>
      </c>
      <c r="Q646" s="212" t="s">
        <v>84</v>
      </c>
      <c r="R646" s="212">
        <v>1</v>
      </c>
      <c r="S646" s="210">
        <v>16.2</v>
      </c>
      <c r="T646" s="212">
        <v>5329</v>
      </c>
    </row>
    <row r="647" spans="13:20" x14ac:dyDescent="0.25">
      <c r="M647" s="212">
        <v>15</v>
      </c>
      <c r="N647" s="213">
        <v>45225</v>
      </c>
      <c r="O647" s="212" t="s">
        <v>85</v>
      </c>
      <c r="P647" s="212" t="s">
        <v>92</v>
      </c>
      <c r="Q647" s="212" t="s">
        <v>84</v>
      </c>
      <c r="R647" s="212">
        <v>1</v>
      </c>
      <c r="S647" s="210">
        <v>15.7</v>
      </c>
      <c r="T647" s="212">
        <v>5284</v>
      </c>
    </row>
    <row r="648" spans="13:20" x14ac:dyDescent="0.25">
      <c r="M648" s="212">
        <v>16</v>
      </c>
      <c r="N648" s="213">
        <v>45225</v>
      </c>
      <c r="O648" s="212" t="s">
        <v>85</v>
      </c>
      <c r="P648" s="212" t="s">
        <v>87</v>
      </c>
      <c r="Q648" s="212" t="s">
        <v>84</v>
      </c>
      <c r="R648" s="212">
        <v>1</v>
      </c>
      <c r="S648" s="210">
        <v>17.7</v>
      </c>
      <c r="T648" s="212">
        <v>5304</v>
      </c>
    </row>
    <row r="649" spans="13:20" x14ac:dyDescent="0.25">
      <c r="M649" s="212">
        <v>17</v>
      </c>
      <c r="N649" s="213">
        <v>45225</v>
      </c>
      <c r="O649" s="212" t="s">
        <v>88</v>
      </c>
      <c r="P649" s="212" t="s">
        <v>108</v>
      </c>
      <c r="Q649" s="212" t="s">
        <v>84</v>
      </c>
      <c r="R649" s="212">
        <v>1</v>
      </c>
      <c r="S649" s="210">
        <v>15.3</v>
      </c>
      <c r="T649" s="212">
        <v>5278</v>
      </c>
    </row>
    <row r="650" spans="13:20" x14ac:dyDescent="0.25">
      <c r="M650" s="198">
        <v>18</v>
      </c>
      <c r="N650" s="199">
        <v>45225</v>
      </c>
      <c r="O650" s="198" t="s">
        <v>85</v>
      </c>
      <c r="P650" s="198" t="s">
        <v>97</v>
      </c>
      <c r="Q650" s="198" t="s">
        <v>84</v>
      </c>
      <c r="R650" s="198">
        <v>1</v>
      </c>
      <c r="S650" s="200">
        <v>13.5</v>
      </c>
      <c r="T650" s="198">
        <v>5306</v>
      </c>
    </row>
    <row r="651" spans="13:20" x14ac:dyDescent="0.25">
      <c r="M651" s="212">
        <v>19</v>
      </c>
      <c r="N651" s="213">
        <v>45225</v>
      </c>
      <c r="O651" s="212" t="s">
        <v>85</v>
      </c>
      <c r="P651" s="212" t="s">
        <v>90</v>
      </c>
      <c r="Q651" s="212" t="s">
        <v>84</v>
      </c>
      <c r="R651" s="212">
        <v>1</v>
      </c>
      <c r="S651" s="210">
        <v>15</v>
      </c>
      <c r="T651" s="212">
        <v>3080</v>
      </c>
    </row>
    <row r="652" spans="13:20" x14ac:dyDescent="0.25">
      <c r="M652" s="212">
        <v>20</v>
      </c>
      <c r="N652" s="213">
        <v>45225</v>
      </c>
      <c r="O652" s="212" t="s">
        <v>85</v>
      </c>
      <c r="P652" s="212" t="s">
        <v>90</v>
      </c>
      <c r="Q652" s="212" t="s">
        <v>84</v>
      </c>
      <c r="R652" s="212">
        <v>1</v>
      </c>
      <c r="S652" s="210">
        <v>15</v>
      </c>
      <c r="T652" s="212">
        <v>4928</v>
      </c>
    </row>
    <row r="653" spans="13:20" x14ac:dyDescent="0.25">
      <c r="M653" s="212">
        <v>21</v>
      </c>
      <c r="N653" s="213">
        <v>45225</v>
      </c>
      <c r="O653" s="212" t="s">
        <v>85</v>
      </c>
      <c r="P653" s="212" t="s">
        <v>96</v>
      </c>
      <c r="Q653" s="212" t="s">
        <v>84</v>
      </c>
      <c r="R653" s="212">
        <v>1</v>
      </c>
      <c r="S653" s="210">
        <v>13.3</v>
      </c>
      <c r="T653" s="212">
        <v>5328</v>
      </c>
    </row>
    <row r="654" spans="13:20" x14ac:dyDescent="0.25">
      <c r="M654" s="212">
        <v>22</v>
      </c>
      <c r="N654" s="213">
        <v>45225</v>
      </c>
      <c r="O654" s="212" t="s">
        <v>85</v>
      </c>
      <c r="P654" s="212" t="s">
        <v>97</v>
      </c>
      <c r="Q654" s="212" t="s">
        <v>84</v>
      </c>
      <c r="R654" s="212">
        <v>1</v>
      </c>
      <c r="S654" s="210">
        <v>10.1</v>
      </c>
      <c r="T654" s="212">
        <v>5442</v>
      </c>
    </row>
    <row r="655" spans="13:20" x14ac:dyDescent="0.25">
      <c r="M655" s="212">
        <v>23</v>
      </c>
      <c r="N655" s="213">
        <v>45226</v>
      </c>
      <c r="O655" s="212" t="s">
        <v>88</v>
      </c>
      <c r="P655" s="212" t="s">
        <v>89</v>
      </c>
      <c r="Q655" s="212" t="s">
        <v>84</v>
      </c>
      <c r="R655" s="212">
        <v>1</v>
      </c>
      <c r="S655" s="210">
        <v>17.100000000000001</v>
      </c>
      <c r="T655" s="212">
        <v>5363</v>
      </c>
    </row>
    <row r="656" spans="13:20" x14ac:dyDescent="0.25">
      <c r="M656" s="212">
        <v>24</v>
      </c>
      <c r="N656" s="213">
        <v>45226</v>
      </c>
      <c r="O656" s="212" t="s">
        <v>88</v>
      </c>
      <c r="P656" s="212" t="s">
        <v>93</v>
      </c>
      <c r="Q656" s="212" t="s">
        <v>84</v>
      </c>
      <c r="R656" s="212">
        <v>1</v>
      </c>
      <c r="S656" s="210">
        <v>16.100000000000001</v>
      </c>
      <c r="T656" s="212">
        <v>3092</v>
      </c>
    </row>
    <row r="657" spans="13:20" x14ac:dyDescent="0.25">
      <c r="M657" s="212">
        <v>25</v>
      </c>
      <c r="N657" s="213">
        <v>45226</v>
      </c>
      <c r="O657" s="212" t="s">
        <v>88</v>
      </c>
      <c r="P657" s="212" t="s">
        <v>94</v>
      </c>
      <c r="Q657" s="212" t="s">
        <v>84</v>
      </c>
      <c r="R657" s="212">
        <v>1</v>
      </c>
      <c r="S657" s="210">
        <v>16</v>
      </c>
      <c r="T657" s="212">
        <v>3058</v>
      </c>
    </row>
    <row r="658" spans="13:20" x14ac:dyDescent="0.25">
      <c r="M658" s="212">
        <v>26</v>
      </c>
      <c r="N658" s="213">
        <v>45226</v>
      </c>
      <c r="O658" s="212" t="s">
        <v>88</v>
      </c>
      <c r="P658" s="212" t="s">
        <v>94</v>
      </c>
      <c r="Q658" s="212" t="s">
        <v>84</v>
      </c>
      <c r="R658" s="212">
        <v>1</v>
      </c>
      <c r="S658" s="210">
        <v>17.100000000000001</v>
      </c>
      <c r="T658" s="212">
        <v>4898</v>
      </c>
    </row>
    <row r="659" spans="13:20" x14ac:dyDescent="0.25">
      <c r="M659" s="212">
        <v>27</v>
      </c>
      <c r="N659" s="213">
        <v>45226</v>
      </c>
      <c r="O659" s="212" t="s">
        <v>88</v>
      </c>
      <c r="P659" s="212" t="s">
        <v>91</v>
      </c>
      <c r="Q659" s="212" t="s">
        <v>84</v>
      </c>
      <c r="R659" s="212">
        <v>1</v>
      </c>
      <c r="S659" s="210">
        <v>14.9</v>
      </c>
      <c r="T659" s="212">
        <v>5407</v>
      </c>
    </row>
    <row r="660" spans="13:20" x14ac:dyDescent="0.25">
      <c r="M660" s="212">
        <v>28</v>
      </c>
      <c r="N660" s="213">
        <v>45226</v>
      </c>
      <c r="O660" s="212" t="s">
        <v>88</v>
      </c>
      <c r="P660" s="212" t="s">
        <v>89</v>
      </c>
      <c r="Q660" s="212" t="s">
        <v>84</v>
      </c>
      <c r="R660" s="212">
        <v>1</v>
      </c>
      <c r="S660" s="210">
        <v>16.3</v>
      </c>
      <c r="T660" s="212">
        <v>5523</v>
      </c>
    </row>
    <row r="661" spans="13:20" x14ac:dyDescent="0.25">
      <c r="M661" s="212">
        <v>29</v>
      </c>
      <c r="N661" s="213">
        <v>45226</v>
      </c>
      <c r="O661" s="212" t="s">
        <v>88</v>
      </c>
      <c r="P661" s="212" t="s">
        <v>89</v>
      </c>
      <c r="Q661" s="212" t="s">
        <v>84</v>
      </c>
      <c r="R661" s="212">
        <v>1</v>
      </c>
      <c r="S661" s="210">
        <v>15.7</v>
      </c>
      <c r="T661" s="212">
        <v>5336</v>
      </c>
    </row>
    <row r="662" spans="13:20" x14ac:dyDescent="0.25">
      <c r="M662" s="212">
        <v>30</v>
      </c>
      <c r="N662" s="213">
        <v>45226</v>
      </c>
      <c r="O662" s="212" t="s">
        <v>88</v>
      </c>
      <c r="P662" s="212" t="s">
        <v>94</v>
      </c>
      <c r="Q662" s="212" t="s">
        <v>84</v>
      </c>
      <c r="R662" s="212">
        <v>1</v>
      </c>
      <c r="S662" s="210">
        <v>16.2</v>
      </c>
      <c r="T662" s="212">
        <v>5344</v>
      </c>
    </row>
    <row r="663" spans="13:20" x14ac:dyDescent="0.25">
      <c r="M663" s="212">
        <v>31</v>
      </c>
      <c r="N663" s="213">
        <v>45226</v>
      </c>
      <c r="O663" s="212" t="s">
        <v>85</v>
      </c>
      <c r="P663" s="212" t="s">
        <v>96</v>
      </c>
      <c r="Q663" s="212" t="s">
        <v>84</v>
      </c>
      <c r="R663" s="212">
        <v>1</v>
      </c>
      <c r="S663" s="210">
        <v>15.5</v>
      </c>
      <c r="T663" s="212">
        <v>5341</v>
      </c>
    </row>
    <row r="664" spans="13:20" x14ac:dyDescent="0.25">
      <c r="M664" s="212">
        <v>32</v>
      </c>
      <c r="N664" s="213">
        <v>45226</v>
      </c>
      <c r="O664" s="212" t="s">
        <v>85</v>
      </c>
      <c r="P664" s="212" t="s">
        <v>97</v>
      </c>
      <c r="Q664" s="212" t="s">
        <v>84</v>
      </c>
      <c r="R664" s="212">
        <v>1</v>
      </c>
      <c r="S664" s="210">
        <v>11.6</v>
      </c>
      <c r="T664" s="212">
        <v>5309</v>
      </c>
    </row>
    <row r="665" spans="13:20" x14ac:dyDescent="0.25">
      <c r="M665" s="212">
        <v>33</v>
      </c>
      <c r="N665" s="213">
        <v>45226</v>
      </c>
      <c r="O665" s="212" t="s">
        <v>85</v>
      </c>
      <c r="P665" s="212" t="s">
        <v>97</v>
      </c>
      <c r="Q665" s="212" t="s">
        <v>84</v>
      </c>
      <c r="R665" s="212">
        <v>1</v>
      </c>
      <c r="S665" s="210">
        <v>16.3</v>
      </c>
      <c r="T665" s="212">
        <v>5338</v>
      </c>
    </row>
    <row r="666" spans="13:20" x14ac:dyDescent="0.25">
      <c r="M666" s="212">
        <v>34</v>
      </c>
      <c r="N666" s="213">
        <v>45226</v>
      </c>
      <c r="O666" s="212" t="s">
        <v>85</v>
      </c>
      <c r="P666" s="212" t="s">
        <v>97</v>
      </c>
      <c r="Q666" s="212" t="s">
        <v>84</v>
      </c>
      <c r="R666" s="212">
        <v>1</v>
      </c>
      <c r="S666" s="210">
        <v>16.3</v>
      </c>
      <c r="T666" s="212">
        <v>5364</v>
      </c>
    </row>
    <row r="667" spans="13:20" x14ac:dyDescent="0.25">
      <c r="M667" s="212">
        <v>35</v>
      </c>
      <c r="N667" s="213">
        <v>45226</v>
      </c>
      <c r="O667" s="212" t="s">
        <v>88</v>
      </c>
      <c r="P667" s="212" t="s">
        <v>108</v>
      </c>
      <c r="Q667" s="212" t="s">
        <v>84</v>
      </c>
      <c r="R667" s="212">
        <v>1</v>
      </c>
      <c r="S667" s="210">
        <v>16.7</v>
      </c>
      <c r="T667" s="212">
        <v>5332</v>
      </c>
    </row>
    <row r="668" spans="13:20" x14ac:dyDescent="0.25">
      <c r="M668" s="212">
        <v>36</v>
      </c>
      <c r="N668" s="213">
        <v>45226</v>
      </c>
      <c r="O668" s="212" t="s">
        <v>88</v>
      </c>
      <c r="P668" s="212" t="s">
        <v>94</v>
      </c>
      <c r="Q668" s="212" t="s">
        <v>84</v>
      </c>
      <c r="R668" s="212">
        <v>1</v>
      </c>
      <c r="S668" s="210">
        <v>17.600000000000001</v>
      </c>
      <c r="T668" s="212">
        <v>5345</v>
      </c>
    </row>
    <row r="669" spans="13:20" x14ac:dyDescent="0.25">
      <c r="M669" s="212">
        <v>37</v>
      </c>
      <c r="N669" s="213">
        <v>45226</v>
      </c>
      <c r="O669" s="212" t="s">
        <v>85</v>
      </c>
      <c r="P669" s="212" t="s">
        <v>96</v>
      </c>
      <c r="Q669" s="212" t="s">
        <v>84</v>
      </c>
      <c r="R669" s="212">
        <v>1</v>
      </c>
      <c r="S669" s="210">
        <v>17.2</v>
      </c>
      <c r="T669" s="212">
        <v>5365</v>
      </c>
    </row>
    <row r="670" spans="13:20" x14ac:dyDescent="0.25">
      <c r="M670" s="212">
        <v>38</v>
      </c>
      <c r="N670" s="213">
        <v>45226</v>
      </c>
      <c r="O670" s="212" t="s">
        <v>85</v>
      </c>
      <c r="P670" s="212" t="s">
        <v>92</v>
      </c>
      <c r="Q670" s="212" t="s">
        <v>84</v>
      </c>
      <c r="R670" s="212">
        <v>1</v>
      </c>
      <c r="S670" s="210">
        <v>16.399999999999999</v>
      </c>
      <c r="T670" s="212">
        <v>5352</v>
      </c>
    </row>
    <row r="671" spans="13:20" x14ac:dyDescent="0.25">
      <c r="M671" s="212">
        <v>39</v>
      </c>
      <c r="N671" s="213">
        <v>45226</v>
      </c>
      <c r="O671" s="212" t="s">
        <v>85</v>
      </c>
      <c r="P671" s="212" t="s">
        <v>92</v>
      </c>
      <c r="Q671" s="212" t="s">
        <v>84</v>
      </c>
      <c r="R671" s="212">
        <v>1</v>
      </c>
      <c r="S671" s="210">
        <v>16.2</v>
      </c>
      <c r="T671" s="212">
        <v>5293</v>
      </c>
    </row>
    <row r="672" spans="13:20" x14ac:dyDescent="0.25">
      <c r="M672" s="212">
        <v>40</v>
      </c>
      <c r="N672" s="213">
        <v>45226</v>
      </c>
      <c r="O672" s="212" t="s">
        <v>88</v>
      </c>
      <c r="P672" s="212" t="s">
        <v>91</v>
      </c>
      <c r="Q672" s="212" t="s">
        <v>84</v>
      </c>
      <c r="R672" s="212">
        <v>1</v>
      </c>
      <c r="S672" s="210">
        <v>17.899999999999999</v>
      </c>
      <c r="T672" s="212">
        <v>5331</v>
      </c>
    </row>
    <row r="673" spans="13:21" x14ac:dyDescent="0.25">
      <c r="M673" s="198">
        <v>41</v>
      </c>
      <c r="N673" s="199">
        <v>45226</v>
      </c>
      <c r="O673" s="198" t="s">
        <v>88</v>
      </c>
      <c r="P673" s="198" t="s">
        <v>91</v>
      </c>
      <c r="Q673" s="198" t="s">
        <v>84</v>
      </c>
      <c r="R673" s="198">
        <v>1</v>
      </c>
      <c r="S673" s="200">
        <v>15.6</v>
      </c>
      <c r="T673" s="198">
        <v>5357</v>
      </c>
      <c r="U673" s="141">
        <v>29.1</v>
      </c>
    </row>
    <row r="674" spans="13:21" x14ac:dyDescent="0.25">
      <c r="M674" s="212">
        <v>42</v>
      </c>
      <c r="N674" s="213">
        <v>45226</v>
      </c>
      <c r="O674" s="212" t="s">
        <v>88</v>
      </c>
      <c r="P674" s="212" t="s">
        <v>91</v>
      </c>
      <c r="Q674" s="212" t="s">
        <v>84</v>
      </c>
      <c r="R674" s="212">
        <v>1</v>
      </c>
      <c r="S674" s="210">
        <v>14.6</v>
      </c>
      <c r="T674" s="212">
        <v>5326</v>
      </c>
    </row>
    <row r="675" spans="13:21" x14ac:dyDescent="0.25">
      <c r="M675" s="216">
        <v>43</v>
      </c>
      <c r="N675" s="217">
        <v>45226</v>
      </c>
      <c r="O675" s="216" t="s">
        <v>85</v>
      </c>
      <c r="P675" s="216" t="s">
        <v>92</v>
      </c>
      <c r="Q675" s="216" t="s">
        <v>84</v>
      </c>
      <c r="R675" s="216">
        <v>1</v>
      </c>
      <c r="S675" s="215">
        <v>17.8</v>
      </c>
      <c r="T675" s="216">
        <v>5444</v>
      </c>
    </row>
    <row r="676" spans="13:21" x14ac:dyDescent="0.25">
      <c r="M676" s="216">
        <v>44</v>
      </c>
      <c r="N676" s="217">
        <v>45226</v>
      </c>
      <c r="O676" s="216" t="s">
        <v>88</v>
      </c>
      <c r="P676" s="216" t="s">
        <v>106</v>
      </c>
      <c r="Q676" s="216" t="s">
        <v>84</v>
      </c>
      <c r="R676" s="216">
        <v>1</v>
      </c>
      <c r="S676" s="215">
        <v>12.8</v>
      </c>
      <c r="T676" s="216">
        <v>5290</v>
      </c>
    </row>
    <row r="677" spans="13:21" x14ac:dyDescent="0.25">
      <c r="M677" s="216">
        <v>45</v>
      </c>
      <c r="N677" s="217">
        <v>45226</v>
      </c>
      <c r="O677" s="216" t="s">
        <v>88</v>
      </c>
      <c r="P677" s="216" t="s">
        <v>106</v>
      </c>
      <c r="Q677" s="216" t="s">
        <v>84</v>
      </c>
      <c r="R677" s="216">
        <v>1</v>
      </c>
      <c r="S677" s="215">
        <v>15.7</v>
      </c>
      <c r="T677" s="216">
        <v>5356</v>
      </c>
    </row>
    <row r="678" spans="13:21" x14ac:dyDescent="0.25">
      <c r="M678" s="216">
        <v>46</v>
      </c>
      <c r="N678" s="217">
        <v>45226</v>
      </c>
      <c r="O678" s="216" t="s">
        <v>88</v>
      </c>
      <c r="P678" s="216" t="s">
        <v>100</v>
      </c>
      <c r="Q678" s="216" t="s">
        <v>84</v>
      </c>
      <c r="R678" s="216">
        <v>1</v>
      </c>
      <c r="S678" s="215">
        <v>13.6</v>
      </c>
      <c r="T678" s="216">
        <v>5337</v>
      </c>
    </row>
    <row r="679" spans="13:21" x14ac:dyDescent="0.25">
      <c r="M679" s="216">
        <v>47</v>
      </c>
      <c r="N679" s="217">
        <v>45226</v>
      </c>
      <c r="O679" s="216" t="s">
        <v>85</v>
      </c>
      <c r="P679" s="216" t="s">
        <v>90</v>
      </c>
      <c r="Q679" s="216" t="s">
        <v>84</v>
      </c>
      <c r="R679" s="216">
        <v>1</v>
      </c>
      <c r="S679" s="215">
        <v>15.5</v>
      </c>
      <c r="T679" s="216">
        <v>5335</v>
      </c>
    </row>
    <row r="680" spans="13:21" x14ac:dyDescent="0.25">
      <c r="M680" s="212">
        <v>48</v>
      </c>
      <c r="N680" s="213">
        <v>45226</v>
      </c>
      <c r="O680" s="212" t="s">
        <v>88</v>
      </c>
      <c r="P680" s="212" t="s">
        <v>93</v>
      </c>
      <c r="Q680" s="212" t="s">
        <v>84</v>
      </c>
      <c r="R680" s="212">
        <v>1</v>
      </c>
      <c r="S680" s="210">
        <v>16.2</v>
      </c>
      <c r="T680" s="212">
        <v>5327</v>
      </c>
    </row>
    <row r="681" spans="13:21" x14ac:dyDescent="0.25">
      <c r="M681" s="216">
        <v>49</v>
      </c>
      <c r="N681" s="217">
        <v>45226</v>
      </c>
      <c r="O681" s="216" t="s">
        <v>88</v>
      </c>
      <c r="P681" s="216" t="s">
        <v>108</v>
      </c>
      <c r="Q681" s="216" t="s">
        <v>84</v>
      </c>
      <c r="R681" s="216">
        <v>1</v>
      </c>
      <c r="S681" s="215">
        <v>15.7</v>
      </c>
      <c r="T681" s="216">
        <v>5354</v>
      </c>
    </row>
    <row r="682" spans="13:21" x14ac:dyDescent="0.25">
      <c r="M682" s="216">
        <v>50</v>
      </c>
      <c r="N682" s="217">
        <v>45226</v>
      </c>
      <c r="O682" s="216" t="s">
        <v>88</v>
      </c>
      <c r="P682" s="216" t="s">
        <v>108</v>
      </c>
      <c r="Q682" s="216" t="s">
        <v>84</v>
      </c>
      <c r="R682" s="216">
        <v>1</v>
      </c>
      <c r="S682" s="215">
        <v>15.9</v>
      </c>
      <c r="T682" s="216">
        <v>5359</v>
      </c>
    </row>
    <row r="683" spans="13:21" x14ac:dyDescent="0.25">
      <c r="M683" s="216">
        <v>51</v>
      </c>
      <c r="N683" s="217">
        <v>45226</v>
      </c>
      <c r="O683" s="216" t="s">
        <v>85</v>
      </c>
      <c r="P683" s="216" t="s">
        <v>107</v>
      </c>
      <c r="Q683" s="216" t="s">
        <v>84</v>
      </c>
      <c r="R683" s="216">
        <v>1</v>
      </c>
      <c r="S683" s="215">
        <v>10.4</v>
      </c>
      <c r="T683" s="216">
        <v>5366</v>
      </c>
    </row>
    <row r="684" spans="13:21" x14ac:dyDescent="0.25">
      <c r="M684" s="216">
        <v>52</v>
      </c>
      <c r="N684" s="217">
        <v>45227</v>
      </c>
      <c r="O684" s="216" t="s">
        <v>85</v>
      </c>
      <c r="P684" s="216" t="s">
        <v>86</v>
      </c>
      <c r="Q684" s="216" t="s">
        <v>84</v>
      </c>
      <c r="R684" s="216">
        <v>1</v>
      </c>
      <c r="S684" s="215">
        <v>17.3</v>
      </c>
      <c r="T684" s="216">
        <v>5382</v>
      </c>
    </row>
    <row r="685" spans="13:21" x14ac:dyDescent="0.25">
      <c r="M685" s="216">
        <v>53</v>
      </c>
      <c r="N685" s="217">
        <v>45227</v>
      </c>
      <c r="O685" s="216" t="s">
        <v>85</v>
      </c>
      <c r="P685" s="216" t="s">
        <v>86</v>
      </c>
      <c r="Q685" s="216" t="s">
        <v>84</v>
      </c>
      <c r="R685" s="216">
        <v>1</v>
      </c>
      <c r="S685" s="215">
        <v>19.899999999999999</v>
      </c>
      <c r="T685" s="216">
        <v>5505</v>
      </c>
    </row>
    <row r="686" spans="13:21" x14ac:dyDescent="0.25">
      <c r="M686" s="212">
        <v>54</v>
      </c>
      <c r="N686" s="213">
        <v>45227</v>
      </c>
      <c r="O686" s="212" t="s">
        <v>85</v>
      </c>
      <c r="P686" s="212" t="s">
        <v>107</v>
      </c>
      <c r="Q686" s="212" t="s">
        <v>84</v>
      </c>
      <c r="R686" s="212">
        <v>1</v>
      </c>
      <c r="S686" s="210">
        <v>10.9</v>
      </c>
      <c r="T686" s="212">
        <v>5371</v>
      </c>
    </row>
    <row r="687" spans="13:21" x14ac:dyDescent="0.25">
      <c r="M687" s="216">
        <v>55</v>
      </c>
      <c r="N687" s="217">
        <v>45227</v>
      </c>
      <c r="O687" s="216" t="s">
        <v>88</v>
      </c>
      <c r="P687" s="216" t="s">
        <v>108</v>
      </c>
      <c r="Q687" s="216" t="s">
        <v>84</v>
      </c>
      <c r="R687" s="216">
        <v>1</v>
      </c>
      <c r="S687" s="215">
        <v>15.1</v>
      </c>
      <c r="T687" s="216">
        <v>5347</v>
      </c>
    </row>
    <row r="688" spans="13:21" x14ac:dyDescent="0.25">
      <c r="M688" s="216">
        <v>56</v>
      </c>
      <c r="N688" s="217">
        <v>45227</v>
      </c>
      <c r="O688" s="216" t="s">
        <v>85</v>
      </c>
      <c r="P688" s="216" t="s">
        <v>90</v>
      </c>
      <c r="Q688" s="216" t="s">
        <v>84</v>
      </c>
      <c r="R688" s="216">
        <v>1</v>
      </c>
      <c r="S688" s="215">
        <v>16.2</v>
      </c>
      <c r="T688" s="216">
        <v>5390</v>
      </c>
    </row>
    <row r="689" spans="13:20" x14ac:dyDescent="0.25">
      <c r="M689" s="216">
        <v>57</v>
      </c>
      <c r="N689" s="217">
        <v>45227</v>
      </c>
      <c r="O689" s="216" t="s">
        <v>85</v>
      </c>
      <c r="P689" s="216" t="s">
        <v>90</v>
      </c>
      <c r="Q689" s="216" t="s">
        <v>84</v>
      </c>
      <c r="R689" s="216">
        <v>1</v>
      </c>
      <c r="S689" s="215">
        <v>16.899999999999999</v>
      </c>
      <c r="T689" s="216">
        <v>5370</v>
      </c>
    </row>
    <row r="690" spans="13:20" x14ac:dyDescent="0.25">
      <c r="M690" s="216">
        <v>58</v>
      </c>
      <c r="N690" s="217">
        <v>45227</v>
      </c>
      <c r="O690" s="216" t="s">
        <v>88</v>
      </c>
      <c r="P690" s="216" t="s">
        <v>100</v>
      </c>
      <c r="Q690" s="216" t="s">
        <v>84</v>
      </c>
      <c r="R690" s="216">
        <v>1</v>
      </c>
      <c r="S690" s="215">
        <v>14.8</v>
      </c>
      <c r="T690" s="216">
        <v>5401</v>
      </c>
    </row>
    <row r="691" spans="13:20" x14ac:dyDescent="0.25">
      <c r="M691" s="216">
        <v>59</v>
      </c>
      <c r="N691" s="217">
        <v>45227</v>
      </c>
      <c r="O691" s="216" t="s">
        <v>88</v>
      </c>
      <c r="P691" s="216" t="s">
        <v>100</v>
      </c>
      <c r="Q691" s="216" t="s">
        <v>84</v>
      </c>
      <c r="R691" s="216">
        <v>1</v>
      </c>
      <c r="S691" s="215">
        <v>17.399999999999999</v>
      </c>
      <c r="T691" s="216">
        <v>5378</v>
      </c>
    </row>
    <row r="692" spans="13:20" x14ac:dyDescent="0.25">
      <c r="M692" s="216">
        <v>60</v>
      </c>
      <c r="N692" s="217">
        <v>45227</v>
      </c>
      <c r="O692" s="216" t="s">
        <v>88</v>
      </c>
      <c r="P692" s="216" t="s">
        <v>99</v>
      </c>
      <c r="Q692" s="216" t="s">
        <v>84</v>
      </c>
      <c r="R692" s="216">
        <v>1</v>
      </c>
      <c r="S692" s="215">
        <v>13.1</v>
      </c>
      <c r="T692" s="216">
        <v>5283</v>
      </c>
    </row>
    <row r="693" spans="13:20" x14ac:dyDescent="0.25">
      <c r="M693" s="216">
        <v>61</v>
      </c>
      <c r="N693" s="217">
        <v>45227</v>
      </c>
      <c r="O693" s="216" t="s">
        <v>88</v>
      </c>
      <c r="P693" s="216" t="s">
        <v>99</v>
      </c>
      <c r="Q693" s="216" t="s">
        <v>84</v>
      </c>
      <c r="R693" s="216">
        <v>1</v>
      </c>
      <c r="S693" s="215">
        <v>15.9</v>
      </c>
      <c r="T693" s="216">
        <v>5397</v>
      </c>
    </row>
    <row r="694" spans="13:20" x14ac:dyDescent="0.25">
      <c r="M694" s="220">
        <v>62</v>
      </c>
      <c r="N694" s="221">
        <v>45227</v>
      </c>
      <c r="O694" s="220" t="s">
        <v>88</v>
      </c>
      <c r="P694" s="220" t="s">
        <v>99</v>
      </c>
      <c r="Q694" s="220" t="s">
        <v>84</v>
      </c>
      <c r="R694" s="220">
        <v>1</v>
      </c>
      <c r="S694" s="219">
        <v>16.2</v>
      </c>
      <c r="T694" s="220">
        <v>5361</v>
      </c>
    </row>
    <row r="695" spans="13:20" x14ac:dyDescent="0.25">
      <c r="M695" s="226">
        <v>63</v>
      </c>
      <c r="N695" s="227">
        <v>45227</v>
      </c>
      <c r="O695" s="226" t="s">
        <v>88</v>
      </c>
      <c r="P695" s="226" t="s">
        <v>99</v>
      </c>
      <c r="Q695" s="226" t="s">
        <v>84</v>
      </c>
      <c r="R695" s="226">
        <v>1</v>
      </c>
      <c r="S695" s="224">
        <v>16.5</v>
      </c>
      <c r="T695" s="226">
        <v>5393</v>
      </c>
    </row>
    <row r="696" spans="13:20" x14ac:dyDescent="0.25">
      <c r="M696" s="216">
        <v>64</v>
      </c>
      <c r="N696" s="217">
        <v>45227</v>
      </c>
      <c r="O696" s="216" t="s">
        <v>85</v>
      </c>
      <c r="P696" s="216" t="s">
        <v>87</v>
      </c>
      <c r="Q696" s="216" t="s">
        <v>84</v>
      </c>
      <c r="R696" s="216">
        <v>1</v>
      </c>
      <c r="S696" s="215">
        <v>15.6</v>
      </c>
      <c r="T696" s="216">
        <v>5395</v>
      </c>
    </row>
    <row r="697" spans="13:20" x14ac:dyDescent="0.25">
      <c r="M697" s="220">
        <v>65</v>
      </c>
      <c r="N697" s="221">
        <v>45227</v>
      </c>
      <c r="O697" s="220" t="s">
        <v>85</v>
      </c>
      <c r="P697" s="220" t="s">
        <v>87</v>
      </c>
      <c r="Q697" s="220" t="s">
        <v>84</v>
      </c>
      <c r="R697" s="220">
        <v>1</v>
      </c>
      <c r="S697" s="219">
        <v>15.2</v>
      </c>
      <c r="T697" s="220">
        <v>5346</v>
      </c>
    </row>
    <row r="698" spans="13:20" x14ac:dyDescent="0.25">
      <c r="M698" s="220">
        <v>66</v>
      </c>
      <c r="N698" s="221">
        <v>45227</v>
      </c>
      <c r="O698" s="220" t="s">
        <v>88</v>
      </c>
      <c r="P698" s="220" t="s">
        <v>91</v>
      </c>
      <c r="Q698" s="220" t="s">
        <v>84</v>
      </c>
      <c r="R698" s="220">
        <v>1</v>
      </c>
      <c r="S698" s="219">
        <v>15.1</v>
      </c>
      <c r="T698" s="220">
        <v>5387</v>
      </c>
    </row>
    <row r="699" spans="13:20" x14ac:dyDescent="0.25">
      <c r="M699" s="226">
        <v>67</v>
      </c>
      <c r="N699" s="227">
        <v>45227</v>
      </c>
      <c r="O699" s="226" t="s">
        <v>88</v>
      </c>
      <c r="P699" s="226" t="s">
        <v>91</v>
      </c>
      <c r="Q699" s="226" t="s">
        <v>84</v>
      </c>
      <c r="R699" s="226">
        <v>1</v>
      </c>
      <c r="S699" s="224">
        <v>13.5</v>
      </c>
      <c r="T699" s="226">
        <v>5362</v>
      </c>
    </row>
    <row r="700" spans="13:20" x14ac:dyDescent="0.25">
      <c r="M700" s="226">
        <v>68</v>
      </c>
      <c r="N700" s="227">
        <v>45227</v>
      </c>
      <c r="O700" s="226" t="s">
        <v>85</v>
      </c>
      <c r="P700" s="226" t="s">
        <v>92</v>
      </c>
      <c r="Q700" s="226" t="s">
        <v>84</v>
      </c>
      <c r="R700" s="226">
        <v>1</v>
      </c>
      <c r="S700" s="224">
        <v>16.8</v>
      </c>
      <c r="T700" s="226">
        <v>5399</v>
      </c>
    </row>
    <row r="701" spans="13:20" x14ac:dyDescent="0.25">
      <c r="M701" s="220">
        <v>69</v>
      </c>
      <c r="N701" s="221">
        <v>45227</v>
      </c>
      <c r="O701" s="220" t="s">
        <v>85</v>
      </c>
      <c r="P701" s="220" t="s">
        <v>92</v>
      </c>
      <c r="Q701" s="220" t="s">
        <v>84</v>
      </c>
      <c r="R701" s="220">
        <v>1</v>
      </c>
      <c r="S701" s="219">
        <v>16.399999999999999</v>
      </c>
      <c r="T701" s="220">
        <v>5062</v>
      </c>
    </row>
    <row r="702" spans="13:20" x14ac:dyDescent="0.25">
      <c r="M702" s="226">
        <v>70</v>
      </c>
      <c r="N702" s="227">
        <v>45227</v>
      </c>
      <c r="O702" s="226" t="s">
        <v>85</v>
      </c>
      <c r="P702" s="226" t="s">
        <v>92</v>
      </c>
      <c r="Q702" s="226" t="s">
        <v>84</v>
      </c>
      <c r="R702" s="226">
        <v>1</v>
      </c>
      <c r="S702" s="224">
        <v>15.9</v>
      </c>
      <c r="T702" s="226">
        <v>5396</v>
      </c>
    </row>
    <row r="703" spans="13:20" x14ac:dyDescent="0.25">
      <c r="M703" s="226">
        <v>71</v>
      </c>
      <c r="N703" s="227">
        <v>45227</v>
      </c>
      <c r="O703" s="226" t="s">
        <v>85</v>
      </c>
      <c r="P703" s="226" t="s">
        <v>87</v>
      </c>
      <c r="Q703" s="226" t="s">
        <v>84</v>
      </c>
      <c r="R703" s="226">
        <v>1</v>
      </c>
      <c r="S703" s="224">
        <v>16.899999999999999</v>
      </c>
      <c r="T703" s="226">
        <v>5391</v>
      </c>
    </row>
    <row r="704" spans="13:20" x14ac:dyDescent="0.25">
      <c r="M704" s="226">
        <v>72</v>
      </c>
      <c r="N704" s="227">
        <v>45227</v>
      </c>
      <c r="O704" s="226" t="s">
        <v>85</v>
      </c>
      <c r="P704" s="226" t="s">
        <v>90</v>
      </c>
      <c r="Q704" s="226" t="s">
        <v>84</v>
      </c>
      <c r="R704" s="226">
        <v>1</v>
      </c>
      <c r="S704" s="224">
        <v>16.600000000000001</v>
      </c>
      <c r="T704" s="226">
        <v>5310</v>
      </c>
    </row>
    <row r="705" spans="13:20" x14ac:dyDescent="0.25">
      <c r="M705" s="226">
        <v>73</v>
      </c>
      <c r="N705" s="227">
        <v>45227</v>
      </c>
      <c r="O705" s="226" t="s">
        <v>85</v>
      </c>
      <c r="P705" s="226" t="s">
        <v>97</v>
      </c>
      <c r="Q705" s="226" t="s">
        <v>84</v>
      </c>
      <c r="R705" s="226">
        <v>1</v>
      </c>
      <c r="S705" s="224">
        <v>14.6</v>
      </c>
      <c r="T705" s="226">
        <v>5402</v>
      </c>
    </row>
    <row r="706" spans="13:20" x14ac:dyDescent="0.25">
      <c r="M706" s="226">
        <v>74</v>
      </c>
      <c r="N706" s="227">
        <v>45227</v>
      </c>
      <c r="O706" s="226" t="s">
        <v>85</v>
      </c>
      <c r="P706" s="226" t="s">
        <v>97</v>
      </c>
      <c r="Q706" s="226" t="s">
        <v>84</v>
      </c>
      <c r="R706" s="226">
        <v>1</v>
      </c>
      <c r="S706" s="224">
        <v>15.8</v>
      </c>
      <c r="T706" s="226">
        <v>5398</v>
      </c>
    </row>
    <row r="707" spans="13:20" x14ac:dyDescent="0.25">
      <c r="M707" s="226">
        <v>75</v>
      </c>
      <c r="N707" s="227">
        <v>45227</v>
      </c>
      <c r="O707" s="226" t="s">
        <v>85</v>
      </c>
      <c r="P707" s="226" t="s">
        <v>97</v>
      </c>
      <c r="Q707" s="226" t="s">
        <v>84</v>
      </c>
      <c r="R707" s="226">
        <v>1</v>
      </c>
      <c r="S707" s="224">
        <v>16.899999999999999</v>
      </c>
      <c r="T707" s="226">
        <v>5368</v>
      </c>
    </row>
    <row r="708" spans="13:20" x14ac:dyDescent="0.25">
      <c r="M708" s="220">
        <v>76</v>
      </c>
      <c r="N708" s="221">
        <v>45227</v>
      </c>
      <c r="O708" s="220" t="s">
        <v>88</v>
      </c>
      <c r="P708" s="220" t="s">
        <v>94</v>
      </c>
      <c r="Q708" s="220" t="s">
        <v>84</v>
      </c>
      <c r="R708" s="220">
        <v>1</v>
      </c>
      <c r="S708" s="219">
        <v>17.7</v>
      </c>
      <c r="T708" s="220">
        <v>5400</v>
      </c>
    </row>
    <row r="709" spans="13:20" x14ac:dyDescent="0.25">
      <c r="M709" s="226">
        <v>77</v>
      </c>
      <c r="N709" s="227">
        <v>45227</v>
      </c>
      <c r="O709" s="226" t="s">
        <v>88</v>
      </c>
      <c r="P709" s="226" t="s">
        <v>94</v>
      </c>
      <c r="Q709" s="226" t="s">
        <v>84</v>
      </c>
      <c r="R709" s="226">
        <v>1</v>
      </c>
      <c r="S709" s="224">
        <v>15.9</v>
      </c>
      <c r="T709" s="226">
        <v>5353</v>
      </c>
    </row>
    <row r="710" spans="13:20" x14ac:dyDescent="0.25">
      <c r="M710" s="226">
        <v>78</v>
      </c>
      <c r="N710" s="227">
        <v>45227</v>
      </c>
      <c r="O710" s="226" t="s">
        <v>88</v>
      </c>
      <c r="P710" s="226" t="s">
        <v>89</v>
      </c>
      <c r="Q710" s="226" t="s">
        <v>84</v>
      </c>
      <c r="R710" s="226">
        <v>1</v>
      </c>
      <c r="S710" s="224">
        <v>17</v>
      </c>
      <c r="T710" s="226">
        <v>5369</v>
      </c>
    </row>
    <row r="711" spans="13:20" x14ac:dyDescent="0.25">
      <c r="M711" s="220">
        <v>79</v>
      </c>
      <c r="N711" s="221">
        <v>45227</v>
      </c>
      <c r="O711" s="220" t="s">
        <v>88</v>
      </c>
      <c r="P711" s="220" t="s">
        <v>106</v>
      </c>
      <c r="Q711" s="220" t="s">
        <v>84</v>
      </c>
      <c r="R711" s="220">
        <v>1</v>
      </c>
      <c r="S711" s="219">
        <v>16.100000000000001</v>
      </c>
      <c r="T711" s="220">
        <v>5191</v>
      </c>
    </row>
    <row r="712" spans="13:20" x14ac:dyDescent="0.25">
      <c r="M712" s="226">
        <v>80</v>
      </c>
      <c r="N712" s="227">
        <v>45227</v>
      </c>
      <c r="O712" s="226" t="s">
        <v>85</v>
      </c>
      <c r="P712" s="226" t="s">
        <v>86</v>
      </c>
      <c r="Q712" s="226" t="s">
        <v>84</v>
      </c>
      <c r="R712" s="226">
        <v>1</v>
      </c>
      <c r="S712" s="224">
        <v>15</v>
      </c>
      <c r="T712" s="226">
        <v>5463</v>
      </c>
    </row>
    <row r="713" spans="13:20" x14ac:dyDescent="0.25">
      <c r="M713" s="226">
        <v>81</v>
      </c>
      <c r="N713" s="227">
        <v>45227</v>
      </c>
      <c r="O713" s="226" t="s">
        <v>85</v>
      </c>
      <c r="P713" s="226" t="s">
        <v>86</v>
      </c>
      <c r="Q713" s="226" t="s">
        <v>84</v>
      </c>
      <c r="R713" s="226">
        <v>1</v>
      </c>
      <c r="S713" s="224">
        <v>14.9</v>
      </c>
      <c r="T713" s="226">
        <v>5238</v>
      </c>
    </row>
    <row r="714" spans="13:20" x14ac:dyDescent="0.25">
      <c r="M714" s="226">
        <v>82</v>
      </c>
      <c r="N714" s="227">
        <v>45227</v>
      </c>
      <c r="O714" s="226" t="s">
        <v>88</v>
      </c>
      <c r="P714" s="226" t="s">
        <v>93</v>
      </c>
      <c r="Q714" s="226" t="s">
        <v>84</v>
      </c>
      <c r="R714" s="226">
        <v>1</v>
      </c>
      <c r="S714" s="224">
        <v>16.600000000000001</v>
      </c>
      <c r="T714" s="226">
        <v>5196</v>
      </c>
    </row>
    <row r="715" spans="13:20" x14ac:dyDescent="0.25">
      <c r="M715" s="226">
        <v>83</v>
      </c>
      <c r="N715" s="227">
        <v>45227</v>
      </c>
      <c r="O715" s="226" t="s">
        <v>88</v>
      </c>
      <c r="P715" s="226" t="s">
        <v>94</v>
      </c>
      <c r="Q715" s="226" t="s">
        <v>84</v>
      </c>
      <c r="R715" s="226">
        <v>1</v>
      </c>
      <c r="S715" s="224">
        <v>16.899999999999999</v>
      </c>
      <c r="T715" s="226">
        <v>5276</v>
      </c>
    </row>
    <row r="716" spans="13:20" x14ac:dyDescent="0.25">
      <c r="M716" s="226">
        <v>84</v>
      </c>
      <c r="N716" s="227">
        <v>45227</v>
      </c>
      <c r="O716" s="226" t="s">
        <v>88</v>
      </c>
      <c r="P716" s="226" t="s">
        <v>94</v>
      </c>
      <c r="Q716" s="226" t="s">
        <v>84</v>
      </c>
      <c r="R716" s="226">
        <v>1</v>
      </c>
      <c r="S716" s="224">
        <v>12.4</v>
      </c>
      <c r="T716" s="226">
        <v>5618</v>
      </c>
    </row>
    <row r="717" spans="13:20" x14ac:dyDescent="0.25">
      <c r="M717" s="226">
        <v>85</v>
      </c>
      <c r="N717" s="227">
        <v>45228</v>
      </c>
      <c r="O717" s="226" t="s">
        <v>88</v>
      </c>
      <c r="P717" s="226" t="s">
        <v>94</v>
      </c>
      <c r="Q717" s="226" t="s">
        <v>84</v>
      </c>
      <c r="R717" s="226">
        <v>1</v>
      </c>
      <c r="S717" s="224">
        <v>14.5</v>
      </c>
      <c r="T717" s="226">
        <v>5599</v>
      </c>
    </row>
    <row r="718" spans="13:20" x14ac:dyDescent="0.25">
      <c r="M718" s="226">
        <v>86</v>
      </c>
      <c r="N718" s="227">
        <v>45228</v>
      </c>
      <c r="O718" s="226" t="s">
        <v>88</v>
      </c>
      <c r="P718" s="226" t="s">
        <v>89</v>
      </c>
      <c r="Q718" s="226" t="s">
        <v>84</v>
      </c>
      <c r="R718" s="226">
        <v>1</v>
      </c>
      <c r="S718" s="224">
        <v>16.2</v>
      </c>
      <c r="T718" s="226">
        <v>5384</v>
      </c>
    </row>
    <row r="719" spans="13:20" x14ac:dyDescent="0.25">
      <c r="M719" s="226">
        <v>87</v>
      </c>
      <c r="N719" s="227">
        <v>45228</v>
      </c>
      <c r="O719" s="226" t="s">
        <v>85</v>
      </c>
      <c r="P719" s="226" t="s">
        <v>87</v>
      </c>
      <c r="Q719" s="226" t="s">
        <v>84</v>
      </c>
      <c r="R719" s="226">
        <v>1</v>
      </c>
      <c r="S719" s="224">
        <v>10.5</v>
      </c>
      <c r="T719" s="226">
        <v>5120</v>
      </c>
    </row>
    <row r="720" spans="13:20" x14ac:dyDescent="0.25">
      <c r="M720" s="226">
        <v>88</v>
      </c>
      <c r="N720" s="227">
        <v>45228</v>
      </c>
      <c r="O720" s="226" t="s">
        <v>85</v>
      </c>
      <c r="P720" s="226" t="s">
        <v>97</v>
      </c>
      <c r="Q720" s="226" t="s">
        <v>84</v>
      </c>
      <c r="R720" s="226">
        <v>1</v>
      </c>
      <c r="S720" s="224">
        <v>16.8</v>
      </c>
      <c r="T720" s="226">
        <v>5145</v>
      </c>
    </row>
    <row r="721" spans="13:20" x14ac:dyDescent="0.25">
      <c r="M721" s="226">
        <v>89</v>
      </c>
      <c r="N721" s="227">
        <v>45228</v>
      </c>
      <c r="O721" s="226" t="s">
        <v>85</v>
      </c>
      <c r="P721" s="226" t="s">
        <v>96</v>
      </c>
      <c r="Q721" s="226" t="s">
        <v>84</v>
      </c>
      <c r="R721" s="226">
        <v>1</v>
      </c>
      <c r="S721" s="225">
        <v>16.7</v>
      </c>
      <c r="T721" s="226">
        <v>5296</v>
      </c>
    </row>
    <row r="722" spans="13:20" x14ac:dyDescent="0.25">
      <c r="M722" s="226">
        <v>90</v>
      </c>
      <c r="N722" s="227">
        <v>45228</v>
      </c>
      <c r="O722" s="226" t="s">
        <v>85</v>
      </c>
      <c r="P722" s="226" t="s">
        <v>92</v>
      </c>
      <c r="Q722" s="226" t="s">
        <v>84</v>
      </c>
      <c r="R722" s="226">
        <v>1</v>
      </c>
      <c r="S722" s="224">
        <v>15.4</v>
      </c>
      <c r="T722" s="226">
        <v>5537</v>
      </c>
    </row>
    <row r="723" spans="13:20" x14ac:dyDescent="0.25">
      <c r="M723" s="226">
        <v>91</v>
      </c>
      <c r="N723" s="227">
        <v>45228</v>
      </c>
      <c r="O723" s="226" t="s">
        <v>88</v>
      </c>
      <c r="P723" s="226" t="s">
        <v>93</v>
      </c>
      <c r="Q723" s="226" t="s">
        <v>84</v>
      </c>
      <c r="R723" s="226">
        <v>1</v>
      </c>
      <c r="S723" s="224">
        <v>15.6</v>
      </c>
      <c r="T723" s="226">
        <v>5287</v>
      </c>
    </row>
    <row r="724" spans="13:20" x14ac:dyDescent="0.25">
      <c r="M724" s="226">
        <v>92</v>
      </c>
      <c r="N724" s="227">
        <v>45228</v>
      </c>
      <c r="O724" s="226" t="s">
        <v>88</v>
      </c>
      <c r="P724" s="226" t="s">
        <v>91</v>
      </c>
      <c r="Q724" s="226" t="s">
        <v>84</v>
      </c>
      <c r="R724" s="226">
        <v>1</v>
      </c>
      <c r="S724" s="224">
        <v>15.6</v>
      </c>
      <c r="T724" s="226">
        <v>5377</v>
      </c>
    </row>
    <row r="725" spans="13:20" x14ac:dyDescent="0.25">
      <c r="M725" s="226">
        <v>93</v>
      </c>
      <c r="N725" s="227">
        <v>45228</v>
      </c>
      <c r="O725" s="226" t="s">
        <v>88</v>
      </c>
      <c r="P725" s="226" t="s">
        <v>91</v>
      </c>
      <c r="Q725" s="226" t="s">
        <v>84</v>
      </c>
      <c r="R725" s="226">
        <v>1</v>
      </c>
      <c r="S725" s="224">
        <v>15.2</v>
      </c>
      <c r="T725" s="226">
        <v>5145</v>
      </c>
    </row>
    <row r="726" spans="13:20" x14ac:dyDescent="0.25">
      <c r="M726" s="226">
        <v>94</v>
      </c>
      <c r="N726" s="227">
        <v>45228</v>
      </c>
      <c r="O726" s="226" t="s">
        <v>88</v>
      </c>
      <c r="P726" s="226" t="s">
        <v>99</v>
      </c>
      <c r="Q726" s="226" t="s">
        <v>84</v>
      </c>
      <c r="R726" s="226">
        <v>1</v>
      </c>
      <c r="S726" s="224">
        <v>13.5</v>
      </c>
      <c r="T726" s="226">
        <v>5142</v>
      </c>
    </row>
    <row r="727" spans="13:20" x14ac:dyDescent="0.25">
      <c r="M727" s="226">
        <v>95</v>
      </c>
      <c r="N727" s="227">
        <v>45228</v>
      </c>
      <c r="O727" s="226" t="s">
        <v>85</v>
      </c>
      <c r="P727" s="226" t="s">
        <v>90</v>
      </c>
      <c r="Q727" s="226" t="s">
        <v>84</v>
      </c>
      <c r="R727" s="226">
        <v>1</v>
      </c>
      <c r="S727" s="224">
        <v>12.8</v>
      </c>
      <c r="T727" s="226">
        <v>5414</v>
      </c>
    </row>
    <row r="728" spans="13:20" x14ac:dyDescent="0.25">
      <c r="M728" s="226">
        <v>96</v>
      </c>
      <c r="N728" s="227">
        <v>45228</v>
      </c>
      <c r="O728" s="226" t="s">
        <v>88</v>
      </c>
      <c r="P728" s="226" t="s">
        <v>89</v>
      </c>
      <c r="Q728" s="226" t="s">
        <v>84</v>
      </c>
      <c r="R728" s="226">
        <v>1</v>
      </c>
      <c r="S728" s="224">
        <v>17.3</v>
      </c>
      <c r="T728" s="226">
        <v>5145</v>
      </c>
    </row>
    <row r="729" spans="13:20" x14ac:dyDescent="0.25">
      <c r="M729" s="226">
        <v>97</v>
      </c>
      <c r="N729" s="227">
        <v>45228</v>
      </c>
      <c r="O729" s="226" t="s">
        <v>85</v>
      </c>
      <c r="P729" s="226" t="s">
        <v>96</v>
      </c>
      <c r="Q729" s="226" t="s">
        <v>84</v>
      </c>
      <c r="R729" s="226">
        <v>1</v>
      </c>
      <c r="S729" s="224">
        <v>18</v>
      </c>
      <c r="T729" s="226">
        <v>5631</v>
      </c>
    </row>
    <row r="730" spans="13:20" x14ac:dyDescent="0.25">
      <c r="M730" s="226">
        <v>98</v>
      </c>
      <c r="N730" s="227">
        <v>45228</v>
      </c>
      <c r="O730" s="226" t="s">
        <v>85</v>
      </c>
      <c r="P730" s="226" t="s">
        <v>96</v>
      </c>
      <c r="Q730" s="226" t="s">
        <v>84</v>
      </c>
      <c r="R730" s="226">
        <v>1</v>
      </c>
      <c r="S730" s="224">
        <v>17.2</v>
      </c>
      <c r="T730" s="226">
        <v>5650</v>
      </c>
    </row>
    <row r="731" spans="13:20" x14ac:dyDescent="0.25">
      <c r="M731" s="226">
        <v>99</v>
      </c>
      <c r="N731" s="227">
        <v>45228</v>
      </c>
      <c r="O731" s="226" t="s">
        <v>88</v>
      </c>
      <c r="P731" s="226" t="s">
        <v>108</v>
      </c>
      <c r="Q731" s="226" t="s">
        <v>84</v>
      </c>
      <c r="R731" s="226">
        <v>1</v>
      </c>
      <c r="S731" s="224">
        <v>16.899999999999999</v>
      </c>
      <c r="T731" s="226">
        <v>5385</v>
      </c>
    </row>
    <row r="732" spans="13:20" x14ac:dyDescent="0.25">
      <c r="M732" s="226">
        <v>100</v>
      </c>
      <c r="N732" s="227">
        <v>45228</v>
      </c>
      <c r="O732" s="226" t="s">
        <v>85</v>
      </c>
      <c r="P732" s="226" t="s">
        <v>107</v>
      </c>
      <c r="Q732" s="226" t="s">
        <v>84</v>
      </c>
      <c r="R732" s="226">
        <v>1</v>
      </c>
      <c r="S732" s="224">
        <v>10.5</v>
      </c>
      <c r="T732" s="226">
        <v>5392</v>
      </c>
    </row>
    <row r="733" spans="13:20" x14ac:dyDescent="0.25">
      <c r="M733" s="226">
        <v>101</v>
      </c>
      <c r="N733" s="227">
        <v>45229</v>
      </c>
      <c r="O733" s="226" t="s">
        <v>88</v>
      </c>
      <c r="P733" s="226" t="s">
        <v>89</v>
      </c>
      <c r="Q733" s="226" t="s">
        <v>84</v>
      </c>
      <c r="R733" s="226">
        <v>1</v>
      </c>
      <c r="S733" s="224">
        <v>14.9</v>
      </c>
      <c r="T733" s="226">
        <v>5698</v>
      </c>
    </row>
    <row r="734" spans="13:20" x14ac:dyDescent="0.25">
      <c r="M734" s="226">
        <v>102</v>
      </c>
      <c r="N734" s="227">
        <v>45229</v>
      </c>
      <c r="O734" s="226" t="s">
        <v>88</v>
      </c>
      <c r="P734" s="226" t="s">
        <v>106</v>
      </c>
      <c r="Q734" s="226" t="s">
        <v>84</v>
      </c>
      <c r="R734" s="226">
        <v>1</v>
      </c>
      <c r="S734" s="224">
        <v>12.6</v>
      </c>
      <c r="T734" s="226">
        <v>5367</v>
      </c>
    </row>
    <row r="735" spans="13:20" x14ac:dyDescent="0.25">
      <c r="M735" s="226">
        <v>103</v>
      </c>
      <c r="N735" s="227">
        <v>45229</v>
      </c>
      <c r="O735" s="226" t="s">
        <v>88</v>
      </c>
      <c r="P735" s="226" t="s">
        <v>99</v>
      </c>
      <c r="Q735" s="226" t="s">
        <v>84</v>
      </c>
      <c r="R735" s="226">
        <v>1</v>
      </c>
      <c r="S735" s="224">
        <v>15.9</v>
      </c>
      <c r="T735" s="226">
        <v>5410</v>
      </c>
    </row>
    <row r="736" spans="13:20" x14ac:dyDescent="0.25">
      <c r="M736" s="220">
        <v>104</v>
      </c>
      <c r="N736" s="221">
        <v>45229</v>
      </c>
      <c r="O736" s="220" t="s">
        <v>85</v>
      </c>
      <c r="P736" s="220" t="s">
        <v>107</v>
      </c>
      <c r="Q736" s="220" t="s">
        <v>84</v>
      </c>
      <c r="R736" s="220">
        <v>1</v>
      </c>
      <c r="S736" s="219">
        <v>8.1999999999999993</v>
      </c>
      <c r="T736" s="220">
        <v>5561</v>
      </c>
    </row>
    <row r="737" spans="13:20" x14ac:dyDescent="0.25">
      <c r="M737" s="226">
        <v>105</v>
      </c>
      <c r="N737" s="227">
        <v>45229</v>
      </c>
      <c r="O737" s="226" t="s">
        <v>88</v>
      </c>
      <c r="P737" s="226" t="s">
        <v>94</v>
      </c>
      <c r="Q737" s="226" t="s">
        <v>84</v>
      </c>
      <c r="R737" s="226">
        <v>1</v>
      </c>
      <c r="S737" s="224">
        <v>13.2</v>
      </c>
      <c r="T737" s="226">
        <v>5552</v>
      </c>
    </row>
    <row r="738" spans="13:20" x14ac:dyDescent="0.25">
      <c r="M738" s="226">
        <v>106</v>
      </c>
      <c r="N738" s="227">
        <v>45229</v>
      </c>
      <c r="O738" s="226" t="s">
        <v>88</v>
      </c>
      <c r="P738" s="226" t="s">
        <v>96</v>
      </c>
      <c r="Q738" s="226" t="s">
        <v>84</v>
      </c>
      <c r="R738" s="226">
        <v>1</v>
      </c>
      <c r="S738" s="224">
        <v>15.8</v>
      </c>
      <c r="T738" s="226">
        <v>5555</v>
      </c>
    </row>
    <row r="741" spans="13:20" x14ac:dyDescent="0.25">
      <c r="M741" s="226">
        <v>1</v>
      </c>
      <c r="N741" s="227">
        <v>45232</v>
      </c>
      <c r="O741" s="226" t="s">
        <v>85</v>
      </c>
      <c r="P741" s="226" t="s">
        <v>97</v>
      </c>
      <c r="Q741" s="226" t="s">
        <v>84</v>
      </c>
      <c r="R741" s="226">
        <v>1</v>
      </c>
      <c r="S741" s="224">
        <v>16.600000000000001</v>
      </c>
      <c r="T741" s="226">
        <v>5835</v>
      </c>
    </row>
    <row r="742" spans="13:20" x14ac:dyDescent="0.25">
      <c r="M742" s="226">
        <v>2</v>
      </c>
      <c r="N742" s="227">
        <v>45232</v>
      </c>
      <c r="O742" s="226" t="s">
        <v>88</v>
      </c>
      <c r="P742" s="226" t="s">
        <v>104</v>
      </c>
      <c r="Q742" s="226" t="s">
        <v>84</v>
      </c>
      <c r="R742" s="226">
        <v>1</v>
      </c>
      <c r="S742" s="224">
        <v>12.8</v>
      </c>
      <c r="T742" s="226">
        <v>5605</v>
      </c>
    </row>
    <row r="743" spans="13:20" x14ac:dyDescent="0.25">
      <c r="M743" s="226">
        <v>3</v>
      </c>
      <c r="N743" s="227">
        <v>45232</v>
      </c>
      <c r="O743" s="226" t="s">
        <v>88</v>
      </c>
      <c r="P743" s="226" t="s">
        <v>104</v>
      </c>
      <c r="Q743" s="226" t="s">
        <v>84</v>
      </c>
      <c r="R743" s="226">
        <v>1</v>
      </c>
      <c r="S743" s="224">
        <v>17.899999999999999</v>
      </c>
      <c r="T743" s="226">
        <v>5593</v>
      </c>
    </row>
    <row r="744" spans="13:20" x14ac:dyDescent="0.25">
      <c r="M744" s="226">
        <v>4</v>
      </c>
      <c r="N744" s="227">
        <v>45232</v>
      </c>
      <c r="O744" s="226" t="s">
        <v>88</v>
      </c>
      <c r="P744" s="226" t="s">
        <v>100</v>
      </c>
      <c r="Q744" s="226" t="s">
        <v>84</v>
      </c>
      <c r="R744" s="226">
        <v>1</v>
      </c>
      <c r="S744" s="224">
        <v>13.1</v>
      </c>
      <c r="T744" s="226">
        <v>5615</v>
      </c>
    </row>
    <row r="745" spans="13:20" x14ac:dyDescent="0.25">
      <c r="M745" s="226">
        <v>5</v>
      </c>
      <c r="N745" s="227">
        <v>45232</v>
      </c>
      <c r="O745" s="226" t="s">
        <v>88</v>
      </c>
      <c r="P745" s="226" t="s">
        <v>98</v>
      </c>
      <c r="Q745" s="226" t="s">
        <v>84</v>
      </c>
      <c r="R745" s="226">
        <v>1</v>
      </c>
      <c r="S745" s="224">
        <v>17.7</v>
      </c>
      <c r="T745" s="226">
        <v>5570</v>
      </c>
    </row>
    <row r="746" spans="13:20" x14ac:dyDescent="0.25">
      <c r="M746" s="232">
        <v>6</v>
      </c>
      <c r="N746" s="233">
        <v>45232</v>
      </c>
      <c r="O746" s="232" t="s">
        <v>88</v>
      </c>
      <c r="P746" s="232" t="s">
        <v>89</v>
      </c>
      <c r="Q746" s="232" t="s">
        <v>84</v>
      </c>
      <c r="R746" s="232">
        <v>1</v>
      </c>
      <c r="S746" s="234">
        <v>13.9</v>
      </c>
      <c r="T746" s="232">
        <v>5868</v>
      </c>
    </row>
    <row r="747" spans="13:20" x14ac:dyDescent="0.25">
      <c r="M747" s="232">
        <v>7</v>
      </c>
      <c r="N747" s="233">
        <v>45232</v>
      </c>
      <c r="O747" s="232" t="s">
        <v>88</v>
      </c>
      <c r="P747" s="232" t="s">
        <v>91</v>
      </c>
      <c r="Q747" s="232" t="s">
        <v>84</v>
      </c>
      <c r="R747" s="232">
        <v>1</v>
      </c>
      <c r="S747" s="234">
        <v>16</v>
      </c>
      <c r="T747" s="232">
        <v>5575</v>
      </c>
    </row>
    <row r="748" spans="13:20" x14ac:dyDescent="0.25">
      <c r="M748" s="232">
        <v>8</v>
      </c>
      <c r="N748" s="233">
        <v>45232</v>
      </c>
      <c r="O748" s="232" t="s">
        <v>88</v>
      </c>
      <c r="P748" s="232" t="s">
        <v>98</v>
      </c>
      <c r="Q748" s="232" t="s">
        <v>84</v>
      </c>
      <c r="R748" s="232">
        <v>1</v>
      </c>
      <c r="S748" s="234">
        <v>11.2</v>
      </c>
      <c r="T748" s="232">
        <v>5875</v>
      </c>
    </row>
    <row r="749" spans="13:20" x14ac:dyDescent="0.25">
      <c r="M749" s="232">
        <v>9</v>
      </c>
      <c r="N749" s="233">
        <v>45232</v>
      </c>
      <c r="O749" s="232" t="s">
        <v>88</v>
      </c>
      <c r="P749" s="232" t="s">
        <v>94</v>
      </c>
      <c r="Q749" s="232" t="s">
        <v>84</v>
      </c>
      <c r="R749" s="232">
        <v>1</v>
      </c>
      <c r="S749" s="234">
        <v>16.399999999999999</v>
      </c>
      <c r="T749" s="232">
        <v>5796</v>
      </c>
    </row>
    <row r="750" spans="13:20" x14ac:dyDescent="0.25">
      <c r="M750" s="232">
        <v>10</v>
      </c>
      <c r="N750" s="233">
        <v>45232</v>
      </c>
      <c r="O750" s="232" t="s">
        <v>88</v>
      </c>
      <c r="P750" s="232" t="s">
        <v>99</v>
      </c>
      <c r="Q750" s="232" t="s">
        <v>84</v>
      </c>
      <c r="R750" s="232">
        <v>1</v>
      </c>
      <c r="S750" s="234">
        <v>12.1</v>
      </c>
      <c r="T750" s="235" t="s">
        <v>142</v>
      </c>
    </row>
    <row r="751" spans="13:20" x14ac:dyDescent="0.25">
      <c r="M751" s="232">
        <v>11</v>
      </c>
      <c r="N751" s="233">
        <v>45232</v>
      </c>
      <c r="O751" s="232" t="s">
        <v>85</v>
      </c>
      <c r="P751" s="232" t="s">
        <v>96</v>
      </c>
      <c r="Q751" s="232" t="s">
        <v>84</v>
      </c>
      <c r="R751" s="232">
        <v>1</v>
      </c>
      <c r="S751" s="234">
        <v>12.2</v>
      </c>
      <c r="T751" s="232">
        <v>5669</v>
      </c>
    </row>
    <row r="752" spans="13:20" x14ac:dyDescent="0.25">
      <c r="M752" s="232">
        <v>12</v>
      </c>
      <c r="N752" s="233">
        <v>45233</v>
      </c>
      <c r="O752" s="232" t="s">
        <v>88</v>
      </c>
      <c r="P752" s="232" t="s">
        <v>91</v>
      </c>
      <c r="Q752" s="232" t="s">
        <v>84</v>
      </c>
      <c r="R752" s="232">
        <v>1</v>
      </c>
      <c r="S752" s="234">
        <v>16</v>
      </c>
      <c r="T752" s="232">
        <v>5606</v>
      </c>
    </row>
    <row r="753" spans="13:20" x14ac:dyDescent="0.25">
      <c r="M753" s="232">
        <v>13</v>
      </c>
      <c r="N753" s="233">
        <v>45233</v>
      </c>
      <c r="O753" s="232" t="s">
        <v>88</v>
      </c>
      <c r="P753" s="232" t="s">
        <v>100</v>
      </c>
      <c r="Q753" s="232" t="s">
        <v>84</v>
      </c>
      <c r="R753" s="232">
        <v>1</v>
      </c>
      <c r="S753" s="234">
        <v>16.399999999999999</v>
      </c>
      <c r="T753" s="232">
        <v>5632</v>
      </c>
    </row>
    <row r="754" spans="13:20" x14ac:dyDescent="0.25">
      <c r="M754" s="232">
        <v>14</v>
      </c>
      <c r="N754" s="233">
        <v>45233</v>
      </c>
      <c r="O754" s="232" t="s">
        <v>88</v>
      </c>
      <c r="P754" s="232" t="s">
        <v>104</v>
      </c>
      <c r="Q754" s="232" t="s">
        <v>84</v>
      </c>
      <c r="R754" s="232">
        <v>1</v>
      </c>
      <c r="S754" s="234">
        <v>16.2</v>
      </c>
      <c r="T754" s="232">
        <v>5626</v>
      </c>
    </row>
    <row r="755" spans="13:20" x14ac:dyDescent="0.25">
      <c r="M755" s="232">
        <v>15</v>
      </c>
      <c r="N755" s="233">
        <v>45233</v>
      </c>
      <c r="O755" s="232" t="s">
        <v>88</v>
      </c>
      <c r="P755" s="232" t="s">
        <v>106</v>
      </c>
      <c r="Q755" s="232" t="s">
        <v>84</v>
      </c>
      <c r="R755" s="232">
        <v>1</v>
      </c>
      <c r="S755" s="234">
        <v>13.6</v>
      </c>
      <c r="T755" s="232">
        <v>5817</v>
      </c>
    </row>
    <row r="756" spans="13:20" x14ac:dyDescent="0.25">
      <c r="M756" s="232">
        <v>16</v>
      </c>
      <c r="N756" s="233">
        <v>45233</v>
      </c>
      <c r="O756" s="232" t="s">
        <v>88</v>
      </c>
      <c r="P756" s="232" t="s">
        <v>93</v>
      </c>
      <c r="Q756" s="232" t="s">
        <v>84</v>
      </c>
      <c r="R756" s="232">
        <v>1</v>
      </c>
      <c r="S756" s="234">
        <v>16</v>
      </c>
      <c r="T756" s="232">
        <v>5983</v>
      </c>
    </row>
    <row r="757" spans="13:20" x14ac:dyDescent="0.25">
      <c r="M757" s="232">
        <v>17</v>
      </c>
      <c r="N757" s="233">
        <v>45233</v>
      </c>
      <c r="O757" s="232" t="s">
        <v>85</v>
      </c>
      <c r="P757" s="232" t="s">
        <v>87</v>
      </c>
      <c r="Q757" s="232" t="s">
        <v>84</v>
      </c>
      <c r="R757" s="232">
        <v>1</v>
      </c>
      <c r="S757" s="234">
        <v>17</v>
      </c>
      <c r="T757" s="232">
        <v>5876</v>
      </c>
    </row>
    <row r="758" spans="13:20" x14ac:dyDescent="0.25">
      <c r="M758" s="232">
        <v>18</v>
      </c>
      <c r="N758" s="233">
        <v>45233</v>
      </c>
      <c r="O758" s="232" t="s">
        <v>85</v>
      </c>
      <c r="P758" s="232" t="s">
        <v>96</v>
      </c>
      <c r="Q758" s="232" t="s">
        <v>84</v>
      </c>
      <c r="R758" s="232">
        <v>1</v>
      </c>
      <c r="S758" s="234">
        <v>16.899999999999999</v>
      </c>
      <c r="T758" s="232">
        <v>5917</v>
      </c>
    </row>
    <row r="759" spans="13:20" x14ac:dyDescent="0.25">
      <c r="M759" s="232">
        <v>19</v>
      </c>
      <c r="N759" s="233">
        <v>45233</v>
      </c>
      <c r="O759" s="232" t="s">
        <v>85</v>
      </c>
      <c r="P759" s="232" t="s">
        <v>96</v>
      </c>
      <c r="Q759" s="232" t="s">
        <v>84</v>
      </c>
      <c r="R759" s="232">
        <v>1</v>
      </c>
      <c r="S759" s="234">
        <v>12.6</v>
      </c>
      <c r="T759" s="232">
        <v>5929</v>
      </c>
    </row>
    <row r="760" spans="13:20" x14ac:dyDescent="0.25">
      <c r="M760" s="232">
        <v>20</v>
      </c>
      <c r="N760" s="233">
        <v>45233</v>
      </c>
      <c r="O760" s="232" t="s">
        <v>88</v>
      </c>
      <c r="P760" s="232" t="s">
        <v>93</v>
      </c>
      <c r="Q760" s="232" t="s">
        <v>84</v>
      </c>
      <c r="R760" s="232">
        <v>1</v>
      </c>
      <c r="S760" s="234">
        <v>15.2</v>
      </c>
      <c r="T760" s="232">
        <v>5856</v>
      </c>
    </row>
    <row r="761" spans="13:20" x14ac:dyDescent="0.25">
      <c r="M761" s="232">
        <v>21</v>
      </c>
      <c r="N761" s="233">
        <v>45233</v>
      </c>
      <c r="O761" s="232" t="s">
        <v>85</v>
      </c>
      <c r="P761" s="232" t="s">
        <v>92</v>
      </c>
      <c r="Q761" s="232" t="s">
        <v>84</v>
      </c>
      <c r="R761" s="232">
        <v>1</v>
      </c>
      <c r="S761" s="234">
        <v>20.100000000000001</v>
      </c>
      <c r="T761" s="232">
        <v>5892</v>
      </c>
    </row>
    <row r="762" spans="13:20" x14ac:dyDescent="0.25">
      <c r="M762" s="232">
        <v>22</v>
      </c>
      <c r="N762" s="233">
        <v>45236</v>
      </c>
      <c r="O762" s="232" t="s">
        <v>85</v>
      </c>
      <c r="P762" s="232" t="s">
        <v>92</v>
      </c>
      <c r="Q762" s="232" t="s">
        <v>84</v>
      </c>
      <c r="R762" s="232">
        <v>1</v>
      </c>
      <c r="S762" s="234">
        <v>16.899999999999999</v>
      </c>
      <c r="T762" s="232">
        <v>5889</v>
      </c>
    </row>
    <row r="763" spans="13:20" x14ac:dyDescent="0.25">
      <c r="M763" s="232">
        <v>23</v>
      </c>
      <c r="N763" s="233">
        <v>45236</v>
      </c>
      <c r="O763" s="232" t="s">
        <v>88</v>
      </c>
      <c r="P763" s="232" t="s">
        <v>94</v>
      </c>
      <c r="Q763" s="232" t="s">
        <v>84</v>
      </c>
      <c r="R763" s="232">
        <v>1</v>
      </c>
      <c r="S763" s="234">
        <v>18.399999999999999</v>
      </c>
      <c r="T763" s="232">
        <v>5824</v>
      </c>
    </row>
    <row r="764" spans="13:20" x14ac:dyDescent="0.25">
      <c r="M764" s="232">
        <v>24</v>
      </c>
      <c r="N764" s="233">
        <v>45236</v>
      </c>
      <c r="O764" s="232" t="s">
        <v>85</v>
      </c>
      <c r="P764" s="232" t="s">
        <v>92</v>
      </c>
      <c r="Q764" s="232" t="s">
        <v>84</v>
      </c>
      <c r="R764" s="232">
        <v>1</v>
      </c>
      <c r="S764" s="234">
        <v>17.3</v>
      </c>
      <c r="T764" s="232">
        <v>5992</v>
      </c>
    </row>
    <row r="765" spans="13:20" x14ac:dyDescent="0.25">
      <c r="M765" s="232">
        <v>25</v>
      </c>
      <c r="N765" s="233">
        <v>45236</v>
      </c>
      <c r="O765" s="232" t="s">
        <v>85</v>
      </c>
      <c r="P765" s="232" t="s">
        <v>92</v>
      </c>
      <c r="Q765" s="232" t="s">
        <v>84</v>
      </c>
      <c r="R765" s="232">
        <v>1</v>
      </c>
      <c r="S765" s="234">
        <v>16.399999999999999</v>
      </c>
      <c r="T765" s="232">
        <v>5738</v>
      </c>
    </row>
    <row r="766" spans="13:20" x14ac:dyDescent="0.25">
      <c r="M766" s="232">
        <v>26</v>
      </c>
      <c r="N766" s="233">
        <v>45236</v>
      </c>
      <c r="O766" s="232" t="s">
        <v>85</v>
      </c>
      <c r="P766" s="232" t="s">
        <v>92</v>
      </c>
      <c r="Q766" s="232" t="s">
        <v>84</v>
      </c>
      <c r="R766" s="232">
        <v>1</v>
      </c>
      <c r="S766" s="234">
        <v>15.7</v>
      </c>
      <c r="T766" s="232">
        <v>5834</v>
      </c>
    </row>
    <row r="767" spans="13:20" x14ac:dyDescent="0.25">
      <c r="M767" s="232">
        <v>27</v>
      </c>
      <c r="N767" s="233">
        <v>45236</v>
      </c>
      <c r="O767" s="232" t="s">
        <v>85</v>
      </c>
      <c r="P767" s="232" t="s">
        <v>92</v>
      </c>
      <c r="Q767" s="232" t="s">
        <v>84</v>
      </c>
      <c r="R767" s="232">
        <v>1</v>
      </c>
      <c r="S767" s="234">
        <v>16.7</v>
      </c>
      <c r="T767" s="232">
        <v>5851</v>
      </c>
    </row>
    <row r="768" spans="13:20" x14ac:dyDescent="0.25">
      <c r="M768" s="232">
        <v>28</v>
      </c>
      <c r="N768" s="233">
        <v>45236</v>
      </c>
      <c r="O768" s="232" t="s">
        <v>85</v>
      </c>
      <c r="P768" s="232" t="s">
        <v>92</v>
      </c>
      <c r="Q768" s="232" t="s">
        <v>84</v>
      </c>
      <c r="R768" s="232">
        <v>1</v>
      </c>
      <c r="S768" s="234">
        <v>17.5</v>
      </c>
      <c r="T768" s="232">
        <v>6003</v>
      </c>
    </row>
    <row r="769" spans="13:20" x14ac:dyDescent="0.25">
      <c r="M769" s="232">
        <v>29</v>
      </c>
      <c r="N769" s="233">
        <v>45236</v>
      </c>
      <c r="O769" s="232" t="s">
        <v>85</v>
      </c>
      <c r="P769" s="232" t="s">
        <v>92</v>
      </c>
      <c r="Q769" s="232" t="s">
        <v>84</v>
      </c>
      <c r="R769" s="232">
        <v>1</v>
      </c>
      <c r="S769" s="234">
        <v>13</v>
      </c>
      <c r="T769" s="232">
        <v>5724</v>
      </c>
    </row>
    <row r="770" spans="13:20" x14ac:dyDescent="0.25">
      <c r="M770" s="232">
        <v>30</v>
      </c>
      <c r="N770" s="233">
        <v>45236</v>
      </c>
      <c r="O770" s="232" t="s">
        <v>85</v>
      </c>
      <c r="P770" s="232" t="s">
        <v>92</v>
      </c>
      <c r="Q770" s="232" t="s">
        <v>84</v>
      </c>
      <c r="R770" s="232">
        <v>1</v>
      </c>
      <c r="S770" s="234">
        <v>10.7</v>
      </c>
      <c r="T770" s="232">
        <v>5921</v>
      </c>
    </row>
    <row r="771" spans="13:20" x14ac:dyDescent="0.25">
      <c r="M771" s="232">
        <v>31</v>
      </c>
      <c r="N771" s="233">
        <v>45236</v>
      </c>
      <c r="O771" s="232" t="s">
        <v>85</v>
      </c>
      <c r="P771" s="232" t="s">
        <v>87</v>
      </c>
      <c r="Q771" s="232" t="s">
        <v>84</v>
      </c>
      <c r="R771" s="232">
        <v>1</v>
      </c>
      <c r="S771" s="234">
        <v>13.4</v>
      </c>
      <c r="T771" s="232">
        <v>5890</v>
      </c>
    </row>
    <row r="772" spans="13:20" x14ac:dyDescent="0.25">
      <c r="M772" s="232">
        <v>32</v>
      </c>
      <c r="N772" s="233">
        <v>45236</v>
      </c>
      <c r="O772" s="232" t="s">
        <v>85</v>
      </c>
      <c r="P772" s="232" t="s">
        <v>87</v>
      </c>
      <c r="Q772" s="232" t="s">
        <v>84</v>
      </c>
      <c r="R772" s="232">
        <v>1</v>
      </c>
      <c r="S772" s="234">
        <v>14.6</v>
      </c>
      <c r="T772" s="232">
        <v>5934</v>
      </c>
    </row>
    <row r="773" spans="13:20" x14ac:dyDescent="0.25">
      <c r="M773" s="232">
        <v>33</v>
      </c>
      <c r="N773" s="233">
        <v>45236</v>
      </c>
      <c r="O773" s="232" t="s">
        <v>85</v>
      </c>
      <c r="P773" s="232" t="s">
        <v>92</v>
      </c>
      <c r="Q773" s="232" t="s">
        <v>84</v>
      </c>
      <c r="R773" s="232">
        <v>1</v>
      </c>
      <c r="S773" s="234">
        <v>16.2</v>
      </c>
      <c r="T773" s="232">
        <v>5195</v>
      </c>
    </row>
    <row r="774" spans="13:20" x14ac:dyDescent="0.25">
      <c r="M774" s="232">
        <v>34</v>
      </c>
      <c r="N774" s="233">
        <v>45236</v>
      </c>
      <c r="O774" s="232" t="s">
        <v>88</v>
      </c>
      <c r="P774" s="232" t="s">
        <v>100</v>
      </c>
      <c r="Q774" s="232" t="s">
        <v>84</v>
      </c>
      <c r="R774" s="232">
        <v>1</v>
      </c>
      <c r="S774" s="234">
        <v>16.7</v>
      </c>
      <c r="T774" s="232">
        <v>5636</v>
      </c>
    </row>
    <row r="775" spans="13:20" x14ac:dyDescent="0.25">
      <c r="M775" s="232">
        <v>35</v>
      </c>
      <c r="N775" s="233">
        <v>45236</v>
      </c>
      <c r="O775" s="232" t="s">
        <v>88</v>
      </c>
      <c r="P775" s="232" t="s">
        <v>99</v>
      </c>
      <c r="Q775" s="232" t="s">
        <v>84</v>
      </c>
      <c r="R775" s="232">
        <v>1</v>
      </c>
      <c r="S775" s="234">
        <v>12.8</v>
      </c>
      <c r="T775" s="232">
        <v>5964</v>
      </c>
    </row>
    <row r="776" spans="13:20" x14ac:dyDescent="0.25">
      <c r="M776" s="226">
        <v>36</v>
      </c>
      <c r="N776" s="227">
        <v>45236</v>
      </c>
      <c r="O776" s="226" t="s">
        <v>88</v>
      </c>
      <c r="P776" s="226" t="s">
        <v>98</v>
      </c>
      <c r="Q776" s="226" t="s">
        <v>84</v>
      </c>
      <c r="R776" s="226">
        <v>1</v>
      </c>
      <c r="S776" s="224">
        <v>10.1</v>
      </c>
      <c r="T776" s="226">
        <v>5873</v>
      </c>
    </row>
    <row r="777" spans="13:20" x14ac:dyDescent="0.25">
      <c r="M777" s="232">
        <v>37</v>
      </c>
      <c r="N777" s="233">
        <v>45236</v>
      </c>
      <c r="O777" s="232" t="s">
        <v>85</v>
      </c>
      <c r="P777" s="232" t="s">
        <v>92</v>
      </c>
      <c r="Q777" s="232" t="s">
        <v>84</v>
      </c>
      <c r="R777" s="232">
        <v>1</v>
      </c>
      <c r="S777" s="234">
        <v>15</v>
      </c>
      <c r="T777" s="232">
        <v>5808</v>
      </c>
    </row>
    <row r="778" spans="13:20" x14ac:dyDescent="0.25">
      <c r="M778" s="232">
        <v>38</v>
      </c>
      <c r="N778" s="233">
        <v>45236</v>
      </c>
      <c r="O778" s="232" t="s">
        <v>85</v>
      </c>
      <c r="P778" s="232" t="s">
        <v>96</v>
      </c>
      <c r="Q778" s="232" t="s">
        <v>84</v>
      </c>
      <c r="R778" s="232">
        <v>1</v>
      </c>
      <c r="S778" s="234">
        <v>13.5</v>
      </c>
      <c r="T778" s="232">
        <v>5629</v>
      </c>
    </row>
    <row r="779" spans="13:20" x14ac:dyDescent="0.25">
      <c r="M779" s="232">
        <v>39</v>
      </c>
      <c r="N779" s="233">
        <v>45236</v>
      </c>
      <c r="O779" s="232" t="s">
        <v>88</v>
      </c>
      <c r="P779" s="232" t="s">
        <v>98</v>
      </c>
      <c r="Q779" s="232" t="s">
        <v>84</v>
      </c>
      <c r="R779" s="232">
        <v>1</v>
      </c>
      <c r="S779" s="234">
        <v>12.1</v>
      </c>
      <c r="T779" s="232">
        <v>5705</v>
      </c>
    </row>
    <row r="780" spans="13:20" x14ac:dyDescent="0.25">
      <c r="M780" s="232">
        <v>40</v>
      </c>
      <c r="N780" s="233">
        <v>45236</v>
      </c>
      <c r="O780" s="232" t="s">
        <v>85</v>
      </c>
      <c r="P780" s="232" t="s">
        <v>86</v>
      </c>
      <c r="Q780" s="232" t="s">
        <v>84</v>
      </c>
      <c r="R780" s="232">
        <v>1</v>
      </c>
      <c r="S780" s="234">
        <v>13</v>
      </c>
      <c r="T780" s="232">
        <v>5710</v>
      </c>
    </row>
    <row r="781" spans="13:20" x14ac:dyDescent="0.25">
      <c r="M781" s="142">
        <v>41</v>
      </c>
      <c r="N781" s="143">
        <v>45238</v>
      </c>
      <c r="O781" s="142" t="s">
        <v>85</v>
      </c>
      <c r="P781" s="142" t="s">
        <v>143</v>
      </c>
      <c r="Q781" s="142" t="s">
        <v>84</v>
      </c>
      <c r="R781" s="142">
        <v>1</v>
      </c>
      <c r="S781" s="190">
        <v>11.6</v>
      </c>
      <c r="T781" s="142">
        <v>5740</v>
      </c>
    </row>
    <row r="782" spans="13:20" x14ac:dyDescent="0.25">
      <c r="M782" s="142">
        <v>42</v>
      </c>
      <c r="N782" s="143">
        <v>45238</v>
      </c>
      <c r="O782" s="142" t="s">
        <v>85</v>
      </c>
      <c r="P782" s="142" t="s">
        <v>87</v>
      </c>
      <c r="Q782" s="142" t="s">
        <v>84</v>
      </c>
      <c r="R782" s="142">
        <v>1</v>
      </c>
      <c r="S782" s="163">
        <v>16.8</v>
      </c>
      <c r="T782" s="142">
        <v>5729</v>
      </c>
    </row>
    <row r="783" spans="13:20" x14ac:dyDescent="0.25">
      <c r="M783" s="216">
        <v>43</v>
      </c>
      <c r="N783" s="217">
        <v>45238</v>
      </c>
      <c r="O783" s="216" t="s">
        <v>88</v>
      </c>
      <c r="P783" s="216" t="s">
        <v>100</v>
      </c>
      <c r="Q783" s="216" t="s">
        <v>84</v>
      </c>
      <c r="R783" s="216">
        <v>1</v>
      </c>
      <c r="S783" s="215">
        <v>16.5</v>
      </c>
      <c r="T783" s="216">
        <v>5689</v>
      </c>
    </row>
    <row r="784" spans="13:20" x14ac:dyDescent="0.25">
      <c r="M784" s="142">
        <v>44</v>
      </c>
      <c r="N784" s="143">
        <v>45238</v>
      </c>
      <c r="O784" s="142" t="s">
        <v>85</v>
      </c>
      <c r="P784" s="142" t="s">
        <v>107</v>
      </c>
      <c r="Q784" s="142" t="s">
        <v>84</v>
      </c>
      <c r="R784" s="142">
        <v>1</v>
      </c>
      <c r="S784" s="163">
        <v>10.4</v>
      </c>
      <c r="T784" s="142">
        <v>5739</v>
      </c>
    </row>
    <row r="785" spans="13:20" x14ac:dyDescent="0.25">
      <c r="M785" s="239">
        <v>45</v>
      </c>
      <c r="N785" s="240">
        <v>45238</v>
      </c>
      <c r="O785" s="239" t="s">
        <v>88</v>
      </c>
      <c r="P785" s="239" t="s">
        <v>98</v>
      </c>
      <c r="Q785" s="239" t="s">
        <v>84</v>
      </c>
      <c r="R785" s="239">
        <v>1</v>
      </c>
      <c r="S785" s="238">
        <v>14.5</v>
      </c>
      <c r="T785" s="239">
        <v>5755</v>
      </c>
    </row>
    <row r="786" spans="13:20" x14ac:dyDescent="0.25">
      <c r="M786" s="142">
        <v>46</v>
      </c>
      <c r="N786" s="143">
        <v>45238</v>
      </c>
      <c r="O786" s="142" t="s">
        <v>88</v>
      </c>
      <c r="P786" s="142" t="s">
        <v>98</v>
      </c>
      <c r="Q786" s="142" t="s">
        <v>84</v>
      </c>
      <c r="R786" s="142">
        <v>1</v>
      </c>
      <c r="S786" s="163">
        <v>14.5</v>
      </c>
      <c r="T786" s="142">
        <v>5674</v>
      </c>
    </row>
    <row r="787" spans="13:20" x14ac:dyDescent="0.25">
      <c r="M787" s="142">
        <v>47</v>
      </c>
      <c r="N787" s="143">
        <v>45238</v>
      </c>
      <c r="O787" s="142" t="s">
        <v>88</v>
      </c>
      <c r="P787" s="142" t="s">
        <v>91</v>
      </c>
      <c r="Q787" s="142" t="s">
        <v>84</v>
      </c>
      <c r="R787" s="142">
        <v>1</v>
      </c>
      <c r="S787" s="163">
        <v>15</v>
      </c>
      <c r="T787" s="142">
        <v>5731</v>
      </c>
    </row>
    <row r="788" spans="13:20" x14ac:dyDescent="0.25">
      <c r="M788" s="142">
        <v>48</v>
      </c>
      <c r="N788" s="143">
        <v>45238</v>
      </c>
      <c r="O788" s="142" t="s">
        <v>88</v>
      </c>
      <c r="P788" s="142" t="s">
        <v>89</v>
      </c>
      <c r="Q788" s="142" t="s">
        <v>84</v>
      </c>
      <c r="R788" s="142">
        <v>1</v>
      </c>
      <c r="S788" s="163">
        <v>17.100000000000001</v>
      </c>
      <c r="T788" s="142">
        <v>5995</v>
      </c>
    </row>
    <row r="789" spans="13:20" x14ac:dyDescent="0.25">
      <c r="M789" s="216">
        <v>49</v>
      </c>
      <c r="N789" s="217">
        <v>45238</v>
      </c>
      <c r="O789" s="216" t="s">
        <v>85</v>
      </c>
      <c r="P789" s="216" t="s">
        <v>90</v>
      </c>
      <c r="Q789" s="216" t="s">
        <v>84</v>
      </c>
      <c r="R789" s="216">
        <v>1</v>
      </c>
      <c r="S789" s="215">
        <v>16.5</v>
      </c>
      <c r="T789" s="216">
        <v>5709</v>
      </c>
    </row>
    <row r="790" spans="13:20" x14ac:dyDescent="0.25">
      <c r="M790" s="239">
        <v>50</v>
      </c>
      <c r="N790" s="240">
        <v>45238</v>
      </c>
      <c r="O790" s="239" t="s">
        <v>85</v>
      </c>
      <c r="P790" s="239" t="s">
        <v>87</v>
      </c>
      <c r="Q790" s="239" t="s">
        <v>84</v>
      </c>
      <c r="R790" s="239">
        <v>1</v>
      </c>
      <c r="S790" s="238">
        <v>15.1</v>
      </c>
      <c r="T790" s="239">
        <v>5770</v>
      </c>
    </row>
    <row r="791" spans="13:20" x14ac:dyDescent="0.25">
      <c r="M791" s="258">
        <v>51</v>
      </c>
      <c r="N791" s="259">
        <v>45238</v>
      </c>
      <c r="O791" s="258" t="s">
        <v>85</v>
      </c>
      <c r="P791" s="258" t="s">
        <v>87</v>
      </c>
      <c r="Q791" s="258" t="s">
        <v>84</v>
      </c>
      <c r="R791" s="258">
        <v>1</v>
      </c>
      <c r="S791" s="257">
        <v>12</v>
      </c>
      <c r="T791" s="258">
        <v>5872</v>
      </c>
    </row>
    <row r="792" spans="13:20" x14ac:dyDescent="0.25">
      <c r="M792" s="254">
        <v>52</v>
      </c>
      <c r="N792" s="255">
        <v>45239</v>
      </c>
      <c r="O792" s="254" t="s">
        <v>85</v>
      </c>
      <c r="P792" s="254" t="s">
        <v>87</v>
      </c>
      <c r="Q792" s="254" t="s">
        <v>84</v>
      </c>
      <c r="R792" s="254">
        <v>1</v>
      </c>
      <c r="S792" s="256">
        <v>13.5</v>
      </c>
      <c r="T792" s="254">
        <v>5776</v>
      </c>
    </row>
    <row r="793" spans="13:20" x14ac:dyDescent="0.25">
      <c r="M793" s="254">
        <v>53</v>
      </c>
      <c r="N793" s="255">
        <v>45239</v>
      </c>
      <c r="O793" s="254" t="s">
        <v>85</v>
      </c>
      <c r="P793" s="254" t="s">
        <v>86</v>
      </c>
      <c r="Q793" s="254" t="s">
        <v>84</v>
      </c>
      <c r="R793" s="254">
        <v>1</v>
      </c>
      <c r="S793" s="256">
        <v>16.2</v>
      </c>
      <c r="T793" s="254">
        <v>5757</v>
      </c>
    </row>
    <row r="794" spans="13:20" x14ac:dyDescent="0.25">
      <c r="M794" s="254">
        <v>54</v>
      </c>
      <c r="N794" s="255">
        <v>45239</v>
      </c>
      <c r="O794" s="254" t="s">
        <v>85</v>
      </c>
      <c r="P794" s="254" t="s">
        <v>86</v>
      </c>
      <c r="Q794" s="254" t="s">
        <v>84</v>
      </c>
      <c r="R794" s="254">
        <v>1</v>
      </c>
      <c r="S794" s="256">
        <v>15.9</v>
      </c>
      <c r="T794" s="254">
        <v>5743</v>
      </c>
    </row>
    <row r="795" spans="13:20" x14ac:dyDescent="0.25">
      <c r="M795" s="254">
        <v>55</v>
      </c>
      <c r="N795" s="255">
        <v>45239</v>
      </c>
      <c r="O795" s="254" t="s">
        <v>88</v>
      </c>
      <c r="P795" s="254" t="s">
        <v>91</v>
      </c>
      <c r="Q795" s="254" t="s">
        <v>84</v>
      </c>
      <c r="R795" s="254">
        <v>1</v>
      </c>
      <c r="S795" s="256">
        <v>15.1</v>
      </c>
      <c r="T795" s="254">
        <v>5734</v>
      </c>
    </row>
    <row r="796" spans="13:20" x14ac:dyDescent="0.25">
      <c r="M796" s="254">
        <v>56</v>
      </c>
      <c r="N796" s="255">
        <v>45239</v>
      </c>
      <c r="O796" s="254" t="s">
        <v>85</v>
      </c>
      <c r="P796" s="254" t="s">
        <v>97</v>
      </c>
      <c r="Q796" s="254" t="s">
        <v>84</v>
      </c>
      <c r="R796" s="254">
        <v>1</v>
      </c>
      <c r="S796" s="256">
        <v>15.4</v>
      </c>
      <c r="T796" s="254">
        <v>5772</v>
      </c>
    </row>
    <row r="797" spans="13:20" x14ac:dyDescent="0.25">
      <c r="M797" s="142">
        <v>57</v>
      </c>
      <c r="N797" s="143">
        <v>45239</v>
      </c>
      <c r="O797" s="142" t="s">
        <v>88</v>
      </c>
      <c r="P797" s="142" t="s">
        <v>91</v>
      </c>
      <c r="Q797" s="142" t="s">
        <v>84</v>
      </c>
      <c r="R797" s="142">
        <v>1</v>
      </c>
      <c r="S797" s="163">
        <v>14.3</v>
      </c>
      <c r="T797" s="142">
        <v>5826</v>
      </c>
    </row>
    <row r="798" spans="13:20" x14ac:dyDescent="0.25">
      <c r="M798" s="142">
        <v>58</v>
      </c>
      <c r="N798" s="143">
        <v>45239</v>
      </c>
      <c r="O798" s="142" t="s">
        <v>85</v>
      </c>
      <c r="P798" s="142" t="s">
        <v>92</v>
      </c>
      <c r="Q798" s="142" t="s">
        <v>84</v>
      </c>
      <c r="R798" s="142">
        <v>1</v>
      </c>
      <c r="S798" s="163">
        <v>15.9</v>
      </c>
      <c r="T798" s="142">
        <v>5777</v>
      </c>
    </row>
    <row r="799" spans="13:20" x14ac:dyDescent="0.25">
      <c r="M799" s="142">
        <v>59</v>
      </c>
      <c r="N799" s="143">
        <v>45239</v>
      </c>
      <c r="O799" s="142" t="s">
        <v>88</v>
      </c>
      <c r="P799" s="142" t="s">
        <v>106</v>
      </c>
      <c r="Q799" s="142" t="s">
        <v>84</v>
      </c>
      <c r="R799" s="142">
        <v>1</v>
      </c>
      <c r="S799" s="163">
        <v>13.9</v>
      </c>
      <c r="T799" s="142">
        <v>5503</v>
      </c>
    </row>
    <row r="800" spans="13:20" x14ac:dyDescent="0.25">
      <c r="M800" s="258">
        <v>60</v>
      </c>
      <c r="N800" s="259">
        <v>45239</v>
      </c>
      <c r="O800" s="258" t="s">
        <v>88</v>
      </c>
      <c r="P800" s="258" t="s">
        <v>89</v>
      </c>
      <c r="Q800" s="258" t="s">
        <v>84</v>
      </c>
      <c r="R800" s="258">
        <v>1</v>
      </c>
      <c r="S800" s="257">
        <v>13.3</v>
      </c>
      <c r="T800" s="258">
        <v>5627</v>
      </c>
    </row>
    <row r="801" spans="13:20" x14ac:dyDescent="0.25">
      <c r="M801" s="142">
        <v>61</v>
      </c>
      <c r="N801" s="143">
        <v>45239</v>
      </c>
      <c r="O801" s="142" t="s">
        <v>88</v>
      </c>
      <c r="P801" s="142" t="s">
        <v>98</v>
      </c>
      <c r="Q801" s="142" t="s">
        <v>84</v>
      </c>
      <c r="R801" s="142">
        <v>1</v>
      </c>
      <c r="S801" s="163">
        <v>17.399999999999999</v>
      </c>
      <c r="T801" s="142">
        <v>5866</v>
      </c>
    </row>
    <row r="802" spans="13:20" x14ac:dyDescent="0.25">
      <c r="M802" s="232">
        <v>62</v>
      </c>
      <c r="N802" s="233">
        <v>45239</v>
      </c>
      <c r="O802" s="232" t="s">
        <v>88</v>
      </c>
      <c r="P802" s="232" t="s">
        <v>99</v>
      </c>
      <c r="Q802" s="232" t="s">
        <v>84</v>
      </c>
      <c r="R802" s="232">
        <v>1</v>
      </c>
      <c r="S802" s="234">
        <v>14.2</v>
      </c>
      <c r="T802" s="232">
        <v>5869</v>
      </c>
    </row>
    <row r="803" spans="13:20" x14ac:dyDescent="0.25">
      <c r="M803" s="142">
        <v>63</v>
      </c>
      <c r="N803" s="143">
        <v>45239</v>
      </c>
      <c r="O803" s="142" t="s">
        <v>88</v>
      </c>
      <c r="P803" s="142" t="s">
        <v>99</v>
      </c>
      <c r="Q803" s="142" t="s">
        <v>84</v>
      </c>
      <c r="R803" s="142">
        <v>1</v>
      </c>
      <c r="S803" s="163">
        <v>16.600000000000001</v>
      </c>
      <c r="T803" s="142">
        <v>5922</v>
      </c>
    </row>
    <row r="804" spans="13:20" x14ac:dyDescent="0.25">
      <c r="M804" s="254">
        <v>64</v>
      </c>
      <c r="N804" s="255">
        <v>45239</v>
      </c>
      <c r="O804" s="254" t="s">
        <v>85</v>
      </c>
      <c r="P804" s="254" t="s">
        <v>96</v>
      </c>
      <c r="Q804" s="254" t="s">
        <v>84</v>
      </c>
      <c r="R804" s="254">
        <v>1</v>
      </c>
      <c r="S804" s="256">
        <v>15.7</v>
      </c>
      <c r="T804" s="254">
        <v>5612</v>
      </c>
    </row>
    <row r="805" spans="13:20" x14ac:dyDescent="0.25">
      <c r="M805" s="142">
        <v>65</v>
      </c>
      <c r="N805" s="143">
        <v>45239</v>
      </c>
      <c r="O805" s="142" t="s">
        <v>88</v>
      </c>
      <c r="P805" s="142" t="s">
        <v>89</v>
      </c>
      <c r="Q805" s="142" t="s">
        <v>84</v>
      </c>
      <c r="R805" s="142">
        <v>1</v>
      </c>
      <c r="S805" s="163">
        <v>16.5</v>
      </c>
      <c r="T805" s="142">
        <v>5607</v>
      </c>
    </row>
    <row r="806" spans="13:20" x14ac:dyDescent="0.25">
      <c r="M806" s="142">
        <v>66</v>
      </c>
      <c r="N806" s="143">
        <v>45239</v>
      </c>
      <c r="O806" s="142" t="s">
        <v>85</v>
      </c>
      <c r="P806" s="142" t="s">
        <v>92</v>
      </c>
      <c r="Q806" s="142" t="s">
        <v>84</v>
      </c>
      <c r="R806" s="142">
        <v>1</v>
      </c>
      <c r="S806" s="163">
        <v>14.7</v>
      </c>
      <c r="T806" s="142">
        <v>5987</v>
      </c>
    </row>
    <row r="807" spans="13:20" x14ac:dyDescent="0.25">
      <c r="M807" s="142">
        <v>67</v>
      </c>
      <c r="N807" s="143">
        <v>45239</v>
      </c>
      <c r="O807" s="142" t="s">
        <v>88</v>
      </c>
      <c r="P807" s="142" t="s">
        <v>91</v>
      </c>
      <c r="Q807" s="142" t="s">
        <v>84</v>
      </c>
      <c r="R807" s="142">
        <v>1</v>
      </c>
      <c r="S807" s="163">
        <v>15.6</v>
      </c>
      <c r="T807" s="142">
        <v>5578</v>
      </c>
    </row>
    <row r="808" spans="13:20" x14ac:dyDescent="0.25">
      <c r="M808" s="142">
        <v>68</v>
      </c>
      <c r="N808" s="143">
        <v>45239</v>
      </c>
      <c r="O808" s="142" t="s">
        <v>88</v>
      </c>
      <c r="P808" s="142" t="s">
        <v>91</v>
      </c>
      <c r="Q808" s="142" t="s">
        <v>84</v>
      </c>
      <c r="R808" s="142">
        <v>1</v>
      </c>
      <c r="S808" s="163">
        <v>15.4</v>
      </c>
      <c r="T808" s="142">
        <v>5780</v>
      </c>
    </row>
    <row r="809" spans="13:20" x14ac:dyDescent="0.25">
      <c r="M809" s="232">
        <v>69</v>
      </c>
      <c r="N809" s="233">
        <v>45239</v>
      </c>
      <c r="O809" s="232" t="s">
        <v>88</v>
      </c>
      <c r="P809" s="232" t="s">
        <v>89</v>
      </c>
      <c r="Q809" s="232" t="s">
        <v>84</v>
      </c>
      <c r="R809" s="232">
        <v>1</v>
      </c>
      <c r="S809" s="234">
        <v>8.8000000000000007</v>
      </c>
      <c r="T809" s="232">
        <v>5979</v>
      </c>
    </row>
    <row r="810" spans="13:20" x14ac:dyDescent="0.25">
      <c r="M810" s="142">
        <v>70</v>
      </c>
      <c r="N810" s="143">
        <v>45239</v>
      </c>
      <c r="O810" s="142" t="s">
        <v>88</v>
      </c>
      <c r="P810" s="142" t="s">
        <v>93</v>
      </c>
      <c r="Q810" s="142" t="s">
        <v>84</v>
      </c>
      <c r="R810" s="142">
        <v>1</v>
      </c>
      <c r="S810" s="163">
        <v>15.7</v>
      </c>
      <c r="T810" s="142">
        <v>5763</v>
      </c>
    </row>
    <row r="811" spans="13:20" x14ac:dyDescent="0.25">
      <c r="M811" s="142">
        <v>71</v>
      </c>
      <c r="N811" s="143">
        <v>45239</v>
      </c>
      <c r="O811" s="142" t="s">
        <v>88</v>
      </c>
      <c r="P811" s="142" t="s">
        <v>93</v>
      </c>
      <c r="Q811" s="142" t="s">
        <v>84</v>
      </c>
      <c r="R811" s="142">
        <v>1</v>
      </c>
      <c r="S811" s="163">
        <v>15.9</v>
      </c>
      <c r="T811" s="142">
        <v>5789</v>
      </c>
    </row>
    <row r="812" spans="13:20" x14ac:dyDescent="0.25">
      <c r="M812" s="142">
        <v>72</v>
      </c>
      <c r="N812" s="143">
        <v>45240</v>
      </c>
      <c r="O812" s="142" t="s">
        <v>85</v>
      </c>
      <c r="P812" s="142" t="s">
        <v>90</v>
      </c>
      <c r="Q812" s="142" t="s">
        <v>84</v>
      </c>
      <c r="R812" s="142">
        <v>1</v>
      </c>
      <c r="S812" s="163">
        <v>15.5</v>
      </c>
      <c r="T812" s="142">
        <v>5736</v>
      </c>
    </row>
    <row r="813" spans="13:20" x14ac:dyDescent="0.25">
      <c r="M813" s="142">
        <v>73</v>
      </c>
      <c r="N813" s="143">
        <v>45240</v>
      </c>
      <c r="O813" s="142" t="s">
        <v>85</v>
      </c>
      <c r="P813" s="142" t="s">
        <v>96</v>
      </c>
      <c r="Q813" s="142" t="s">
        <v>84</v>
      </c>
      <c r="R813" s="142">
        <v>1</v>
      </c>
      <c r="S813" s="163">
        <v>12.3</v>
      </c>
      <c r="T813" s="142">
        <v>5673</v>
      </c>
    </row>
    <row r="814" spans="13:20" x14ac:dyDescent="0.25">
      <c r="M814" s="142">
        <v>74</v>
      </c>
      <c r="N814" s="143">
        <v>45240</v>
      </c>
      <c r="O814" s="142" t="s">
        <v>85</v>
      </c>
      <c r="P814" s="142" t="s">
        <v>96</v>
      </c>
      <c r="Q814" s="142" t="s">
        <v>84</v>
      </c>
      <c r="R814" s="142">
        <v>1</v>
      </c>
      <c r="S814" s="163">
        <v>13.4</v>
      </c>
      <c r="T814" s="142">
        <v>5637</v>
      </c>
    </row>
    <row r="815" spans="13:20" x14ac:dyDescent="0.25">
      <c r="M815" s="142">
        <v>75</v>
      </c>
      <c r="N815" s="143">
        <v>45240</v>
      </c>
      <c r="O815" s="142" t="s">
        <v>88</v>
      </c>
      <c r="P815" s="142" t="s">
        <v>106</v>
      </c>
      <c r="Q815" s="142" t="s">
        <v>84</v>
      </c>
      <c r="R815" s="142">
        <v>1</v>
      </c>
      <c r="S815" s="163">
        <v>15.9</v>
      </c>
      <c r="T815" s="142">
        <v>5838</v>
      </c>
    </row>
    <row r="816" spans="13:20" x14ac:dyDescent="0.25">
      <c r="M816" s="142">
        <v>76</v>
      </c>
      <c r="N816" s="143">
        <v>45240</v>
      </c>
      <c r="O816" s="142" t="s">
        <v>85</v>
      </c>
      <c r="P816" s="142" t="s">
        <v>92</v>
      </c>
      <c r="Q816" s="142" t="s">
        <v>84</v>
      </c>
      <c r="R816" s="142">
        <v>1</v>
      </c>
      <c r="S816" s="163">
        <v>11.7</v>
      </c>
      <c r="T816" s="142">
        <v>5893</v>
      </c>
    </row>
    <row r="817" spans="13:20" x14ac:dyDescent="0.25">
      <c r="M817" s="142">
        <v>77</v>
      </c>
      <c r="N817" s="143">
        <v>45240</v>
      </c>
      <c r="O817" s="142" t="s">
        <v>88</v>
      </c>
      <c r="P817" s="142" t="s">
        <v>106</v>
      </c>
      <c r="Q817" s="142" t="s">
        <v>84</v>
      </c>
      <c r="R817" s="142">
        <v>1</v>
      </c>
      <c r="S817" s="163">
        <v>16.399999999999999</v>
      </c>
      <c r="T817" s="142">
        <v>5554</v>
      </c>
    </row>
    <row r="818" spans="13:20" x14ac:dyDescent="0.25">
      <c r="M818" s="142">
        <v>78</v>
      </c>
      <c r="N818" s="143">
        <v>45240</v>
      </c>
      <c r="O818" s="142" t="s">
        <v>88</v>
      </c>
      <c r="P818" s="142" t="s">
        <v>106</v>
      </c>
      <c r="Q818" s="142" t="s">
        <v>84</v>
      </c>
      <c r="R818" s="142">
        <v>1</v>
      </c>
      <c r="S818" s="163">
        <v>13.3</v>
      </c>
      <c r="T818" s="142">
        <v>5841</v>
      </c>
    </row>
    <row r="819" spans="13:20" x14ac:dyDescent="0.25">
      <c r="M819" s="142">
        <v>79</v>
      </c>
      <c r="N819" s="143">
        <v>45240</v>
      </c>
      <c r="O819" s="142" t="s">
        <v>85</v>
      </c>
      <c r="P819" s="142" t="s">
        <v>92</v>
      </c>
      <c r="Q819" s="142" t="s">
        <v>84</v>
      </c>
      <c r="R819" s="142">
        <v>1</v>
      </c>
      <c r="S819" s="163">
        <v>12.3</v>
      </c>
      <c r="T819" s="142">
        <v>5540</v>
      </c>
    </row>
    <row r="820" spans="13:20" x14ac:dyDescent="0.25">
      <c r="M820" s="142">
        <v>80</v>
      </c>
      <c r="N820" s="143">
        <v>45240</v>
      </c>
      <c r="O820" s="142" t="s">
        <v>88</v>
      </c>
      <c r="P820" s="142" t="s">
        <v>91</v>
      </c>
      <c r="Q820" s="142" t="s">
        <v>84</v>
      </c>
      <c r="R820" s="142">
        <v>1</v>
      </c>
      <c r="S820" s="163">
        <v>16.600000000000001</v>
      </c>
      <c r="T820" s="142">
        <v>5682</v>
      </c>
    </row>
    <row r="821" spans="13:20" x14ac:dyDescent="0.25">
      <c r="M821" s="142">
        <v>81</v>
      </c>
      <c r="N821" s="143">
        <v>45240</v>
      </c>
      <c r="O821" s="142" t="s">
        <v>88</v>
      </c>
      <c r="P821" s="142" t="s">
        <v>91</v>
      </c>
      <c r="Q821" s="142" t="s">
        <v>84</v>
      </c>
      <c r="R821" s="142">
        <v>1</v>
      </c>
      <c r="S821" s="163">
        <v>13.3</v>
      </c>
      <c r="T821" s="142">
        <v>5572</v>
      </c>
    </row>
    <row r="822" spans="13:20" x14ac:dyDescent="0.25">
      <c r="M822" s="258">
        <v>82</v>
      </c>
      <c r="N822" s="259">
        <v>45240</v>
      </c>
      <c r="O822" s="258" t="s">
        <v>85</v>
      </c>
      <c r="P822" s="258" t="s">
        <v>87</v>
      </c>
      <c r="Q822" s="258" t="s">
        <v>84</v>
      </c>
      <c r="R822" s="258">
        <v>1</v>
      </c>
      <c r="S822" s="257">
        <v>10.9</v>
      </c>
      <c r="T822" s="258">
        <v>5642</v>
      </c>
    </row>
    <row r="823" spans="13:20" x14ac:dyDescent="0.25">
      <c r="M823" s="142">
        <v>83</v>
      </c>
      <c r="N823" s="143">
        <v>45240</v>
      </c>
      <c r="O823" s="142" t="s">
        <v>88</v>
      </c>
      <c r="P823" s="142" t="s">
        <v>94</v>
      </c>
      <c r="Q823" s="142" t="s">
        <v>84</v>
      </c>
      <c r="R823" s="142">
        <v>1</v>
      </c>
      <c r="S823" s="163">
        <v>15.6</v>
      </c>
      <c r="T823" s="142">
        <v>5730</v>
      </c>
    </row>
    <row r="824" spans="13:20" x14ac:dyDescent="0.25">
      <c r="M824" s="142">
        <v>84</v>
      </c>
      <c r="N824" s="143">
        <v>45240</v>
      </c>
      <c r="O824" s="142" t="s">
        <v>88</v>
      </c>
      <c r="P824" s="142" t="s">
        <v>99</v>
      </c>
      <c r="Q824" s="142" t="s">
        <v>84</v>
      </c>
      <c r="R824" s="142">
        <v>1</v>
      </c>
      <c r="S824" s="163">
        <v>20.2</v>
      </c>
      <c r="T824" s="142">
        <v>5737</v>
      </c>
    </row>
    <row r="825" spans="13:20" x14ac:dyDescent="0.25">
      <c r="M825" s="142">
        <v>85</v>
      </c>
      <c r="N825" s="143">
        <v>45240</v>
      </c>
      <c r="O825" s="142" t="s">
        <v>85</v>
      </c>
      <c r="P825" s="142" t="s">
        <v>86</v>
      </c>
      <c r="Q825" s="142" t="s">
        <v>84</v>
      </c>
      <c r="R825" s="142">
        <v>1</v>
      </c>
      <c r="S825" s="163">
        <v>12.9</v>
      </c>
      <c r="T825" s="142">
        <v>5783</v>
      </c>
    </row>
    <row r="826" spans="13:20" x14ac:dyDescent="0.25">
      <c r="M826" s="142">
        <v>86</v>
      </c>
      <c r="N826" s="143">
        <v>45240</v>
      </c>
      <c r="O826" s="142" t="s">
        <v>88</v>
      </c>
      <c r="P826" s="142" t="s">
        <v>89</v>
      </c>
      <c r="Q826" s="142" t="s">
        <v>84</v>
      </c>
      <c r="R826" s="142">
        <v>1</v>
      </c>
      <c r="S826" s="163">
        <v>16.100000000000001</v>
      </c>
      <c r="T826" s="142">
        <v>5850</v>
      </c>
    </row>
    <row r="827" spans="13:20" x14ac:dyDescent="0.25">
      <c r="M827" s="142">
        <v>87</v>
      </c>
      <c r="N827" s="143">
        <v>45240</v>
      </c>
      <c r="O827" s="142" t="s">
        <v>88</v>
      </c>
      <c r="P827" s="142" t="s">
        <v>89</v>
      </c>
      <c r="Q827" s="142" t="s">
        <v>84</v>
      </c>
      <c r="R827" s="142">
        <v>1</v>
      </c>
      <c r="S827" s="163">
        <v>15</v>
      </c>
      <c r="T827" s="142">
        <v>5980</v>
      </c>
    </row>
    <row r="828" spans="13:20" x14ac:dyDescent="0.25">
      <c r="M828" s="142">
        <v>88</v>
      </c>
      <c r="N828" s="143">
        <v>45240</v>
      </c>
      <c r="O828" s="142" t="s">
        <v>85</v>
      </c>
      <c r="P828" s="142" t="s">
        <v>92</v>
      </c>
      <c r="Q828" s="142" t="s">
        <v>84</v>
      </c>
      <c r="R828" s="142">
        <v>1</v>
      </c>
      <c r="S828" s="163">
        <v>12.3</v>
      </c>
      <c r="T828" s="142">
        <v>5679</v>
      </c>
    </row>
    <row r="829" spans="13:20" x14ac:dyDescent="0.25">
      <c r="M829" s="142">
        <v>89</v>
      </c>
      <c r="N829" s="143">
        <v>45240</v>
      </c>
      <c r="O829" s="142" t="s">
        <v>88</v>
      </c>
      <c r="P829" s="142" t="s">
        <v>99</v>
      </c>
      <c r="Q829" s="142" t="s">
        <v>84</v>
      </c>
      <c r="R829" s="142">
        <v>1</v>
      </c>
      <c r="S829" s="163">
        <v>14.9</v>
      </c>
      <c r="T829" s="169" t="s">
        <v>144</v>
      </c>
    </row>
    <row r="830" spans="13:20" x14ac:dyDescent="0.25">
      <c r="M830" s="142">
        <v>90</v>
      </c>
      <c r="N830" s="143">
        <v>45240</v>
      </c>
      <c r="O830" s="142" t="s">
        <v>85</v>
      </c>
      <c r="P830" s="142" t="s">
        <v>96</v>
      </c>
      <c r="Q830" s="142" t="s">
        <v>84</v>
      </c>
      <c r="R830" s="142">
        <v>1</v>
      </c>
      <c r="S830" s="163">
        <v>12.9</v>
      </c>
      <c r="T830" s="169" t="s">
        <v>145</v>
      </c>
    </row>
    <row r="831" spans="13:20" x14ac:dyDescent="0.25">
      <c r="M831" s="142">
        <v>91</v>
      </c>
      <c r="N831" s="143">
        <v>45240</v>
      </c>
      <c r="O831" s="142" t="s">
        <v>85</v>
      </c>
      <c r="P831" s="142" t="s">
        <v>96</v>
      </c>
      <c r="Q831" s="142" t="s">
        <v>84</v>
      </c>
      <c r="R831" s="142">
        <v>1</v>
      </c>
      <c r="S831" s="163">
        <v>18.8</v>
      </c>
      <c r="T831" s="142">
        <v>5975</v>
      </c>
    </row>
    <row r="832" spans="13:20" x14ac:dyDescent="0.25">
      <c r="M832" s="142">
        <v>92</v>
      </c>
      <c r="N832" s="143">
        <v>45240</v>
      </c>
      <c r="O832" s="142" t="s">
        <v>85</v>
      </c>
      <c r="P832" s="142" t="s">
        <v>97</v>
      </c>
      <c r="Q832" s="142" t="s">
        <v>84</v>
      </c>
      <c r="R832" s="142">
        <v>1</v>
      </c>
      <c r="S832" s="163">
        <v>13</v>
      </c>
      <c r="T832" s="169" t="s">
        <v>145</v>
      </c>
    </row>
    <row r="833" spans="13:20" x14ac:dyDescent="0.25">
      <c r="M833" s="142">
        <v>93</v>
      </c>
      <c r="N833" s="143">
        <v>45240</v>
      </c>
      <c r="O833" s="142" t="s">
        <v>88</v>
      </c>
      <c r="P833" s="142" t="s">
        <v>94</v>
      </c>
      <c r="Q833" s="142" t="s">
        <v>84</v>
      </c>
      <c r="R833" s="142">
        <v>1</v>
      </c>
      <c r="S833" s="163">
        <v>17.5</v>
      </c>
      <c r="T833" s="142">
        <v>5981</v>
      </c>
    </row>
    <row r="834" spans="13:20" x14ac:dyDescent="0.25">
      <c r="M834" s="142">
        <v>94</v>
      </c>
      <c r="N834" s="143">
        <v>45240</v>
      </c>
      <c r="O834" s="142" t="s">
        <v>88</v>
      </c>
      <c r="P834" s="142" t="s">
        <v>94</v>
      </c>
      <c r="Q834" s="142" t="s">
        <v>84</v>
      </c>
      <c r="R834" s="142">
        <v>1</v>
      </c>
      <c r="S834" s="163">
        <v>16.100000000000001</v>
      </c>
      <c r="T834" s="142">
        <v>5939</v>
      </c>
    </row>
    <row r="835" spans="13:20" x14ac:dyDescent="0.25">
      <c r="M835" s="142">
        <v>95</v>
      </c>
      <c r="N835" s="143">
        <v>45240</v>
      </c>
      <c r="O835" s="142" t="s">
        <v>88</v>
      </c>
      <c r="P835" s="142" t="s">
        <v>89</v>
      </c>
      <c r="Q835" s="142" t="s">
        <v>84</v>
      </c>
      <c r="R835" s="142">
        <v>1</v>
      </c>
      <c r="S835" s="163">
        <v>10.4</v>
      </c>
      <c r="T835" s="142">
        <v>5874</v>
      </c>
    </row>
    <row r="836" spans="13:20" x14ac:dyDescent="0.25">
      <c r="M836" s="142">
        <v>96</v>
      </c>
      <c r="N836" s="143">
        <v>45240</v>
      </c>
      <c r="O836" s="142" t="s">
        <v>88</v>
      </c>
      <c r="P836" s="142" t="s">
        <v>89</v>
      </c>
      <c r="Q836" s="142" t="s">
        <v>84</v>
      </c>
      <c r="R836" s="142">
        <v>1</v>
      </c>
      <c r="S836" s="163">
        <v>12.9</v>
      </c>
      <c r="T836" s="142">
        <v>5865</v>
      </c>
    </row>
    <row r="837" spans="13:20" x14ac:dyDescent="0.25">
      <c r="M837" s="142">
        <v>97</v>
      </c>
      <c r="N837" s="143">
        <v>45240</v>
      </c>
      <c r="O837" s="142" t="s">
        <v>88</v>
      </c>
      <c r="P837" s="142" t="s">
        <v>104</v>
      </c>
      <c r="Q837" s="142" t="s">
        <v>84</v>
      </c>
      <c r="R837" s="142">
        <v>1</v>
      </c>
      <c r="S837" s="163">
        <v>11.4</v>
      </c>
      <c r="T837" s="142">
        <v>5820</v>
      </c>
    </row>
    <row r="838" spans="13:20" x14ac:dyDescent="0.25">
      <c r="M838" s="142">
        <v>98</v>
      </c>
      <c r="N838" s="143">
        <v>45240</v>
      </c>
      <c r="O838" s="142" t="s">
        <v>88</v>
      </c>
      <c r="P838" s="142" t="s">
        <v>104</v>
      </c>
      <c r="Q838" s="142" t="s">
        <v>84</v>
      </c>
      <c r="R838" s="142">
        <v>1</v>
      </c>
      <c r="S838" s="163">
        <v>16.899999999999999</v>
      </c>
      <c r="T838" s="142">
        <v>5811</v>
      </c>
    </row>
    <row r="839" spans="13:20" x14ac:dyDescent="0.25">
      <c r="M839" s="142">
        <v>99</v>
      </c>
      <c r="N839" s="143">
        <v>45240</v>
      </c>
      <c r="O839" s="142" t="s">
        <v>85</v>
      </c>
      <c r="P839" s="142" t="s">
        <v>97</v>
      </c>
      <c r="Q839" s="142" t="s">
        <v>84</v>
      </c>
      <c r="R839" s="142">
        <v>1</v>
      </c>
      <c r="S839" s="163">
        <v>11.1</v>
      </c>
      <c r="T839" s="142">
        <v>5859</v>
      </c>
    </row>
    <row r="840" spans="13:20" x14ac:dyDescent="0.25">
      <c r="M840" s="142">
        <v>100</v>
      </c>
      <c r="N840" s="143">
        <v>45240</v>
      </c>
      <c r="O840" s="142" t="s">
        <v>85</v>
      </c>
      <c r="P840" s="142" t="s">
        <v>143</v>
      </c>
      <c r="Q840" s="142" t="s">
        <v>84</v>
      </c>
      <c r="R840" s="142">
        <v>1</v>
      </c>
      <c r="S840" s="163">
        <v>11</v>
      </c>
      <c r="T840" s="142">
        <v>5741</v>
      </c>
    </row>
    <row r="841" spans="13:20" x14ac:dyDescent="0.25">
      <c r="M841" s="142">
        <v>101</v>
      </c>
      <c r="N841" s="143">
        <v>45240</v>
      </c>
      <c r="O841" s="142" t="s">
        <v>88</v>
      </c>
      <c r="P841" s="142" t="s">
        <v>98</v>
      </c>
      <c r="Q841" s="142" t="s">
        <v>84</v>
      </c>
      <c r="R841" s="142">
        <v>1</v>
      </c>
      <c r="S841" s="163">
        <v>14.1</v>
      </c>
      <c r="T841" s="142">
        <v>5744</v>
      </c>
    </row>
    <row r="842" spans="13:20" x14ac:dyDescent="0.25">
      <c r="M842" s="142">
        <v>102</v>
      </c>
      <c r="N842" s="143">
        <v>45240</v>
      </c>
      <c r="O842" s="142" t="s">
        <v>88</v>
      </c>
      <c r="P842" s="142" t="s">
        <v>91</v>
      </c>
      <c r="Q842" s="142" t="s">
        <v>84</v>
      </c>
      <c r="R842" s="142">
        <v>1</v>
      </c>
      <c r="S842" s="163">
        <v>12.9</v>
      </c>
      <c r="T842" s="142">
        <v>5854</v>
      </c>
    </row>
    <row r="843" spans="13:20" x14ac:dyDescent="0.25">
      <c r="M843" s="142">
        <v>103</v>
      </c>
      <c r="N843" s="143">
        <v>45240</v>
      </c>
      <c r="O843" s="142" t="s">
        <v>88</v>
      </c>
      <c r="P843" s="142" t="s">
        <v>91</v>
      </c>
      <c r="Q843" s="142" t="s">
        <v>84</v>
      </c>
      <c r="R843" s="142">
        <v>1</v>
      </c>
      <c r="S843" s="163">
        <v>11.3</v>
      </c>
      <c r="T843" s="142">
        <v>5831</v>
      </c>
    </row>
    <row r="844" spans="13:20" x14ac:dyDescent="0.25">
      <c r="M844" s="142">
        <v>104</v>
      </c>
      <c r="N844" s="143">
        <v>45240</v>
      </c>
      <c r="O844" s="142" t="s">
        <v>85</v>
      </c>
      <c r="P844" s="142" t="s">
        <v>86</v>
      </c>
      <c r="Q844" s="142" t="s">
        <v>84</v>
      </c>
      <c r="R844" s="142">
        <v>1</v>
      </c>
      <c r="S844" s="163">
        <v>16.8</v>
      </c>
      <c r="T844" s="142">
        <v>5809</v>
      </c>
    </row>
    <row r="845" spans="13:20" x14ac:dyDescent="0.25">
      <c r="M845" s="142">
        <v>105</v>
      </c>
      <c r="N845" s="143">
        <v>45240</v>
      </c>
      <c r="O845" s="142" t="s">
        <v>85</v>
      </c>
      <c r="P845" s="142" t="s">
        <v>90</v>
      </c>
      <c r="Q845" s="142" t="s">
        <v>84</v>
      </c>
      <c r="R845" s="142">
        <v>1</v>
      </c>
      <c r="S845" s="163">
        <v>16.8</v>
      </c>
      <c r="T845" s="142">
        <v>5775</v>
      </c>
    </row>
    <row r="846" spans="13:20" x14ac:dyDescent="0.25">
      <c r="M846" s="142">
        <v>106</v>
      </c>
      <c r="N846" s="143">
        <v>45240</v>
      </c>
      <c r="O846" s="142" t="s">
        <v>85</v>
      </c>
      <c r="P846" s="142" t="s">
        <v>90</v>
      </c>
      <c r="Q846" s="142" t="s">
        <v>84</v>
      </c>
      <c r="R846" s="142">
        <v>1</v>
      </c>
      <c r="S846" s="163">
        <v>14.1</v>
      </c>
      <c r="T846" s="142">
        <v>5843</v>
      </c>
    </row>
    <row r="847" spans="13:20" x14ac:dyDescent="0.25">
      <c r="M847" s="142">
        <v>107</v>
      </c>
      <c r="N847" s="143">
        <v>45240</v>
      </c>
      <c r="O847" s="142" t="s">
        <v>85</v>
      </c>
      <c r="P847" s="142" t="s">
        <v>90</v>
      </c>
      <c r="Q847" s="142" t="s">
        <v>84</v>
      </c>
      <c r="R847" s="142">
        <v>1</v>
      </c>
      <c r="S847" s="163">
        <v>13.9</v>
      </c>
      <c r="T847" s="142">
        <v>5846</v>
      </c>
    </row>
    <row r="848" spans="13:20" x14ac:dyDescent="0.25">
      <c r="M848" s="142">
        <v>108</v>
      </c>
      <c r="N848" s="143">
        <v>45240</v>
      </c>
      <c r="O848" s="142" t="s">
        <v>85</v>
      </c>
      <c r="P848" s="142" t="s">
        <v>87</v>
      </c>
      <c r="Q848" s="142" t="s">
        <v>84</v>
      </c>
      <c r="R848" s="142">
        <v>1</v>
      </c>
      <c r="S848" s="163">
        <v>12.1</v>
      </c>
      <c r="T848" s="142">
        <v>5839</v>
      </c>
    </row>
    <row r="849" spans="13:20" x14ac:dyDescent="0.25">
      <c r="M849" s="142">
        <v>109</v>
      </c>
      <c r="N849" s="143">
        <v>45240</v>
      </c>
      <c r="O849" s="142" t="s">
        <v>85</v>
      </c>
      <c r="P849" s="142" t="s">
        <v>87</v>
      </c>
      <c r="Q849" s="142" t="s">
        <v>84</v>
      </c>
      <c r="R849" s="142">
        <v>1</v>
      </c>
      <c r="S849" s="163">
        <v>17.5</v>
      </c>
      <c r="T849" s="142">
        <v>5779</v>
      </c>
    </row>
    <row r="850" spans="13:20" x14ac:dyDescent="0.25">
      <c r="M850" s="142">
        <v>110</v>
      </c>
      <c r="N850" s="143">
        <v>45241</v>
      </c>
      <c r="O850" s="142" t="s">
        <v>88</v>
      </c>
      <c r="P850" s="142" t="s">
        <v>94</v>
      </c>
      <c r="Q850" s="142" t="s">
        <v>84</v>
      </c>
      <c r="R850" s="142">
        <v>1</v>
      </c>
      <c r="S850" s="163">
        <v>13.4</v>
      </c>
      <c r="T850" s="142">
        <v>5857</v>
      </c>
    </row>
    <row r="851" spans="13:20" x14ac:dyDescent="0.25">
      <c r="M851" s="142">
        <v>111</v>
      </c>
      <c r="N851" s="143">
        <v>45241</v>
      </c>
      <c r="O851" s="142" t="s">
        <v>88</v>
      </c>
      <c r="P851" s="142" t="s">
        <v>89</v>
      </c>
      <c r="Q851" s="142" t="s">
        <v>84</v>
      </c>
      <c r="R851" s="142">
        <v>1</v>
      </c>
      <c r="S851" s="163">
        <v>13.7</v>
      </c>
      <c r="T851" s="142">
        <v>5860</v>
      </c>
    </row>
    <row r="852" spans="13:20" x14ac:dyDescent="0.25">
      <c r="M852" s="142">
        <v>112</v>
      </c>
      <c r="N852" s="143">
        <v>45241</v>
      </c>
      <c r="O852" s="142" t="s">
        <v>88</v>
      </c>
      <c r="P852" s="142" t="s">
        <v>89</v>
      </c>
      <c r="Q852" s="142" t="s">
        <v>84</v>
      </c>
      <c r="R852" s="142">
        <v>1</v>
      </c>
      <c r="S852" s="163">
        <v>15.9</v>
      </c>
      <c r="T852" s="142">
        <v>5821</v>
      </c>
    </row>
    <row r="853" spans="13:20" x14ac:dyDescent="0.25">
      <c r="M853" s="142">
        <v>113</v>
      </c>
      <c r="N853" s="143">
        <v>45241</v>
      </c>
      <c r="O853" s="142" t="s">
        <v>88</v>
      </c>
      <c r="P853" s="142" t="s">
        <v>89</v>
      </c>
      <c r="Q853" s="142" t="s">
        <v>84</v>
      </c>
      <c r="R853" s="142">
        <v>1</v>
      </c>
      <c r="S853" s="163">
        <v>13.6</v>
      </c>
      <c r="T853" s="142">
        <v>5871</v>
      </c>
    </row>
    <row r="854" spans="13:20" x14ac:dyDescent="0.25">
      <c r="M854" s="142">
        <v>114</v>
      </c>
      <c r="N854" s="143">
        <v>45241</v>
      </c>
      <c r="O854" s="142" t="s">
        <v>88</v>
      </c>
      <c r="P854" s="142" t="s">
        <v>89</v>
      </c>
      <c r="Q854" s="142" t="s">
        <v>84</v>
      </c>
      <c r="R854" s="142">
        <v>1</v>
      </c>
      <c r="S854" s="163">
        <v>16</v>
      </c>
      <c r="T854" s="142">
        <v>5877</v>
      </c>
    </row>
    <row r="855" spans="13:20" x14ac:dyDescent="0.25">
      <c r="M855" s="142">
        <v>115</v>
      </c>
      <c r="N855" s="143">
        <v>45241</v>
      </c>
      <c r="O855" s="142" t="s">
        <v>85</v>
      </c>
      <c r="P855" s="142" t="s">
        <v>87</v>
      </c>
      <c r="Q855" s="142" t="s">
        <v>84</v>
      </c>
      <c r="R855" s="142">
        <v>1</v>
      </c>
      <c r="S855" s="163">
        <v>13</v>
      </c>
      <c r="T855" s="142">
        <v>5782</v>
      </c>
    </row>
    <row r="856" spans="13:20" x14ac:dyDescent="0.25">
      <c r="M856" s="142">
        <v>116</v>
      </c>
      <c r="N856" s="143">
        <v>45241</v>
      </c>
      <c r="O856" s="142" t="s">
        <v>85</v>
      </c>
      <c r="P856" s="142" t="s">
        <v>87</v>
      </c>
      <c r="Q856" s="142" t="s">
        <v>84</v>
      </c>
      <c r="R856" s="142">
        <v>1</v>
      </c>
      <c r="S856" s="163">
        <v>14.6</v>
      </c>
      <c r="T856" s="142">
        <v>5773</v>
      </c>
    </row>
    <row r="857" spans="13:20" x14ac:dyDescent="0.25">
      <c r="M857" s="142">
        <v>117</v>
      </c>
      <c r="N857" s="143">
        <v>45241</v>
      </c>
      <c r="O857" s="142" t="s">
        <v>85</v>
      </c>
      <c r="P857" s="142" t="s">
        <v>87</v>
      </c>
      <c r="Q857" s="142" t="s">
        <v>84</v>
      </c>
      <c r="R857" s="142">
        <v>1</v>
      </c>
      <c r="S857" s="163">
        <v>17.399999999999999</v>
      </c>
      <c r="T857" s="142">
        <v>5716</v>
      </c>
    </row>
    <row r="858" spans="13:20" x14ac:dyDescent="0.25">
      <c r="M858" s="142">
        <v>118</v>
      </c>
      <c r="N858" s="143">
        <v>45241</v>
      </c>
      <c r="O858" s="142" t="s">
        <v>85</v>
      </c>
      <c r="P858" s="142" t="s">
        <v>90</v>
      </c>
      <c r="Q858" s="142" t="s">
        <v>84</v>
      </c>
      <c r="R858" s="142">
        <v>1</v>
      </c>
      <c r="S858" s="163">
        <v>16.5</v>
      </c>
      <c r="T858" s="142">
        <v>5920</v>
      </c>
    </row>
    <row r="859" spans="13:20" x14ac:dyDescent="0.25">
      <c r="M859" s="142">
        <v>119</v>
      </c>
      <c r="N859" s="143">
        <v>45241</v>
      </c>
      <c r="O859" s="142" t="s">
        <v>85</v>
      </c>
      <c r="P859" s="142" t="s">
        <v>87</v>
      </c>
      <c r="Q859" s="142" t="s">
        <v>84</v>
      </c>
      <c r="R859" s="142">
        <v>1</v>
      </c>
      <c r="S859" s="163">
        <v>12.7</v>
      </c>
      <c r="T859" s="142">
        <v>5899</v>
      </c>
    </row>
    <row r="860" spans="13:20" x14ac:dyDescent="0.25">
      <c r="M860" s="142">
        <v>120</v>
      </c>
      <c r="N860" s="143">
        <v>45241</v>
      </c>
      <c r="O860" s="142" t="s">
        <v>85</v>
      </c>
      <c r="P860" s="142" t="s">
        <v>87</v>
      </c>
      <c r="Q860" s="142" t="s">
        <v>84</v>
      </c>
      <c r="R860" s="142">
        <v>1</v>
      </c>
      <c r="S860" s="163">
        <v>16.399999999999999</v>
      </c>
      <c r="T860" s="142">
        <v>5898</v>
      </c>
    </row>
    <row r="861" spans="13:20" x14ac:dyDescent="0.25">
      <c r="M861" s="142">
        <v>121</v>
      </c>
      <c r="N861" s="143">
        <v>45241</v>
      </c>
      <c r="O861" s="142" t="s">
        <v>85</v>
      </c>
      <c r="P861" s="142" t="s">
        <v>92</v>
      </c>
      <c r="Q861" s="142" t="s">
        <v>84</v>
      </c>
      <c r="R861" s="142">
        <v>1</v>
      </c>
      <c r="S861" s="163">
        <v>16.3</v>
      </c>
      <c r="T861" s="142">
        <v>5982</v>
      </c>
    </row>
    <row r="862" spans="13:20" x14ac:dyDescent="0.25">
      <c r="M862" s="142">
        <v>122</v>
      </c>
      <c r="N862" s="143">
        <v>45241</v>
      </c>
      <c r="O862" s="142" t="s">
        <v>88</v>
      </c>
      <c r="P862" s="142" t="s">
        <v>99</v>
      </c>
      <c r="Q862" s="142" t="s">
        <v>84</v>
      </c>
      <c r="R862" s="142">
        <v>1</v>
      </c>
      <c r="S862" s="163">
        <v>16.399999999999999</v>
      </c>
      <c r="T862" s="142">
        <v>5849</v>
      </c>
    </row>
    <row r="863" spans="13:20" x14ac:dyDescent="0.25">
      <c r="M863" s="142">
        <v>123</v>
      </c>
      <c r="N863" s="143">
        <v>45241</v>
      </c>
      <c r="O863" s="142" t="s">
        <v>85</v>
      </c>
      <c r="P863" s="142" t="s">
        <v>96</v>
      </c>
      <c r="Q863" s="142" t="s">
        <v>84</v>
      </c>
      <c r="R863" s="142">
        <v>1</v>
      </c>
      <c r="S863" s="163">
        <v>17.8</v>
      </c>
      <c r="T863" s="142">
        <v>5968</v>
      </c>
    </row>
    <row r="864" spans="13:20" x14ac:dyDescent="0.25">
      <c r="M864" s="142">
        <v>124</v>
      </c>
      <c r="N864" s="143">
        <v>45241</v>
      </c>
      <c r="O864" s="142" t="s">
        <v>88</v>
      </c>
      <c r="P864" s="142" t="s">
        <v>94</v>
      </c>
      <c r="Q864" s="142" t="s">
        <v>84</v>
      </c>
      <c r="R864" s="142">
        <v>1</v>
      </c>
      <c r="S864" s="163">
        <v>12.3</v>
      </c>
      <c r="T864" s="142">
        <v>5971</v>
      </c>
    </row>
    <row r="865" spans="13:20" x14ac:dyDescent="0.25">
      <c r="M865" s="142">
        <v>125</v>
      </c>
      <c r="N865" s="143">
        <v>45241</v>
      </c>
      <c r="O865" s="142" t="s">
        <v>88</v>
      </c>
      <c r="P865" s="142" t="s">
        <v>94</v>
      </c>
      <c r="Q865" s="142" t="s">
        <v>84</v>
      </c>
      <c r="R865" s="142">
        <v>1</v>
      </c>
      <c r="S865" s="163">
        <v>13.5</v>
      </c>
      <c r="T865" s="142">
        <v>5916</v>
      </c>
    </row>
    <row r="866" spans="13:20" x14ac:dyDescent="0.25">
      <c r="M866" s="142">
        <v>126</v>
      </c>
      <c r="N866" s="143">
        <v>45241</v>
      </c>
      <c r="O866" s="142" t="s">
        <v>85</v>
      </c>
      <c r="P866" s="142" t="s">
        <v>87</v>
      </c>
      <c r="Q866" s="142" t="s">
        <v>84</v>
      </c>
      <c r="R866" s="142">
        <v>1</v>
      </c>
      <c r="S866" s="163">
        <v>14.3</v>
      </c>
      <c r="T866" s="142">
        <v>5974</v>
      </c>
    </row>
    <row r="867" spans="13:20" x14ac:dyDescent="0.25">
      <c r="M867" s="142">
        <v>127</v>
      </c>
      <c r="N867" s="143">
        <v>45241</v>
      </c>
      <c r="O867" s="142" t="s">
        <v>88</v>
      </c>
      <c r="P867" s="142" t="s">
        <v>89</v>
      </c>
      <c r="Q867" s="142" t="s">
        <v>84</v>
      </c>
      <c r="R867" s="142">
        <v>1</v>
      </c>
      <c r="S867" s="163">
        <v>14.6</v>
      </c>
      <c r="T867" s="142">
        <v>5897</v>
      </c>
    </row>
    <row r="868" spans="13:20" x14ac:dyDescent="0.25">
      <c r="M868" s="142">
        <v>128</v>
      </c>
      <c r="N868" s="143">
        <v>45241</v>
      </c>
      <c r="O868" s="142" t="s">
        <v>88</v>
      </c>
      <c r="P868" s="142" t="s">
        <v>89</v>
      </c>
      <c r="Q868" s="142" t="s">
        <v>84</v>
      </c>
      <c r="R868" s="142">
        <v>1</v>
      </c>
      <c r="S868" s="163">
        <v>12.5</v>
      </c>
      <c r="T868" s="142">
        <v>5887</v>
      </c>
    </row>
    <row r="869" spans="13:20" x14ac:dyDescent="0.25">
      <c r="M869" s="142">
        <v>129</v>
      </c>
      <c r="N869" s="143">
        <v>45241</v>
      </c>
      <c r="O869" s="142" t="s">
        <v>85</v>
      </c>
      <c r="P869" s="142" t="s">
        <v>97</v>
      </c>
      <c r="Q869" s="142" t="s">
        <v>84</v>
      </c>
      <c r="R869" s="142">
        <v>1</v>
      </c>
      <c r="S869" s="163">
        <v>16.5</v>
      </c>
      <c r="T869" s="142">
        <v>5823</v>
      </c>
    </row>
    <row r="870" spans="13:20" x14ac:dyDescent="0.25">
      <c r="M870" s="142">
        <v>130</v>
      </c>
      <c r="N870" s="143">
        <v>45241</v>
      </c>
      <c r="O870" s="142" t="s">
        <v>88</v>
      </c>
      <c r="P870" s="142" t="s">
        <v>104</v>
      </c>
      <c r="Q870" s="142" t="s">
        <v>84</v>
      </c>
      <c r="R870" s="142">
        <v>1</v>
      </c>
      <c r="S870" s="163">
        <v>11.7</v>
      </c>
      <c r="T870" s="142">
        <v>5915</v>
      </c>
    </row>
    <row r="871" spans="13:20" x14ac:dyDescent="0.25">
      <c r="M871" s="142">
        <v>131</v>
      </c>
      <c r="N871" s="143">
        <v>45241</v>
      </c>
      <c r="O871" s="142" t="s">
        <v>85</v>
      </c>
      <c r="P871" s="142" t="s">
        <v>97</v>
      </c>
      <c r="Q871" s="142" t="s">
        <v>84</v>
      </c>
      <c r="R871" s="142">
        <v>1</v>
      </c>
      <c r="S871" s="163">
        <v>11.3</v>
      </c>
      <c r="T871" s="142">
        <v>5878</v>
      </c>
    </row>
    <row r="872" spans="13:20" x14ac:dyDescent="0.25">
      <c r="M872" s="142">
        <v>132</v>
      </c>
      <c r="N872" s="143">
        <v>45241</v>
      </c>
      <c r="O872" s="142" t="s">
        <v>85</v>
      </c>
      <c r="P872" s="142" t="s">
        <v>107</v>
      </c>
      <c r="Q872" s="142" t="s">
        <v>84</v>
      </c>
      <c r="R872" s="142">
        <v>1</v>
      </c>
      <c r="S872" s="163">
        <v>10</v>
      </c>
      <c r="T872" s="142">
        <v>5794</v>
      </c>
    </row>
    <row r="873" spans="13:20" x14ac:dyDescent="0.25">
      <c r="M873" s="142">
        <v>133</v>
      </c>
      <c r="N873" s="143">
        <v>45241</v>
      </c>
      <c r="O873" s="142" t="s">
        <v>88</v>
      </c>
      <c r="P873" s="142" t="s">
        <v>91</v>
      </c>
      <c r="Q873" s="142" t="s">
        <v>84</v>
      </c>
      <c r="R873" s="142">
        <v>1</v>
      </c>
      <c r="S873" s="163">
        <v>16.2</v>
      </c>
      <c r="T873" s="142">
        <v>5828</v>
      </c>
    </row>
    <row r="874" spans="13:20" x14ac:dyDescent="0.25">
      <c r="M874" s="142">
        <v>134</v>
      </c>
      <c r="N874" s="143">
        <v>45241</v>
      </c>
      <c r="O874" s="142" t="s">
        <v>85</v>
      </c>
      <c r="P874" s="142" t="s">
        <v>87</v>
      </c>
      <c r="Q874" s="142" t="s">
        <v>84</v>
      </c>
      <c r="R874" s="142">
        <v>1</v>
      </c>
      <c r="S874" s="163">
        <v>12.8</v>
      </c>
      <c r="T874" s="142">
        <v>5928</v>
      </c>
    </row>
    <row r="875" spans="13:20" x14ac:dyDescent="0.25">
      <c r="M875" s="142">
        <v>135</v>
      </c>
      <c r="N875" s="143">
        <v>45241</v>
      </c>
      <c r="O875" s="142" t="s">
        <v>85</v>
      </c>
      <c r="P875" s="142" t="s">
        <v>90</v>
      </c>
      <c r="Q875" s="142" t="s">
        <v>84</v>
      </c>
      <c r="R875" s="142">
        <v>1</v>
      </c>
      <c r="S875" s="163">
        <v>16.8</v>
      </c>
      <c r="T875" s="142">
        <v>5886</v>
      </c>
    </row>
    <row r="876" spans="13:20" x14ac:dyDescent="0.25">
      <c r="M876" s="142">
        <v>136</v>
      </c>
      <c r="N876" s="143">
        <v>45241</v>
      </c>
      <c r="O876" s="142" t="s">
        <v>88</v>
      </c>
      <c r="P876" s="142" t="s">
        <v>91</v>
      </c>
      <c r="Q876" s="142" t="s">
        <v>84</v>
      </c>
      <c r="R876" s="142">
        <v>1</v>
      </c>
      <c r="S876" s="163">
        <v>12.4</v>
      </c>
      <c r="T876" s="142">
        <v>5903</v>
      </c>
    </row>
    <row r="877" spans="13:20" x14ac:dyDescent="0.25">
      <c r="M877" s="142">
        <v>137</v>
      </c>
      <c r="N877" s="143">
        <v>45241</v>
      </c>
      <c r="O877" s="142" t="s">
        <v>88</v>
      </c>
      <c r="P877" s="142" t="s">
        <v>91</v>
      </c>
      <c r="Q877" s="142" t="s">
        <v>84</v>
      </c>
      <c r="R877" s="142">
        <v>1</v>
      </c>
      <c r="S877" s="163">
        <v>11.2</v>
      </c>
      <c r="T877" s="142">
        <v>5926</v>
      </c>
    </row>
    <row r="878" spans="13:20" x14ac:dyDescent="0.25">
      <c r="M878" s="142">
        <v>138</v>
      </c>
      <c r="N878" s="143">
        <v>45242</v>
      </c>
      <c r="O878" s="142" t="s">
        <v>85</v>
      </c>
      <c r="P878" s="142" t="s">
        <v>143</v>
      </c>
      <c r="Q878" s="142" t="s">
        <v>84</v>
      </c>
      <c r="R878" s="142">
        <v>1</v>
      </c>
      <c r="S878" s="163">
        <v>17.100000000000001</v>
      </c>
      <c r="T878" s="169" t="s">
        <v>146</v>
      </c>
    </row>
    <row r="879" spans="13:20" x14ac:dyDescent="0.25">
      <c r="M879" s="142">
        <v>139</v>
      </c>
      <c r="N879" s="143">
        <v>45242</v>
      </c>
      <c r="O879" s="142" t="s">
        <v>85</v>
      </c>
      <c r="P879" s="142" t="s">
        <v>97</v>
      </c>
      <c r="Q879" s="142" t="s">
        <v>84</v>
      </c>
      <c r="R879" s="142">
        <v>1</v>
      </c>
      <c r="S879" s="163">
        <v>18.7</v>
      </c>
      <c r="T879" s="142">
        <v>5938</v>
      </c>
    </row>
    <row r="880" spans="13:20" x14ac:dyDescent="0.25">
      <c r="M880" s="142">
        <v>140</v>
      </c>
      <c r="N880" s="143">
        <v>45242</v>
      </c>
      <c r="O880" s="142" t="s">
        <v>88</v>
      </c>
      <c r="P880" s="142" t="s">
        <v>104</v>
      </c>
      <c r="Q880" s="142" t="s">
        <v>84</v>
      </c>
      <c r="R880" s="142">
        <v>1</v>
      </c>
      <c r="S880" s="163">
        <v>15.4</v>
      </c>
      <c r="T880" s="142">
        <v>5945</v>
      </c>
    </row>
    <row r="881" spans="13:20" x14ac:dyDescent="0.25">
      <c r="M881" s="142">
        <v>141</v>
      </c>
      <c r="N881" s="143">
        <v>45242</v>
      </c>
      <c r="O881" s="142" t="s">
        <v>88</v>
      </c>
      <c r="P881" s="142" t="s">
        <v>100</v>
      </c>
      <c r="Q881" s="142" t="s">
        <v>84</v>
      </c>
      <c r="R881" s="142">
        <v>1</v>
      </c>
      <c r="S881" s="163">
        <v>19.899999999999999</v>
      </c>
      <c r="T881" s="142">
        <v>5654</v>
      </c>
    </row>
    <row r="882" spans="13:20" x14ac:dyDescent="0.25">
      <c r="M882" s="142">
        <v>142</v>
      </c>
      <c r="N882" s="143">
        <v>45242</v>
      </c>
      <c r="O882" s="142" t="s">
        <v>85</v>
      </c>
      <c r="P882" s="142" t="s">
        <v>90</v>
      </c>
      <c r="Q882" s="142" t="s">
        <v>84</v>
      </c>
      <c r="R882" s="142">
        <v>1</v>
      </c>
      <c r="S882" s="163">
        <v>17.899999999999999</v>
      </c>
      <c r="T882" s="142">
        <v>5931</v>
      </c>
    </row>
    <row r="883" spans="13:20" x14ac:dyDescent="0.25">
      <c r="M883" s="142">
        <v>143</v>
      </c>
      <c r="N883" s="143">
        <v>45242</v>
      </c>
      <c r="O883" s="142" t="s">
        <v>85</v>
      </c>
      <c r="P883" s="142" t="s">
        <v>143</v>
      </c>
      <c r="Q883" s="142" t="s">
        <v>84</v>
      </c>
      <c r="R883" s="142">
        <v>1</v>
      </c>
      <c r="S883" s="163">
        <v>18.7</v>
      </c>
      <c r="T883" s="169" t="s">
        <v>146</v>
      </c>
    </row>
    <row r="884" spans="13:20" x14ac:dyDescent="0.25">
      <c r="M884" s="142">
        <v>144</v>
      </c>
      <c r="N884" s="143">
        <v>45242</v>
      </c>
      <c r="O884" s="142" t="s">
        <v>88</v>
      </c>
      <c r="P884" s="142" t="s">
        <v>91</v>
      </c>
      <c r="Q884" s="142" t="s">
        <v>84</v>
      </c>
      <c r="R884" s="142">
        <v>1</v>
      </c>
      <c r="S884" s="163">
        <v>15.1</v>
      </c>
      <c r="T884" s="169" t="s">
        <v>144</v>
      </c>
    </row>
    <row r="885" spans="13:20" x14ac:dyDescent="0.25">
      <c r="M885" s="142">
        <v>145</v>
      </c>
      <c r="N885" s="143">
        <v>45242</v>
      </c>
      <c r="O885" s="142" t="s">
        <v>88</v>
      </c>
      <c r="P885" s="142" t="s">
        <v>89</v>
      </c>
      <c r="Q885" s="142" t="s">
        <v>84</v>
      </c>
      <c r="R885" s="142">
        <v>1</v>
      </c>
      <c r="S885" s="163">
        <v>14.7</v>
      </c>
      <c r="T885" s="142">
        <v>5942</v>
      </c>
    </row>
    <row r="886" spans="13:20" x14ac:dyDescent="0.25">
      <c r="M886" s="142">
        <v>146</v>
      </c>
      <c r="N886" s="143">
        <v>45242</v>
      </c>
      <c r="O886" s="142" t="s">
        <v>88</v>
      </c>
      <c r="P886" s="142" t="s">
        <v>104</v>
      </c>
      <c r="Q886" s="142" t="s">
        <v>84</v>
      </c>
      <c r="R886" s="142">
        <v>1</v>
      </c>
      <c r="S886" s="163">
        <v>17.5</v>
      </c>
      <c r="T886" s="142">
        <v>5948</v>
      </c>
    </row>
    <row r="887" spans="13:20" x14ac:dyDescent="0.25">
      <c r="M887" s="142">
        <v>147</v>
      </c>
      <c r="N887" s="143">
        <v>45242</v>
      </c>
      <c r="O887" s="142" t="s">
        <v>88</v>
      </c>
      <c r="P887" s="142" t="s">
        <v>106</v>
      </c>
      <c r="Q887" s="142" t="s">
        <v>84</v>
      </c>
      <c r="R887" s="142">
        <v>1</v>
      </c>
      <c r="S887" s="163">
        <v>10.1</v>
      </c>
      <c r="T887" s="142">
        <v>5935</v>
      </c>
    </row>
    <row r="888" spans="13:20" x14ac:dyDescent="0.25">
      <c r="M888" s="142">
        <v>148</v>
      </c>
      <c r="N888" s="143">
        <v>45243</v>
      </c>
      <c r="O888" s="142" t="s">
        <v>88</v>
      </c>
      <c r="P888" s="142" t="s">
        <v>91</v>
      </c>
      <c r="Q888" s="142" t="s">
        <v>84</v>
      </c>
      <c r="R888" s="142">
        <v>1</v>
      </c>
      <c r="S888" s="163">
        <v>13.1</v>
      </c>
      <c r="T888" s="142">
        <v>5836</v>
      </c>
    </row>
    <row r="889" spans="13:20" x14ac:dyDescent="0.25">
      <c r="M889" s="142">
        <v>149</v>
      </c>
      <c r="N889" s="143">
        <v>45243</v>
      </c>
      <c r="O889" s="142" t="s">
        <v>88</v>
      </c>
      <c r="P889" s="142" t="s">
        <v>104</v>
      </c>
      <c r="Q889" s="142" t="s">
        <v>84</v>
      </c>
      <c r="R889" s="142">
        <v>1</v>
      </c>
      <c r="S889" s="163">
        <v>14.4</v>
      </c>
      <c r="T889" s="142">
        <v>5884</v>
      </c>
    </row>
    <row r="890" spans="13:20" x14ac:dyDescent="0.25">
      <c r="M890" s="142">
        <v>150</v>
      </c>
      <c r="N890" s="143">
        <v>45243</v>
      </c>
      <c r="O890" s="142" t="s">
        <v>85</v>
      </c>
      <c r="P890" s="142" t="s">
        <v>107</v>
      </c>
      <c r="Q890" s="142" t="s">
        <v>84</v>
      </c>
      <c r="R890" s="142">
        <v>1</v>
      </c>
      <c r="S890" s="163">
        <v>19.600000000000001</v>
      </c>
      <c r="T890" s="142">
        <v>5943</v>
      </c>
    </row>
    <row r="891" spans="13:20" x14ac:dyDescent="0.25">
      <c r="M891" s="142">
        <v>151</v>
      </c>
      <c r="N891" s="143">
        <v>45243</v>
      </c>
      <c r="O891" s="142" t="s">
        <v>85</v>
      </c>
      <c r="P891" s="142" t="s">
        <v>143</v>
      </c>
      <c r="Q891" s="142" t="s">
        <v>84</v>
      </c>
      <c r="R891" s="142">
        <v>1</v>
      </c>
      <c r="S891" s="163">
        <v>19.3</v>
      </c>
      <c r="T891" s="169" t="s">
        <v>145</v>
      </c>
    </row>
    <row r="892" spans="13:20" x14ac:dyDescent="0.25">
      <c r="M892" s="142">
        <v>152</v>
      </c>
      <c r="N892" s="143">
        <v>45243</v>
      </c>
      <c r="O892" s="142" t="s">
        <v>88</v>
      </c>
      <c r="P892" s="142" t="s">
        <v>98</v>
      </c>
      <c r="Q892" s="142" t="s">
        <v>84</v>
      </c>
      <c r="R892" s="142">
        <v>1</v>
      </c>
      <c r="S892" s="163">
        <v>13.1</v>
      </c>
      <c r="T892" s="142">
        <v>5883</v>
      </c>
    </row>
    <row r="893" spans="13:20" x14ac:dyDescent="0.25">
      <c r="M893" s="142">
        <v>153</v>
      </c>
      <c r="N893" s="143">
        <v>45243</v>
      </c>
      <c r="O893" s="142" t="s">
        <v>88</v>
      </c>
      <c r="P893" s="142" t="s">
        <v>91</v>
      </c>
      <c r="Q893" s="142" t="s">
        <v>84</v>
      </c>
      <c r="R893" s="142">
        <v>1</v>
      </c>
      <c r="S893" s="163">
        <v>16.7</v>
      </c>
      <c r="T893" s="169" t="s">
        <v>144</v>
      </c>
    </row>
    <row r="894" spans="13:20" x14ac:dyDescent="0.25">
      <c r="M894" s="142">
        <v>154</v>
      </c>
      <c r="N894" s="143">
        <v>45243</v>
      </c>
      <c r="O894" s="142" t="s">
        <v>85</v>
      </c>
      <c r="P894" s="142" t="s">
        <v>90</v>
      </c>
      <c r="Q894" s="142" t="s">
        <v>84</v>
      </c>
      <c r="R894" s="142">
        <v>1</v>
      </c>
      <c r="S894" s="163">
        <v>11.4</v>
      </c>
      <c r="T894" s="142">
        <v>6007</v>
      </c>
    </row>
    <row r="895" spans="13:20" x14ac:dyDescent="0.25">
      <c r="M895" s="142">
        <v>155</v>
      </c>
      <c r="N895" s="143">
        <v>45243</v>
      </c>
      <c r="O895" s="142" t="s">
        <v>85</v>
      </c>
      <c r="P895" s="142" t="s">
        <v>90</v>
      </c>
      <c r="Q895" s="142" t="s">
        <v>84</v>
      </c>
      <c r="R895" s="142">
        <v>1</v>
      </c>
      <c r="S895" s="163">
        <v>17.899999999999999</v>
      </c>
      <c r="T895" s="142">
        <v>5967</v>
      </c>
    </row>
    <row r="896" spans="13:20" x14ac:dyDescent="0.25">
      <c r="M896" s="142">
        <v>156</v>
      </c>
      <c r="N896" s="143">
        <v>45244</v>
      </c>
      <c r="O896" s="142" t="s">
        <v>88</v>
      </c>
      <c r="P896" s="142" t="s">
        <v>91</v>
      </c>
      <c r="Q896" s="142" t="s">
        <v>84</v>
      </c>
      <c r="R896" s="142">
        <v>1</v>
      </c>
      <c r="S896" s="163">
        <v>11.6</v>
      </c>
      <c r="T896" s="142">
        <v>6006</v>
      </c>
    </row>
    <row r="897" spans="2:20" x14ac:dyDescent="0.25">
      <c r="M897" s="142">
        <v>157</v>
      </c>
      <c r="N897" s="143">
        <v>45244</v>
      </c>
      <c r="O897" s="142" t="s">
        <v>85</v>
      </c>
      <c r="P897" s="142" t="s">
        <v>143</v>
      </c>
      <c r="Q897" s="142" t="s">
        <v>84</v>
      </c>
      <c r="R897" s="142">
        <v>1</v>
      </c>
      <c r="S897" s="163">
        <v>11.7</v>
      </c>
      <c r="T897" s="169" t="s">
        <v>145</v>
      </c>
    </row>
    <row r="898" spans="2:20" x14ac:dyDescent="0.25">
      <c r="M898" s="142">
        <v>158</v>
      </c>
      <c r="N898" s="143">
        <v>45244</v>
      </c>
      <c r="O898" s="142" t="s">
        <v>85</v>
      </c>
      <c r="P898" s="142" t="s">
        <v>92</v>
      </c>
      <c r="Q898" s="142" t="s">
        <v>84</v>
      </c>
      <c r="R898" s="142">
        <v>1</v>
      </c>
      <c r="S898" s="163">
        <v>17</v>
      </c>
      <c r="T898" s="142">
        <v>5833</v>
      </c>
    </row>
    <row r="899" spans="2:20" x14ac:dyDescent="0.25">
      <c r="M899" s="142">
        <v>159</v>
      </c>
      <c r="N899" s="143">
        <v>45244</v>
      </c>
      <c r="O899" s="142" t="s">
        <v>85</v>
      </c>
      <c r="P899" s="142" t="s">
        <v>92</v>
      </c>
      <c r="Q899" s="142" t="s">
        <v>84</v>
      </c>
      <c r="R899" s="142">
        <v>1</v>
      </c>
      <c r="S899" s="163">
        <v>12.9</v>
      </c>
      <c r="T899" s="142">
        <v>5827</v>
      </c>
    </row>
    <row r="900" spans="2:20" x14ac:dyDescent="0.25">
      <c r="M900" s="142">
        <v>160</v>
      </c>
      <c r="N900" s="143">
        <v>45244</v>
      </c>
      <c r="O900" s="142" t="s">
        <v>85</v>
      </c>
      <c r="P900" s="142" t="s">
        <v>92</v>
      </c>
      <c r="Q900" s="142" t="s">
        <v>84</v>
      </c>
      <c r="R900" s="142">
        <v>1</v>
      </c>
      <c r="S900" s="163">
        <v>15.2</v>
      </c>
      <c r="T900" s="142">
        <v>5638</v>
      </c>
    </row>
    <row r="901" spans="2:20" x14ac:dyDescent="0.25">
      <c r="M901" s="142">
        <v>161</v>
      </c>
      <c r="N901" s="143">
        <v>45244</v>
      </c>
      <c r="O901" s="142" t="s">
        <v>85</v>
      </c>
      <c r="P901" s="142" t="s">
        <v>92</v>
      </c>
      <c r="Q901" s="142" t="s">
        <v>84</v>
      </c>
      <c r="R901" s="142">
        <v>1</v>
      </c>
      <c r="S901" s="163">
        <v>12.7</v>
      </c>
      <c r="T901" s="142">
        <v>5814</v>
      </c>
    </row>
    <row r="902" spans="2:20" x14ac:dyDescent="0.25">
      <c r="M902" s="142">
        <v>162</v>
      </c>
      <c r="N902" s="143">
        <v>45244</v>
      </c>
      <c r="O902" s="142" t="s">
        <v>85</v>
      </c>
      <c r="P902" s="142" t="s">
        <v>92</v>
      </c>
      <c r="Q902" s="142" t="s">
        <v>84</v>
      </c>
      <c r="R902" s="142">
        <v>1</v>
      </c>
      <c r="S902" s="163">
        <v>13.9</v>
      </c>
      <c r="T902" s="142">
        <v>5692</v>
      </c>
    </row>
    <row r="903" spans="2:20" x14ac:dyDescent="0.25">
      <c r="M903" s="142">
        <v>163</v>
      </c>
      <c r="N903" s="143">
        <v>45245</v>
      </c>
      <c r="O903" s="142" t="s">
        <v>88</v>
      </c>
      <c r="P903" s="142" t="s">
        <v>89</v>
      </c>
      <c r="Q903" s="142" t="s">
        <v>84</v>
      </c>
      <c r="R903" s="142">
        <v>1</v>
      </c>
      <c r="S903" s="163">
        <v>13.6</v>
      </c>
      <c r="T903" s="142">
        <v>5862</v>
      </c>
    </row>
    <row r="904" spans="2:20" x14ac:dyDescent="0.25">
      <c r="M904" s="142">
        <v>164</v>
      </c>
      <c r="N904" s="143">
        <v>45245</v>
      </c>
      <c r="O904" s="142" t="s">
        <v>88</v>
      </c>
      <c r="P904" s="142" t="s">
        <v>89</v>
      </c>
      <c r="Q904" s="142" t="s">
        <v>84</v>
      </c>
      <c r="R904" s="142">
        <v>1</v>
      </c>
      <c r="S904" s="163">
        <v>14.5</v>
      </c>
      <c r="T904" s="142">
        <v>6028</v>
      </c>
    </row>
    <row r="905" spans="2:20" x14ac:dyDescent="0.25">
      <c r="M905" s="142">
        <v>165</v>
      </c>
      <c r="N905" s="143">
        <v>45245</v>
      </c>
      <c r="O905" s="142" t="s">
        <v>85</v>
      </c>
      <c r="P905" s="142" t="s">
        <v>90</v>
      </c>
      <c r="Q905" s="142" t="s">
        <v>84</v>
      </c>
      <c r="R905" s="142">
        <v>1</v>
      </c>
      <c r="S905" s="163">
        <v>12.5</v>
      </c>
      <c r="T905" s="142">
        <v>6016</v>
      </c>
    </row>
    <row r="906" spans="2:20" x14ac:dyDescent="0.25">
      <c r="M906" s="142">
        <v>166</v>
      </c>
      <c r="N906" s="143">
        <v>45245</v>
      </c>
      <c r="O906" s="142" t="s">
        <v>88</v>
      </c>
      <c r="P906" s="142" t="s">
        <v>99</v>
      </c>
      <c r="Q906" s="142" t="s">
        <v>84</v>
      </c>
      <c r="R906" s="142">
        <v>1</v>
      </c>
      <c r="S906" s="163">
        <v>14</v>
      </c>
      <c r="T906" s="142">
        <v>5662</v>
      </c>
    </row>
    <row r="907" spans="2:20" x14ac:dyDescent="0.25">
      <c r="M907" s="245"/>
      <c r="N907" s="246"/>
      <c r="O907" s="245"/>
      <c r="P907" s="245"/>
      <c r="Q907" s="245"/>
      <c r="R907" s="245"/>
      <c r="S907" s="247"/>
      <c r="T907" s="245"/>
    </row>
    <row r="908" spans="2:20" x14ac:dyDescent="0.25">
      <c r="M908" s="245">
        <v>1</v>
      </c>
      <c r="N908" s="246">
        <v>45246</v>
      </c>
      <c r="O908" s="245" t="s">
        <v>88</v>
      </c>
      <c r="P908" s="245" t="s">
        <v>98</v>
      </c>
      <c r="Q908" s="245" t="s">
        <v>84</v>
      </c>
      <c r="R908" s="245">
        <v>1</v>
      </c>
      <c r="S908" s="247">
        <v>14.4</v>
      </c>
      <c r="T908" s="245">
        <v>6083</v>
      </c>
    </row>
    <row r="909" spans="2:20" x14ac:dyDescent="0.25">
      <c r="B909" s="166"/>
      <c r="C909" s="166"/>
      <c r="D909" s="166"/>
      <c r="E909" s="166"/>
      <c r="F909" s="166"/>
      <c r="G909" s="166"/>
      <c r="H909" s="170">
        <f>SUM(S2:S906)</f>
        <v>14224.000000000002</v>
      </c>
      <c r="I909" s="166"/>
      <c r="M909" s="245">
        <v>2</v>
      </c>
      <c r="N909" s="246">
        <v>45246</v>
      </c>
      <c r="O909" s="245" t="s">
        <v>88</v>
      </c>
      <c r="P909" s="245" t="s">
        <v>99</v>
      </c>
      <c r="Q909" s="245" t="s">
        <v>84</v>
      </c>
      <c r="R909" s="245">
        <v>1</v>
      </c>
      <c r="S909" s="247">
        <v>15.9</v>
      </c>
      <c r="T909" s="245">
        <v>6013</v>
      </c>
    </row>
    <row r="910" spans="2:20" x14ac:dyDescent="0.25">
      <c r="B910" s="166"/>
      <c r="C910" s="166"/>
      <c r="D910" s="166"/>
      <c r="E910" s="166"/>
      <c r="F910" s="166"/>
      <c r="G910" s="166"/>
      <c r="H910" s="168">
        <f>1871.2+H909</f>
        <v>16095.200000000003</v>
      </c>
      <c r="I910" s="166"/>
      <c r="M910" s="245">
        <v>3</v>
      </c>
      <c r="N910" s="246">
        <v>45246</v>
      </c>
      <c r="O910" s="245" t="s">
        <v>88</v>
      </c>
      <c r="P910" s="245" t="s">
        <v>89</v>
      </c>
      <c r="Q910" s="245" t="s">
        <v>84</v>
      </c>
      <c r="R910" s="245">
        <v>1</v>
      </c>
      <c r="S910" s="247">
        <v>15.1</v>
      </c>
      <c r="T910" s="245">
        <v>6086</v>
      </c>
    </row>
    <row r="911" spans="2:20" x14ac:dyDescent="0.25">
      <c r="B911" s="166"/>
      <c r="C911" s="166"/>
      <c r="D911" s="166"/>
      <c r="E911" s="166"/>
      <c r="F911" s="166">
        <v>14224</v>
      </c>
      <c r="G911" s="166"/>
      <c r="H911" s="166"/>
      <c r="I911" s="166"/>
      <c r="M911" s="245">
        <v>4</v>
      </c>
      <c r="N911" s="246">
        <v>45246</v>
      </c>
      <c r="O911" s="245" t="s">
        <v>85</v>
      </c>
      <c r="P911" s="245" t="s">
        <v>97</v>
      </c>
      <c r="Q911" s="245" t="s">
        <v>84</v>
      </c>
      <c r="R911" s="245">
        <v>1</v>
      </c>
      <c r="S911" s="247">
        <v>11.9</v>
      </c>
      <c r="T911" s="245">
        <v>6015</v>
      </c>
    </row>
    <row r="912" spans="2:20" x14ac:dyDescent="0.25">
      <c r="B912" s="166"/>
      <c r="C912" s="166"/>
      <c r="D912" s="166"/>
      <c r="E912" s="166"/>
      <c r="F912" s="166">
        <v>4409.8</v>
      </c>
      <c r="G912" s="166"/>
      <c r="H912" s="166"/>
      <c r="I912" s="166"/>
      <c r="M912" s="245">
        <v>5</v>
      </c>
      <c r="N912" s="246">
        <v>45246</v>
      </c>
      <c r="O912" s="245" t="s">
        <v>88</v>
      </c>
      <c r="P912" s="245" t="s">
        <v>94</v>
      </c>
      <c r="Q912" s="245" t="s">
        <v>84</v>
      </c>
      <c r="R912" s="245">
        <v>1</v>
      </c>
      <c r="S912" s="247">
        <v>12.7</v>
      </c>
      <c r="T912" s="245">
        <v>6084</v>
      </c>
    </row>
    <row r="913" spans="2:20" x14ac:dyDescent="0.25">
      <c r="B913" s="166"/>
      <c r="C913" s="166"/>
      <c r="D913" s="166"/>
      <c r="E913" s="166"/>
      <c r="F913" s="166">
        <f>F911-F912</f>
        <v>9814.2000000000007</v>
      </c>
      <c r="G913" s="166"/>
      <c r="H913" s="166">
        <v>9802</v>
      </c>
      <c r="I913" s="166"/>
      <c r="M913" s="245">
        <v>6</v>
      </c>
      <c r="N913" s="246">
        <v>45246</v>
      </c>
      <c r="O913" s="245" t="s">
        <v>88</v>
      </c>
      <c r="P913" s="245" t="s">
        <v>91</v>
      </c>
      <c r="Q913" s="245" t="s">
        <v>84</v>
      </c>
      <c r="R913" s="245">
        <v>1</v>
      </c>
      <c r="S913" s="247">
        <v>9.9</v>
      </c>
      <c r="T913" s="245">
        <v>6286</v>
      </c>
    </row>
    <row r="914" spans="2:20" x14ac:dyDescent="0.25">
      <c r="B914" s="166"/>
      <c r="C914" s="166"/>
      <c r="D914" s="166"/>
      <c r="E914" s="166"/>
      <c r="F914" s="166"/>
      <c r="G914" s="166"/>
      <c r="H914" s="166"/>
      <c r="I914" s="166"/>
      <c r="M914" s="245">
        <v>7</v>
      </c>
      <c r="N914" s="246">
        <v>45247</v>
      </c>
      <c r="O914" s="245" t="s">
        <v>85</v>
      </c>
      <c r="P914" s="245" t="s">
        <v>97</v>
      </c>
      <c r="Q914" s="245" t="s">
        <v>84</v>
      </c>
      <c r="R914" s="245">
        <v>1</v>
      </c>
      <c r="S914" s="247">
        <v>11.8</v>
      </c>
      <c r="T914" s="245">
        <v>5912</v>
      </c>
    </row>
    <row r="915" spans="2:20" x14ac:dyDescent="0.25">
      <c r="B915" s="166"/>
      <c r="C915" s="166"/>
      <c r="D915" s="166"/>
      <c r="E915" s="166"/>
      <c r="F915" s="166"/>
      <c r="G915" s="166"/>
      <c r="H915" s="168">
        <f>H910-H913</f>
        <v>6293.2000000000025</v>
      </c>
      <c r="I915" s="166"/>
      <c r="M915" s="245">
        <v>8</v>
      </c>
      <c r="N915" s="246">
        <v>45247</v>
      </c>
      <c r="O915" s="245" t="s">
        <v>88</v>
      </c>
      <c r="P915" s="245" t="s">
        <v>94</v>
      </c>
      <c r="Q915" s="245" t="s">
        <v>84</v>
      </c>
      <c r="R915" s="245">
        <v>1</v>
      </c>
      <c r="S915" s="247">
        <v>13.5</v>
      </c>
      <c r="T915" s="245">
        <v>6085</v>
      </c>
    </row>
    <row r="916" spans="2:20" x14ac:dyDescent="0.25">
      <c r="B916" s="166"/>
      <c r="C916" s="166"/>
      <c r="D916" s="166"/>
      <c r="E916" s="166"/>
      <c r="F916" s="166"/>
      <c r="G916" s="166"/>
      <c r="H916" s="166"/>
      <c r="I916" s="166"/>
      <c r="M916" s="245">
        <v>9</v>
      </c>
      <c r="N916" s="246">
        <v>45247</v>
      </c>
      <c r="O916" s="245" t="s">
        <v>88</v>
      </c>
      <c r="P916" s="245" t="s">
        <v>104</v>
      </c>
      <c r="Q916" s="245" t="s">
        <v>84</v>
      </c>
      <c r="R916" s="245">
        <v>1</v>
      </c>
      <c r="S916" s="247">
        <v>12.1</v>
      </c>
      <c r="T916" s="245">
        <v>5955</v>
      </c>
    </row>
    <row r="917" spans="2:20" x14ac:dyDescent="0.25">
      <c r="B917" s="166"/>
      <c r="C917" s="166"/>
      <c r="D917" s="166"/>
      <c r="E917" s="166"/>
      <c r="F917" s="166"/>
      <c r="G917" s="166"/>
      <c r="H917" s="166"/>
      <c r="I917" s="166"/>
      <c r="M917" s="245">
        <v>10</v>
      </c>
      <c r="N917" s="246">
        <v>45247</v>
      </c>
      <c r="O917" s="245" t="s">
        <v>85</v>
      </c>
      <c r="P917" s="245" t="s">
        <v>143</v>
      </c>
      <c r="Q917" s="245" t="s">
        <v>84</v>
      </c>
      <c r="R917" s="245">
        <v>1</v>
      </c>
      <c r="S917" s="247">
        <v>7.6</v>
      </c>
      <c r="T917" s="248">
        <v>6037</v>
      </c>
    </row>
    <row r="918" spans="2:20" x14ac:dyDescent="0.25">
      <c r="B918" s="166"/>
      <c r="C918" s="166"/>
      <c r="D918" s="166"/>
      <c r="E918" s="166"/>
      <c r="F918" s="166"/>
      <c r="G918" s="166"/>
      <c r="H918" s="166"/>
      <c r="I918" s="166"/>
      <c r="M918" s="245">
        <v>11</v>
      </c>
      <c r="N918" s="246">
        <v>45247</v>
      </c>
      <c r="O918" s="245" t="s">
        <v>88</v>
      </c>
      <c r="P918" s="245" t="s">
        <v>100</v>
      </c>
      <c r="Q918" s="245" t="s">
        <v>84</v>
      </c>
      <c r="R918" s="245">
        <v>1</v>
      </c>
      <c r="S918" s="247">
        <v>15.4</v>
      </c>
      <c r="T918" s="245">
        <v>6099</v>
      </c>
    </row>
    <row r="919" spans="2:20" x14ac:dyDescent="0.25">
      <c r="B919" s="166"/>
      <c r="C919" s="166"/>
      <c r="D919" s="166"/>
      <c r="E919" s="166"/>
      <c r="F919" s="166"/>
      <c r="G919" s="166"/>
      <c r="H919" s="166"/>
      <c r="I919" s="166"/>
      <c r="M919" s="245">
        <v>12</v>
      </c>
      <c r="N919" s="246">
        <v>45248</v>
      </c>
      <c r="O919" s="245" t="s">
        <v>88</v>
      </c>
      <c r="P919" s="245" t="s">
        <v>100</v>
      </c>
      <c r="Q919" s="245" t="s">
        <v>84</v>
      </c>
      <c r="R919" s="245">
        <v>1</v>
      </c>
      <c r="S919" s="247">
        <v>17</v>
      </c>
      <c r="T919" s="245">
        <v>6262</v>
      </c>
    </row>
    <row r="920" spans="2:20" x14ac:dyDescent="0.25">
      <c r="B920" s="166"/>
      <c r="C920" s="166"/>
      <c r="D920" s="166"/>
      <c r="E920" s="166"/>
      <c r="F920" s="166"/>
      <c r="G920" s="166"/>
      <c r="H920" s="166"/>
      <c r="I920" s="166"/>
      <c r="M920" s="245">
        <v>13</v>
      </c>
      <c r="N920" s="246">
        <v>45248</v>
      </c>
      <c r="O920" s="245" t="s">
        <v>85</v>
      </c>
      <c r="P920" s="245" t="s">
        <v>97</v>
      </c>
      <c r="Q920" s="245" t="s">
        <v>84</v>
      </c>
      <c r="R920" s="245">
        <v>1</v>
      </c>
      <c r="S920" s="247">
        <v>15.6</v>
      </c>
      <c r="T920" s="245">
        <v>6116</v>
      </c>
    </row>
    <row r="921" spans="2:20" x14ac:dyDescent="0.25">
      <c r="B921" s="166"/>
      <c r="C921" s="166"/>
      <c r="D921" s="166"/>
      <c r="E921" s="166"/>
      <c r="F921" s="166"/>
      <c r="G921" s="166"/>
      <c r="H921" s="166"/>
      <c r="I921" s="166"/>
      <c r="M921" s="245">
        <v>14</v>
      </c>
      <c r="N921" s="246">
        <v>45248</v>
      </c>
      <c r="O921" s="245" t="s">
        <v>88</v>
      </c>
      <c r="P921" s="245" t="s">
        <v>94</v>
      </c>
      <c r="Q921" s="245" t="s">
        <v>84</v>
      </c>
      <c r="R921" s="245">
        <v>1</v>
      </c>
      <c r="S921" s="247">
        <v>13.4</v>
      </c>
      <c r="T921" s="245">
        <v>6114</v>
      </c>
    </row>
    <row r="922" spans="2:20" x14ac:dyDescent="0.25">
      <c r="B922" s="166"/>
      <c r="C922" s="171" t="s">
        <v>166</v>
      </c>
      <c r="D922" s="166">
        <v>16000</v>
      </c>
      <c r="E922" s="166"/>
      <c r="F922" s="166"/>
      <c r="G922" s="166"/>
      <c r="H922" s="166"/>
      <c r="I922" s="166"/>
      <c r="M922" s="245">
        <v>15</v>
      </c>
      <c r="N922" s="246">
        <v>45248</v>
      </c>
      <c r="O922" s="245" t="s">
        <v>88</v>
      </c>
      <c r="P922" s="245" t="s">
        <v>94</v>
      </c>
      <c r="Q922" s="245" t="s">
        <v>84</v>
      </c>
      <c r="R922" s="245">
        <v>1</v>
      </c>
      <c r="S922" s="247">
        <v>14.6</v>
      </c>
      <c r="T922" s="245">
        <v>6129</v>
      </c>
    </row>
    <row r="923" spans="2:20" x14ac:dyDescent="0.25">
      <c r="B923" s="166"/>
      <c r="C923" s="171" t="s">
        <v>167</v>
      </c>
      <c r="D923" s="166">
        <f>9800*1.5</f>
        <v>14700</v>
      </c>
      <c r="E923" s="166"/>
      <c r="F923" s="166"/>
      <c r="G923" s="166"/>
      <c r="H923" s="166"/>
      <c r="I923" s="166"/>
      <c r="M923" s="245">
        <v>16</v>
      </c>
      <c r="N923" s="246">
        <v>45248</v>
      </c>
      <c r="O923" s="245" t="s">
        <v>88</v>
      </c>
      <c r="P923" s="245" t="s">
        <v>89</v>
      </c>
      <c r="Q923" s="245" t="s">
        <v>84</v>
      </c>
      <c r="R923" s="245">
        <v>1</v>
      </c>
      <c r="S923" s="247">
        <v>15.7</v>
      </c>
      <c r="T923" s="245">
        <v>6124</v>
      </c>
    </row>
    <row r="924" spans="2:20" x14ac:dyDescent="0.25">
      <c r="B924" s="166"/>
      <c r="C924" s="171" t="s">
        <v>168</v>
      </c>
      <c r="D924" s="166">
        <f>D922-D923</f>
        <v>1300</v>
      </c>
      <c r="E924" s="166"/>
      <c r="F924" s="166"/>
      <c r="G924" s="166"/>
      <c r="H924" s="166"/>
      <c r="I924" s="166"/>
      <c r="M924" s="245">
        <v>17</v>
      </c>
      <c r="N924" s="246">
        <v>45248</v>
      </c>
      <c r="O924" s="245" t="s">
        <v>85</v>
      </c>
      <c r="P924" s="245" t="s">
        <v>86</v>
      </c>
      <c r="Q924" s="245" t="s">
        <v>84</v>
      </c>
      <c r="R924" s="245">
        <v>1</v>
      </c>
      <c r="S924" s="247">
        <v>14.7</v>
      </c>
      <c r="T924" s="245">
        <v>6127</v>
      </c>
    </row>
    <row r="925" spans="2:20" x14ac:dyDescent="0.25">
      <c r="B925" s="166"/>
      <c r="C925" s="166"/>
      <c r="D925" s="166"/>
      <c r="E925" s="166"/>
      <c r="F925" s="166"/>
      <c r="G925" s="166"/>
      <c r="H925" s="166"/>
      <c r="I925" s="166"/>
      <c r="M925" s="245">
        <v>18</v>
      </c>
      <c r="N925" s="246">
        <v>45248</v>
      </c>
      <c r="O925" s="245" t="s">
        <v>88</v>
      </c>
      <c r="P925" s="245" t="s">
        <v>99</v>
      </c>
      <c r="Q925" s="245" t="s">
        <v>84</v>
      </c>
      <c r="R925" s="245">
        <v>1</v>
      </c>
      <c r="S925" s="247">
        <v>15.6</v>
      </c>
      <c r="T925" s="245">
        <v>6130</v>
      </c>
    </row>
    <row r="926" spans="2:20" x14ac:dyDescent="0.25">
      <c r="B926" s="166"/>
      <c r="C926" s="166"/>
      <c r="D926" s="166"/>
      <c r="E926" s="166"/>
      <c r="F926" s="166"/>
      <c r="G926" s="166"/>
      <c r="H926" s="166"/>
      <c r="I926" s="166"/>
      <c r="M926" s="245">
        <v>19</v>
      </c>
      <c r="N926" s="246">
        <v>45248</v>
      </c>
      <c r="O926" s="245" t="s">
        <v>88</v>
      </c>
      <c r="P926" s="245" t="s">
        <v>104</v>
      </c>
      <c r="Q926" s="245" t="s">
        <v>84</v>
      </c>
      <c r="R926" s="245">
        <v>1</v>
      </c>
      <c r="S926" s="247">
        <v>14.6</v>
      </c>
      <c r="T926" s="245">
        <v>5958</v>
      </c>
    </row>
    <row r="927" spans="2:20" x14ac:dyDescent="0.25">
      <c r="B927" s="166"/>
      <c r="C927" s="171" t="s">
        <v>169</v>
      </c>
      <c r="D927" s="166">
        <v>280</v>
      </c>
      <c r="E927" s="166"/>
      <c r="F927" s="166"/>
      <c r="G927" s="166"/>
      <c r="H927" s="166"/>
      <c r="I927" s="166"/>
      <c r="M927" s="245">
        <v>20</v>
      </c>
      <c r="N927" s="246">
        <v>45248</v>
      </c>
      <c r="O927" s="245" t="s">
        <v>88</v>
      </c>
      <c r="P927" s="245" t="s">
        <v>98</v>
      </c>
      <c r="Q927" s="245" t="s">
        <v>84</v>
      </c>
      <c r="R927" s="245">
        <v>1</v>
      </c>
      <c r="S927" s="247">
        <v>13.6</v>
      </c>
      <c r="T927" s="245">
        <v>6123</v>
      </c>
    </row>
    <row r="928" spans="2:20" x14ac:dyDescent="0.25">
      <c r="B928" s="166"/>
      <c r="C928" s="171" t="s">
        <v>170</v>
      </c>
      <c r="D928" s="166">
        <f>210+420</f>
        <v>630</v>
      </c>
      <c r="E928" s="166"/>
      <c r="F928" s="166"/>
      <c r="G928" s="166"/>
      <c r="H928" s="166"/>
      <c r="I928" s="166"/>
      <c r="M928" s="245">
        <v>21</v>
      </c>
      <c r="N928" s="246">
        <v>45249</v>
      </c>
      <c r="O928" s="245" t="s">
        <v>88</v>
      </c>
      <c r="P928" s="245" t="s">
        <v>104</v>
      </c>
      <c r="Q928" s="245" t="s">
        <v>84</v>
      </c>
      <c r="R928" s="245">
        <v>1</v>
      </c>
      <c r="S928" s="247">
        <v>20.2</v>
      </c>
      <c r="T928" s="245">
        <v>5786</v>
      </c>
    </row>
    <row r="929" spans="2:20" x14ac:dyDescent="0.25">
      <c r="B929" s="166"/>
      <c r="C929" s="171" t="s">
        <v>171</v>
      </c>
      <c r="D929" s="172">
        <v>1300</v>
      </c>
      <c r="E929" s="166"/>
      <c r="F929" s="166"/>
      <c r="G929" s="166"/>
      <c r="H929" s="166"/>
      <c r="I929" s="166"/>
      <c r="M929" s="245">
        <v>22</v>
      </c>
      <c r="N929" s="246">
        <v>45249</v>
      </c>
      <c r="O929" s="245" t="s">
        <v>85</v>
      </c>
      <c r="P929" s="245" t="s">
        <v>86</v>
      </c>
      <c r="Q929" s="245" t="s">
        <v>84</v>
      </c>
      <c r="R929" s="245">
        <v>1</v>
      </c>
      <c r="S929" s="247">
        <v>16.7</v>
      </c>
      <c r="T929" s="245">
        <v>6495</v>
      </c>
    </row>
    <row r="930" spans="2:20" x14ac:dyDescent="0.25">
      <c r="B930" s="166"/>
      <c r="C930" s="171"/>
      <c r="D930" s="166"/>
      <c r="E930" s="166"/>
      <c r="F930" s="166"/>
      <c r="G930" s="166"/>
      <c r="H930" s="166"/>
      <c r="I930" s="166"/>
      <c r="M930" s="245">
        <v>23</v>
      </c>
      <c r="N930" s="246">
        <v>45249</v>
      </c>
      <c r="O930" s="245" t="s">
        <v>88</v>
      </c>
      <c r="P930" s="245" t="s">
        <v>98</v>
      </c>
      <c r="Q930" s="245" t="s">
        <v>84</v>
      </c>
      <c r="R930" s="245">
        <v>1</v>
      </c>
      <c r="S930" s="247">
        <v>14.6</v>
      </c>
      <c r="T930" s="245">
        <v>6113</v>
      </c>
    </row>
    <row r="931" spans="2:20" x14ac:dyDescent="0.25">
      <c r="B931" s="166"/>
      <c r="C931" s="166"/>
      <c r="D931" s="166"/>
      <c r="E931" s="166"/>
      <c r="F931" s="166"/>
      <c r="G931" s="166"/>
      <c r="H931" s="166"/>
      <c r="I931" s="166"/>
      <c r="M931" s="245">
        <v>24</v>
      </c>
      <c r="N931" s="246">
        <v>45249</v>
      </c>
      <c r="O931" s="245" t="s">
        <v>88</v>
      </c>
      <c r="P931" s="245" t="s">
        <v>99</v>
      </c>
      <c r="Q931" s="245" t="s">
        <v>84</v>
      </c>
      <c r="R931" s="245">
        <v>1</v>
      </c>
      <c r="S931" s="247">
        <v>13.5</v>
      </c>
      <c r="T931" s="245">
        <v>6144</v>
      </c>
    </row>
    <row r="932" spans="2:20" x14ac:dyDescent="0.25">
      <c r="B932" s="166"/>
      <c r="C932" s="166"/>
      <c r="D932" s="166"/>
      <c r="E932" s="166"/>
      <c r="F932" s="166"/>
      <c r="G932" s="166"/>
      <c r="H932" s="166"/>
      <c r="I932" s="166"/>
      <c r="M932" s="245">
        <v>25</v>
      </c>
      <c r="N932" s="246">
        <v>45249</v>
      </c>
      <c r="O932" s="245" t="s">
        <v>85</v>
      </c>
      <c r="P932" s="245" t="s">
        <v>86</v>
      </c>
      <c r="Q932" s="245" t="s">
        <v>84</v>
      </c>
      <c r="R932" s="245">
        <v>1</v>
      </c>
      <c r="S932" s="247">
        <v>14.9</v>
      </c>
      <c r="T932" s="245">
        <v>6155</v>
      </c>
    </row>
    <row r="933" spans="2:20" x14ac:dyDescent="0.25">
      <c r="M933" s="245">
        <v>26</v>
      </c>
      <c r="N933" s="246">
        <v>45249</v>
      </c>
      <c r="O933" s="245" t="s">
        <v>88</v>
      </c>
      <c r="P933" s="245" t="s">
        <v>94</v>
      </c>
      <c r="Q933" s="245" t="s">
        <v>84</v>
      </c>
      <c r="R933" s="245">
        <v>1</v>
      </c>
      <c r="S933" s="247">
        <v>13.4</v>
      </c>
      <c r="T933" s="245">
        <v>6152</v>
      </c>
    </row>
    <row r="934" spans="2:20" x14ac:dyDescent="0.25">
      <c r="M934" s="245">
        <v>27</v>
      </c>
      <c r="N934" s="246">
        <v>45249</v>
      </c>
      <c r="O934" s="245" t="s">
        <v>85</v>
      </c>
      <c r="P934" s="245" t="s">
        <v>97</v>
      </c>
      <c r="Q934" s="245" t="s">
        <v>84</v>
      </c>
      <c r="R934" s="245">
        <v>1</v>
      </c>
      <c r="S934" s="247">
        <v>12.3</v>
      </c>
      <c r="T934" s="245">
        <v>6186</v>
      </c>
    </row>
    <row r="935" spans="2:20" x14ac:dyDescent="0.25">
      <c r="M935" s="245">
        <v>28</v>
      </c>
      <c r="N935" s="246">
        <v>45249</v>
      </c>
      <c r="O935" s="245" t="s">
        <v>85</v>
      </c>
      <c r="P935" s="245" t="s">
        <v>97</v>
      </c>
      <c r="Q935" s="245" t="s">
        <v>84</v>
      </c>
      <c r="R935" s="245">
        <v>1</v>
      </c>
      <c r="S935" s="247">
        <v>14.4</v>
      </c>
      <c r="T935" s="245">
        <v>6140</v>
      </c>
    </row>
    <row r="936" spans="2:20" x14ac:dyDescent="0.25">
      <c r="M936" s="245">
        <v>29</v>
      </c>
      <c r="N936" s="246">
        <v>45250</v>
      </c>
      <c r="O936" s="245" t="s">
        <v>85</v>
      </c>
      <c r="P936" s="245" t="s">
        <v>174</v>
      </c>
      <c r="Q936" s="245" t="s">
        <v>84</v>
      </c>
      <c r="R936" s="245">
        <v>1</v>
      </c>
      <c r="S936" s="247">
        <v>15.4</v>
      </c>
      <c r="T936" s="245">
        <v>6184</v>
      </c>
    </row>
    <row r="937" spans="2:20" x14ac:dyDescent="0.25">
      <c r="M937" s="245">
        <v>30</v>
      </c>
      <c r="N937" s="246">
        <v>45250</v>
      </c>
      <c r="O937" s="245" t="s">
        <v>85</v>
      </c>
      <c r="P937" s="245" t="s">
        <v>143</v>
      </c>
      <c r="Q937" s="245" t="s">
        <v>84</v>
      </c>
      <c r="R937" s="245">
        <v>1</v>
      </c>
      <c r="S937" s="247">
        <v>9.8000000000000007</v>
      </c>
      <c r="T937" s="245">
        <v>6120</v>
      </c>
    </row>
    <row r="938" spans="2:20" x14ac:dyDescent="0.25">
      <c r="M938" s="245">
        <v>31</v>
      </c>
      <c r="N938" s="246">
        <v>45250</v>
      </c>
      <c r="O938" s="245" t="s">
        <v>88</v>
      </c>
      <c r="P938" s="245" t="s">
        <v>94</v>
      </c>
      <c r="Q938" s="245" t="s">
        <v>84</v>
      </c>
      <c r="R938" s="245">
        <v>1</v>
      </c>
      <c r="S938" s="247">
        <v>14.7</v>
      </c>
      <c r="T938" s="245">
        <v>6176</v>
      </c>
    </row>
    <row r="939" spans="2:20" x14ac:dyDescent="0.25">
      <c r="M939" s="245">
        <v>32</v>
      </c>
      <c r="N939" s="246">
        <v>45251</v>
      </c>
      <c r="O939" s="245" t="s">
        <v>88</v>
      </c>
      <c r="P939" s="245" t="s">
        <v>98</v>
      </c>
      <c r="Q939" s="245" t="s">
        <v>84</v>
      </c>
      <c r="R939" s="245">
        <v>1</v>
      </c>
      <c r="S939" s="247">
        <v>16.5</v>
      </c>
      <c r="T939" s="245">
        <v>6222</v>
      </c>
    </row>
    <row r="940" spans="2:20" x14ac:dyDescent="0.25">
      <c r="M940" s="245">
        <v>33</v>
      </c>
      <c r="N940" s="246">
        <v>45251</v>
      </c>
      <c r="O940" s="245" t="s">
        <v>88</v>
      </c>
      <c r="P940" s="245" t="s">
        <v>99</v>
      </c>
      <c r="Q940" s="245" t="s">
        <v>84</v>
      </c>
      <c r="R940" s="245">
        <v>1</v>
      </c>
      <c r="S940" s="247">
        <v>16</v>
      </c>
      <c r="T940" s="245">
        <v>6227</v>
      </c>
    </row>
    <row r="941" spans="2:20" x14ac:dyDescent="0.25">
      <c r="M941" s="245">
        <v>34</v>
      </c>
      <c r="N941" s="246">
        <v>45251</v>
      </c>
      <c r="O941" s="245" t="s">
        <v>88</v>
      </c>
      <c r="P941" s="245" t="s">
        <v>99</v>
      </c>
      <c r="Q941" s="245" t="s">
        <v>84</v>
      </c>
      <c r="R941" s="245">
        <v>1</v>
      </c>
      <c r="S941" s="247">
        <v>22.5</v>
      </c>
      <c r="T941" s="245">
        <v>6251</v>
      </c>
    </row>
    <row r="942" spans="2:20" x14ac:dyDescent="0.25">
      <c r="M942" s="245">
        <v>35</v>
      </c>
      <c r="N942" s="246">
        <v>45252</v>
      </c>
      <c r="O942" s="245" t="s">
        <v>88</v>
      </c>
      <c r="P942" s="245" t="s">
        <v>98</v>
      </c>
      <c r="Q942" s="245" t="s">
        <v>84</v>
      </c>
      <c r="R942" s="245">
        <v>1</v>
      </c>
      <c r="S942" s="247">
        <v>16.399999999999999</v>
      </c>
      <c r="T942" s="245">
        <v>6253</v>
      </c>
    </row>
    <row r="943" spans="2:20" x14ac:dyDescent="0.25">
      <c r="M943" s="245">
        <v>36</v>
      </c>
      <c r="N943" s="246">
        <v>45252</v>
      </c>
      <c r="O943" s="245" t="s">
        <v>85</v>
      </c>
      <c r="P943" s="245" t="s">
        <v>92</v>
      </c>
      <c r="Q943" s="245" t="s">
        <v>84</v>
      </c>
      <c r="R943" s="245">
        <v>1</v>
      </c>
      <c r="S943" s="247">
        <v>15.4</v>
      </c>
      <c r="T943" s="245">
        <v>6265</v>
      </c>
    </row>
    <row r="944" spans="2:20" x14ac:dyDescent="0.25">
      <c r="M944" s="245">
        <v>37</v>
      </c>
      <c r="N944" s="246">
        <v>45252</v>
      </c>
      <c r="O944" s="245" t="s">
        <v>85</v>
      </c>
      <c r="P944" s="245" t="s">
        <v>86</v>
      </c>
      <c r="Q944" s="245" t="s">
        <v>84</v>
      </c>
      <c r="R944" s="245">
        <v>1</v>
      </c>
      <c r="S944" s="247">
        <v>17</v>
      </c>
      <c r="T944" s="245">
        <v>6294</v>
      </c>
    </row>
    <row r="945" spans="13:20" x14ac:dyDescent="0.25">
      <c r="M945" s="245">
        <v>38</v>
      </c>
      <c r="N945" s="246">
        <v>45252</v>
      </c>
      <c r="O945" s="245" t="s">
        <v>88</v>
      </c>
      <c r="P945" s="245" t="s">
        <v>89</v>
      </c>
      <c r="Q945" s="245" t="s">
        <v>84</v>
      </c>
      <c r="R945" s="245">
        <v>1</v>
      </c>
      <c r="S945" s="247">
        <v>11.2</v>
      </c>
      <c r="T945" s="245">
        <v>5894</v>
      </c>
    </row>
    <row r="946" spans="13:20" x14ac:dyDescent="0.25">
      <c r="M946" s="245">
        <v>39</v>
      </c>
      <c r="N946" s="246">
        <v>45254</v>
      </c>
      <c r="O946" s="245" t="s">
        <v>88</v>
      </c>
      <c r="P946" s="245" t="s">
        <v>89</v>
      </c>
      <c r="Q946" s="245" t="s">
        <v>84</v>
      </c>
      <c r="R946" s="245">
        <v>1</v>
      </c>
      <c r="S946" s="247">
        <v>16.2</v>
      </c>
      <c r="T946" s="245">
        <v>6173</v>
      </c>
    </row>
    <row r="947" spans="13:20" x14ac:dyDescent="0.25">
      <c r="M947" s="245">
        <v>40</v>
      </c>
      <c r="N947" s="246">
        <v>45254</v>
      </c>
      <c r="O947" s="245" t="s">
        <v>85</v>
      </c>
      <c r="P947" s="245" t="s">
        <v>92</v>
      </c>
      <c r="Q947" s="245" t="s">
        <v>84</v>
      </c>
      <c r="R947" s="245">
        <v>1</v>
      </c>
      <c r="S947" s="247">
        <v>12.1</v>
      </c>
      <c r="T947" s="245">
        <v>6320</v>
      </c>
    </row>
    <row r="948" spans="13:20" x14ac:dyDescent="0.25">
      <c r="M948" s="245">
        <v>41</v>
      </c>
      <c r="N948" s="246">
        <v>45254</v>
      </c>
      <c r="O948" s="245" t="s">
        <v>85</v>
      </c>
      <c r="P948" s="245" t="s">
        <v>92</v>
      </c>
      <c r="Q948" s="245" t="s">
        <v>84</v>
      </c>
      <c r="R948" s="245">
        <v>1</v>
      </c>
      <c r="S948" s="247">
        <v>17.5</v>
      </c>
      <c r="T948" s="245">
        <v>6250</v>
      </c>
    </row>
    <row r="949" spans="13:20" x14ac:dyDescent="0.25">
      <c r="M949" s="245">
        <v>42</v>
      </c>
      <c r="N949" s="246">
        <v>45254</v>
      </c>
      <c r="O949" s="245" t="s">
        <v>88</v>
      </c>
      <c r="P949" s="245" t="s">
        <v>98</v>
      </c>
      <c r="Q949" s="245" t="s">
        <v>84</v>
      </c>
      <c r="R949" s="245">
        <v>1</v>
      </c>
      <c r="S949" s="247">
        <v>14.3</v>
      </c>
      <c r="T949" s="245">
        <v>6278</v>
      </c>
    </row>
    <row r="950" spans="13:20" x14ac:dyDescent="0.25">
      <c r="M950" s="245">
        <v>43</v>
      </c>
      <c r="N950" s="246">
        <v>45255</v>
      </c>
      <c r="O950" s="245" t="s">
        <v>88</v>
      </c>
      <c r="P950" s="245" t="s">
        <v>93</v>
      </c>
      <c r="Q950" s="245" t="s">
        <v>84</v>
      </c>
      <c r="R950" s="245">
        <v>1</v>
      </c>
      <c r="S950" s="247">
        <v>9.6999999999999993</v>
      </c>
      <c r="T950" s="245">
        <v>5941</v>
      </c>
    </row>
    <row r="951" spans="13:20" x14ac:dyDescent="0.25">
      <c r="M951" s="245">
        <v>44</v>
      </c>
      <c r="N951" s="246">
        <v>45255</v>
      </c>
      <c r="O951" s="245" t="s">
        <v>85</v>
      </c>
      <c r="P951" s="245" t="s">
        <v>87</v>
      </c>
      <c r="Q951" s="245" t="s">
        <v>84</v>
      </c>
      <c r="R951" s="245">
        <v>1</v>
      </c>
      <c r="S951" s="247">
        <v>15.4</v>
      </c>
      <c r="T951" s="245">
        <v>5714</v>
      </c>
    </row>
    <row r="952" spans="13:20" x14ac:dyDescent="0.25">
      <c r="M952" s="245">
        <v>45</v>
      </c>
      <c r="N952" s="246">
        <v>45255</v>
      </c>
      <c r="O952" s="245" t="s">
        <v>85</v>
      </c>
      <c r="P952" s="245" t="s">
        <v>86</v>
      </c>
      <c r="Q952" s="245" t="s">
        <v>84</v>
      </c>
      <c r="R952" s="245">
        <v>1</v>
      </c>
      <c r="S952" s="247">
        <v>16.5</v>
      </c>
      <c r="T952" s="245">
        <v>6268</v>
      </c>
    </row>
    <row r="953" spans="13:20" x14ac:dyDescent="0.25">
      <c r="M953" s="245">
        <v>46</v>
      </c>
      <c r="N953" s="246">
        <v>45255</v>
      </c>
      <c r="O953" s="245" t="s">
        <v>85</v>
      </c>
      <c r="P953" s="245" t="s">
        <v>86</v>
      </c>
      <c r="Q953" s="245" t="s">
        <v>84</v>
      </c>
      <c r="R953" s="245">
        <v>1</v>
      </c>
      <c r="S953" s="247">
        <v>15.7</v>
      </c>
      <c r="T953" s="245">
        <v>6117</v>
      </c>
    </row>
    <row r="954" spans="13:20" x14ac:dyDescent="0.25">
      <c r="M954" s="245">
        <v>47</v>
      </c>
      <c r="N954" s="246">
        <v>45255</v>
      </c>
      <c r="O954" s="245" t="s">
        <v>85</v>
      </c>
      <c r="P954" s="245" t="s">
        <v>92</v>
      </c>
      <c r="Q954" s="245" t="s">
        <v>84</v>
      </c>
      <c r="R954" s="245">
        <v>1</v>
      </c>
      <c r="S954" s="247">
        <v>13.2</v>
      </c>
      <c r="T954" s="245">
        <v>6180</v>
      </c>
    </row>
    <row r="955" spans="13:20" x14ac:dyDescent="0.25">
      <c r="M955" s="245">
        <v>48</v>
      </c>
      <c r="N955" s="246">
        <v>45255</v>
      </c>
      <c r="O955" s="245" t="s">
        <v>88</v>
      </c>
      <c r="P955" s="245" t="s">
        <v>104</v>
      </c>
      <c r="Q955" s="245" t="s">
        <v>84</v>
      </c>
      <c r="R955" s="245">
        <v>1</v>
      </c>
      <c r="S955" s="247">
        <v>17.399999999999999</v>
      </c>
      <c r="T955" s="245">
        <v>6273</v>
      </c>
    </row>
    <row r="956" spans="13:20" x14ac:dyDescent="0.25">
      <c r="M956" s="245">
        <v>49</v>
      </c>
      <c r="N956" s="246">
        <v>45255</v>
      </c>
      <c r="O956" s="245" t="s">
        <v>88</v>
      </c>
      <c r="P956" s="245" t="s">
        <v>104</v>
      </c>
      <c r="Q956" s="245" t="s">
        <v>84</v>
      </c>
      <c r="R956" s="245">
        <v>1</v>
      </c>
      <c r="S956" s="247">
        <v>14.1</v>
      </c>
      <c r="T956" s="245">
        <v>6396</v>
      </c>
    </row>
    <row r="957" spans="13:20" x14ac:dyDescent="0.25">
      <c r="M957" s="245">
        <v>50</v>
      </c>
      <c r="N957" s="246">
        <v>45255</v>
      </c>
      <c r="O957" s="245" t="s">
        <v>88</v>
      </c>
      <c r="P957" s="245" t="s">
        <v>99</v>
      </c>
      <c r="Q957" s="245" t="s">
        <v>84</v>
      </c>
      <c r="R957" s="245">
        <v>1</v>
      </c>
      <c r="S957" s="247">
        <v>16.3</v>
      </c>
      <c r="T957" s="245">
        <v>6261</v>
      </c>
    </row>
    <row r="958" spans="13:20" x14ac:dyDescent="0.25">
      <c r="M958" s="245">
        <v>51</v>
      </c>
      <c r="N958" s="246">
        <v>45255</v>
      </c>
      <c r="O958" s="245" t="s">
        <v>88</v>
      </c>
      <c r="P958" s="245" t="s">
        <v>99</v>
      </c>
      <c r="Q958" s="245" t="s">
        <v>84</v>
      </c>
      <c r="R958" s="245">
        <v>1</v>
      </c>
      <c r="S958" s="247">
        <v>13.8</v>
      </c>
      <c r="T958" s="245">
        <v>6453</v>
      </c>
    </row>
    <row r="959" spans="13:20" x14ac:dyDescent="0.25">
      <c r="M959" s="245">
        <v>52</v>
      </c>
      <c r="N959" s="246">
        <v>45255</v>
      </c>
      <c r="O959" s="245" t="s">
        <v>85</v>
      </c>
      <c r="P959" s="245" t="s">
        <v>97</v>
      </c>
      <c r="Q959" s="245" t="s">
        <v>84</v>
      </c>
      <c r="R959" s="245">
        <v>1</v>
      </c>
      <c r="S959" s="247">
        <v>14.3</v>
      </c>
      <c r="T959" s="245">
        <v>6347</v>
      </c>
    </row>
    <row r="960" spans="13:20" x14ac:dyDescent="0.25">
      <c r="M960" s="245">
        <v>53</v>
      </c>
      <c r="N960" s="246">
        <v>45255</v>
      </c>
      <c r="O960" s="245" t="s">
        <v>85</v>
      </c>
      <c r="P960" s="245" t="s">
        <v>97</v>
      </c>
      <c r="Q960" s="245" t="s">
        <v>84</v>
      </c>
      <c r="R960" s="245">
        <v>1</v>
      </c>
      <c r="S960" s="247">
        <v>14.5</v>
      </c>
      <c r="T960" s="245">
        <v>6445</v>
      </c>
    </row>
    <row r="961" spans="13:20" x14ac:dyDescent="0.25">
      <c r="M961" s="245">
        <v>54</v>
      </c>
      <c r="N961" s="246">
        <v>45255</v>
      </c>
      <c r="O961" s="245" t="s">
        <v>85</v>
      </c>
      <c r="P961" s="245" t="s">
        <v>97</v>
      </c>
      <c r="Q961" s="245" t="s">
        <v>84</v>
      </c>
      <c r="R961" s="245">
        <v>1</v>
      </c>
      <c r="S961" s="247">
        <v>15.2</v>
      </c>
      <c r="T961" s="245">
        <v>6331</v>
      </c>
    </row>
    <row r="962" spans="13:20" x14ac:dyDescent="0.25">
      <c r="M962" s="245">
        <v>55</v>
      </c>
      <c r="N962" s="246">
        <v>45255</v>
      </c>
      <c r="O962" s="245" t="s">
        <v>85</v>
      </c>
      <c r="P962" s="245" t="s">
        <v>143</v>
      </c>
      <c r="Q962" s="245" t="s">
        <v>84</v>
      </c>
      <c r="R962" s="245">
        <v>1</v>
      </c>
      <c r="S962" s="247">
        <v>9.5</v>
      </c>
      <c r="T962" s="245">
        <v>6137</v>
      </c>
    </row>
    <row r="963" spans="13:20" x14ac:dyDescent="0.25">
      <c r="M963" s="245">
        <v>56</v>
      </c>
      <c r="N963" s="246">
        <v>45255</v>
      </c>
      <c r="O963" s="245" t="s">
        <v>85</v>
      </c>
      <c r="P963" s="245" t="s">
        <v>86</v>
      </c>
      <c r="Q963" s="245" t="s">
        <v>84</v>
      </c>
      <c r="R963" s="245">
        <v>1</v>
      </c>
      <c r="S963" s="247">
        <v>15.1</v>
      </c>
      <c r="T963" s="245">
        <v>6447</v>
      </c>
    </row>
    <row r="964" spans="13:20" x14ac:dyDescent="0.25">
      <c r="M964" s="245">
        <v>57</v>
      </c>
      <c r="N964" s="246">
        <v>45255</v>
      </c>
      <c r="O964" s="245" t="s">
        <v>85</v>
      </c>
      <c r="P964" s="245" t="s">
        <v>86</v>
      </c>
      <c r="Q964" s="245" t="s">
        <v>84</v>
      </c>
      <c r="R964" s="245">
        <v>1</v>
      </c>
      <c r="S964" s="247">
        <v>16.5</v>
      </c>
      <c r="T964" s="245">
        <v>6319</v>
      </c>
    </row>
    <row r="965" spans="13:20" x14ac:dyDescent="0.25">
      <c r="M965" s="245">
        <v>58</v>
      </c>
      <c r="N965" s="246">
        <v>45255</v>
      </c>
      <c r="O965" s="245" t="s">
        <v>85</v>
      </c>
      <c r="P965" s="245" t="s">
        <v>86</v>
      </c>
      <c r="Q965" s="245" t="s">
        <v>84</v>
      </c>
      <c r="R965" s="245">
        <v>1</v>
      </c>
      <c r="S965" s="247">
        <v>17.8</v>
      </c>
      <c r="T965" s="245">
        <v>6344</v>
      </c>
    </row>
    <row r="966" spans="13:20" x14ac:dyDescent="0.25">
      <c r="M966" s="245">
        <v>59</v>
      </c>
      <c r="N966" s="246">
        <v>45256</v>
      </c>
      <c r="O966" s="245" t="s">
        <v>85</v>
      </c>
      <c r="P966" s="245" t="s">
        <v>174</v>
      </c>
      <c r="Q966" s="245" t="s">
        <v>84</v>
      </c>
      <c r="R966" s="245">
        <v>1</v>
      </c>
      <c r="S966" s="247">
        <v>14.1</v>
      </c>
      <c r="T966" s="245">
        <v>6179</v>
      </c>
    </row>
    <row r="967" spans="13:20" x14ac:dyDescent="0.25">
      <c r="M967" s="245">
        <v>60</v>
      </c>
      <c r="N967" s="246">
        <v>45256</v>
      </c>
      <c r="O967" s="245" t="s">
        <v>85</v>
      </c>
      <c r="P967" s="245" t="s">
        <v>86</v>
      </c>
      <c r="Q967" s="245" t="s">
        <v>84</v>
      </c>
      <c r="R967" s="245">
        <v>1</v>
      </c>
      <c r="S967" s="247">
        <v>17.2</v>
      </c>
      <c r="T967" s="245">
        <v>6161</v>
      </c>
    </row>
    <row r="968" spans="13:20" x14ac:dyDescent="0.25">
      <c r="M968" s="245">
        <v>61</v>
      </c>
      <c r="N968" s="246">
        <v>45256</v>
      </c>
      <c r="O968" s="245" t="s">
        <v>85</v>
      </c>
      <c r="P968" s="245" t="s">
        <v>97</v>
      </c>
      <c r="Q968" s="245" t="s">
        <v>84</v>
      </c>
      <c r="R968" s="245">
        <v>1</v>
      </c>
      <c r="S968" s="247">
        <v>8.6</v>
      </c>
      <c r="T968" s="245">
        <v>5977</v>
      </c>
    </row>
    <row r="969" spans="13:20" x14ac:dyDescent="0.25">
      <c r="M969" s="245">
        <v>62</v>
      </c>
      <c r="N969" s="246">
        <v>45256</v>
      </c>
      <c r="O969" s="245" t="s">
        <v>88</v>
      </c>
      <c r="P969" s="245" t="s">
        <v>91</v>
      </c>
      <c r="Q969" s="245" t="s">
        <v>84</v>
      </c>
      <c r="R969" s="245">
        <v>1</v>
      </c>
      <c r="S969" s="247">
        <v>15</v>
      </c>
      <c r="T969" s="245">
        <v>6106</v>
      </c>
    </row>
    <row r="970" spans="13:20" x14ac:dyDescent="0.25">
      <c r="M970" s="245">
        <v>63</v>
      </c>
      <c r="N970" s="246">
        <v>45256</v>
      </c>
      <c r="O970" s="245" t="s">
        <v>88</v>
      </c>
      <c r="P970" s="245" t="s">
        <v>99</v>
      </c>
      <c r="Q970" s="245" t="s">
        <v>84</v>
      </c>
      <c r="R970" s="245">
        <v>1</v>
      </c>
      <c r="S970" s="247">
        <v>15.9</v>
      </c>
      <c r="T970" s="245">
        <v>5799</v>
      </c>
    </row>
    <row r="971" spans="13:20" x14ac:dyDescent="0.25">
      <c r="M971" s="245">
        <v>64</v>
      </c>
      <c r="N971" s="246">
        <v>45256</v>
      </c>
      <c r="O971" s="245" t="s">
        <v>85</v>
      </c>
      <c r="P971" s="245" t="s">
        <v>174</v>
      </c>
      <c r="Q971" s="245" t="s">
        <v>84</v>
      </c>
      <c r="R971" s="245">
        <v>1</v>
      </c>
      <c r="S971" s="247">
        <v>14.7</v>
      </c>
      <c r="T971" s="245">
        <v>5792</v>
      </c>
    </row>
    <row r="972" spans="13:20" x14ac:dyDescent="0.25">
      <c r="M972" s="245">
        <v>65</v>
      </c>
      <c r="N972" s="246">
        <v>45256</v>
      </c>
      <c r="O972" s="245" t="s">
        <v>85</v>
      </c>
      <c r="P972" s="245" t="s">
        <v>87</v>
      </c>
      <c r="Q972" s="245" t="s">
        <v>84</v>
      </c>
      <c r="R972" s="245">
        <v>1</v>
      </c>
      <c r="S972" s="247">
        <v>16.600000000000001</v>
      </c>
      <c r="T972" s="245">
        <v>5723</v>
      </c>
    </row>
    <row r="973" spans="13:20" x14ac:dyDescent="0.25">
      <c r="M973" s="245">
        <v>66</v>
      </c>
      <c r="N973" s="246">
        <v>45256</v>
      </c>
      <c r="O973" s="245" t="s">
        <v>88</v>
      </c>
      <c r="P973" s="245" t="s">
        <v>99</v>
      </c>
      <c r="Q973" s="245" t="s">
        <v>84</v>
      </c>
      <c r="R973" s="245">
        <v>1</v>
      </c>
      <c r="S973" s="247">
        <v>16.899999999999999</v>
      </c>
      <c r="T973" s="245">
        <v>5732</v>
      </c>
    </row>
    <row r="974" spans="13:20" x14ac:dyDescent="0.25">
      <c r="M974" s="245">
        <v>67</v>
      </c>
      <c r="N974" s="246">
        <v>45256</v>
      </c>
      <c r="O974" s="245" t="s">
        <v>85</v>
      </c>
      <c r="P974" s="245" t="s">
        <v>90</v>
      </c>
      <c r="Q974" s="245" t="s">
        <v>84</v>
      </c>
      <c r="R974" s="245">
        <v>1</v>
      </c>
      <c r="S974" s="247">
        <v>13.1</v>
      </c>
      <c r="T974" s="245">
        <v>6143</v>
      </c>
    </row>
    <row r="975" spans="13:20" x14ac:dyDescent="0.25">
      <c r="M975" s="245">
        <v>68</v>
      </c>
      <c r="N975" s="246">
        <v>45256</v>
      </c>
      <c r="O975" s="245" t="s">
        <v>88</v>
      </c>
      <c r="P975" s="245" t="s">
        <v>91</v>
      </c>
      <c r="Q975" s="245" t="s">
        <v>84</v>
      </c>
      <c r="R975" s="245">
        <v>1</v>
      </c>
      <c r="S975" s="247">
        <v>17.100000000000001</v>
      </c>
      <c r="T975" s="245">
        <v>6219</v>
      </c>
    </row>
    <row r="976" spans="13:20" x14ac:dyDescent="0.25">
      <c r="M976" s="245">
        <v>69</v>
      </c>
      <c r="N976" s="246">
        <v>45256</v>
      </c>
      <c r="O976" s="245" t="s">
        <v>88</v>
      </c>
      <c r="P976" s="245" t="s">
        <v>93</v>
      </c>
      <c r="Q976" s="245" t="s">
        <v>84</v>
      </c>
      <c r="R976" s="245">
        <v>1</v>
      </c>
      <c r="S976" s="247">
        <v>16</v>
      </c>
      <c r="T976" s="245">
        <v>6192</v>
      </c>
    </row>
    <row r="977" spans="13:20" x14ac:dyDescent="0.25">
      <c r="M977" s="245">
        <v>70</v>
      </c>
      <c r="N977" s="246">
        <v>45256</v>
      </c>
      <c r="O977" s="245" t="s">
        <v>88</v>
      </c>
      <c r="P977" s="245" t="s">
        <v>93</v>
      </c>
      <c r="Q977" s="245" t="s">
        <v>84</v>
      </c>
      <c r="R977" s="245">
        <v>1</v>
      </c>
      <c r="S977" s="247">
        <v>14.8</v>
      </c>
      <c r="T977" s="245">
        <v>6217</v>
      </c>
    </row>
    <row r="978" spans="13:20" x14ac:dyDescent="0.25">
      <c r="M978" s="245">
        <v>71</v>
      </c>
      <c r="N978" s="246">
        <v>45256</v>
      </c>
      <c r="O978" s="245" t="s">
        <v>85</v>
      </c>
      <c r="P978" s="245" t="s">
        <v>92</v>
      </c>
      <c r="Q978" s="245" t="s">
        <v>84</v>
      </c>
      <c r="R978" s="245">
        <v>1</v>
      </c>
      <c r="S978" s="249">
        <v>16.399999999999999</v>
      </c>
      <c r="T978" s="245">
        <v>5683</v>
      </c>
    </row>
    <row r="979" spans="13:20" x14ac:dyDescent="0.25">
      <c r="M979" s="245">
        <v>72</v>
      </c>
      <c r="N979" s="246">
        <v>45256</v>
      </c>
      <c r="O979" s="245" t="s">
        <v>85</v>
      </c>
      <c r="P979" s="245" t="s">
        <v>86</v>
      </c>
      <c r="Q979" s="245" t="s">
        <v>84</v>
      </c>
      <c r="R979" s="245">
        <v>1</v>
      </c>
      <c r="S979" s="249">
        <v>15.9</v>
      </c>
      <c r="T979" s="245">
        <v>6010</v>
      </c>
    </row>
    <row r="980" spans="13:20" x14ac:dyDescent="0.25">
      <c r="M980" s="245">
        <v>73</v>
      </c>
      <c r="N980" s="246">
        <v>45256</v>
      </c>
      <c r="O980" s="245" t="s">
        <v>85</v>
      </c>
      <c r="P980" s="245" t="s">
        <v>92</v>
      </c>
      <c r="Q980" s="245" t="s">
        <v>84</v>
      </c>
      <c r="R980" s="245">
        <v>1</v>
      </c>
      <c r="S980" s="247">
        <v>13.3</v>
      </c>
      <c r="T980" s="245">
        <v>5664</v>
      </c>
    </row>
    <row r="981" spans="13:20" x14ac:dyDescent="0.25">
      <c r="M981" s="245">
        <v>74</v>
      </c>
      <c r="N981" s="246">
        <v>45256</v>
      </c>
      <c r="O981" s="245" t="s">
        <v>85</v>
      </c>
      <c r="P981" s="245" t="s">
        <v>97</v>
      </c>
      <c r="Q981" s="245" t="s">
        <v>84</v>
      </c>
      <c r="R981" s="245">
        <v>1</v>
      </c>
      <c r="S981" s="247">
        <v>16.2</v>
      </c>
      <c r="T981" s="245">
        <v>5895</v>
      </c>
    </row>
    <row r="982" spans="13:20" x14ac:dyDescent="0.25">
      <c r="M982" s="245">
        <v>75</v>
      </c>
      <c r="N982" s="246">
        <v>45256</v>
      </c>
      <c r="O982" s="245" t="s">
        <v>85</v>
      </c>
      <c r="P982" s="245" t="s">
        <v>97</v>
      </c>
      <c r="Q982" s="245" t="s">
        <v>84</v>
      </c>
      <c r="R982" s="245">
        <v>1</v>
      </c>
      <c r="S982" s="247">
        <v>15.6</v>
      </c>
      <c r="T982" s="245">
        <v>6479</v>
      </c>
    </row>
    <row r="983" spans="13:20" x14ac:dyDescent="0.25">
      <c r="M983" s="245">
        <v>76</v>
      </c>
      <c r="N983" s="246">
        <v>45256</v>
      </c>
      <c r="O983" s="245" t="s">
        <v>85</v>
      </c>
      <c r="P983" s="245" t="s">
        <v>97</v>
      </c>
      <c r="Q983" s="245" t="s">
        <v>84</v>
      </c>
      <c r="R983" s="245">
        <v>1</v>
      </c>
      <c r="S983" s="247">
        <v>16.899999999999999</v>
      </c>
      <c r="T983" s="245">
        <v>6339</v>
      </c>
    </row>
    <row r="984" spans="13:20" x14ac:dyDescent="0.25">
      <c r="M984" s="245">
        <v>77</v>
      </c>
      <c r="N984" s="246">
        <v>45256</v>
      </c>
      <c r="O984" s="245" t="s">
        <v>85</v>
      </c>
      <c r="P984" s="245" t="s">
        <v>97</v>
      </c>
      <c r="Q984" s="245" t="s">
        <v>84</v>
      </c>
      <c r="R984" s="245">
        <v>1</v>
      </c>
      <c r="S984" s="247">
        <v>13.6</v>
      </c>
      <c r="T984" s="245">
        <v>6471</v>
      </c>
    </row>
    <row r="985" spans="13:20" x14ac:dyDescent="0.25">
      <c r="M985" s="245">
        <v>78</v>
      </c>
      <c r="N985" s="246">
        <v>45256</v>
      </c>
      <c r="O985" s="245" t="s">
        <v>85</v>
      </c>
      <c r="P985" s="245" t="s">
        <v>87</v>
      </c>
      <c r="Q985" s="245" t="s">
        <v>84</v>
      </c>
      <c r="R985" s="245">
        <v>1</v>
      </c>
      <c r="S985" s="247">
        <v>16.399999999999999</v>
      </c>
      <c r="T985" s="245">
        <v>6266</v>
      </c>
    </row>
    <row r="986" spans="13:20" x14ac:dyDescent="0.25">
      <c r="M986" s="245">
        <v>79</v>
      </c>
      <c r="N986" s="246">
        <v>45256</v>
      </c>
      <c r="O986" s="245" t="s">
        <v>85</v>
      </c>
      <c r="P986" s="245" t="s">
        <v>143</v>
      </c>
      <c r="Q986" s="245" t="s">
        <v>84</v>
      </c>
      <c r="R986" s="245">
        <v>1</v>
      </c>
      <c r="S986" s="247">
        <v>9</v>
      </c>
      <c r="T986" s="245">
        <v>6342</v>
      </c>
    </row>
    <row r="987" spans="13:20" x14ac:dyDescent="0.25">
      <c r="M987" s="245">
        <v>80</v>
      </c>
      <c r="N987" s="246">
        <v>45256</v>
      </c>
      <c r="O987" s="245" t="s">
        <v>88</v>
      </c>
      <c r="P987" s="245" t="s">
        <v>89</v>
      </c>
      <c r="Q987" s="245" t="s">
        <v>84</v>
      </c>
      <c r="R987" s="245">
        <v>1</v>
      </c>
      <c r="S987" s="247">
        <v>16.2</v>
      </c>
      <c r="T987" s="245">
        <v>6329</v>
      </c>
    </row>
    <row r="988" spans="13:20" x14ac:dyDescent="0.25">
      <c r="M988" s="245">
        <v>81</v>
      </c>
      <c r="N988" s="246">
        <v>45256</v>
      </c>
      <c r="O988" s="245" t="s">
        <v>88</v>
      </c>
      <c r="P988" s="245" t="s">
        <v>89</v>
      </c>
      <c r="Q988" s="245" t="s">
        <v>84</v>
      </c>
      <c r="R988" s="245">
        <v>1</v>
      </c>
      <c r="S988" s="247">
        <v>16.5</v>
      </c>
      <c r="T988" s="245">
        <v>6456</v>
      </c>
    </row>
    <row r="989" spans="13:20" x14ac:dyDescent="0.25">
      <c r="M989" s="245">
        <v>82</v>
      </c>
      <c r="N989" s="246">
        <v>45256</v>
      </c>
      <c r="O989" s="245" t="s">
        <v>88</v>
      </c>
      <c r="P989" s="245" t="s">
        <v>89</v>
      </c>
      <c r="Q989" s="245" t="s">
        <v>84</v>
      </c>
      <c r="R989" s="245">
        <v>1</v>
      </c>
      <c r="S989" s="247">
        <v>14.5</v>
      </c>
      <c r="T989" s="245">
        <v>6468</v>
      </c>
    </row>
    <row r="990" spans="13:20" x14ac:dyDescent="0.25">
      <c r="M990" s="245">
        <v>83</v>
      </c>
      <c r="N990" s="246">
        <v>45256</v>
      </c>
      <c r="O990" s="245" t="s">
        <v>85</v>
      </c>
      <c r="P990" s="245" t="s">
        <v>143</v>
      </c>
      <c r="Q990" s="245" t="s">
        <v>84</v>
      </c>
      <c r="R990" s="245">
        <v>1</v>
      </c>
      <c r="S990" s="247">
        <v>9.5</v>
      </c>
      <c r="T990" s="245">
        <v>6475</v>
      </c>
    </row>
    <row r="991" spans="13:20" x14ac:dyDescent="0.25">
      <c r="M991" s="245">
        <v>84</v>
      </c>
      <c r="N991" s="246">
        <v>45257</v>
      </c>
      <c r="O991" s="245" t="s">
        <v>85</v>
      </c>
      <c r="P991" s="245" t="s">
        <v>87</v>
      </c>
      <c r="Q991" s="245" t="s">
        <v>84</v>
      </c>
      <c r="R991" s="245">
        <v>1</v>
      </c>
      <c r="S991" s="247">
        <v>13.9</v>
      </c>
      <c r="T991" s="245">
        <v>6276</v>
      </c>
    </row>
    <row r="992" spans="13:20" x14ac:dyDescent="0.25">
      <c r="M992" s="245">
        <v>85</v>
      </c>
      <c r="N992" s="246">
        <v>45257</v>
      </c>
      <c r="O992" s="245" t="s">
        <v>85</v>
      </c>
      <c r="P992" s="245" t="s">
        <v>97</v>
      </c>
      <c r="Q992" s="245" t="s">
        <v>84</v>
      </c>
      <c r="R992" s="245">
        <v>1</v>
      </c>
      <c r="S992" s="247">
        <v>15.9</v>
      </c>
      <c r="T992" s="245">
        <v>5623</v>
      </c>
    </row>
    <row r="993" spans="13:20" x14ac:dyDescent="0.25">
      <c r="M993" s="245">
        <v>86</v>
      </c>
      <c r="N993" s="246">
        <v>45257</v>
      </c>
      <c r="O993" s="245" t="s">
        <v>88</v>
      </c>
      <c r="P993" s="245" t="s">
        <v>100</v>
      </c>
      <c r="Q993" s="245" t="s">
        <v>84</v>
      </c>
      <c r="R993" s="245">
        <v>1</v>
      </c>
      <c r="S993" s="247">
        <v>12.2</v>
      </c>
      <c r="T993" s="245">
        <v>6487</v>
      </c>
    </row>
    <row r="994" spans="13:20" x14ac:dyDescent="0.25">
      <c r="M994" s="245">
        <v>87</v>
      </c>
      <c r="N994" s="246">
        <v>45257</v>
      </c>
      <c r="O994" s="245" t="s">
        <v>88</v>
      </c>
      <c r="P994" s="245" t="s">
        <v>100</v>
      </c>
      <c r="Q994" s="245" t="s">
        <v>84</v>
      </c>
      <c r="R994" s="245">
        <v>1</v>
      </c>
      <c r="S994" s="247">
        <v>15.6</v>
      </c>
      <c r="T994" s="245">
        <v>6489</v>
      </c>
    </row>
    <row r="995" spans="13:20" x14ac:dyDescent="0.25">
      <c r="M995" s="245">
        <v>88</v>
      </c>
      <c r="N995" s="246">
        <v>45257</v>
      </c>
      <c r="O995" s="245" t="s">
        <v>88</v>
      </c>
      <c r="P995" s="245" t="s">
        <v>99</v>
      </c>
      <c r="Q995" s="245" t="s">
        <v>84</v>
      </c>
      <c r="R995" s="245">
        <v>1</v>
      </c>
      <c r="S995" s="247">
        <v>15.6</v>
      </c>
      <c r="T995" s="245">
        <v>6346</v>
      </c>
    </row>
    <row r="996" spans="13:20" x14ac:dyDescent="0.25">
      <c r="M996" s="245">
        <v>89</v>
      </c>
      <c r="N996" s="246">
        <v>45257</v>
      </c>
      <c r="O996" s="245" t="s">
        <v>88</v>
      </c>
      <c r="P996" s="245" t="s">
        <v>99</v>
      </c>
      <c r="Q996" s="245" t="s">
        <v>84</v>
      </c>
      <c r="R996" s="245">
        <v>1</v>
      </c>
      <c r="S996" s="247">
        <v>16.3</v>
      </c>
      <c r="T996" s="248">
        <v>6494</v>
      </c>
    </row>
    <row r="997" spans="13:20" x14ac:dyDescent="0.25">
      <c r="M997" s="245">
        <v>90</v>
      </c>
      <c r="N997" s="246">
        <v>45257</v>
      </c>
      <c r="O997" s="245" t="s">
        <v>88</v>
      </c>
      <c r="P997" s="245" t="s">
        <v>99</v>
      </c>
      <c r="Q997" s="245" t="s">
        <v>84</v>
      </c>
      <c r="R997" s="245">
        <v>1</v>
      </c>
      <c r="S997" s="247">
        <v>14</v>
      </c>
      <c r="T997" s="248">
        <v>6480</v>
      </c>
    </row>
    <row r="998" spans="13:20" x14ac:dyDescent="0.25">
      <c r="M998" s="245">
        <v>91</v>
      </c>
      <c r="N998" s="246">
        <v>45257</v>
      </c>
      <c r="O998" s="245" t="s">
        <v>85</v>
      </c>
      <c r="P998" s="245" t="s">
        <v>97</v>
      </c>
      <c r="Q998" s="245" t="s">
        <v>84</v>
      </c>
      <c r="R998" s="245">
        <v>1</v>
      </c>
      <c r="S998" s="247">
        <v>15.5</v>
      </c>
      <c r="T998" s="245">
        <v>6492</v>
      </c>
    </row>
    <row r="999" spans="13:20" x14ac:dyDescent="0.25">
      <c r="M999" s="245">
        <v>92</v>
      </c>
      <c r="N999" s="246">
        <v>45257</v>
      </c>
      <c r="O999" s="245" t="s">
        <v>85</v>
      </c>
      <c r="P999" s="245" t="s">
        <v>97</v>
      </c>
      <c r="Q999" s="245" t="s">
        <v>84</v>
      </c>
      <c r="R999" s="245">
        <v>1</v>
      </c>
      <c r="S999" s="247">
        <v>13.7</v>
      </c>
      <c r="T999" s="248">
        <v>6490</v>
      </c>
    </row>
    <row r="1000" spans="13:20" x14ac:dyDescent="0.25">
      <c r="M1000" s="245">
        <v>93</v>
      </c>
      <c r="N1000" s="246">
        <v>45257</v>
      </c>
      <c r="O1000" s="245" t="s">
        <v>85</v>
      </c>
      <c r="P1000" s="245" t="s">
        <v>97</v>
      </c>
      <c r="Q1000" s="245" t="s">
        <v>84</v>
      </c>
      <c r="R1000" s="245">
        <v>1</v>
      </c>
      <c r="S1000" s="247">
        <v>15.7</v>
      </c>
      <c r="T1000" s="245">
        <v>6457</v>
      </c>
    </row>
    <row r="1001" spans="13:20" x14ac:dyDescent="0.25">
      <c r="M1001" s="245">
        <v>94</v>
      </c>
      <c r="N1001" s="246">
        <v>45257</v>
      </c>
      <c r="O1001" s="245" t="s">
        <v>85</v>
      </c>
      <c r="P1001" s="245" t="s">
        <v>86</v>
      </c>
      <c r="Q1001" s="245" t="s">
        <v>84</v>
      </c>
      <c r="R1001" s="245">
        <v>1</v>
      </c>
      <c r="S1001" s="247">
        <v>16.399999999999999</v>
      </c>
      <c r="T1001" s="245">
        <v>6460</v>
      </c>
    </row>
    <row r="1002" spans="13:20" x14ac:dyDescent="0.25">
      <c r="M1002" s="245">
        <v>95</v>
      </c>
      <c r="N1002" s="246">
        <v>45257</v>
      </c>
      <c r="O1002" s="245" t="s">
        <v>85</v>
      </c>
      <c r="P1002" s="245" t="s">
        <v>86</v>
      </c>
      <c r="Q1002" s="245" t="s">
        <v>84</v>
      </c>
      <c r="R1002" s="245">
        <v>1</v>
      </c>
      <c r="S1002" s="247">
        <v>15.5</v>
      </c>
      <c r="T1002" s="245">
        <v>6484</v>
      </c>
    </row>
    <row r="1003" spans="13:20" x14ac:dyDescent="0.25">
      <c r="M1003" s="245">
        <v>96</v>
      </c>
      <c r="N1003" s="246">
        <v>45258</v>
      </c>
      <c r="O1003" s="245" t="s">
        <v>88</v>
      </c>
      <c r="P1003" s="245" t="s">
        <v>104</v>
      </c>
      <c r="Q1003" s="245" t="s">
        <v>84</v>
      </c>
      <c r="R1003" s="245">
        <v>1</v>
      </c>
      <c r="S1003" s="247">
        <v>14.5</v>
      </c>
      <c r="T1003" s="245">
        <v>6399</v>
      </c>
    </row>
    <row r="1004" spans="13:20" x14ac:dyDescent="0.25">
      <c r="M1004" s="245">
        <v>97</v>
      </c>
      <c r="N1004" s="246">
        <v>45258</v>
      </c>
      <c r="O1004" s="245" t="s">
        <v>88</v>
      </c>
      <c r="P1004" s="245" t="s">
        <v>100</v>
      </c>
      <c r="Q1004" s="245" t="s">
        <v>84</v>
      </c>
      <c r="R1004" s="245">
        <v>1</v>
      </c>
      <c r="S1004" s="247">
        <v>16</v>
      </c>
      <c r="T1004" s="245">
        <v>6520</v>
      </c>
    </row>
    <row r="1005" spans="13:20" x14ac:dyDescent="0.25">
      <c r="M1005" s="245">
        <v>98</v>
      </c>
      <c r="N1005" s="246">
        <v>45258</v>
      </c>
      <c r="O1005" s="245" t="s">
        <v>88</v>
      </c>
      <c r="P1005" s="245" t="s">
        <v>100</v>
      </c>
      <c r="Q1005" s="245" t="s">
        <v>84</v>
      </c>
      <c r="R1005" s="245">
        <v>1</v>
      </c>
      <c r="S1005" s="247">
        <v>11.8</v>
      </c>
      <c r="T1005" s="245">
        <v>6521</v>
      </c>
    </row>
    <row r="1006" spans="13:20" x14ac:dyDescent="0.25">
      <c r="M1006" s="245">
        <v>99</v>
      </c>
      <c r="N1006" s="246">
        <v>45258</v>
      </c>
      <c r="O1006" s="245" t="s">
        <v>85</v>
      </c>
      <c r="P1006" s="245" t="s">
        <v>97</v>
      </c>
      <c r="Q1006" s="245" t="s">
        <v>84</v>
      </c>
      <c r="R1006" s="245">
        <v>1</v>
      </c>
      <c r="S1006" s="247">
        <v>16.600000000000001</v>
      </c>
      <c r="T1006" s="245">
        <v>6522</v>
      </c>
    </row>
    <row r="1007" spans="13:20" x14ac:dyDescent="0.25">
      <c r="M1007" s="245">
        <v>100</v>
      </c>
      <c r="N1007" s="246">
        <v>45258</v>
      </c>
      <c r="O1007" s="245" t="s">
        <v>88</v>
      </c>
      <c r="P1007" s="245" t="s">
        <v>100</v>
      </c>
      <c r="Q1007" s="245" t="s">
        <v>84</v>
      </c>
      <c r="R1007" s="245">
        <v>1</v>
      </c>
      <c r="S1007" s="247">
        <v>14.9</v>
      </c>
      <c r="T1007" s="245">
        <v>6499</v>
      </c>
    </row>
    <row r="1008" spans="13:20" x14ac:dyDescent="0.25">
      <c r="M1008" s="245">
        <v>101</v>
      </c>
      <c r="N1008" s="246">
        <v>45258</v>
      </c>
      <c r="O1008" s="245" t="s">
        <v>88</v>
      </c>
      <c r="P1008" s="245" t="s">
        <v>99</v>
      </c>
      <c r="Q1008" s="245" t="s">
        <v>84</v>
      </c>
      <c r="R1008" s="245">
        <v>1</v>
      </c>
      <c r="S1008" s="247">
        <v>16.5</v>
      </c>
      <c r="T1008" s="245">
        <v>6508</v>
      </c>
    </row>
    <row r="1009" spans="13:20" x14ac:dyDescent="0.25">
      <c r="M1009" s="245">
        <v>102</v>
      </c>
      <c r="N1009" s="246">
        <v>45258</v>
      </c>
      <c r="O1009" s="245" t="s">
        <v>88</v>
      </c>
      <c r="P1009" s="245" t="s">
        <v>99</v>
      </c>
      <c r="Q1009" s="245" t="s">
        <v>84</v>
      </c>
      <c r="R1009" s="245">
        <v>1</v>
      </c>
      <c r="S1009" s="247">
        <v>16.3</v>
      </c>
      <c r="T1009" s="245">
        <v>6454</v>
      </c>
    </row>
    <row r="1010" spans="13:20" x14ac:dyDescent="0.25">
      <c r="M1010" s="245">
        <v>103</v>
      </c>
      <c r="N1010" s="246">
        <v>45258</v>
      </c>
      <c r="O1010" s="245" t="s">
        <v>85</v>
      </c>
      <c r="P1010" s="245" t="s">
        <v>97</v>
      </c>
      <c r="Q1010" s="245" t="s">
        <v>84</v>
      </c>
      <c r="R1010" s="245">
        <v>1</v>
      </c>
      <c r="S1010" s="247">
        <v>14.4</v>
      </c>
      <c r="T1010" s="245">
        <v>6463</v>
      </c>
    </row>
    <row r="1011" spans="13:20" x14ac:dyDescent="0.25">
      <c r="M1011" s="245">
        <v>104</v>
      </c>
      <c r="N1011" s="246">
        <v>45258</v>
      </c>
      <c r="O1011" s="245" t="s">
        <v>85</v>
      </c>
      <c r="P1011" s="245" t="s">
        <v>97</v>
      </c>
      <c r="Q1011" s="245" t="s">
        <v>84</v>
      </c>
      <c r="R1011" s="245">
        <v>1</v>
      </c>
      <c r="S1011" s="247">
        <v>13.5</v>
      </c>
      <c r="T1011" s="245">
        <v>6519</v>
      </c>
    </row>
    <row r="1012" spans="13:20" x14ac:dyDescent="0.25">
      <c r="M1012" s="245">
        <v>105</v>
      </c>
      <c r="N1012" s="246">
        <v>45258</v>
      </c>
      <c r="O1012" s="245" t="s">
        <v>85</v>
      </c>
      <c r="P1012" s="245" t="s">
        <v>86</v>
      </c>
      <c r="Q1012" s="245" t="s">
        <v>84</v>
      </c>
      <c r="R1012" s="245">
        <v>1</v>
      </c>
      <c r="S1012" s="247">
        <v>14.8</v>
      </c>
      <c r="T1012" s="245">
        <v>6504</v>
      </c>
    </row>
    <row r="1013" spans="13:20" x14ac:dyDescent="0.25">
      <c r="M1013" s="245">
        <v>106</v>
      </c>
      <c r="N1013" s="246">
        <v>45258</v>
      </c>
      <c r="O1013" s="245" t="s">
        <v>88</v>
      </c>
      <c r="P1013" s="245" t="s">
        <v>104</v>
      </c>
      <c r="Q1013" s="245" t="s">
        <v>84</v>
      </c>
      <c r="R1013" s="245">
        <v>1</v>
      </c>
      <c r="S1013" s="247">
        <v>16.5</v>
      </c>
      <c r="T1013" s="245">
        <v>6446</v>
      </c>
    </row>
    <row r="1014" spans="13:20" x14ac:dyDescent="0.25">
      <c r="M1014" s="245">
        <v>107</v>
      </c>
      <c r="N1014" s="246">
        <v>45258</v>
      </c>
      <c r="O1014" s="245" t="s">
        <v>85</v>
      </c>
      <c r="P1014" s="245" t="s">
        <v>143</v>
      </c>
      <c r="Q1014" s="245" t="s">
        <v>84</v>
      </c>
      <c r="R1014" s="245">
        <v>1</v>
      </c>
      <c r="S1014" s="247">
        <v>9.3000000000000007</v>
      </c>
      <c r="T1014" s="245">
        <v>6486</v>
      </c>
    </row>
    <row r="1015" spans="13:20" x14ac:dyDescent="0.25">
      <c r="M1015" s="245">
        <v>108</v>
      </c>
      <c r="N1015" s="246">
        <v>45259</v>
      </c>
      <c r="O1015" s="245" t="s">
        <v>85</v>
      </c>
      <c r="P1015" s="245" t="s">
        <v>92</v>
      </c>
      <c r="Q1015" s="245" t="s">
        <v>84</v>
      </c>
      <c r="R1015" s="245">
        <v>1</v>
      </c>
      <c r="S1015" s="247">
        <v>17.5</v>
      </c>
      <c r="T1015" s="245">
        <v>5621</v>
      </c>
    </row>
    <row r="1016" spans="13:20" x14ac:dyDescent="0.25">
      <c r="M1016" s="245">
        <v>109</v>
      </c>
      <c r="N1016" s="246">
        <v>45259</v>
      </c>
      <c r="O1016" s="245" t="s">
        <v>88</v>
      </c>
      <c r="P1016" s="245" t="s">
        <v>106</v>
      </c>
      <c r="Q1016" s="245" t="s">
        <v>84</v>
      </c>
      <c r="R1016" s="245">
        <v>1</v>
      </c>
      <c r="S1016" s="247">
        <v>17.8</v>
      </c>
      <c r="T1016" s="245">
        <v>6464</v>
      </c>
    </row>
    <row r="1017" spans="13:20" x14ac:dyDescent="0.25">
      <c r="M1017" s="245">
        <v>110</v>
      </c>
      <c r="N1017" s="246">
        <v>45259</v>
      </c>
      <c r="O1017" s="245" t="s">
        <v>88</v>
      </c>
      <c r="P1017" s="245" t="s">
        <v>93</v>
      </c>
      <c r="Q1017" s="245" t="s">
        <v>84</v>
      </c>
      <c r="R1017" s="245">
        <v>1</v>
      </c>
      <c r="S1017" s="247">
        <v>15.4</v>
      </c>
      <c r="T1017" s="245">
        <v>6235</v>
      </c>
    </row>
    <row r="1018" spans="13:20" x14ac:dyDescent="0.25">
      <c r="M1018" s="245">
        <v>111</v>
      </c>
      <c r="N1018" s="246">
        <v>45259</v>
      </c>
      <c r="O1018" s="245" t="s">
        <v>85</v>
      </c>
      <c r="P1018" s="245" t="s">
        <v>174</v>
      </c>
      <c r="Q1018" s="245" t="s">
        <v>84</v>
      </c>
      <c r="R1018" s="245">
        <v>1</v>
      </c>
      <c r="S1018" s="247">
        <v>14.9</v>
      </c>
      <c r="T1018" s="245">
        <v>6289</v>
      </c>
    </row>
    <row r="1019" spans="13:20" x14ac:dyDescent="0.25">
      <c r="M1019" s="245">
        <v>112</v>
      </c>
      <c r="N1019" s="246">
        <v>45259</v>
      </c>
      <c r="O1019" s="245" t="s">
        <v>88</v>
      </c>
      <c r="P1019" s="245" t="s">
        <v>104</v>
      </c>
      <c r="Q1019" s="245" t="s">
        <v>84</v>
      </c>
      <c r="R1019" s="245">
        <v>1</v>
      </c>
      <c r="S1019" s="247">
        <v>14.2</v>
      </c>
      <c r="T1019" s="245">
        <v>6444</v>
      </c>
    </row>
    <row r="1020" spans="13:20" x14ac:dyDescent="0.25">
      <c r="M1020" s="245">
        <v>113</v>
      </c>
      <c r="N1020" s="246">
        <v>45259</v>
      </c>
      <c r="O1020" s="245" t="s">
        <v>85</v>
      </c>
      <c r="P1020" s="245" t="s">
        <v>86</v>
      </c>
      <c r="Q1020" s="245" t="s">
        <v>84</v>
      </c>
      <c r="R1020" s="245">
        <v>1</v>
      </c>
      <c r="S1020" s="247">
        <v>15.5</v>
      </c>
      <c r="T1020" s="245">
        <v>6455</v>
      </c>
    </row>
    <row r="1021" spans="13:20" x14ac:dyDescent="0.25">
      <c r="M1021" s="245">
        <v>114</v>
      </c>
      <c r="N1021" s="246">
        <v>45259</v>
      </c>
      <c r="O1021" s="245" t="s">
        <v>88</v>
      </c>
      <c r="P1021" s="245" t="s">
        <v>99</v>
      </c>
      <c r="Q1021" s="245" t="s">
        <v>84</v>
      </c>
      <c r="R1021" s="245">
        <v>1</v>
      </c>
      <c r="S1021" s="247">
        <v>15.8</v>
      </c>
      <c r="T1021" s="245">
        <v>6498</v>
      </c>
    </row>
    <row r="1022" spans="13:20" x14ac:dyDescent="0.25">
      <c r="M1022" s="245">
        <v>115</v>
      </c>
      <c r="N1022" s="246">
        <v>45259</v>
      </c>
      <c r="O1022" s="245" t="s">
        <v>85</v>
      </c>
      <c r="P1022" s="245" t="s">
        <v>97</v>
      </c>
      <c r="Q1022" s="245" t="s">
        <v>84</v>
      </c>
      <c r="R1022" s="245">
        <v>1</v>
      </c>
      <c r="S1022" s="247">
        <v>15.6</v>
      </c>
      <c r="T1022" s="245">
        <v>6550</v>
      </c>
    </row>
    <row r="1023" spans="13:20" x14ac:dyDescent="0.25">
      <c r="M1023" s="245">
        <v>116</v>
      </c>
      <c r="N1023" s="246">
        <v>45259</v>
      </c>
      <c r="O1023" s="245" t="s">
        <v>85</v>
      </c>
      <c r="P1023" s="245" t="s">
        <v>97</v>
      </c>
      <c r="Q1023" s="245" t="s">
        <v>84</v>
      </c>
      <c r="R1023" s="245">
        <v>1</v>
      </c>
      <c r="S1023" s="247">
        <v>16.100000000000001</v>
      </c>
      <c r="T1023" s="245">
        <v>6506</v>
      </c>
    </row>
    <row r="1024" spans="13:20" x14ac:dyDescent="0.25">
      <c r="M1024" s="245">
        <v>117</v>
      </c>
      <c r="N1024" s="246">
        <v>45259</v>
      </c>
      <c r="O1024" s="245" t="s">
        <v>85</v>
      </c>
      <c r="P1024" s="245" t="s">
        <v>97</v>
      </c>
      <c r="Q1024" s="245" t="s">
        <v>84</v>
      </c>
      <c r="R1024" s="245">
        <v>1</v>
      </c>
      <c r="S1024" s="247">
        <v>14.9</v>
      </c>
      <c r="T1024" s="245">
        <v>6546</v>
      </c>
    </row>
    <row r="1025" spans="13:20" x14ac:dyDescent="0.25">
      <c r="M1025" s="245">
        <v>118</v>
      </c>
      <c r="N1025" s="246">
        <v>45259</v>
      </c>
      <c r="O1025" s="245" t="s">
        <v>85</v>
      </c>
      <c r="P1025" s="245" t="s">
        <v>87</v>
      </c>
      <c r="Q1025" s="245" t="s">
        <v>84</v>
      </c>
      <c r="R1025" s="245">
        <v>1</v>
      </c>
      <c r="S1025" s="247">
        <v>17.100000000000001</v>
      </c>
      <c r="T1025" s="245">
        <v>6462</v>
      </c>
    </row>
    <row r="1026" spans="13:20" x14ac:dyDescent="0.25">
      <c r="M1026" s="245">
        <v>119</v>
      </c>
      <c r="N1026" s="246">
        <v>45259</v>
      </c>
      <c r="O1026" s="245" t="s">
        <v>88</v>
      </c>
      <c r="P1026" s="245" t="s">
        <v>89</v>
      </c>
      <c r="Q1026" s="245" t="s">
        <v>84</v>
      </c>
      <c r="R1026" s="245">
        <v>1</v>
      </c>
      <c r="S1026" s="247">
        <v>14.4</v>
      </c>
      <c r="T1026" s="245">
        <v>6544</v>
      </c>
    </row>
    <row r="1027" spans="13:20" x14ac:dyDescent="0.25">
      <c r="M1027" s="245">
        <v>120</v>
      </c>
      <c r="N1027" s="246">
        <v>45259</v>
      </c>
      <c r="O1027" s="245" t="s">
        <v>88</v>
      </c>
      <c r="P1027" s="245" t="s">
        <v>98</v>
      </c>
      <c r="Q1027" s="245" t="s">
        <v>84</v>
      </c>
      <c r="R1027" s="245">
        <v>1</v>
      </c>
      <c r="S1027" s="247">
        <v>13.1</v>
      </c>
      <c r="T1027" s="245">
        <v>6531</v>
      </c>
    </row>
    <row r="1028" spans="13:20" x14ac:dyDescent="0.25">
      <c r="M1028" s="245">
        <v>121</v>
      </c>
      <c r="N1028" s="246">
        <v>45259</v>
      </c>
      <c r="O1028" s="245" t="s">
        <v>88</v>
      </c>
      <c r="P1028" s="245" t="s">
        <v>98</v>
      </c>
      <c r="Q1028" s="245" t="s">
        <v>84</v>
      </c>
      <c r="R1028" s="245">
        <v>1</v>
      </c>
      <c r="S1028" s="247">
        <v>14</v>
      </c>
      <c r="T1028" s="245">
        <v>6541</v>
      </c>
    </row>
    <row r="1029" spans="13:20" x14ac:dyDescent="0.25">
      <c r="M1029" s="245">
        <v>122</v>
      </c>
      <c r="N1029" s="246">
        <v>45259</v>
      </c>
      <c r="O1029" s="245" t="s">
        <v>88</v>
      </c>
      <c r="P1029" s="245" t="s">
        <v>98</v>
      </c>
      <c r="Q1029" s="245" t="s">
        <v>84</v>
      </c>
      <c r="R1029" s="245">
        <v>1</v>
      </c>
      <c r="S1029" s="247">
        <v>13.8</v>
      </c>
      <c r="T1029" s="245">
        <v>6323</v>
      </c>
    </row>
    <row r="1030" spans="13:20" x14ac:dyDescent="0.25">
      <c r="M1030" s="245">
        <v>123</v>
      </c>
      <c r="N1030" s="246">
        <v>45259</v>
      </c>
      <c r="O1030" s="245" t="s">
        <v>85</v>
      </c>
      <c r="P1030" s="245" t="s">
        <v>92</v>
      </c>
      <c r="Q1030" s="245" t="s">
        <v>84</v>
      </c>
      <c r="R1030" s="245">
        <v>1</v>
      </c>
      <c r="S1030" s="247">
        <v>17.2</v>
      </c>
      <c r="T1030" s="245">
        <v>6543</v>
      </c>
    </row>
    <row r="1031" spans="13:20" x14ac:dyDescent="0.25">
      <c r="M1031" s="245">
        <v>124</v>
      </c>
      <c r="N1031" s="246">
        <v>45259</v>
      </c>
      <c r="O1031" s="245" t="s">
        <v>88</v>
      </c>
      <c r="P1031" s="245" t="s">
        <v>89</v>
      </c>
      <c r="Q1031" s="245" t="s">
        <v>84</v>
      </c>
      <c r="R1031" s="245">
        <v>1</v>
      </c>
      <c r="S1031" s="247">
        <v>13.4</v>
      </c>
      <c r="T1031" s="245">
        <v>6465</v>
      </c>
    </row>
    <row r="1032" spans="13:20" x14ac:dyDescent="0.25">
      <c r="M1032" s="245">
        <v>125</v>
      </c>
      <c r="N1032" s="246">
        <v>45260</v>
      </c>
      <c r="O1032" s="245" t="s">
        <v>88</v>
      </c>
      <c r="P1032" s="245" t="s">
        <v>91</v>
      </c>
      <c r="Q1032" s="245" t="s">
        <v>84</v>
      </c>
      <c r="R1032" s="245">
        <v>1</v>
      </c>
      <c r="S1032" s="247">
        <v>11.8</v>
      </c>
      <c r="T1032" s="245">
        <v>6491</v>
      </c>
    </row>
    <row r="1033" spans="13:20" x14ac:dyDescent="0.25">
      <c r="M1033" s="245">
        <v>126</v>
      </c>
      <c r="N1033" s="246">
        <v>45260</v>
      </c>
      <c r="O1033" s="245" t="s">
        <v>88</v>
      </c>
      <c r="P1033" s="245" t="s">
        <v>106</v>
      </c>
      <c r="Q1033" s="245" t="s">
        <v>84</v>
      </c>
      <c r="R1033" s="245">
        <v>1</v>
      </c>
      <c r="S1033" s="247">
        <v>15.6</v>
      </c>
      <c r="T1033" s="245">
        <v>6351</v>
      </c>
    </row>
    <row r="1034" spans="13:20" x14ac:dyDescent="0.25">
      <c r="M1034" s="245">
        <v>127</v>
      </c>
      <c r="N1034" s="246">
        <v>45260</v>
      </c>
      <c r="O1034" s="245" t="s">
        <v>85</v>
      </c>
      <c r="P1034" s="245" t="s">
        <v>97</v>
      </c>
      <c r="Q1034" s="245" t="s">
        <v>84</v>
      </c>
      <c r="R1034" s="245">
        <v>1</v>
      </c>
      <c r="S1034" s="247">
        <v>12.6</v>
      </c>
      <c r="T1034" s="245">
        <v>6542</v>
      </c>
    </row>
    <row r="1035" spans="13:20" x14ac:dyDescent="0.25">
      <c r="M1035" s="250"/>
      <c r="N1035" s="250"/>
      <c r="O1035" s="250"/>
      <c r="P1035" s="250"/>
      <c r="Q1035" s="250"/>
      <c r="R1035" s="250"/>
      <c r="S1035" s="250"/>
      <c r="T1035" s="250"/>
    </row>
    <row r="1036" spans="13:20" x14ac:dyDescent="0.25">
      <c r="M1036" s="250"/>
      <c r="N1036" s="250"/>
      <c r="O1036" s="250"/>
      <c r="P1036" s="250"/>
      <c r="Q1036" s="250"/>
      <c r="R1036" s="250"/>
      <c r="S1036" s="250"/>
      <c r="T1036" s="250"/>
    </row>
    <row r="1037" spans="13:20" x14ac:dyDescent="0.25">
      <c r="M1037" s="245">
        <v>1</v>
      </c>
      <c r="N1037" s="246">
        <v>45261</v>
      </c>
      <c r="O1037" s="245" t="s">
        <v>88</v>
      </c>
      <c r="P1037" s="245" t="s">
        <v>91</v>
      </c>
      <c r="Q1037" s="245" t="s">
        <v>84</v>
      </c>
      <c r="R1037" s="245">
        <v>1</v>
      </c>
      <c r="S1037" s="247">
        <v>14.9</v>
      </c>
      <c r="T1037" s="245">
        <v>6354</v>
      </c>
    </row>
    <row r="1038" spans="13:20" x14ac:dyDescent="0.25">
      <c r="M1038" s="245">
        <v>2</v>
      </c>
      <c r="N1038" s="246">
        <v>45261</v>
      </c>
      <c r="O1038" s="245" t="s">
        <v>88</v>
      </c>
      <c r="P1038" s="245" t="s">
        <v>91</v>
      </c>
      <c r="Q1038" s="245" t="s">
        <v>84</v>
      </c>
      <c r="R1038" s="245">
        <v>1</v>
      </c>
      <c r="S1038" s="247">
        <v>12.9</v>
      </c>
      <c r="T1038" s="245">
        <v>6340</v>
      </c>
    </row>
    <row r="1039" spans="13:20" x14ac:dyDescent="0.25">
      <c r="M1039" s="245">
        <v>3</v>
      </c>
      <c r="N1039" s="246">
        <v>45261</v>
      </c>
      <c r="O1039" s="245" t="s">
        <v>88</v>
      </c>
      <c r="P1039" s="245" t="s">
        <v>93</v>
      </c>
      <c r="Q1039" s="245" t="s">
        <v>84</v>
      </c>
      <c r="R1039" s="245">
        <v>1</v>
      </c>
      <c r="S1039" s="247">
        <v>15</v>
      </c>
      <c r="T1039" s="245">
        <v>6270</v>
      </c>
    </row>
    <row r="1040" spans="13:20" x14ac:dyDescent="0.25">
      <c r="M1040" s="245">
        <v>4</v>
      </c>
      <c r="N1040" s="246">
        <v>45261</v>
      </c>
      <c r="O1040" s="245" t="s">
        <v>88</v>
      </c>
      <c r="P1040" s="245" t="s">
        <v>106</v>
      </c>
      <c r="Q1040" s="245" t="s">
        <v>84</v>
      </c>
      <c r="R1040" s="245">
        <v>1</v>
      </c>
      <c r="S1040" s="247">
        <v>19</v>
      </c>
      <c r="T1040" s="245">
        <v>6497</v>
      </c>
    </row>
    <row r="1041" spans="13:20" x14ac:dyDescent="0.25">
      <c r="M1041" s="245">
        <v>5</v>
      </c>
      <c r="N1041" s="246">
        <v>45261</v>
      </c>
      <c r="O1041" s="245" t="s">
        <v>85</v>
      </c>
      <c r="P1041" s="245" t="s">
        <v>86</v>
      </c>
      <c r="Q1041" s="245" t="s">
        <v>84</v>
      </c>
      <c r="R1041" s="245">
        <v>1</v>
      </c>
      <c r="S1041" s="247">
        <v>15.9</v>
      </c>
      <c r="T1041" s="245">
        <v>6524</v>
      </c>
    </row>
    <row r="1042" spans="13:20" x14ac:dyDescent="0.25">
      <c r="M1042" s="245">
        <v>6</v>
      </c>
      <c r="N1042" s="246">
        <v>45261</v>
      </c>
      <c r="O1042" s="245" t="s">
        <v>88</v>
      </c>
      <c r="P1042" s="245" t="s">
        <v>93</v>
      </c>
      <c r="Q1042" s="245" t="s">
        <v>84</v>
      </c>
      <c r="R1042" s="245">
        <v>1</v>
      </c>
      <c r="S1042" s="247">
        <v>16.5</v>
      </c>
      <c r="T1042" s="245">
        <v>6476</v>
      </c>
    </row>
    <row r="1043" spans="13:20" x14ac:dyDescent="0.25">
      <c r="M1043" s="245">
        <v>7</v>
      </c>
      <c r="N1043" s="246">
        <v>45261</v>
      </c>
      <c r="O1043" s="245" t="s">
        <v>88</v>
      </c>
      <c r="P1043" s="245" t="s">
        <v>91</v>
      </c>
      <c r="Q1043" s="245" t="s">
        <v>84</v>
      </c>
      <c r="R1043" s="245">
        <v>1</v>
      </c>
      <c r="S1043" s="247">
        <v>15.4</v>
      </c>
      <c r="T1043" s="245">
        <v>6459</v>
      </c>
    </row>
    <row r="1044" spans="13:20" x14ac:dyDescent="0.25">
      <c r="M1044" s="245">
        <v>8</v>
      </c>
      <c r="N1044" s="246">
        <v>45261</v>
      </c>
      <c r="O1044" s="245" t="s">
        <v>85</v>
      </c>
      <c r="P1044" s="245" t="s">
        <v>92</v>
      </c>
      <c r="Q1044" s="245" t="s">
        <v>84</v>
      </c>
      <c r="R1044" s="245">
        <v>1</v>
      </c>
      <c r="S1044" s="247">
        <v>15.6</v>
      </c>
      <c r="T1044" s="245">
        <v>6485</v>
      </c>
    </row>
    <row r="1045" spans="13:20" x14ac:dyDescent="0.25">
      <c r="M1045" s="245">
        <v>9</v>
      </c>
      <c r="N1045" s="246">
        <v>45261</v>
      </c>
      <c r="O1045" s="245" t="s">
        <v>85</v>
      </c>
      <c r="P1045" s="245" t="s">
        <v>96</v>
      </c>
      <c r="Q1045" s="245" t="s">
        <v>84</v>
      </c>
      <c r="R1045" s="245">
        <v>1</v>
      </c>
      <c r="S1045" s="247">
        <v>17.2</v>
      </c>
      <c r="T1045" s="245">
        <v>6481</v>
      </c>
    </row>
    <row r="1046" spans="13:20" x14ac:dyDescent="0.25">
      <c r="M1046" s="245">
        <v>10</v>
      </c>
      <c r="N1046" s="246">
        <v>45261</v>
      </c>
      <c r="O1046" s="245" t="s">
        <v>85</v>
      </c>
      <c r="P1046" s="245" t="s">
        <v>97</v>
      </c>
      <c r="Q1046" s="245" t="s">
        <v>84</v>
      </c>
      <c r="R1046" s="245">
        <v>1</v>
      </c>
      <c r="S1046" s="247">
        <v>13.4</v>
      </c>
      <c r="T1046" s="251" t="s">
        <v>184</v>
      </c>
    </row>
    <row r="1047" spans="13:20" x14ac:dyDescent="0.25">
      <c r="M1047" s="245">
        <v>11</v>
      </c>
      <c r="N1047" s="246">
        <v>45261</v>
      </c>
      <c r="O1047" s="245" t="s">
        <v>85</v>
      </c>
      <c r="P1047" s="245" t="s">
        <v>96</v>
      </c>
      <c r="Q1047" s="245" t="s">
        <v>84</v>
      </c>
      <c r="R1047" s="245">
        <v>1</v>
      </c>
      <c r="S1047" s="247">
        <v>16.2</v>
      </c>
      <c r="T1047" s="245">
        <v>6211</v>
      </c>
    </row>
    <row r="1048" spans="13:20" x14ac:dyDescent="0.25">
      <c r="M1048" s="245">
        <v>12</v>
      </c>
      <c r="N1048" s="246">
        <v>45261</v>
      </c>
      <c r="O1048" s="245" t="s">
        <v>88</v>
      </c>
      <c r="P1048" s="245" t="s">
        <v>93</v>
      </c>
      <c r="Q1048" s="245" t="s">
        <v>84</v>
      </c>
      <c r="R1048" s="245">
        <v>1</v>
      </c>
      <c r="S1048" s="247">
        <v>15</v>
      </c>
      <c r="T1048" s="245">
        <v>6062</v>
      </c>
    </row>
    <row r="1049" spans="13:20" x14ac:dyDescent="0.25">
      <c r="M1049" s="245">
        <v>13</v>
      </c>
      <c r="N1049" s="246">
        <v>45261</v>
      </c>
      <c r="O1049" s="245" t="s">
        <v>85</v>
      </c>
      <c r="P1049" s="245" t="s">
        <v>87</v>
      </c>
      <c r="Q1049" s="245" t="s">
        <v>84</v>
      </c>
      <c r="R1049" s="245">
        <v>1</v>
      </c>
      <c r="S1049" s="247">
        <v>15.6</v>
      </c>
      <c r="T1049" s="245">
        <v>6469</v>
      </c>
    </row>
    <row r="1050" spans="13:20" x14ac:dyDescent="0.25">
      <c r="M1050" s="245">
        <v>14</v>
      </c>
      <c r="N1050" s="246">
        <v>45261</v>
      </c>
      <c r="O1050" s="245" t="s">
        <v>88</v>
      </c>
      <c r="P1050" s="245" t="s">
        <v>106</v>
      </c>
      <c r="Q1050" s="245" t="s">
        <v>84</v>
      </c>
      <c r="R1050" s="245">
        <v>1</v>
      </c>
      <c r="S1050" s="247">
        <v>16.399999999999999</v>
      </c>
      <c r="T1050" s="245">
        <v>6474</v>
      </c>
    </row>
    <row r="1051" spans="13:20" x14ac:dyDescent="0.25">
      <c r="M1051" s="245">
        <v>15</v>
      </c>
      <c r="N1051" s="246">
        <v>45261</v>
      </c>
      <c r="O1051" s="245" t="s">
        <v>88</v>
      </c>
      <c r="P1051" s="245" t="s">
        <v>104</v>
      </c>
      <c r="Q1051" s="245" t="s">
        <v>84</v>
      </c>
      <c r="R1051" s="245">
        <v>1</v>
      </c>
      <c r="S1051" s="247">
        <v>16.2</v>
      </c>
      <c r="T1051" s="245">
        <v>6482</v>
      </c>
    </row>
    <row r="1052" spans="13:20" x14ac:dyDescent="0.25">
      <c r="M1052" s="245">
        <v>16</v>
      </c>
      <c r="N1052" s="246">
        <v>45261</v>
      </c>
      <c r="O1052" s="245" t="s">
        <v>85</v>
      </c>
      <c r="P1052" s="245" t="s">
        <v>90</v>
      </c>
      <c r="Q1052" s="245" t="s">
        <v>84</v>
      </c>
      <c r="R1052" s="245">
        <v>1</v>
      </c>
      <c r="S1052" s="247">
        <v>15.6</v>
      </c>
      <c r="T1052" s="245">
        <v>6496</v>
      </c>
    </row>
    <row r="1053" spans="13:20" x14ac:dyDescent="0.25">
      <c r="M1053" s="245">
        <v>17</v>
      </c>
      <c r="N1053" s="246">
        <v>45261</v>
      </c>
      <c r="O1053" s="245" t="s">
        <v>88</v>
      </c>
      <c r="P1053" s="245" t="s">
        <v>106</v>
      </c>
      <c r="Q1053" s="245" t="s">
        <v>84</v>
      </c>
      <c r="R1053" s="245">
        <v>1</v>
      </c>
      <c r="S1053" s="247">
        <v>15.5</v>
      </c>
      <c r="T1053" s="245">
        <v>6005</v>
      </c>
    </row>
    <row r="1054" spans="13:20" x14ac:dyDescent="0.25">
      <c r="M1054" s="245">
        <v>18</v>
      </c>
      <c r="N1054" s="246">
        <v>45261</v>
      </c>
      <c r="O1054" s="245" t="s">
        <v>85</v>
      </c>
      <c r="P1054" s="245" t="s">
        <v>86</v>
      </c>
      <c r="Q1054" s="245" t="s">
        <v>84</v>
      </c>
      <c r="R1054" s="245">
        <v>1</v>
      </c>
      <c r="S1054" s="247">
        <v>15.1</v>
      </c>
      <c r="T1054" s="245">
        <v>6226</v>
      </c>
    </row>
    <row r="1055" spans="13:20" x14ac:dyDescent="0.25">
      <c r="M1055" s="245">
        <v>19</v>
      </c>
      <c r="N1055" s="246">
        <v>45261</v>
      </c>
      <c r="O1055" s="245" t="s">
        <v>88</v>
      </c>
      <c r="P1055" s="245" t="s">
        <v>185</v>
      </c>
      <c r="Q1055" s="245" t="s">
        <v>84</v>
      </c>
      <c r="R1055" s="245">
        <v>1</v>
      </c>
      <c r="S1055" s="247">
        <v>14.9</v>
      </c>
      <c r="T1055" s="245">
        <v>6472</v>
      </c>
    </row>
    <row r="1056" spans="13:20" x14ac:dyDescent="0.25">
      <c r="M1056" s="245">
        <v>20</v>
      </c>
      <c r="N1056" s="246">
        <v>45261</v>
      </c>
      <c r="O1056" s="245" t="s">
        <v>88</v>
      </c>
      <c r="P1056" s="245" t="s">
        <v>185</v>
      </c>
      <c r="Q1056" s="245" t="s">
        <v>84</v>
      </c>
      <c r="R1056" s="245">
        <v>1</v>
      </c>
      <c r="S1056" s="247">
        <v>15.1</v>
      </c>
      <c r="T1056" s="245">
        <v>6337</v>
      </c>
    </row>
    <row r="1057" spans="13:20" x14ac:dyDescent="0.25">
      <c r="M1057" s="245">
        <v>21</v>
      </c>
      <c r="N1057" s="246">
        <v>45261</v>
      </c>
      <c r="O1057" s="245" t="s">
        <v>88</v>
      </c>
      <c r="P1057" s="245" t="s">
        <v>93</v>
      </c>
      <c r="Q1057" s="245" t="s">
        <v>84</v>
      </c>
      <c r="R1057" s="245">
        <v>1</v>
      </c>
      <c r="S1057" s="247">
        <v>14.9</v>
      </c>
      <c r="T1057" s="245">
        <v>6012</v>
      </c>
    </row>
    <row r="1058" spans="13:20" x14ac:dyDescent="0.25">
      <c r="M1058" s="245">
        <v>22</v>
      </c>
      <c r="N1058" s="246">
        <v>45261</v>
      </c>
      <c r="O1058" s="245" t="s">
        <v>85</v>
      </c>
      <c r="P1058" s="245" t="s">
        <v>96</v>
      </c>
      <c r="Q1058" s="245" t="s">
        <v>84</v>
      </c>
      <c r="R1058" s="245">
        <v>1</v>
      </c>
      <c r="S1058" s="247">
        <v>16.2</v>
      </c>
      <c r="T1058" s="245">
        <v>6032</v>
      </c>
    </row>
    <row r="1059" spans="13:20" x14ac:dyDescent="0.25">
      <c r="M1059" s="245">
        <v>23</v>
      </c>
      <c r="N1059" s="246">
        <v>45261</v>
      </c>
      <c r="O1059" s="245" t="s">
        <v>88</v>
      </c>
      <c r="P1059" s="245" t="s">
        <v>185</v>
      </c>
      <c r="Q1059" s="245" t="s">
        <v>84</v>
      </c>
      <c r="R1059" s="245">
        <v>1</v>
      </c>
      <c r="S1059" s="247">
        <v>12.8</v>
      </c>
      <c r="T1059" s="245">
        <v>6243</v>
      </c>
    </row>
    <row r="1060" spans="13:20" x14ac:dyDescent="0.25">
      <c r="M1060" s="245">
        <v>24</v>
      </c>
      <c r="N1060" s="246">
        <v>45261</v>
      </c>
      <c r="O1060" s="245" t="s">
        <v>85</v>
      </c>
      <c r="P1060" s="245" t="s">
        <v>90</v>
      </c>
      <c r="Q1060" s="245" t="s">
        <v>84</v>
      </c>
      <c r="R1060" s="245">
        <v>1</v>
      </c>
      <c r="S1060" s="247">
        <v>13.6</v>
      </c>
      <c r="T1060" s="245">
        <v>6606</v>
      </c>
    </row>
    <row r="1061" spans="13:20" x14ac:dyDescent="0.25">
      <c r="M1061" s="245">
        <v>25</v>
      </c>
      <c r="N1061" s="246">
        <v>45261</v>
      </c>
      <c r="O1061" s="245" t="s">
        <v>88</v>
      </c>
      <c r="P1061" s="245" t="s">
        <v>104</v>
      </c>
      <c r="Q1061" s="245" t="s">
        <v>84</v>
      </c>
      <c r="R1061" s="245">
        <v>1</v>
      </c>
      <c r="S1061" s="247">
        <v>13.7</v>
      </c>
      <c r="T1061" s="245">
        <v>5957</v>
      </c>
    </row>
    <row r="1062" spans="13:20" x14ac:dyDescent="0.25">
      <c r="M1062" s="245">
        <v>26</v>
      </c>
      <c r="N1062" s="246">
        <v>45261</v>
      </c>
      <c r="O1062" s="245" t="s">
        <v>88</v>
      </c>
      <c r="P1062" s="245" t="s">
        <v>89</v>
      </c>
      <c r="Q1062" s="245" t="s">
        <v>84</v>
      </c>
      <c r="R1062" s="245">
        <v>1</v>
      </c>
      <c r="S1062" s="247">
        <v>12.4</v>
      </c>
      <c r="T1062" s="245">
        <v>6602</v>
      </c>
    </row>
    <row r="1063" spans="13:20" x14ac:dyDescent="0.25">
      <c r="M1063" s="245">
        <v>27</v>
      </c>
      <c r="N1063" s="246">
        <v>45261</v>
      </c>
      <c r="O1063" s="245" t="s">
        <v>88</v>
      </c>
      <c r="P1063" s="245" t="s">
        <v>89</v>
      </c>
      <c r="Q1063" s="245" t="s">
        <v>84</v>
      </c>
      <c r="R1063" s="245">
        <v>1</v>
      </c>
      <c r="S1063" s="247">
        <v>15.1</v>
      </c>
      <c r="T1063" s="245">
        <v>6578</v>
      </c>
    </row>
    <row r="1064" spans="13:20" x14ac:dyDescent="0.25">
      <c r="M1064" s="245">
        <v>28</v>
      </c>
      <c r="N1064" s="246">
        <v>45261</v>
      </c>
      <c r="O1064" s="245" t="s">
        <v>85</v>
      </c>
      <c r="P1064" s="245" t="s">
        <v>87</v>
      </c>
      <c r="Q1064" s="245" t="s">
        <v>84</v>
      </c>
      <c r="R1064" s="245">
        <v>1</v>
      </c>
      <c r="S1064" s="247">
        <v>14.2</v>
      </c>
      <c r="T1064" s="245">
        <v>6591</v>
      </c>
    </row>
    <row r="1065" spans="13:20" x14ac:dyDescent="0.25">
      <c r="M1065" s="245">
        <v>29</v>
      </c>
      <c r="N1065" s="246">
        <v>45261</v>
      </c>
      <c r="O1065" s="245" t="s">
        <v>88</v>
      </c>
      <c r="P1065" s="245" t="s">
        <v>89</v>
      </c>
      <c r="Q1065" s="245" t="s">
        <v>84</v>
      </c>
      <c r="R1065" s="245">
        <v>1</v>
      </c>
      <c r="S1065" s="247">
        <v>14.7</v>
      </c>
      <c r="T1065" s="245">
        <v>5978</v>
      </c>
    </row>
    <row r="1066" spans="13:20" x14ac:dyDescent="0.25">
      <c r="M1066" s="245">
        <v>30</v>
      </c>
      <c r="N1066" s="246">
        <v>45261</v>
      </c>
      <c r="O1066" s="245" t="s">
        <v>85</v>
      </c>
      <c r="P1066" s="245" t="s">
        <v>87</v>
      </c>
      <c r="Q1066" s="245" t="s">
        <v>84</v>
      </c>
      <c r="R1066" s="245">
        <v>1</v>
      </c>
      <c r="S1066" s="247">
        <v>17.2</v>
      </c>
      <c r="T1066" s="245">
        <v>6536</v>
      </c>
    </row>
    <row r="1067" spans="13:20" x14ac:dyDescent="0.25">
      <c r="M1067" s="245">
        <v>31</v>
      </c>
      <c r="N1067" s="246">
        <v>45261</v>
      </c>
      <c r="O1067" s="245" t="s">
        <v>88</v>
      </c>
      <c r="P1067" s="245" t="s">
        <v>99</v>
      </c>
      <c r="Q1067" s="245" t="s">
        <v>84</v>
      </c>
      <c r="R1067" s="245">
        <v>1</v>
      </c>
      <c r="S1067" s="247">
        <v>14.2</v>
      </c>
      <c r="T1067" s="245">
        <v>6592</v>
      </c>
    </row>
    <row r="1068" spans="13:20" x14ac:dyDescent="0.25">
      <c r="M1068" s="245">
        <v>32</v>
      </c>
      <c r="N1068" s="246">
        <v>45261</v>
      </c>
      <c r="O1068" s="245" t="s">
        <v>85</v>
      </c>
      <c r="P1068" s="245" t="s">
        <v>87</v>
      </c>
      <c r="Q1068" s="245" t="s">
        <v>84</v>
      </c>
      <c r="R1068" s="245">
        <v>1</v>
      </c>
      <c r="S1068" s="247">
        <v>14.9</v>
      </c>
      <c r="T1068" s="245">
        <v>6008</v>
      </c>
    </row>
    <row r="1069" spans="13:20" x14ac:dyDescent="0.25">
      <c r="M1069" s="245">
        <v>33</v>
      </c>
      <c r="N1069" s="246">
        <v>45261</v>
      </c>
      <c r="O1069" s="245" t="s">
        <v>88</v>
      </c>
      <c r="P1069" s="245" t="s">
        <v>93</v>
      </c>
      <c r="Q1069" s="245" t="s">
        <v>84</v>
      </c>
      <c r="R1069" s="245">
        <v>1</v>
      </c>
      <c r="S1069" s="247">
        <v>15.3</v>
      </c>
      <c r="T1069" s="245">
        <v>6545</v>
      </c>
    </row>
    <row r="1070" spans="13:20" x14ac:dyDescent="0.25">
      <c r="M1070" s="245">
        <v>34</v>
      </c>
      <c r="N1070" s="246">
        <v>45261</v>
      </c>
      <c r="O1070" s="245" t="s">
        <v>88</v>
      </c>
      <c r="P1070" s="245" t="s">
        <v>99</v>
      </c>
      <c r="Q1070" s="245" t="s">
        <v>84</v>
      </c>
      <c r="R1070" s="245">
        <v>1</v>
      </c>
      <c r="S1070" s="247">
        <v>15.7</v>
      </c>
      <c r="T1070" s="245">
        <v>6582</v>
      </c>
    </row>
    <row r="1071" spans="13:20" x14ac:dyDescent="0.25">
      <c r="M1071" s="245">
        <v>35</v>
      </c>
      <c r="N1071" s="246">
        <v>45261</v>
      </c>
      <c r="O1071" s="245" t="s">
        <v>88</v>
      </c>
      <c r="P1071" s="245" t="s">
        <v>99</v>
      </c>
      <c r="Q1071" s="245" t="s">
        <v>84</v>
      </c>
      <c r="R1071" s="245">
        <v>1</v>
      </c>
      <c r="S1071" s="247">
        <v>18.7</v>
      </c>
      <c r="T1071" s="245">
        <v>6529</v>
      </c>
    </row>
    <row r="1072" spans="13:20" x14ac:dyDescent="0.25">
      <c r="M1072" s="245">
        <v>36</v>
      </c>
      <c r="N1072" s="246">
        <v>45262</v>
      </c>
      <c r="O1072" s="245" t="s">
        <v>88</v>
      </c>
      <c r="P1072" s="245" t="s">
        <v>89</v>
      </c>
      <c r="Q1072" s="245" t="s">
        <v>84</v>
      </c>
      <c r="R1072" s="245">
        <v>1</v>
      </c>
      <c r="S1072" s="247">
        <v>14.2</v>
      </c>
      <c r="T1072" s="245">
        <v>5727</v>
      </c>
    </row>
    <row r="1073" spans="13:20" x14ac:dyDescent="0.25">
      <c r="M1073" s="245">
        <v>37</v>
      </c>
      <c r="N1073" s="246">
        <v>45262</v>
      </c>
      <c r="O1073" s="245" t="s">
        <v>88</v>
      </c>
      <c r="P1073" s="245" t="s">
        <v>99</v>
      </c>
      <c r="Q1073" s="245" t="s">
        <v>84</v>
      </c>
      <c r="R1073" s="245">
        <v>1</v>
      </c>
      <c r="S1073" s="247">
        <v>15.9</v>
      </c>
      <c r="T1073" s="245">
        <v>6619</v>
      </c>
    </row>
    <row r="1074" spans="13:20" x14ac:dyDescent="0.25">
      <c r="M1074" s="245">
        <v>38</v>
      </c>
      <c r="N1074" s="246">
        <v>45262</v>
      </c>
      <c r="O1074" s="245" t="s">
        <v>88</v>
      </c>
      <c r="P1074" s="245" t="s">
        <v>99</v>
      </c>
      <c r="Q1074" s="245" t="s">
        <v>84</v>
      </c>
      <c r="R1074" s="245">
        <v>1</v>
      </c>
      <c r="S1074" s="247">
        <v>15.1</v>
      </c>
      <c r="T1074" s="245">
        <v>6650</v>
      </c>
    </row>
    <row r="1075" spans="13:20" x14ac:dyDescent="0.25">
      <c r="M1075" s="245">
        <v>39</v>
      </c>
      <c r="N1075" s="246">
        <v>45262</v>
      </c>
      <c r="O1075" s="245" t="s">
        <v>88</v>
      </c>
      <c r="P1075" s="245" t="s">
        <v>104</v>
      </c>
      <c r="Q1075" s="245" t="s">
        <v>84</v>
      </c>
      <c r="R1075" s="245">
        <v>1</v>
      </c>
      <c r="S1075" s="247">
        <v>14.5</v>
      </c>
      <c r="T1075" s="245">
        <v>6603</v>
      </c>
    </row>
    <row r="1076" spans="13:20" x14ac:dyDescent="0.25">
      <c r="M1076" s="245">
        <v>40</v>
      </c>
      <c r="N1076" s="246">
        <v>45262</v>
      </c>
      <c r="O1076" s="245" t="s">
        <v>88</v>
      </c>
      <c r="P1076" s="245" t="s">
        <v>104</v>
      </c>
      <c r="Q1076" s="245" t="s">
        <v>84</v>
      </c>
      <c r="R1076" s="245">
        <v>1</v>
      </c>
      <c r="S1076" s="247">
        <v>14.7</v>
      </c>
      <c r="T1076" s="245">
        <v>6615</v>
      </c>
    </row>
    <row r="1077" spans="13:20" x14ac:dyDescent="0.25">
      <c r="M1077" s="245">
        <v>41</v>
      </c>
      <c r="N1077" s="246">
        <v>45262</v>
      </c>
      <c r="O1077" s="245" t="s">
        <v>85</v>
      </c>
      <c r="P1077" s="245" t="s">
        <v>86</v>
      </c>
      <c r="Q1077" s="245" t="s">
        <v>84</v>
      </c>
      <c r="R1077" s="245">
        <v>1</v>
      </c>
      <c r="S1077" s="247">
        <v>14.9</v>
      </c>
      <c r="T1077" s="245">
        <v>6638</v>
      </c>
    </row>
    <row r="1078" spans="13:20" x14ac:dyDescent="0.25">
      <c r="M1078" s="245">
        <v>42</v>
      </c>
      <c r="N1078" s="246">
        <v>45262</v>
      </c>
      <c r="O1078" s="245" t="s">
        <v>85</v>
      </c>
      <c r="P1078" s="245" t="s">
        <v>86</v>
      </c>
      <c r="Q1078" s="245" t="s">
        <v>84</v>
      </c>
      <c r="R1078" s="245">
        <v>1</v>
      </c>
      <c r="S1078" s="247">
        <v>14.2</v>
      </c>
      <c r="T1078" s="245">
        <v>6572</v>
      </c>
    </row>
    <row r="1079" spans="13:20" x14ac:dyDescent="0.25">
      <c r="M1079" s="245">
        <v>43</v>
      </c>
      <c r="N1079" s="246">
        <v>45262</v>
      </c>
      <c r="O1079" s="245" t="s">
        <v>85</v>
      </c>
      <c r="P1079" s="245" t="s">
        <v>86</v>
      </c>
      <c r="Q1079" s="245" t="s">
        <v>84</v>
      </c>
      <c r="R1079" s="245">
        <v>1</v>
      </c>
      <c r="S1079" s="247">
        <v>15.5</v>
      </c>
      <c r="T1079" s="245">
        <v>6514</v>
      </c>
    </row>
    <row r="1080" spans="13:20" x14ac:dyDescent="0.25">
      <c r="M1080" s="245">
        <v>44</v>
      </c>
      <c r="N1080" s="246">
        <v>45262</v>
      </c>
      <c r="O1080" s="245" t="s">
        <v>88</v>
      </c>
      <c r="P1080" s="245" t="s">
        <v>106</v>
      </c>
      <c r="Q1080" s="245" t="s">
        <v>84</v>
      </c>
      <c r="R1080" s="245">
        <v>1</v>
      </c>
      <c r="S1080" s="247">
        <v>15</v>
      </c>
      <c r="T1080" s="245">
        <v>6517</v>
      </c>
    </row>
    <row r="1081" spans="13:20" x14ac:dyDescent="0.25">
      <c r="M1081" s="245">
        <v>45</v>
      </c>
      <c r="N1081" s="246">
        <v>45262</v>
      </c>
      <c r="O1081" s="245" t="s">
        <v>88</v>
      </c>
      <c r="P1081" s="245" t="s">
        <v>93</v>
      </c>
      <c r="Q1081" s="245" t="s">
        <v>84</v>
      </c>
      <c r="R1081" s="245">
        <v>1</v>
      </c>
      <c r="S1081" s="247">
        <v>13.7</v>
      </c>
      <c r="T1081" s="245">
        <v>6505</v>
      </c>
    </row>
    <row r="1082" spans="13:20" x14ac:dyDescent="0.25">
      <c r="M1082" s="245">
        <v>46</v>
      </c>
      <c r="N1082" s="246">
        <v>45262</v>
      </c>
      <c r="O1082" s="245" t="s">
        <v>88</v>
      </c>
      <c r="P1082" s="245" t="s">
        <v>93</v>
      </c>
      <c r="Q1082" s="245" t="s">
        <v>84</v>
      </c>
      <c r="R1082" s="245">
        <v>1</v>
      </c>
      <c r="S1082" s="247">
        <v>13.2</v>
      </c>
      <c r="T1082" s="245">
        <v>6488</v>
      </c>
    </row>
    <row r="1083" spans="13:20" x14ac:dyDescent="0.25">
      <c r="M1083" s="245">
        <v>47</v>
      </c>
      <c r="N1083" s="246">
        <v>45262</v>
      </c>
      <c r="O1083" s="245" t="s">
        <v>85</v>
      </c>
      <c r="P1083" s="245" t="s">
        <v>92</v>
      </c>
      <c r="Q1083" s="245" t="s">
        <v>84</v>
      </c>
      <c r="R1083" s="245">
        <v>1</v>
      </c>
      <c r="S1083" s="247">
        <v>16.2</v>
      </c>
      <c r="T1083" s="245">
        <v>6025</v>
      </c>
    </row>
    <row r="1084" spans="13:20" x14ac:dyDescent="0.25">
      <c r="M1084" s="245">
        <v>48</v>
      </c>
      <c r="N1084" s="246">
        <v>45262</v>
      </c>
      <c r="O1084" s="245" t="s">
        <v>88</v>
      </c>
      <c r="P1084" s="245" t="s">
        <v>89</v>
      </c>
      <c r="Q1084" s="245" t="s">
        <v>84</v>
      </c>
      <c r="R1084" s="245">
        <v>1</v>
      </c>
      <c r="S1084" s="247">
        <v>18.2</v>
      </c>
      <c r="T1084" s="245">
        <v>6780</v>
      </c>
    </row>
    <row r="1085" spans="13:20" x14ac:dyDescent="0.25">
      <c r="M1085" s="245">
        <v>49</v>
      </c>
      <c r="N1085" s="246">
        <v>45262</v>
      </c>
      <c r="O1085" s="245" t="s">
        <v>85</v>
      </c>
      <c r="P1085" s="245" t="s">
        <v>92</v>
      </c>
      <c r="Q1085" s="245" t="s">
        <v>84</v>
      </c>
      <c r="R1085" s="245">
        <v>1</v>
      </c>
      <c r="S1085" s="247">
        <v>15.3</v>
      </c>
      <c r="T1085" s="245">
        <v>6189</v>
      </c>
    </row>
    <row r="1086" spans="13:20" x14ac:dyDescent="0.25">
      <c r="M1086" s="245">
        <v>50</v>
      </c>
      <c r="N1086" s="246">
        <v>45262</v>
      </c>
      <c r="O1086" s="245" t="s">
        <v>85</v>
      </c>
      <c r="P1086" s="245" t="s">
        <v>96</v>
      </c>
      <c r="Q1086" s="245" t="s">
        <v>84</v>
      </c>
      <c r="R1086" s="245">
        <v>1</v>
      </c>
      <c r="S1086" s="247">
        <v>16</v>
      </c>
      <c r="T1086" s="245">
        <v>6089</v>
      </c>
    </row>
    <row r="1087" spans="13:20" x14ac:dyDescent="0.25">
      <c r="M1087" s="245">
        <v>51</v>
      </c>
      <c r="N1087" s="246">
        <v>45262</v>
      </c>
      <c r="O1087" s="245" t="s">
        <v>85</v>
      </c>
      <c r="P1087" s="245" t="s">
        <v>86</v>
      </c>
      <c r="Q1087" s="245" t="s">
        <v>84</v>
      </c>
      <c r="R1087" s="245">
        <v>1</v>
      </c>
      <c r="S1087" s="247">
        <v>14.9</v>
      </c>
      <c r="T1087" s="245">
        <v>6108</v>
      </c>
    </row>
    <row r="1088" spans="13:20" x14ac:dyDescent="0.25">
      <c r="M1088" s="245">
        <v>52</v>
      </c>
      <c r="N1088" s="246">
        <v>45262</v>
      </c>
      <c r="O1088" s="245" t="s">
        <v>88</v>
      </c>
      <c r="P1088" s="245" t="s">
        <v>99</v>
      </c>
      <c r="Q1088" s="245" t="s">
        <v>84</v>
      </c>
      <c r="R1088" s="245">
        <v>1</v>
      </c>
      <c r="S1088" s="247">
        <v>14.7</v>
      </c>
      <c r="T1088" s="245">
        <v>6182</v>
      </c>
    </row>
    <row r="1089" spans="13:20" x14ac:dyDescent="0.25">
      <c r="M1089" s="245">
        <v>53</v>
      </c>
      <c r="N1089" s="246">
        <v>45262</v>
      </c>
      <c r="O1089" s="245" t="s">
        <v>85</v>
      </c>
      <c r="P1089" s="245" t="s">
        <v>96</v>
      </c>
      <c r="Q1089" s="245" t="s">
        <v>84</v>
      </c>
      <c r="R1089" s="245">
        <v>1</v>
      </c>
      <c r="S1089" s="247">
        <v>16.399999999999999</v>
      </c>
      <c r="T1089" s="245">
        <v>6101</v>
      </c>
    </row>
    <row r="1090" spans="13:20" x14ac:dyDescent="0.25">
      <c r="M1090" s="245">
        <v>54</v>
      </c>
      <c r="N1090" s="246">
        <v>45262</v>
      </c>
      <c r="O1090" s="245" t="s">
        <v>88</v>
      </c>
      <c r="P1090" s="245" t="s">
        <v>106</v>
      </c>
      <c r="Q1090" s="245" t="s">
        <v>84</v>
      </c>
      <c r="R1090" s="245">
        <v>1</v>
      </c>
      <c r="S1090" s="247">
        <v>14.6</v>
      </c>
      <c r="T1090" s="245">
        <v>5896</v>
      </c>
    </row>
    <row r="1091" spans="13:20" x14ac:dyDescent="0.25">
      <c r="M1091" s="245">
        <v>55</v>
      </c>
      <c r="N1091" s="246">
        <v>45262</v>
      </c>
      <c r="O1091" s="245" t="s">
        <v>85</v>
      </c>
      <c r="P1091" s="245" t="s">
        <v>97</v>
      </c>
      <c r="Q1091" s="245" t="s">
        <v>84</v>
      </c>
      <c r="R1091" s="245">
        <v>1</v>
      </c>
      <c r="S1091" s="247">
        <v>16.899999999999999</v>
      </c>
      <c r="T1091" s="245">
        <v>5635</v>
      </c>
    </row>
    <row r="1092" spans="13:20" x14ac:dyDescent="0.25">
      <c r="M1092" s="245">
        <v>56</v>
      </c>
      <c r="N1092" s="246">
        <v>45262</v>
      </c>
      <c r="O1092" s="245" t="s">
        <v>85</v>
      </c>
      <c r="P1092" s="245" t="s">
        <v>97</v>
      </c>
      <c r="Q1092" s="245" t="s">
        <v>84</v>
      </c>
      <c r="R1092" s="245">
        <v>1</v>
      </c>
      <c r="S1092" s="247">
        <v>15.1</v>
      </c>
      <c r="T1092" s="245">
        <v>5620</v>
      </c>
    </row>
    <row r="1093" spans="13:20" x14ac:dyDescent="0.25">
      <c r="M1093" s="245">
        <v>57</v>
      </c>
      <c r="N1093" s="246">
        <v>45262</v>
      </c>
      <c r="O1093" s="245" t="s">
        <v>88</v>
      </c>
      <c r="P1093" s="245" t="s">
        <v>106</v>
      </c>
      <c r="Q1093" s="245" t="s">
        <v>84</v>
      </c>
      <c r="R1093" s="245">
        <v>1</v>
      </c>
      <c r="S1093" s="247">
        <v>15.5</v>
      </c>
      <c r="T1093" s="245">
        <v>6493</v>
      </c>
    </row>
    <row r="1094" spans="13:20" x14ac:dyDescent="0.25">
      <c r="M1094" s="245">
        <v>58</v>
      </c>
      <c r="N1094" s="246">
        <v>45262</v>
      </c>
      <c r="O1094" s="245" t="s">
        <v>85</v>
      </c>
      <c r="P1094" s="245" t="s">
        <v>86</v>
      </c>
      <c r="Q1094" s="245" t="s">
        <v>84</v>
      </c>
      <c r="R1094" s="245">
        <v>1</v>
      </c>
      <c r="S1094" s="247">
        <v>14.9</v>
      </c>
      <c r="T1094" s="245">
        <v>6946</v>
      </c>
    </row>
    <row r="1095" spans="13:20" x14ac:dyDescent="0.25">
      <c r="M1095" s="245">
        <v>59</v>
      </c>
      <c r="N1095" s="246">
        <v>45262</v>
      </c>
      <c r="O1095" s="245" t="s">
        <v>88</v>
      </c>
      <c r="P1095" s="245" t="s">
        <v>101</v>
      </c>
      <c r="Q1095" s="245" t="s">
        <v>84</v>
      </c>
      <c r="R1095" s="245">
        <v>1</v>
      </c>
      <c r="S1095" s="247">
        <v>10.5</v>
      </c>
      <c r="T1095" s="245">
        <v>6923</v>
      </c>
    </row>
    <row r="1096" spans="13:20" x14ac:dyDescent="0.25">
      <c r="M1096" s="245">
        <v>60</v>
      </c>
      <c r="N1096" s="246">
        <v>45262</v>
      </c>
      <c r="O1096" s="245" t="s">
        <v>85</v>
      </c>
      <c r="P1096" s="245" t="s">
        <v>86</v>
      </c>
      <c r="Q1096" s="245" t="s">
        <v>84</v>
      </c>
      <c r="R1096" s="245">
        <v>1</v>
      </c>
      <c r="S1096" s="247">
        <v>14.9</v>
      </c>
      <c r="T1096" s="245">
        <v>6874</v>
      </c>
    </row>
    <row r="1097" spans="13:20" x14ac:dyDescent="0.25">
      <c r="M1097" s="245">
        <v>61</v>
      </c>
      <c r="N1097" s="246">
        <v>45263</v>
      </c>
      <c r="O1097" s="245" t="s">
        <v>85</v>
      </c>
      <c r="P1097" s="245" t="s">
        <v>86</v>
      </c>
      <c r="Q1097" s="245" t="s">
        <v>84</v>
      </c>
      <c r="R1097" s="245">
        <v>1</v>
      </c>
      <c r="S1097" s="247">
        <v>14.9</v>
      </c>
      <c r="T1097" s="245">
        <v>6625</v>
      </c>
    </row>
    <row r="1098" spans="13:20" x14ac:dyDescent="0.25">
      <c r="M1098" s="245">
        <v>62</v>
      </c>
      <c r="N1098" s="246">
        <v>45263</v>
      </c>
      <c r="O1098" s="245" t="s">
        <v>88</v>
      </c>
      <c r="P1098" s="245" t="s">
        <v>89</v>
      </c>
      <c r="Q1098" s="245" t="s">
        <v>84</v>
      </c>
      <c r="R1098" s="245">
        <v>1</v>
      </c>
      <c r="S1098" s="247">
        <v>12.5</v>
      </c>
      <c r="T1098" s="245">
        <v>6635</v>
      </c>
    </row>
    <row r="1099" spans="13:20" x14ac:dyDescent="0.25">
      <c r="M1099" s="245">
        <v>63</v>
      </c>
      <c r="N1099" s="246">
        <v>45263</v>
      </c>
      <c r="O1099" s="245" t="s">
        <v>85</v>
      </c>
      <c r="P1099" s="245" t="s">
        <v>92</v>
      </c>
      <c r="Q1099" s="245" t="s">
        <v>84</v>
      </c>
      <c r="R1099" s="245">
        <v>1</v>
      </c>
      <c r="S1099" s="247">
        <v>15</v>
      </c>
      <c r="T1099" s="245">
        <v>6680</v>
      </c>
    </row>
    <row r="1100" spans="13:20" x14ac:dyDescent="0.25">
      <c r="M1100" s="245">
        <v>64</v>
      </c>
      <c r="N1100" s="246">
        <v>45263</v>
      </c>
      <c r="O1100" s="245" t="s">
        <v>85</v>
      </c>
      <c r="P1100" s="245" t="s">
        <v>92</v>
      </c>
      <c r="Q1100" s="245" t="s">
        <v>84</v>
      </c>
      <c r="R1100" s="245">
        <v>1</v>
      </c>
      <c r="S1100" s="247">
        <v>12.9</v>
      </c>
      <c r="T1100" s="245">
        <v>6983</v>
      </c>
    </row>
    <row r="1101" spans="13:20" x14ac:dyDescent="0.25">
      <c r="M1101" s="245">
        <v>65</v>
      </c>
      <c r="N1101" s="246">
        <v>45263</v>
      </c>
      <c r="O1101" s="245" t="s">
        <v>85</v>
      </c>
      <c r="P1101" s="245" t="s">
        <v>92</v>
      </c>
      <c r="Q1101" s="245" t="s">
        <v>84</v>
      </c>
      <c r="R1101" s="245">
        <v>1</v>
      </c>
      <c r="S1101" s="247">
        <v>14.9</v>
      </c>
      <c r="T1101" s="245">
        <v>6998</v>
      </c>
    </row>
    <row r="1102" spans="13:20" x14ac:dyDescent="0.25">
      <c r="M1102" s="245">
        <v>66</v>
      </c>
      <c r="N1102" s="246">
        <v>45263</v>
      </c>
      <c r="O1102" s="245" t="s">
        <v>88</v>
      </c>
      <c r="P1102" s="245" t="s">
        <v>89</v>
      </c>
      <c r="Q1102" s="245" t="s">
        <v>84</v>
      </c>
      <c r="R1102" s="245">
        <v>1</v>
      </c>
      <c r="S1102" s="247">
        <v>15.6</v>
      </c>
      <c r="T1102" s="245">
        <v>6590</v>
      </c>
    </row>
    <row r="1103" spans="13:20" x14ac:dyDescent="0.25">
      <c r="M1103" s="245">
        <v>67</v>
      </c>
      <c r="N1103" s="246">
        <v>45263</v>
      </c>
      <c r="O1103" s="245" t="s">
        <v>88</v>
      </c>
      <c r="P1103" s="245" t="s">
        <v>99</v>
      </c>
      <c r="Q1103" s="245" t="s">
        <v>84</v>
      </c>
      <c r="R1103" s="245">
        <v>1</v>
      </c>
      <c r="S1103" s="247">
        <v>16.100000000000001</v>
      </c>
      <c r="T1103" s="245">
        <v>6612</v>
      </c>
    </row>
    <row r="1104" spans="13:20" x14ac:dyDescent="0.25">
      <c r="M1104" s="245">
        <v>68</v>
      </c>
      <c r="N1104" s="246">
        <v>45263</v>
      </c>
      <c r="O1104" s="245" t="s">
        <v>85</v>
      </c>
      <c r="P1104" s="245" t="s">
        <v>90</v>
      </c>
      <c r="Q1104" s="245" t="s">
        <v>84</v>
      </c>
      <c r="R1104" s="245">
        <v>1</v>
      </c>
      <c r="S1104" s="247">
        <v>15.7</v>
      </c>
      <c r="T1104" s="245">
        <v>6665</v>
      </c>
    </row>
    <row r="1105" spans="13:20" x14ac:dyDescent="0.25">
      <c r="M1105" s="245">
        <v>69</v>
      </c>
      <c r="N1105" s="246">
        <v>45263</v>
      </c>
      <c r="O1105" s="245" t="s">
        <v>88</v>
      </c>
      <c r="P1105" s="245" t="s">
        <v>104</v>
      </c>
      <c r="Q1105" s="245" t="s">
        <v>84</v>
      </c>
      <c r="R1105" s="245">
        <v>1</v>
      </c>
      <c r="S1105" s="247">
        <v>19.7</v>
      </c>
      <c r="T1105" s="245">
        <v>6671</v>
      </c>
    </row>
    <row r="1106" spans="13:20" x14ac:dyDescent="0.25">
      <c r="M1106" s="245">
        <v>70</v>
      </c>
      <c r="N1106" s="246">
        <v>45263</v>
      </c>
      <c r="O1106" s="245" t="s">
        <v>88</v>
      </c>
      <c r="P1106" s="245" t="s">
        <v>104</v>
      </c>
      <c r="Q1106" s="245" t="s">
        <v>84</v>
      </c>
      <c r="R1106" s="245">
        <v>1</v>
      </c>
      <c r="S1106" s="247">
        <v>11.9</v>
      </c>
      <c r="T1106" s="245">
        <v>6633</v>
      </c>
    </row>
    <row r="1107" spans="13:20" x14ac:dyDescent="0.25">
      <c r="M1107" s="245">
        <v>71</v>
      </c>
      <c r="N1107" s="246">
        <v>45263</v>
      </c>
      <c r="O1107" s="245" t="s">
        <v>88</v>
      </c>
      <c r="P1107" s="245" t="s">
        <v>104</v>
      </c>
      <c r="Q1107" s="245" t="s">
        <v>84</v>
      </c>
      <c r="R1107" s="245">
        <v>1</v>
      </c>
      <c r="S1107" s="247">
        <v>14.4</v>
      </c>
      <c r="T1107" s="245">
        <v>6632</v>
      </c>
    </row>
    <row r="1108" spans="13:20" x14ac:dyDescent="0.25">
      <c r="M1108" s="245">
        <v>72</v>
      </c>
      <c r="N1108" s="246">
        <v>45263</v>
      </c>
      <c r="O1108" s="245" t="s">
        <v>85</v>
      </c>
      <c r="P1108" s="245" t="s">
        <v>87</v>
      </c>
      <c r="Q1108" s="245" t="s">
        <v>84</v>
      </c>
      <c r="R1108" s="245">
        <v>1</v>
      </c>
      <c r="S1108" s="247">
        <v>15.5</v>
      </c>
      <c r="T1108" s="245">
        <v>6583</v>
      </c>
    </row>
    <row r="1109" spans="13:20" x14ac:dyDescent="0.25">
      <c r="M1109" s="245">
        <v>73</v>
      </c>
      <c r="N1109" s="246">
        <v>45263</v>
      </c>
      <c r="O1109" s="245" t="s">
        <v>85</v>
      </c>
      <c r="P1109" s="245" t="s">
        <v>87</v>
      </c>
      <c r="Q1109" s="245" t="s">
        <v>84</v>
      </c>
      <c r="R1109" s="245">
        <v>1</v>
      </c>
      <c r="S1109" s="247">
        <v>14</v>
      </c>
      <c r="T1109" s="245">
        <v>6629</v>
      </c>
    </row>
    <row r="1110" spans="13:20" x14ac:dyDescent="0.25">
      <c r="M1110" s="245">
        <v>74</v>
      </c>
      <c r="N1110" s="246">
        <v>45263</v>
      </c>
      <c r="O1110" s="245" t="s">
        <v>85</v>
      </c>
      <c r="P1110" s="245" t="s">
        <v>90</v>
      </c>
      <c r="Q1110" s="245" t="s">
        <v>84</v>
      </c>
      <c r="R1110" s="245">
        <v>1</v>
      </c>
      <c r="S1110" s="247">
        <v>16.399999999999999</v>
      </c>
      <c r="T1110" s="245">
        <v>6667</v>
      </c>
    </row>
    <row r="1111" spans="13:20" x14ac:dyDescent="0.25">
      <c r="M1111" s="245">
        <v>75</v>
      </c>
      <c r="N1111" s="246">
        <v>45263</v>
      </c>
      <c r="O1111" s="245" t="s">
        <v>85</v>
      </c>
      <c r="P1111" s="245" t="s">
        <v>96</v>
      </c>
      <c r="Q1111" s="245" t="s">
        <v>84</v>
      </c>
      <c r="R1111" s="245">
        <v>1</v>
      </c>
      <c r="S1111" s="247">
        <v>20</v>
      </c>
      <c r="T1111" s="245">
        <v>6822</v>
      </c>
    </row>
    <row r="1112" spans="13:20" x14ac:dyDescent="0.25">
      <c r="M1112" s="245">
        <v>76</v>
      </c>
      <c r="N1112" s="246">
        <v>45263</v>
      </c>
      <c r="O1112" s="245" t="s">
        <v>88</v>
      </c>
      <c r="P1112" s="245" t="s">
        <v>89</v>
      </c>
      <c r="Q1112" s="245" t="s">
        <v>84</v>
      </c>
      <c r="R1112" s="245">
        <v>1</v>
      </c>
      <c r="S1112" s="247">
        <v>13.9</v>
      </c>
      <c r="T1112" s="245">
        <v>5745</v>
      </c>
    </row>
    <row r="1113" spans="13:20" x14ac:dyDescent="0.25">
      <c r="M1113" s="245">
        <v>77</v>
      </c>
      <c r="N1113" s="246">
        <v>45263</v>
      </c>
      <c r="O1113" s="245" t="s">
        <v>88</v>
      </c>
      <c r="P1113" s="245" t="s">
        <v>89</v>
      </c>
      <c r="Q1113" s="245" t="s">
        <v>84</v>
      </c>
      <c r="R1113" s="245">
        <v>1</v>
      </c>
      <c r="S1113" s="247">
        <v>12.1</v>
      </c>
      <c r="T1113" s="245">
        <v>6639</v>
      </c>
    </row>
    <row r="1114" spans="13:20" x14ac:dyDescent="0.25">
      <c r="M1114" s="245">
        <v>78</v>
      </c>
      <c r="N1114" s="246">
        <v>45263</v>
      </c>
      <c r="O1114" s="245" t="s">
        <v>88</v>
      </c>
      <c r="P1114" s="245" t="s">
        <v>89</v>
      </c>
      <c r="Q1114" s="245" t="s">
        <v>84</v>
      </c>
      <c r="R1114" s="245">
        <v>1</v>
      </c>
      <c r="S1114" s="247">
        <v>13.8</v>
      </c>
      <c r="T1114" s="245">
        <v>6654</v>
      </c>
    </row>
    <row r="1115" spans="13:20" x14ac:dyDescent="0.25">
      <c r="M1115" s="245">
        <v>79</v>
      </c>
      <c r="N1115" s="246">
        <v>45263</v>
      </c>
      <c r="O1115" s="245" t="s">
        <v>88</v>
      </c>
      <c r="P1115" s="245" t="s">
        <v>185</v>
      </c>
      <c r="Q1115" s="245" t="s">
        <v>84</v>
      </c>
      <c r="R1115" s="245">
        <v>1</v>
      </c>
      <c r="S1115" s="247">
        <v>19.3</v>
      </c>
      <c r="T1115" s="245">
        <v>6631</v>
      </c>
    </row>
    <row r="1116" spans="13:20" x14ac:dyDescent="0.25">
      <c r="M1116" s="245">
        <v>80</v>
      </c>
      <c r="N1116" s="246">
        <v>45263</v>
      </c>
      <c r="O1116" s="245" t="s">
        <v>85</v>
      </c>
      <c r="P1116" s="245" t="s">
        <v>143</v>
      </c>
      <c r="Q1116" s="245" t="s">
        <v>84</v>
      </c>
      <c r="R1116" s="245">
        <v>1</v>
      </c>
      <c r="S1116" s="247">
        <v>19.7</v>
      </c>
      <c r="T1116" s="245">
        <v>6645</v>
      </c>
    </row>
    <row r="1117" spans="13:20" x14ac:dyDescent="0.25">
      <c r="M1117" s="245">
        <v>81</v>
      </c>
      <c r="N1117" s="246">
        <v>45263</v>
      </c>
      <c r="O1117" s="245" t="s">
        <v>85</v>
      </c>
      <c r="P1117" s="245" t="s">
        <v>97</v>
      </c>
      <c r="Q1117" s="245" t="s">
        <v>84</v>
      </c>
      <c r="R1117" s="245">
        <v>1</v>
      </c>
      <c r="S1117" s="247">
        <v>8.6</v>
      </c>
      <c r="T1117" s="245">
        <v>6624</v>
      </c>
    </row>
    <row r="1118" spans="13:20" x14ac:dyDescent="0.25">
      <c r="M1118" s="245">
        <v>82</v>
      </c>
      <c r="N1118" s="246">
        <v>45263</v>
      </c>
      <c r="O1118" s="245" t="s">
        <v>88</v>
      </c>
      <c r="P1118" s="245" t="s">
        <v>106</v>
      </c>
      <c r="Q1118" s="245" t="s">
        <v>84</v>
      </c>
      <c r="R1118" s="245">
        <v>1</v>
      </c>
      <c r="S1118" s="247">
        <v>11.4</v>
      </c>
      <c r="T1118" s="245">
        <v>6604</v>
      </c>
    </row>
    <row r="1119" spans="13:20" x14ac:dyDescent="0.25">
      <c r="M1119" s="245">
        <v>83</v>
      </c>
      <c r="N1119" s="246">
        <v>45263</v>
      </c>
      <c r="O1119" s="245" t="s">
        <v>88</v>
      </c>
      <c r="P1119" s="245" t="s">
        <v>106</v>
      </c>
      <c r="Q1119" s="245" t="s">
        <v>84</v>
      </c>
      <c r="R1119" s="245">
        <v>1</v>
      </c>
      <c r="S1119" s="247">
        <v>12.8</v>
      </c>
      <c r="T1119" s="245">
        <v>6627</v>
      </c>
    </row>
    <row r="1120" spans="13:20" x14ac:dyDescent="0.25">
      <c r="M1120" s="245">
        <v>84</v>
      </c>
      <c r="N1120" s="246">
        <v>45263</v>
      </c>
      <c r="O1120" s="245" t="s">
        <v>88</v>
      </c>
      <c r="P1120" s="245" t="s">
        <v>106</v>
      </c>
      <c r="Q1120" s="245" t="s">
        <v>84</v>
      </c>
      <c r="R1120" s="245">
        <v>1</v>
      </c>
      <c r="S1120" s="247">
        <v>14.4</v>
      </c>
      <c r="T1120" s="245">
        <v>6668</v>
      </c>
    </row>
    <row r="1121" spans="13:20" x14ac:dyDescent="0.25">
      <c r="M1121" s="245">
        <v>85</v>
      </c>
      <c r="N1121" s="246">
        <v>45263</v>
      </c>
      <c r="O1121" s="245" t="s">
        <v>85</v>
      </c>
      <c r="P1121" s="245" t="s">
        <v>92</v>
      </c>
      <c r="Q1121" s="245" t="s">
        <v>84</v>
      </c>
      <c r="R1121" s="245">
        <v>1</v>
      </c>
      <c r="S1121" s="247">
        <v>14.8</v>
      </c>
      <c r="T1121" s="245">
        <v>6636</v>
      </c>
    </row>
    <row r="1122" spans="13:20" x14ac:dyDescent="0.25">
      <c r="M1122" s="245">
        <v>86</v>
      </c>
      <c r="N1122" s="246">
        <v>45263</v>
      </c>
      <c r="O1122" s="245" t="s">
        <v>85</v>
      </c>
      <c r="P1122" s="245" t="s">
        <v>92</v>
      </c>
      <c r="Q1122" s="245" t="s">
        <v>84</v>
      </c>
      <c r="R1122" s="245">
        <v>1</v>
      </c>
      <c r="S1122" s="247">
        <v>12.4</v>
      </c>
      <c r="T1122" s="245">
        <v>6621</v>
      </c>
    </row>
    <row r="1123" spans="13:20" x14ac:dyDescent="0.25">
      <c r="M1123" s="245">
        <v>87</v>
      </c>
      <c r="N1123" s="246">
        <v>45263</v>
      </c>
      <c r="O1123" s="245" t="s">
        <v>88</v>
      </c>
      <c r="P1123" s="245" t="s">
        <v>98</v>
      </c>
      <c r="Q1123" s="245" t="s">
        <v>84</v>
      </c>
      <c r="R1123" s="245">
        <v>1</v>
      </c>
      <c r="S1123" s="247">
        <v>12.3</v>
      </c>
      <c r="T1123" s="245">
        <v>6030</v>
      </c>
    </row>
    <row r="1124" spans="13:20" x14ac:dyDescent="0.25">
      <c r="M1124" s="245">
        <v>88</v>
      </c>
      <c r="N1124" s="246">
        <v>45264</v>
      </c>
      <c r="O1124" s="245" t="s">
        <v>85</v>
      </c>
      <c r="P1124" s="245" t="s">
        <v>90</v>
      </c>
      <c r="Q1124" s="245" t="s">
        <v>84</v>
      </c>
      <c r="R1124" s="245">
        <v>1</v>
      </c>
      <c r="S1124" s="247">
        <v>13</v>
      </c>
      <c r="T1124" s="245">
        <v>6673</v>
      </c>
    </row>
    <row r="1125" spans="13:20" x14ac:dyDescent="0.25">
      <c r="M1125" s="245">
        <v>89</v>
      </c>
      <c r="N1125" s="246">
        <v>45264</v>
      </c>
      <c r="O1125" s="245" t="s">
        <v>88</v>
      </c>
      <c r="P1125" s="245" t="s">
        <v>89</v>
      </c>
      <c r="Q1125" s="245" t="s">
        <v>84</v>
      </c>
      <c r="R1125" s="245">
        <v>1</v>
      </c>
      <c r="S1125" s="247">
        <v>13.5</v>
      </c>
      <c r="T1125" s="251" t="s">
        <v>186</v>
      </c>
    </row>
    <row r="1126" spans="13:20" x14ac:dyDescent="0.25">
      <c r="M1126" s="245">
        <v>90</v>
      </c>
      <c r="N1126" s="246">
        <v>45264</v>
      </c>
      <c r="O1126" s="245" t="s">
        <v>88</v>
      </c>
      <c r="P1126" s="245" t="s">
        <v>98</v>
      </c>
      <c r="Q1126" s="245" t="s">
        <v>84</v>
      </c>
      <c r="R1126" s="245">
        <v>1</v>
      </c>
      <c r="S1126" s="247">
        <v>12.6</v>
      </c>
      <c r="T1126" s="251" t="s">
        <v>187</v>
      </c>
    </row>
    <row r="1127" spans="13:20" x14ac:dyDescent="0.25">
      <c r="M1127" s="245">
        <v>91</v>
      </c>
      <c r="N1127" s="246">
        <v>45264</v>
      </c>
      <c r="O1127" s="245" t="s">
        <v>85</v>
      </c>
      <c r="P1127" s="245" t="s">
        <v>97</v>
      </c>
      <c r="Q1127" s="245" t="s">
        <v>84</v>
      </c>
      <c r="R1127" s="245">
        <v>1</v>
      </c>
      <c r="S1127" s="247">
        <v>14.8</v>
      </c>
      <c r="T1127" s="245">
        <v>6659</v>
      </c>
    </row>
    <row r="1128" spans="13:20" x14ac:dyDescent="0.25">
      <c r="M1128" s="245">
        <v>92</v>
      </c>
      <c r="N1128" s="246">
        <v>45264</v>
      </c>
      <c r="O1128" s="245" t="s">
        <v>88</v>
      </c>
      <c r="P1128" s="245" t="s">
        <v>99</v>
      </c>
      <c r="Q1128" s="245" t="s">
        <v>84</v>
      </c>
      <c r="R1128" s="245">
        <v>1</v>
      </c>
      <c r="S1128" s="247">
        <v>16.7</v>
      </c>
      <c r="T1128" s="251" t="s">
        <v>188</v>
      </c>
    </row>
    <row r="1129" spans="13:20" x14ac:dyDescent="0.25">
      <c r="M1129" s="245">
        <v>93</v>
      </c>
      <c r="N1129" s="246">
        <v>45264</v>
      </c>
      <c r="O1129" s="245" t="s">
        <v>88</v>
      </c>
      <c r="P1129" s="245" t="s">
        <v>99</v>
      </c>
      <c r="Q1129" s="245" t="s">
        <v>84</v>
      </c>
      <c r="R1129" s="245">
        <v>1</v>
      </c>
      <c r="S1129" s="247">
        <v>14.5</v>
      </c>
      <c r="T1129" s="245">
        <v>6618</v>
      </c>
    </row>
    <row r="1130" spans="13:20" x14ac:dyDescent="0.25">
      <c r="M1130" s="245">
        <v>94</v>
      </c>
      <c r="N1130" s="246">
        <v>45264</v>
      </c>
      <c r="O1130" s="245" t="s">
        <v>88</v>
      </c>
      <c r="P1130" s="245" t="s">
        <v>93</v>
      </c>
      <c r="Q1130" s="245" t="s">
        <v>84</v>
      </c>
      <c r="R1130" s="245">
        <v>1</v>
      </c>
      <c r="S1130" s="247">
        <v>11.6</v>
      </c>
      <c r="T1130" s="245">
        <v>6930</v>
      </c>
    </row>
    <row r="1131" spans="13:20" x14ac:dyDescent="0.25">
      <c r="M1131" s="245">
        <v>95</v>
      </c>
      <c r="N1131" s="246">
        <v>45264</v>
      </c>
      <c r="O1131" s="245" t="s">
        <v>88</v>
      </c>
      <c r="P1131" s="245" t="s">
        <v>91</v>
      </c>
      <c r="Q1131" s="245" t="s">
        <v>84</v>
      </c>
      <c r="R1131" s="245">
        <v>1</v>
      </c>
      <c r="S1131" s="247">
        <v>10.4</v>
      </c>
      <c r="T1131" s="245">
        <v>6534</v>
      </c>
    </row>
    <row r="1132" spans="13:20" x14ac:dyDescent="0.25">
      <c r="M1132" s="245">
        <v>96</v>
      </c>
      <c r="N1132" s="246">
        <v>45264</v>
      </c>
      <c r="O1132" s="245" t="s">
        <v>88</v>
      </c>
      <c r="P1132" s="245" t="s">
        <v>89</v>
      </c>
      <c r="Q1132" s="245" t="s">
        <v>84</v>
      </c>
      <c r="R1132" s="245">
        <v>1</v>
      </c>
      <c r="S1132" s="247">
        <v>12.8</v>
      </c>
      <c r="T1132" s="245">
        <v>6653</v>
      </c>
    </row>
    <row r="1133" spans="13:20" x14ac:dyDescent="0.25">
      <c r="M1133" s="245">
        <v>97</v>
      </c>
      <c r="N1133" s="246">
        <v>45265</v>
      </c>
      <c r="O1133" s="245" t="s">
        <v>88</v>
      </c>
      <c r="P1133" s="245" t="s">
        <v>106</v>
      </c>
      <c r="Q1133" s="245" t="s">
        <v>84</v>
      </c>
      <c r="R1133" s="245">
        <v>1</v>
      </c>
      <c r="S1133" s="247">
        <v>14.2</v>
      </c>
      <c r="T1133" s="245">
        <v>6675</v>
      </c>
    </row>
    <row r="1134" spans="13:20" x14ac:dyDescent="0.25">
      <c r="M1134" s="245">
        <v>98</v>
      </c>
      <c r="N1134" s="246">
        <v>45265</v>
      </c>
      <c r="O1134" s="245" t="s">
        <v>88</v>
      </c>
      <c r="P1134" s="245" t="s">
        <v>106</v>
      </c>
      <c r="Q1134" s="245" t="s">
        <v>84</v>
      </c>
      <c r="R1134" s="245">
        <v>1</v>
      </c>
      <c r="S1134" s="247">
        <v>15.3</v>
      </c>
      <c r="T1134" s="245">
        <v>6682</v>
      </c>
    </row>
    <row r="1135" spans="13:20" x14ac:dyDescent="0.25">
      <c r="M1135" s="245">
        <v>99</v>
      </c>
      <c r="N1135" s="246">
        <v>45265</v>
      </c>
      <c r="O1135" s="245" t="s">
        <v>88</v>
      </c>
      <c r="P1135" s="245" t="s">
        <v>106</v>
      </c>
      <c r="Q1135" s="245" t="s">
        <v>84</v>
      </c>
      <c r="R1135" s="245">
        <v>1</v>
      </c>
      <c r="S1135" s="247">
        <v>15.5</v>
      </c>
      <c r="T1135" s="245">
        <v>6980</v>
      </c>
    </row>
    <row r="1136" spans="13:20" x14ac:dyDescent="0.25">
      <c r="M1136" s="245">
        <v>100</v>
      </c>
      <c r="N1136" s="246">
        <v>45265</v>
      </c>
      <c r="O1136" s="245" t="s">
        <v>85</v>
      </c>
      <c r="P1136" s="245" t="s">
        <v>97</v>
      </c>
      <c r="Q1136" s="245" t="s">
        <v>84</v>
      </c>
      <c r="R1136" s="245">
        <v>1</v>
      </c>
      <c r="S1136" s="247">
        <v>14.3</v>
      </c>
      <c r="T1136" s="245">
        <v>6987</v>
      </c>
    </row>
    <row r="1137" spans="13:20" x14ac:dyDescent="0.25">
      <c r="M1137" s="245">
        <v>101</v>
      </c>
      <c r="N1137" s="246">
        <v>45265</v>
      </c>
      <c r="O1137" s="245" t="s">
        <v>88</v>
      </c>
      <c r="P1137" s="245" t="s">
        <v>185</v>
      </c>
      <c r="Q1137" s="245" t="s">
        <v>84</v>
      </c>
      <c r="R1137" s="245">
        <v>1</v>
      </c>
      <c r="S1137" s="247">
        <v>11.5</v>
      </c>
      <c r="T1137" s="245">
        <v>6981</v>
      </c>
    </row>
    <row r="1138" spans="13:20" x14ac:dyDescent="0.25">
      <c r="M1138" s="245">
        <v>102</v>
      </c>
      <c r="N1138" s="246">
        <v>45265</v>
      </c>
      <c r="O1138" s="245" t="s">
        <v>88</v>
      </c>
      <c r="P1138" s="245" t="s">
        <v>93</v>
      </c>
      <c r="Q1138" s="245" t="s">
        <v>84</v>
      </c>
      <c r="R1138" s="245">
        <v>1</v>
      </c>
      <c r="S1138" s="247">
        <v>14.9</v>
      </c>
      <c r="T1138" s="245">
        <v>6695</v>
      </c>
    </row>
    <row r="1139" spans="13:20" x14ac:dyDescent="0.25">
      <c r="M1139" s="245">
        <v>103</v>
      </c>
      <c r="N1139" s="246">
        <v>45265</v>
      </c>
      <c r="O1139" s="245" t="s">
        <v>88</v>
      </c>
      <c r="P1139" s="245" t="s">
        <v>91</v>
      </c>
      <c r="Q1139" s="245" t="s">
        <v>84</v>
      </c>
      <c r="R1139" s="245">
        <v>1</v>
      </c>
      <c r="S1139" s="247">
        <v>18.899999999999999</v>
      </c>
      <c r="T1139" s="245">
        <v>6982</v>
      </c>
    </row>
    <row r="1140" spans="13:20" x14ac:dyDescent="0.25">
      <c r="M1140" s="245">
        <v>104</v>
      </c>
      <c r="N1140" s="246">
        <v>45265</v>
      </c>
      <c r="O1140" s="245" t="s">
        <v>88</v>
      </c>
      <c r="P1140" s="245" t="s">
        <v>91</v>
      </c>
      <c r="Q1140" s="245" t="s">
        <v>84</v>
      </c>
      <c r="R1140" s="245">
        <v>1</v>
      </c>
      <c r="S1140" s="247">
        <v>16.2</v>
      </c>
      <c r="T1140" s="245">
        <v>6685</v>
      </c>
    </row>
    <row r="1141" spans="13:20" x14ac:dyDescent="0.25">
      <c r="M1141" s="245">
        <v>105</v>
      </c>
      <c r="N1141" s="246">
        <v>45265</v>
      </c>
      <c r="O1141" s="245" t="s">
        <v>88</v>
      </c>
      <c r="P1141" s="245" t="s">
        <v>91</v>
      </c>
      <c r="Q1141" s="245" t="s">
        <v>84</v>
      </c>
      <c r="R1141" s="245">
        <v>1</v>
      </c>
      <c r="S1141" s="247">
        <v>18</v>
      </c>
      <c r="T1141" s="245">
        <v>6672</v>
      </c>
    </row>
    <row r="1142" spans="13:20" x14ac:dyDescent="0.25">
      <c r="M1142" s="245">
        <v>106</v>
      </c>
      <c r="N1142" s="246">
        <v>45265</v>
      </c>
      <c r="O1142" s="245" t="s">
        <v>88</v>
      </c>
      <c r="P1142" s="245" t="s">
        <v>91</v>
      </c>
      <c r="Q1142" s="245" t="s">
        <v>84</v>
      </c>
      <c r="R1142" s="245">
        <v>1</v>
      </c>
      <c r="S1142" s="247">
        <v>15.4</v>
      </c>
      <c r="T1142" s="245">
        <v>6642</v>
      </c>
    </row>
    <row r="1143" spans="13:20" x14ac:dyDescent="0.25">
      <c r="M1143" s="245">
        <v>107</v>
      </c>
      <c r="N1143" s="246">
        <v>45265</v>
      </c>
      <c r="O1143" s="245" t="s">
        <v>88</v>
      </c>
      <c r="P1143" s="245" t="s">
        <v>93</v>
      </c>
      <c r="Q1143" s="245" t="s">
        <v>84</v>
      </c>
      <c r="R1143" s="245">
        <v>1</v>
      </c>
      <c r="S1143" s="247">
        <v>12.1</v>
      </c>
      <c r="T1143" s="245">
        <v>6666</v>
      </c>
    </row>
    <row r="1144" spans="13:20" x14ac:dyDescent="0.25">
      <c r="M1144" s="245">
        <v>108</v>
      </c>
      <c r="N1144" s="246">
        <v>45265</v>
      </c>
      <c r="O1144" s="245" t="s">
        <v>85</v>
      </c>
      <c r="P1144" s="245" t="s">
        <v>90</v>
      </c>
      <c r="Q1144" s="245" t="s">
        <v>84</v>
      </c>
      <c r="R1144" s="245">
        <v>1</v>
      </c>
      <c r="S1144" s="247">
        <v>14.1</v>
      </c>
      <c r="T1144" s="245">
        <v>6691</v>
      </c>
    </row>
    <row r="1145" spans="13:20" x14ac:dyDescent="0.25">
      <c r="M1145" s="245">
        <v>109</v>
      </c>
      <c r="N1145" s="246">
        <v>45265</v>
      </c>
      <c r="O1145" s="245" t="s">
        <v>85</v>
      </c>
      <c r="P1145" s="245" t="s">
        <v>90</v>
      </c>
      <c r="Q1145" s="245" t="s">
        <v>84</v>
      </c>
      <c r="R1145" s="245">
        <v>1</v>
      </c>
      <c r="S1145" s="247">
        <v>15.5</v>
      </c>
      <c r="T1145" s="245">
        <v>6989</v>
      </c>
    </row>
    <row r="1146" spans="13:20" x14ac:dyDescent="0.25">
      <c r="M1146" s="245">
        <v>110</v>
      </c>
      <c r="N1146" s="246">
        <v>45265</v>
      </c>
      <c r="O1146" s="245" t="s">
        <v>85</v>
      </c>
      <c r="P1146" s="245" t="s">
        <v>143</v>
      </c>
      <c r="Q1146" s="245" t="s">
        <v>84</v>
      </c>
      <c r="R1146" s="245">
        <v>1</v>
      </c>
      <c r="S1146" s="247">
        <v>10.199999999999999</v>
      </c>
      <c r="T1146" s="245">
        <v>6623</v>
      </c>
    </row>
    <row r="1147" spans="13:20" x14ac:dyDescent="0.25">
      <c r="M1147" s="245">
        <v>111</v>
      </c>
      <c r="N1147" s="246">
        <v>45265</v>
      </c>
      <c r="O1147" s="245" t="s">
        <v>85</v>
      </c>
      <c r="P1147" s="245" t="s">
        <v>87</v>
      </c>
      <c r="Q1147" s="245" t="s">
        <v>84</v>
      </c>
      <c r="R1147" s="245">
        <v>1</v>
      </c>
      <c r="S1147" s="247">
        <v>13.9</v>
      </c>
      <c r="T1147" s="245">
        <v>6605</v>
      </c>
    </row>
    <row r="1148" spans="13:20" x14ac:dyDescent="0.25">
      <c r="M1148" s="245">
        <v>112</v>
      </c>
      <c r="N1148" s="246">
        <v>45266</v>
      </c>
      <c r="O1148" s="245" t="s">
        <v>88</v>
      </c>
      <c r="P1148" s="245" t="s">
        <v>185</v>
      </c>
      <c r="Q1148" s="245" t="s">
        <v>84</v>
      </c>
      <c r="R1148" s="245">
        <v>1</v>
      </c>
      <c r="S1148" s="247">
        <v>13.6</v>
      </c>
      <c r="T1148" s="245">
        <v>6616</v>
      </c>
    </row>
    <row r="1149" spans="13:20" x14ac:dyDescent="0.25">
      <c r="M1149" s="245">
        <v>113</v>
      </c>
      <c r="N1149" s="246">
        <v>45266</v>
      </c>
      <c r="O1149" s="245" t="s">
        <v>88</v>
      </c>
      <c r="P1149" s="245" t="s">
        <v>185</v>
      </c>
      <c r="Q1149" s="245" t="s">
        <v>84</v>
      </c>
      <c r="R1149" s="245">
        <v>1</v>
      </c>
      <c r="S1149" s="247">
        <v>15.4</v>
      </c>
      <c r="T1149" s="245">
        <v>6649</v>
      </c>
    </row>
    <row r="1150" spans="13:20" x14ac:dyDescent="0.25">
      <c r="M1150" s="245">
        <v>114</v>
      </c>
      <c r="N1150" s="246">
        <v>45266</v>
      </c>
      <c r="O1150" s="245" t="s">
        <v>88</v>
      </c>
      <c r="P1150" s="245" t="s">
        <v>185</v>
      </c>
      <c r="Q1150" s="245" t="s">
        <v>84</v>
      </c>
      <c r="R1150" s="245">
        <v>1</v>
      </c>
      <c r="S1150" s="247">
        <v>16.2</v>
      </c>
      <c r="T1150" s="245">
        <v>6614</v>
      </c>
    </row>
    <row r="1151" spans="13:20" x14ac:dyDescent="0.25">
      <c r="M1151" s="245">
        <v>115</v>
      </c>
      <c r="N1151" s="246">
        <v>45266</v>
      </c>
      <c r="O1151" s="245" t="s">
        <v>88</v>
      </c>
      <c r="P1151" s="245" t="s">
        <v>106</v>
      </c>
      <c r="Q1151" s="245" t="s">
        <v>84</v>
      </c>
      <c r="R1151" s="245">
        <v>1</v>
      </c>
      <c r="S1151" s="247">
        <v>13.9</v>
      </c>
      <c r="T1151" s="245">
        <v>6598</v>
      </c>
    </row>
    <row r="1152" spans="13:20" x14ac:dyDescent="0.25">
      <c r="M1152" s="245">
        <v>116</v>
      </c>
      <c r="N1152" s="246">
        <v>45266</v>
      </c>
      <c r="O1152" s="245" t="s">
        <v>88</v>
      </c>
      <c r="P1152" s="245" t="s">
        <v>101</v>
      </c>
      <c r="Q1152" s="245" t="s">
        <v>84</v>
      </c>
      <c r="R1152" s="245">
        <v>1</v>
      </c>
      <c r="S1152" s="247">
        <v>15</v>
      </c>
      <c r="T1152" s="245">
        <v>6011</v>
      </c>
    </row>
    <row r="1153" spans="13:20" x14ac:dyDescent="0.25">
      <c r="M1153" s="245">
        <v>117</v>
      </c>
      <c r="N1153" s="246">
        <v>45266</v>
      </c>
      <c r="O1153" s="245" t="s">
        <v>88</v>
      </c>
      <c r="P1153" s="245" t="s">
        <v>99</v>
      </c>
      <c r="Q1153" s="245" t="s">
        <v>84</v>
      </c>
      <c r="R1153" s="245">
        <v>1</v>
      </c>
      <c r="S1153" s="247">
        <v>17.5</v>
      </c>
      <c r="T1153" s="245">
        <v>6979</v>
      </c>
    </row>
    <row r="1154" spans="13:20" x14ac:dyDescent="0.25">
      <c r="M1154" s="245">
        <v>118</v>
      </c>
      <c r="N1154" s="246">
        <v>45266</v>
      </c>
      <c r="O1154" s="245" t="s">
        <v>88</v>
      </c>
      <c r="P1154" s="245" t="s">
        <v>99</v>
      </c>
      <c r="Q1154" s="245" t="s">
        <v>84</v>
      </c>
      <c r="R1154" s="245">
        <v>1</v>
      </c>
      <c r="S1154" s="247">
        <v>16.5</v>
      </c>
      <c r="T1154" s="245">
        <v>6669</v>
      </c>
    </row>
    <row r="1155" spans="13:20" x14ac:dyDescent="0.25">
      <c r="M1155" s="245">
        <v>119</v>
      </c>
      <c r="N1155" s="246">
        <v>45266</v>
      </c>
      <c r="O1155" s="245" t="s">
        <v>88</v>
      </c>
      <c r="P1155" s="245" t="s">
        <v>99</v>
      </c>
      <c r="Q1155" s="245" t="s">
        <v>84</v>
      </c>
      <c r="R1155" s="245">
        <v>1</v>
      </c>
      <c r="S1155" s="247">
        <v>10.199999999999999</v>
      </c>
      <c r="T1155" s="245">
        <v>6725</v>
      </c>
    </row>
    <row r="1156" spans="13:20" x14ac:dyDescent="0.25">
      <c r="M1156" s="245">
        <v>120</v>
      </c>
      <c r="N1156" s="246">
        <v>45266</v>
      </c>
      <c r="O1156" s="245" t="s">
        <v>88</v>
      </c>
      <c r="P1156" s="245" t="s">
        <v>99</v>
      </c>
      <c r="Q1156" s="245" t="s">
        <v>84</v>
      </c>
      <c r="R1156" s="245">
        <v>1</v>
      </c>
      <c r="S1156" s="247">
        <v>14.6</v>
      </c>
      <c r="T1156" s="245">
        <v>6698</v>
      </c>
    </row>
    <row r="1157" spans="13:20" x14ac:dyDescent="0.25">
      <c r="M1157" s="245">
        <v>121</v>
      </c>
      <c r="N1157" s="246">
        <v>45266</v>
      </c>
      <c r="O1157" s="245" t="s">
        <v>88</v>
      </c>
      <c r="P1157" s="245" t="s">
        <v>89</v>
      </c>
      <c r="Q1157" s="245" t="s">
        <v>84</v>
      </c>
      <c r="R1157" s="245">
        <v>1</v>
      </c>
      <c r="S1157" s="247">
        <v>18</v>
      </c>
      <c r="T1157" s="245">
        <v>6978</v>
      </c>
    </row>
    <row r="1158" spans="13:20" x14ac:dyDescent="0.25">
      <c r="M1158" s="245">
        <v>122</v>
      </c>
      <c r="N1158" s="246">
        <v>45266</v>
      </c>
      <c r="O1158" s="245" t="s">
        <v>88</v>
      </c>
      <c r="P1158" s="245" t="s">
        <v>89</v>
      </c>
      <c r="Q1158" s="245" t="s">
        <v>84</v>
      </c>
      <c r="R1158" s="245">
        <v>1</v>
      </c>
      <c r="S1158" s="247">
        <v>13.6</v>
      </c>
      <c r="T1158" s="245">
        <v>6733</v>
      </c>
    </row>
    <row r="1159" spans="13:20" x14ac:dyDescent="0.25">
      <c r="M1159" s="245">
        <v>123</v>
      </c>
      <c r="N1159" s="246">
        <v>45266</v>
      </c>
      <c r="O1159" s="245" t="s">
        <v>88</v>
      </c>
      <c r="P1159" s="245" t="s">
        <v>89</v>
      </c>
      <c r="Q1159" s="245" t="s">
        <v>84</v>
      </c>
      <c r="R1159" s="245">
        <v>1</v>
      </c>
      <c r="S1159" s="247">
        <v>14.5</v>
      </c>
      <c r="T1159" s="245">
        <v>6994</v>
      </c>
    </row>
    <row r="1160" spans="13:20" x14ac:dyDescent="0.25">
      <c r="M1160" s="245">
        <v>124</v>
      </c>
      <c r="N1160" s="246">
        <v>45266</v>
      </c>
      <c r="O1160" s="245" t="s">
        <v>85</v>
      </c>
      <c r="P1160" s="245" t="s">
        <v>87</v>
      </c>
      <c r="Q1160" s="245" t="s">
        <v>84</v>
      </c>
      <c r="R1160" s="245">
        <v>1</v>
      </c>
      <c r="S1160" s="247">
        <v>14.4</v>
      </c>
      <c r="T1160" s="245">
        <v>6729</v>
      </c>
    </row>
    <row r="1161" spans="13:20" x14ac:dyDescent="0.25">
      <c r="M1161" s="245">
        <v>125</v>
      </c>
      <c r="N1161" s="246">
        <v>45266</v>
      </c>
      <c r="O1161" s="245" t="s">
        <v>85</v>
      </c>
      <c r="P1161" s="245" t="s">
        <v>87</v>
      </c>
      <c r="Q1161" s="245" t="s">
        <v>84</v>
      </c>
      <c r="R1161" s="245">
        <v>1</v>
      </c>
      <c r="S1161" s="247">
        <v>15</v>
      </c>
      <c r="T1161" s="245">
        <v>6727</v>
      </c>
    </row>
    <row r="1162" spans="13:20" x14ac:dyDescent="0.25">
      <c r="M1162" s="245">
        <v>126</v>
      </c>
      <c r="N1162" s="246">
        <v>45266</v>
      </c>
      <c r="O1162" s="245" t="s">
        <v>85</v>
      </c>
      <c r="P1162" s="245" t="s">
        <v>87</v>
      </c>
      <c r="Q1162" s="245" t="s">
        <v>84</v>
      </c>
      <c r="R1162" s="245">
        <v>1</v>
      </c>
      <c r="S1162" s="247">
        <v>14.6</v>
      </c>
      <c r="T1162" s="245">
        <v>6705</v>
      </c>
    </row>
    <row r="1163" spans="13:20" x14ac:dyDescent="0.25">
      <c r="M1163" s="245">
        <v>127</v>
      </c>
      <c r="N1163" s="246">
        <v>45266</v>
      </c>
      <c r="O1163" s="245" t="s">
        <v>85</v>
      </c>
      <c r="P1163" s="245" t="s">
        <v>87</v>
      </c>
      <c r="Q1163" s="245" t="s">
        <v>84</v>
      </c>
      <c r="R1163" s="245">
        <v>1</v>
      </c>
      <c r="S1163" s="247">
        <v>16.2</v>
      </c>
      <c r="T1163" s="245">
        <v>6701</v>
      </c>
    </row>
    <row r="1164" spans="13:20" x14ac:dyDescent="0.25">
      <c r="M1164" s="245">
        <v>128</v>
      </c>
      <c r="N1164" s="246">
        <v>45266</v>
      </c>
      <c r="O1164" s="245" t="s">
        <v>85</v>
      </c>
      <c r="P1164" s="245" t="s">
        <v>90</v>
      </c>
      <c r="Q1164" s="245" t="s">
        <v>84</v>
      </c>
      <c r="R1164" s="245">
        <v>1</v>
      </c>
      <c r="S1164" s="247">
        <v>14.2</v>
      </c>
      <c r="T1164" s="245">
        <v>6711</v>
      </c>
    </row>
    <row r="1165" spans="13:20" x14ac:dyDescent="0.25">
      <c r="M1165" s="245">
        <v>129</v>
      </c>
      <c r="N1165" s="246">
        <v>45266</v>
      </c>
      <c r="O1165" s="245" t="s">
        <v>85</v>
      </c>
      <c r="P1165" s="245" t="s">
        <v>90</v>
      </c>
      <c r="Q1165" s="245" t="s">
        <v>84</v>
      </c>
      <c r="R1165" s="245">
        <v>1</v>
      </c>
      <c r="S1165" s="247">
        <v>15</v>
      </c>
      <c r="T1165" s="245">
        <v>6693</v>
      </c>
    </row>
    <row r="1166" spans="13:20" x14ac:dyDescent="0.25">
      <c r="M1166" s="245">
        <v>130</v>
      </c>
      <c r="N1166" s="246">
        <v>45266</v>
      </c>
      <c r="O1166" s="245" t="s">
        <v>85</v>
      </c>
      <c r="P1166" s="245" t="s">
        <v>87</v>
      </c>
      <c r="Q1166" s="245" t="s">
        <v>84</v>
      </c>
      <c r="R1166" s="245">
        <v>1</v>
      </c>
      <c r="S1166" s="247">
        <v>15.2</v>
      </c>
      <c r="T1166" s="245">
        <v>6696</v>
      </c>
    </row>
    <row r="1167" spans="13:20" x14ac:dyDescent="0.25">
      <c r="M1167" s="245">
        <v>131</v>
      </c>
      <c r="N1167" s="246">
        <v>45266</v>
      </c>
      <c r="O1167" s="245" t="s">
        <v>85</v>
      </c>
      <c r="P1167" s="245" t="s">
        <v>86</v>
      </c>
      <c r="Q1167" s="245" t="s">
        <v>84</v>
      </c>
      <c r="R1167" s="245">
        <v>1</v>
      </c>
      <c r="S1167" s="247">
        <v>14.6</v>
      </c>
      <c r="T1167" s="245">
        <v>6684</v>
      </c>
    </row>
    <row r="1168" spans="13:20" x14ac:dyDescent="0.25">
      <c r="M1168" s="245">
        <v>132</v>
      </c>
      <c r="N1168" s="246">
        <v>45266</v>
      </c>
      <c r="O1168" s="245" t="s">
        <v>85</v>
      </c>
      <c r="P1168" s="245" t="s">
        <v>86</v>
      </c>
      <c r="Q1168" s="245" t="s">
        <v>84</v>
      </c>
      <c r="R1168" s="245">
        <v>1</v>
      </c>
      <c r="S1168" s="247">
        <v>14.2</v>
      </c>
      <c r="T1168" s="245">
        <v>6714</v>
      </c>
    </row>
    <row r="1169" spans="13:20" x14ac:dyDescent="0.25">
      <c r="M1169" s="245">
        <v>133</v>
      </c>
      <c r="N1169" s="246">
        <v>45266</v>
      </c>
      <c r="O1169" s="245" t="s">
        <v>88</v>
      </c>
      <c r="P1169" s="245" t="s">
        <v>93</v>
      </c>
      <c r="Q1169" s="245" t="s">
        <v>84</v>
      </c>
      <c r="R1169" s="245">
        <v>1</v>
      </c>
      <c r="S1169" s="247">
        <v>10.9</v>
      </c>
      <c r="T1169" s="245">
        <v>6730</v>
      </c>
    </row>
    <row r="1170" spans="13:20" x14ac:dyDescent="0.25">
      <c r="M1170" s="245">
        <v>134</v>
      </c>
      <c r="N1170" s="246">
        <v>45266</v>
      </c>
      <c r="O1170" s="245" t="s">
        <v>88</v>
      </c>
      <c r="P1170" s="245" t="s">
        <v>93</v>
      </c>
      <c r="Q1170" s="245" t="s">
        <v>84</v>
      </c>
      <c r="R1170" s="245">
        <v>1</v>
      </c>
      <c r="S1170" s="247">
        <v>14.3</v>
      </c>
      <c r="T1170" s="245">
        <v>6700</v>
      </c>
    </row>
    <row r="1171" spans="13:20" x14ac:dyDescent="0.25">
      <c r="M1171" s="245">
        <v>135</v>
      </c>
      <c r="N1171" s="246">
        <v>45266</v>
      </c>
      <c r="O1171" s="245" t="s">
        <v>85</v>
      </c>
      <c r="P1171" s="252" t="s">
        <v>143</v>
      </c>
      <c r="Q1171" s="245" t="s">
        <v>84</v>
      </c>
      <c r="R1171" s="245">
        <v>1</v>
      </c>
      <c r="S1171" s="247">
        <v>19</v>
      </c>
      <c r="T1171" s="245">
        <v>6736</v>
      </c>
    </row>
    <row r="1172" spans="13:20" x14ac:dyDescent="0.25">
      <c r="M1172" s="245">
        <v>136</v>
      </c>
      <c r="N1172" s="246">
        <v>45266</v>
      </c>
      <c r="O1172" s="245" t="s">
        <v>85</v>
      </c>
      <c r="P1172" s="245" t="s">
        <v>143</v>
      </c>
      <c r="Q1172" s="245" t="s">
        <v>84</v>
      </c>
      <c r="R1172" s="245">
        <v>1</v>
      </c>
      <c r="S1172" s="247">
        <v>10.9</v>
      </c>
      <c r="T1172" s="245">
        <v>6734</v>
      </c>
    </row>
    <row r="1173" spans="13:20" x14ac:dyDescent="0.25">
      <c r="M1173" s="245">
        <v>137</v>
      </c>
      <c r="N1173" s="246">
        <v>45266</v>
      </c>
      <c r="O1173" s="245" t="s">
        <v>88</v>
      </c>
      <c r="P1173" s="245" t="s">
        <v>185</v>
      </c>
      <c r="Q1173" s="245" t="s">
        <v>84</v>
      </c>
      <c r="R1173" s="245">
        <v>1</v>
      </c>
      <c r="S1173" s="247">
        <v>12.4</v>
      </c>
      <c r="T1173" s="245">
        <v>6702</v>
      </c>
    </row>
    <row r="1174" spans="13:20" x14ac:dyDescent="0.25">
      <c r="M1174" s="245">
        <v>138</v>
      </c>
      <c r="N1174" s="246">
        <v>45266</v>
      </c>
      <c r="O1174" s="245" t="s">
        <v>85</v>
      </c>
      <c r="P1174" s="245" t="s">
        <v>97</v>
      </c>
      <c r="Q1174" s="245" t="s">
        <v>84</v>
      </c>
      <c r="R1174" s="245">
        <v>1</v>
      </c>
      <c r="S1174" s="247">
        <v>17.2</v>
      </c>
      <c r="T1174" s="245">
        <v>6707</v>
      </c>
    </row>
    <row r="1175" spans="13:20" x14ac:dyDescent="0.25">
      <c r="M1175" s="245">
        <v>139</v>
      </c>
      <c r="N1175" s="246">
        <v>45266</v>
      </c>
      <c r="O1175" s="245" t="s">
        <v>85</v>
      </c>
      <c r="P1175" s="245" t="s">
        <v>97</v>
      </c>
      <c r="Q1175" s="245" t="s">
        <v>84</v>
      </c>
      <c r="R1175" s="245">
        <v>1</v>
      </c>
      <c r="S1175" s="247">
        <v>19</v>
      </c>
      <c r="T1175" s="245">
        <v>6724</v>
      </c>
    </row>
    <row r="1176" spans="13:20" x14ac:dyDescent="0.25">
      <c r="M1176" s="245">
        <v>140</v>
      </c>
      <c r="N1176" s="246">
        <v>45266</v>
      </c>
      <c r="O1176" s="245" t="s">
        <v>88</v>
      </c>
      <c r="P1176" s="245" t="s">
        <v>106</v>
      </c>
      <c r="Q1176" s="245" t="s">
        <v>84</v>
      </c>
      <c r="R1176" s="245">
        <v>1</v>
      </c>
      <c r="S1176" s="247">
        <v>15.4</v>
      </c>
      <c r="T1176" s="245">
        <v>6745</v>
      </c>
    </row>
    <row r="1177" spans="13:20" x14ac:dyDescent="0.25">
      <c r="M1177" s="245">
        <v>141</v>
      </c>
      <c r="N1177" s="246">
        <v>45266</v>
      </c>
      <c r="O1177" s="245" t="s">
        <v>88</v>
      </c>
      <c r="P1177" s="245" t="s">
        <v>106</v>
      </c>
      <c r="Q1177" s="245" t="s">
        <v>84</v>
      </c>
      <c r="R1177" s="245">
        <v>1</v>
      </c>
      <c r="S1177" s="247">
        <v>14.5</v>
      </c>
      <c r="T1177" s="245">
        <v>6704</v>
      </c>
    </row>
    <row r="1178" spans="13:20" x14ac:dyDescent="0.25">
      <c r="M1178" s="245">
        <v>142</v>
      </c>
      <c r="N1178" s="246">
        <v>45266</v>
      </c>
      <c r="O1178" s="245" t="s">
        <v>88</v>
      </c>
      <c r="P1178" s="245" t="s">
        <v>104</v>
      </c>
      <c r="Q1178" s="245" t="s">
        <v>84</v>
      </c>
      <c r="R1178" s="245">
        <v>1</v>
      </c>
      <c r="S1178" s="247">
        <v>14.1</v>
      </c>
      <c r="T1178" s="245">
        <v>6713</v>
      </c>
    </row>
    <row r="1179" spans="13:20" x14ac:dyDescent="0.25">
      <c r="M1179" s="245">
        <v>143</v>
      </c>
      <c r="N1179" s="246">
        <v>45266</v>
      </c>
      <c r="O1179" s="245" t="s">
        <v>88</v>
      </c>
      <c r="P1179" s="245" t="s">
        <v>104</v>
      </c>
      <c r="Q1179" s="245" t="s">
        <v>84</v>
      </c>
      <c r="R1179" s="245">
        <v>1</v>
      </c>
      <c r="S1179" s="247">
        <v>14.9</v>
      </c>
      <c r="T1179" s="245">
        <v>6708</v>
      </c>
    </row>
    <row r="1180" spans="13:20" x14ac:dyDescent="0.25">
      <c r="M1180" s="245">
        <v>144</v>
      </c>
      <c r="N1180" s="246">
        <v>45267</v>
      </c>
      <c r="O1180" s="245" t="s">
        <v>85</v>
      </c>
      <c r="P1180" s="245" t="s">
        <v>143</v>
      </c>
      <c r="Q1180" s="245" t="s">
        <v>84</v>
      </c>
      <c r="R1180" s="245">
        <v>1</v>
      </c>
      <c r="S1180" s="247">
        <v>14.5</v>
      </c>
      <c r="T1180" s="245">
        <v>6746</v>
      </c>
    </row>
    <row r="1181" spans="13:20" x14ac:dyDescent="0.25">
      <c r="M1181" s="245">
        <v>145</v>
      </c>
      <c r="N1181" s="246">
        <v>45267</v>
      </c>
      <c r="O1181" s="245" t="s">
        <v>88</v>
      </c>
      <c r="P1181" s="245" t="s">
        <v>185</v>
      </c>
      <c r="Q1181" s="245" t="s">
        <v>84</v>
      </c>
      <c r="R1181" s="245">
        <v>1</v>
      </c>
      <c r="S1181" s="247">
        <v>10.3</v>
      </c>
      <c r="T1181" s="245">
        <v>6742</v>
      </c>
    </row>
    <row r="1182" spans="13:20" x14ac:dyDescent="0.25">
      <c r="M1182" s="245">
        <v>146</v>
      </c>
      <c r="N1182" s="246">
        <v>45267</v>
      </c>
      <c r="O1182" s="245" t="s">
        <v>85</v>
      </c>
      <c r="P1182" s="245" t="s">
        <v>97</v>
      </c>
      <c r="Q1182" s="245" t="s">
        <v>84</v>
      </c>
      <c r="R1182" s="245">
        <v>1</v>
      </c>
      <c r="S1182" s="247">
        <v>15.8</v>
      </c>
      <c r="T1182" s="245">
        <v>6571</v>
      </c>
    </row>
    <row r="1183" spans="13:20" x14ac:dyDescent="0.25">
      <c r="M1183" s="245">
        <v>147</v>
      </c>
      <c r="N1183" s="246">
        <v>45267</v>
      </c>
      <c r="O1183" s="245" t="s">
        <v>85</v>
      </c>
      <c r="P1183" s="245" t="s">
        <v>92</v>
      </c>
      <c r="Q1183" s="245" t="s">
        <v>84</v>
      </c>
      <c r="R1183" s="245">
        <v>1</v>
      </c>
      <c r="S1183" s="247">
        <v>17</v>
      </c>
      <c r="T1183" s="245">
        <v>6769</v>
      </c>
    </row>
    <row r="1184" spans="13:20" x14ac:dyDescent="0.25">
      <c r="M1184" s="245">
        <v>148</v>
      </c>
      <c r="N1184" s="246">
        <v>45267</v>
      </c>
      <c r="O1184" s="245" t="s">
        <v>88</v>
      </c>
      <c r="P1184" s="245" t="s">
        <v>89</v>
      </c>
      <c r="Q1184" s="245" t="s">
        <v>84</v>
      </c>
      <c r="R1184" s="245">
        <v>1</v>
      </c>
      <c r="S1184" s="247">
        <v>12</v>
      </c>
      <c r="T1184" s="245">
        <v>5913</v>
      </c>
    </row>
    <row r="1185" spans="13:20" x14ac:dyDescent="0.25">
      <c r="M1185" s="245">
        <v>149</v>
      </c>
      <c r="N1185" s="246">
        <v>45267</v>
      </c>
      <c r="O1185" s="245" t="s">
        <v>88</v>
      </c>
      <c r="P1185" s="245" t="s">
        <v>89</v>
      </c>
      <c r="Q1185" s="245" t="s">
        <v>84</v>
      </c>
      <c r="R1185" s="245">
        <v>1</v>
      </c>
      <c r="S1185" s="247">
        <v>12.8</v>
      </c>
      <c r="T1185" s="245">
        <v>6778</v>
      </c>
    </row>
    <row r="1186" spans="13:20" x14ac:dyDescent="0.25">
      <c r="M1186" s="245">
        <v>150</v>
      </c>
      <c r="N1186" s="246">
        <v>45267</v>
      </c>
      <c r="O1186" s="245" t="s">
        <v>88</v>
      </c>
      <c r="P1186" s="245" t="s">
        <v>89</v>
      </c>
      <c r="Q1186" s="245" t="s">
        <v>84</v>
      </c>
      <c r="R1186" s="245">
        <v>1</v>
      </c>
      <c r="S1186" s="247">
        <v>11.6</v>
      </c>
      <c r="T1186" s="245">
        <v>6776</v>
      </c>
    </row>
    <row r="1187" spans="13:20" x14ac:dyDescent="0.25">
      <c r="M1187" s="245">
        <v>151</v>
      </c>
      <c r="N1187" s="246">
        <v>45267</v>
      </c>
      <c r="O1187" s="245" t="s">
        <v>88</v>
      </c>
      <c r="P1187" s="245" t="s">
        <v>89</v>
      </c>
      <c r="Q1187" s="245" t="s">
        <v>84</v>
      </c>
      <c r="R1187" s="245">
        <v>1</v>
      </c>
      <c r="S1187" s="247">
        <v>18</v>
      </c>
      <c r="T1187" s="245">
        <v>6717</v>
      </c>
    </row>
    <row r="1188" spans="13:20" x14ac:dyDescent="0.25">
      <c r="M1188" s="245">
        <v>152</v>
      </c>
      <c r="N1188" s="246">
        <v>45267</v>
      </c>
      <c r="O1188" s="245" t="s">
        <v>85</v>
      </c>
      <c r="P1188" s="245" t="s">
        <v>86</v>
      </c>
      <c r="Q1188" s="245" t="s">
        <v>84</v>
      </c>
      <c r="R1188" s="245">
        <v>1</v>
      </c>
      <c r="S1188" s="247">
        <v>17</v>
      </c>
      <c r="T1188" s="245">
        <v>6770</v>
      </c>
    </row>
    <row r="1189" spans="13:20" x14ac:dyDescent="0.25">
      <c r="M1189" s="245">
        <v>153</v>
      </c>
      <c r="N1189" s="246">
        <v>45267</v>
      </c>
      <c r="O1189" s="245" t="s">
        <v>88</v>
      </c>
      <c r="P1189" s="245" t="s">
        <v>99</v>
      </c>
      <c r="Q1189" s="245" t="s">
        <v>84</v>
      </c>
      <c r="R1189" s="245">
        <v>1</v>
      </c>
      <c r="S1189" s="247">
        <v>13</v>
      </c>
      <c r="T1189" s="245">
        <v>6781</v>
      </c>
    </row>
    <row r="1190" spans="13:20" x14ac:dyDescent="0.25">
      <c r="M1190" s="245">
        <v>154</v>
      </c>
      <c r="N1190" s="246">
        <v>45267</v>
      </c>
      <c r="O1190" s="245" t="s">
        <v>85</v>
      </c>
      <c r="P1190" s="245" t="s">
        <v>86</v>
      </c>
      <c r="Q1190" s="245" t="s">
        <v>84</v>
      </c>
      <c r="R1190" s="245">
        <v>1</v>
      </c>
      <c r="S1190" s="247">
        <v>16.899999999999999</v>
      </c>
      <c r="T1190" s="245">
        <v>6775</v>
      </c>
    </row>
    <row r="1191" spans="13:20" x14ac:dyDescent="0.25">
      <c r="M1191" s="245">
        <v>155</v>
      </c>
      <c r="N1191" s="246">
        <v>45267</v>
      </c>
      <c r="O1191" s="245" t="s">
        <v>88</v>
      </c>
      <c r="P1191" s="245" t="s">
        <v>99</v>
      </c>
      <c r="Q1191" s="245" t="s">
        <v>84</v>
      </c>
      <c r="R1191" s="245">
        <v>1</v>
      </c>
      <c r="S1191" s="247">
        <v>15.3</v>
      </c>
      <c r="T1191" s="245">
        <v>6777</v>
      </c>
    </row>
    <row r="1192" spans="13:20" x14ac:dyDescent="0.25">
      <c r="M1192" s="245">
        <v>156</v>
      </c>
      <c r="N1192" s="246">
        <v>45267</v>
      </c>
      <c r="O1192" s="245" t="s">
        <v>88</v>
      </c>
      <c r="P1192" s="245" t="s">
        <v>99</v>
      </c>
      <c r="Q1192" s="245" t="s">
        <v>84</v>
      </c>
      <c r="R1192" s="245">
        <v>1</v>
      </c>
      <c r="S1192" s="247">
        <v>14.2</v>
      </c>
      <c r="T1192" s="245">
        <v>6732</v>
      </c>
    </row>
    <row r="1193" spans="13:20" x14ac:dyDescent="0.25">
      <c r="M1193" s="245">
        <v>157</v>
      </c>
      <c r="N1193" s="246">
        <v>45267</v>
      </c>
      <c r="O1193" s="245" t="s">
        <v>88</v>
      </c>
      <c r="P1193" s="245" t="s">
        <v>99</v>
      </c>
      <c r="Q1193" s="245" t="s">
        <v>84</v>
      </c>
      <c r="R1193" s="245">
        <v>1</v>
      </c>
      <c r="S1193" s="247">
        <v>15.7</v>
      </c>
      <c r="T1193" s="245">
        <v>6765</v>
      </c>
    </row>
    <row r="1194" spans="13:20" x14ac:dyDescent="0.25">
      <c r="M1194" s="245">
        <v>158</v>
      </c>
      <c r="N1194" s="246">
        <v>45267</v>
      </c>
      <c r="O1194" s="245" t="s">
        <v>85</v>
      </c>
      <c r="P1194" s="245" t="s">
        <v>87</v>
      </c>
      <c r="Q1194" s="245" t="s">
        <v>84</v>
      </c>
      <c r="R1194" s="245">
        <v>1</v>
      </c>
      <c r="S1194" s="247">
        <v>16.5</v>
      </c>
      <c r="T1194" s="245">
        <v>6737</v>
      </c>
    </row>
    <row r="1195" spans="13:20" x14ac:dyDescent="0.25">
      <c r="M1195" s="245">
        <v>159</v>
      </c>
      <c r="N1195" s="246">
        <v>45267</v>
      </c>
      <c r="O1195" s="245" t="s">
        <v>85</v>
      </c>
      <c r="P1195" s="245" t="s">
        <v>90</v>
      </c>
      <c r="Q1195" s="245" t="s">
        <v>84</v>
      </c>
      <c r="R1195" s="245">
        <v>1</v>
      </c>
      <c r="S1195" s="247">
        <v>16.5</v>
      </c>
      <c r="T1195" s="245">
        <v>6768</v>
      </c>
    </row>
    <row r="1196" spans="13:20" x14ac:dyDescent="0.25">
      <c r="M1196" s="245">
        <v>160</v>
      </c>
      <c r="N1196" s="246">
        <v>45267</v>
      </c>
      <c r="O1196" s="245" t="s">
        <v>85</v>
      </c>
      <c r="P1196" s="245" t="s">
        <v>86</v>
      </c>
      <c r="Q1196" s="245" t="s">
        <v>84</v>
      </c>
      <c r="R1196" s="245">
        <v>1</v>
      </c>
      <c r="S1196" s="247">
        <v>14.9</v>
      </c>
      <c r="T1196" s="245">
        <v>6779</v>
      </c>
    </row>
    <row r="1197" spans="13:20" x14ac:dyDescent="0.25">
      <c r="M1197" s="245">
        <v>161</v>
      </c>
      <c r="N1197" s="246">
        <v>45267</v>
      </c>
      <c r="O1197" s="245" t="s">
        <v>85</v>
      </c>
      <c r="P1197" s="245" t="s">
        <v>90</v>
      </c>
      <c r="Q1197" s="245" t="s">
        <v>84</v>
      </c>
      <c r="R1197" s="245">
        <v>1</v>
      </c>
      <c r="S1197" s="247">
        <v>15</v>
      </c>
      <c r="T1197" s="245">
        <v>6774</v>
      </c>
    </row>
    <row r="1198" spans="13:20" x14ac:dyDescent="0.25">
      <c r="M1198" s="245">
        <v>162</v>
      </c>
      <c r="N1198" s="246">
        <v>45267</v>
      </c>
      <c r="O1198" s="245" t="s">
        <v>85</v>
      </c>
      <c r="P1198" s="245" t="s">
        <v>87</v>
      </c>
      <c r="Q1198" s="245" t="s">
        <v>84</v>
      </c>
      <c r="R1198" s="245">
        <v>1</v>
      </c>
      <c r="S1198" s="247">
        <v>12.5</v>
      </c>
      <c r="T1198" s="245">
        <v>6782</v>
      </c>
    </row>
    <row r="1199" spans="13:20" x14ac:dyDescent="0.25">
      <c r="M1199" s="245">
        <v>163</v>
      </c>
      <c r="N1199" s="246">
        <v>45267</v>
      </c>
      <c r="O1199" s="245" t="s">
        <v>85</v>
      </c>
      <c r="P1199" s="245" t="s">
        <v>90</v>
      </c>
      <c r="Q1199" s="245" t="s">
        <v>84</v>
      </c>
      <c r="R1199" s="245">
        <v>1</v>
      </c>
      <c r="S1199" s="247">
        <v>15.6</v>
      </c>
      <c r="T1199" s="245">
        <v>6783</v>
      </c>
    </row>
    <row r="1200" spans="13:20" x14ac:dyDescent="0.25">
      <c r="M1200" s="245">
        <v>164</v>
      </c>
      <c r="N1200" s="246">
        <v>45268</v>
      </c>
      <c r="O1200" s="245" t="s">
        <v>88</v>
      </c>
      <c r="P1200" s="245" t="s">
        <v>98</v>
      </c>
      <c r="Q1200" s="245" t="s">
        <v>84</v>
      </c>
      <c r="R1200" s="245">
        <v>1</v>
      </c>
      <c r="S1200" s="247">
        <v>13.4</v>
      </c>
      <c r="T1200" s="245">
        <v>5802</v>
      </c>
    </row>
    <row r="1201" spans="13:20" x14ac:dyDescent="0.25">
      <c r="M1201" s="245">
        <v>165</v>
      </c>
      <c r="N1201" s="246">
        <v>45268</v>
      </c>
      <c r="O1201" s="245" t="s">
        <v>88</v>
      </c>
      <c r="P1201" s="245" t="s">
        <v>98</v>
      </c>
      <c r="Q1201" s="245" t="s">
        <v>84</v>
      </c>
      <c r="R1201" s="245">
        <v>1</v>
      </c>
      <c r="S1201" s="247">
        <v>16.8</v>
      </c>
      <c r="T1201" s="245">
        <v>6784</v>
      </c>
    </row>
    <row r="1202" spans="13:20" x14ac:dyDescent="0.25">
      <c r="M1202" s="245">
        <v>166</v>
      </c>
      <c r="N1202" s="246">
        <v>45268</v>
      </c>
      <c r="O1202" s="245" t="s">
        <v>85</v>
      </c>
      <c r="P1202" s="245" t="s">
        <v>92</v>
      </c>
      <c r="Q1202" s="245" t="s">
        <v>84</v>
      </c>
      <c r="R1202" s="245">
        <v>1</v>
      </c>
      <c r="S1202" s="247">
        <v>12.1</v>
      </c>
      <c r="T1202" s="245">
        <v>6802</v>
      </c>
    </row>
    <row r="1203" spans="13:20" x14ac:dyDescent="0.25">
      <c r="M1203" s="245">
        <v>167</v>
      </c>
      <c r="N1203" s="246">
        <v>45268</v>
      </c>
      <c r="O1203" s="245" t="s">
        <v>85</v>
      </c>
      <c r="P1203" s="245" t="s">
        <v>92</v>
      </c>
      <c r="Q1203" s="245" t="s">
        <v>84</v>
      </c>
      <c r="R1203" s="245">
        <v>1</v>
      </c>
      <c r="S1203" s="247">
        <v>16</v>
      </c>
      <c r="T1203" s="245">
        <v>6760</v>
      </c>
    </row>
    <row r="1204" spans="13:20" x14ac:dyDescent="0.25">
      <c r="M1204" s="245">
        <v>168</v>
      </c>
      <c r="N1204" s="246">
        <v>45268</v>
      </c>
      <c r="O1204" s="245" t="s">
        <v>85</v>
      </c>
      <c r="P1204" s="245" t="s">
        <v>92</v>
      </c>
      <c r="Q1204" s="245" t="s">
        <v>84</v>
      </c>
      <c r="R1204" s="245">
        <v>1</v>
      </c>
      <c r="S1204" s="247">
        <v>14.7</v>
      </c>
      <c r="T1204" s="245">
        <v>6772</v>
      </c>
    </row>
    <row r="1205" spans="13:20" x14ac:dyDescent="0.25">
      <c r="M1205" s="245">
        <v>169</v>
      </c>
      <c r="N1205" s="246">
        <v>45268</v>
      </c>
      <c r="O1205" s="245" t="s">
        <v>88</v>
      </c>
      <c r="P1205" s="245" t="s">
        <v>104</v>
      </c>
      <c r="Q1205" s="245" t="s">
        <v>84</v>
      </c>
      <c r="R1205" s="245">
        <v>1</v>
      </c>
      <c r="S1205" s="247">
        <v>15.3</v>
      </c>
      <c r="T1205" s="245">
        <v>6743</v>
      </c>
    </row>
    <row r="1206" spans="13:20" x14ac:dyDescent="0.25">
      <c r="M1206" s="245">
        <v>170</v>
      </c>
      <c r="N1206" s="246">
        <v>45268</v>
      </c>
      <c r="O1206" s="245" t="s">
        <v>88</v>
      </c>
      <c r="P1206" s="245" t="s">
        <v>106</v>
      </c>
      <c r="Q1206" s="245" t="s">
        <v>84</v>
      </c>
      <c r="R1206" s="245">
        <v>1</v>
      </c>
      <c r="S1206" s="247">
        <v>10.3</v>
      </c>
      <c r="T1206" s="245">
        <v>6803</v>
      </c>
    </row>
    <row r="1207" spans="13:20" x14ac:dyDescent="0.25">
      <c r="M1207" s="245">
        <v>171</v>
      </c>
      <c r="N1207" s="246">
        <v>45268</v>
      </c>
      <c r="O1207" s="245" t="s">
        <v>88</v>
      </c>
      <c r="P1207" s="245" t="s">
        <v>106</v>
      </c>
      <c r="Q1207" s="245" t="s">
        <v>84</v>
      </c>
      <c r="R1207" s="245">
        <v>1</v>
      </c>
      <c r="S1207" s="247">
        <v>19.5</v>
      </c>
      <c r="T1207" s="245">
        <v>6748</v>
      </c>
    </row>
    <row r="1208" spans="13:20" x14ac:dyDescent="0.25">
      <c r="M1208" s="245">
        <v>172</v>
      </c>
      <c r="N1208" s="246">
        <v>45268</v>
      </c>
      <c r="O1208" s="245" t="s">
        <v>88</v>
      </c>
      <c r="P1208" s="245" t="s">
        <v>106</v>
      </c>
      <c r="Q1208" s="245" t="s">
        <v>84</v>
      </c>
      <c r="R1208" s="245">
        <v>1</v>
      </c>
      <c r="S1208" s="247">
        <v>16.5</v>
      </c>
      <c r="T1208" s="245">
        <v>6790</v>
      </c>
    </row>
    <row r="1209" spans="13:20" x14ac:dyDescent="0.25">
      <c r="M1209" s="245">
        <v>173</v>
      </c>
      <c r="N1209" s="246">
        <v>45268</v>
      </c>
      <c r="O1209" s="245" t="s">
        <v>85</v>
      </c>
      <c r="P1209" s="245" t="s">
        <v>97</v>
      </c>
      <c r="Q1209" s="245" t="s">
        <v>84</v>
      </c>
      <c r="R1209" s="245">
        <v>1</v>
      </c>
      <c r="S1209" s="247">
        <v>16.2</v>
      </c>
      <c r="T1209" s="245">
        <v>6741</v>
      </c>
    </row>
    <row r="1210" spans="13:20" x14ac:dyDescent="0.25">
      <c r="M1210" s="245">
        <v>174</v>
      </c>
      <c r="N1210" s="246">
        <v>45268</v>
      </c>
      <c r="O1210" s="245" t="s">
        <v>85</v>
      </c>
      <c r="P1210" s="245" t="s">
        <v>97</v>
      </c>
      <c r="Q1210" s="245" t="s">
        <v>84</v>
      </c>
      <c r="R1210" s="245">
        <v>1</v>
      </c>
      <c r="S1210" s="247">
        <v>14.5</v>
      </c>
      <c r="T1210" s="245">
        <v>6789</v>
      </c>
    </row>
    <row r="1211" spans="13:20" x14ac:dyDescent="0.25">
      <c r="M1211" s="245">
        <v>175</v>
      </c>
      <c r="N1211" s="246">
        <v>45268</v>
      </c>
      <c r="O1211" s="245" t="s">
        <v>85</v>
      </c>
      <c r="P1211" s="245" t="s">
        <v>97</v>
      </c>
      <c r="Q1211" s="245" t="s">
        <v>84</v>
      </c>
      <c r="R1211" s="245">
        <v>1</v>
      </c>
      <c r="S1211" s="247">
        <v>14.9</v>
      </c>
      <c r="T1211" s="245">
        <v>6793</v>
      </c>
    </row>
    <row r="1212" spans="13:20" x14ac:dyDescent="0.25">
      <c r="M1212" s="245">
        <v>176</v>
      </c>
      <c r="N1212" s="246">
        <v>45268</v>
      </c>
      <c r="O1212" s="245" t="s">
        <v>85</v>
      </c>
      <c r="P1212" s="245" t="s">
        <v>97</v>
      </c>
      <c r="Q1212" s="245" t="s">
        <v>84</v>
      </c>
      <c r="R1212" s="245">
        <v>1</v>
      </c>
      <c r="S1212" s="247">
        <v>13.5</v>
      </c>
      <c r="T1212" s="245">
        <v>6797</v>
      </c>
    </row>
    <row r="1213" spans="13:20" x14ac:dyDescent="0.25">
      <c r="M1213" s="245">
        <v>177</v>
      </c>
      <c r="N1213" s="246">
        <v>45268</v>
      </c>
      <c r="O1213" s="245" t="s">
        <v>88</v>
      </c>
      <c r="P1213" s="245" t="s">
        <v>101</v>
      </c>
      <c r="Q1213" s="245" t="s">
        <v>84</v>
      </c>
      <c r="R1213" s="245">
        <v>1</v>
      </c>
      <c r="S1213" s="247">
        <v>18.5</v>
      </c>
      <c r="T1213" s="245">
        <v>6799</v>
      </c>
    </row>
    <row r="1214" spans="13:20" x14ac:dyDescent="0.25">
      <c r="M1214" s="245">
        <v>178</v>
      </c>
      <c r="N1214" s="246">
        <v>45268</v>
      </c>
      <c r="O1214" s="245" t="s">
        <v>88</v>
      </c>
      <c r="P1214" s="245" t="s">
        <v>185</v>
      </c>
      <c r="Q1214" s="245" t="s">
        <v>84</v>
      </c>
      <c r="R1214" s="245">
        <v>1</v>
      </c>
      <c r="S1214" s="247">
        <v>16.899999999999999</v>
      </c>
      <c r="T1214" s="245">
        <v>6785</v>
      </c>
    </row>
    <row r="1215" spans="13:20" x14ac:dyDescent="0.25">
      <c r="M1215" s="245">
        <v>179</v>
      </c>
      <c r="N1215" s="246">
        <v>45268</v>
      </c>
      <c r="O1215" s="245" t="s">
        <v>88</v>
      </c>
      <c r="P1215" s="245" t="s">
        <v>185</v>
      </c>
      <c r="Q1215" s="245" t="s">
        <v>84</v>
      </c>
      <c r="R1215" s="245">
        <v>1</v>
      </c>
      <c r="S1215" s="247">
        <v>14.7</v>
      </c>
      <c r="T1215" s="245">
        <v>6763</v>
      </c>
    </row>
    <row r="1216" spans="13:20" x14ac:dyDescent="0.25">
      <c r="M1216" s="245">
        <v>180</v>
      </c>
      <c r="N1216" s="246">
        <v>45268</v>
      </c>
      <c r="O1216" s="245" t="s">
        <v>88</v>
      </c>
      <c r="P1216" s="245" t="s">
        <v>185</v>
      </c>
      <c r="Q1216" s="245" t="s">
        <v>84</v>
      </c>
      <c r="R1216" s="245">
        <v>1</v>
      </c>
      <c r="S1216" s="247">
        <v>15.2</v>
      </c>
      <c r="T1216" s="245">
        <v>6792</v>
      </c>
    </row>
    <row r="1217" spans="13:20" x14ac:dyDescent="0.25">
      <c r="M1217" s="245">
        <v>181</v>
      </c>
      <c r="N1217" s="246">
        <v>45268</v>
      </c>
      <c r="O1217" s="245" t="s">
        <v>85</v>
      </c>
      <c r="P1217" s="245" t="s">
        <v>143</v>
      </c>
      <c r="Q1217" s="245" t="s">
        <v>84</v>
      </c>
      <c r="R1217" s="245">
        <v>1</v>
      </c>
      <c r="S1217" s="247">
        <v>19</v>
      </c>
      <c r="T1217" s="245">
        <v>6766</v>
      </c>
    </row>
    <row r="1218" spans="13:20" x14ac:dyDescent="0.25">
      <c r="M1218" s="245">
        <v>182</v>
      </c>
      <c r="N1218" s="246">
        <v>45268</v>
      </c>
      <c r="O1218" s="245" t="s">
        <v>88</v>
      </c>
      <c r="P1218" s="245" t="s">
        <v>99</v>
      </c>
      <c r="Q1218" s="245" t="s">
        <v>84</v>
      </c>
      <c r="R1218" s="245">
        <v>1</v>
      </c>
      <c r="S1218" s="247">
        <v>16.3</v>
      </c>
      <c r="T1218" s="245">
        <v>6791</v>
      </c>
    </row>
    <row r="1219" spans="13:20" x14ac:dyDescent="0.25">
      <c r="M1219" s="245">
        <v>183</v>
      </c>
      <c r="N1219" s="246">
        <v>45268</v>
      </c>
      <c r="O1219" s="245" t="s">
        <v>85</v>
      </c>
      <c r="P1219" s="245" t="s">
        <v>86</v>
      </c>
      <c r="Q1219" s="245" t="s">
        <v>84</v>
      </c>
      <c r="R1219" s="245">
        <v>1</v>
      </c>
      <c r="S1219" s="247">
        <v>14.6</v>
      </c>
      <c r="T1219" s="245">
        <v>6773</v>
      </c>
    </row>
    <row r="1220" spans="13:20" x14ac:dyDescent="0.25">
      <c r="M1220" s="245">
        <v>184</v>
      </c>
      <c r="N1220" s="246">
        <v>45268</v>
      </c>
      <c r="O1220" s="245" t="s">
        <v>85</v>
      </c>
      <c r="P1220" s="245" t="s">
        <v>86</v>
      </c>
      <c r="Q1220" s="245" t="s">
        <v>84</v>
      </c>
      <c r="R1220" s="245">
        <v>1</v>
      </c>
      <c r="S1220" s="247">
        <v>16</v>
      </c>
      <c r="T1220" s="245">
        <v>6731</v>
      </c>
    </row>
    <row r="1221" spans="13:20" x14ac:dyDescent="0.25">
      <c r="M1221" s="245">
        <v>185</v>
      </c>
      <c r="N1221" s="246">
        <v>45268</v>
      </c>
      <c r="O1221" s="245" t="s">
        <v>85</v>
      </c>
      <c r="P1221" s="245" t="s">
        <v>86</v>
      </c>
      <c r="Q1221" s="245" t="s">
        <v>84</v>
      </c>
      <c r="R1221" s="245">
        <v>1</v>
      </c>
      <c r="S1221" s="247">
        <v>13.9</v>
      </c>
      <c r="T1221" s="245">
        <v>6787</v>
      </c>
    </row>
    <row r="1222" spans="13:20" x14ac:dyDescent="0.25">
      <c r="M1222" s="245">
        <v>186</v>
      </c>
      <c r="N1222" s="246">
        <v>45268</v>
      </c>
      <c r="O1222" s="245" t="s">
        <v>85</v>
      </c>
      <c r="P1222" s="245" t="s">
        <v>96</v>
      </c>
      <c r="Q1222" s="245" t="s">
        <v>84</v>
      </c>
      <c r="R1222" s="245">
        <v>1</v>
      </c>
      <c r="S1222" s="247">
        <v>13</v>
      </c>
      <c r="T1222" s="245">
        <v>6677</v>
      </c>
    </row>
    <row r="1223" spans="13:20" x14ac:dyDescent="0.25">
      <c r="M1223" s="245">
        <v>187</v>
      </c>
      <c r="N1223" s="246">
        <v>45268</v>
      </c>
      <c r="O1223" s="245" t="s">
        <v>88</v>
      </c>
      <c r="P1223" s="245" t="s">
        <v>104</v>
      </c>
      <c r="Q1223" s="245" t="s">
        <v>84</v>
      </c>
      <c r="R1223" s="245">
        <v>1</v>
      </c>
      <c r="S1223" s="247">
        <v>13.6</v>
      </c>
      <c r="T1223" s="245">
        <v>6757</v>
      </c>
    </row>
    <row r="1224" spans="13:20" x14ac:dyDescent="0.25">
      <c r="M1224" s="245">
        <v>188</v>
      </c>
      <c r="N1224" s="246">
        <v>45268</v>
      </c>
      <c r="O1224" s="245" t="s">
        <v>88</v>
      </c>
      <c r="P1224" s="245" t="s">
        <v>99</v>
      </c>
      <c r="Q1224" s="245" t="s">
        <v>84</v>
      </c>
      <c r="R1224" s="245">
        <v>1</v>
      </c>
      <c r="S1224" s="247">
        <v>14.9</v>
      </c>
      <c r="T1224" s="245">
        <v>6759</v>
      </c>
    </row>
    <row r="1225" spans="13:20" x14ac:dyDescent="0.25">
      <c r="M1225" s="245">
        <v>189</v>
      </c>
      <c r="N1225" s="246">
        <v>45268</v>
      </c>
      <c r="O1225" s="245" t="s">
        <v>85</v>
      </c>
      <c r="P1225" s="245" t="s">
        <v>92</v>
      </c>
      <c r="Q1225" s="245" t="s">
        <v>84</v>
      </c>
      <c r="R1225" s="245">
        <v>1</v>
      </c>
      <c r="S1225" s="247">
        <v>15.3</v>
      </c>
      <c r="T1225" s="245">
        <v>6868</v>
      </c>
    </row>
    <row r="1226" spans="13:20" x14ac:dyDescent="0.25">
      <c r="M1226" s="245">
        <v>190</v>
      </c>
      <c r="N1226" s="246">
        <v>45268</v>
      </c>
      <c r="O1226" s="245" t="s">
        <v>88</v>
      </c>
      <c r="P1226" s="245" t="s">
        <v>91</v>
      </c>
      <c r="Q1226" s="245" t="s">
        <v>84</v>
      </c>
      <c r="R1226" s="245">
        <v>1</v>
      </c>
      <c r="S1226" s="247">
        <v>12.6</v>
      </c>
      <c r="T1226" s="245">
        <v>6703</v>
      </c>
    </row>
    <row r="1227" spans="13:20" x14ac:dyDescent="0.25">
      <c r="M1227" s="245">
        <v>191</v>
      </c>
      <c r="N1227" s="246">
        <v>45268</v>
      </c>
      <c r="O1227" s="245" t="s">
        <v>88</v>
      </c>
      <c r="P1227" s="245" t="s">
        <v>99</v>
      </c>
      <c r="Q1227" s="245" t="s">
        <v>84</v>
      </c>
      <c r="R1227" s="245">
        <v>1</v>
      </c>
      <c r="S1227" s="247">
        <v>15.5</v>
      </c>
      <c r="T1227" s="245">
        <v>6795</v>
      </c>
    </row>
    <row r="1228" spans="13:20" x14ac:dyDescent="0.25">
      <c r="M1228" s="245">
        <v>192</v>
      </c>
      <c r="N1228" s="246">
        <v>45268</v>
      </c>
      <c r="O1228" s="245" t="s">
        <v>88</v>
      </c>
      <c r="P1228" s="245" t="s">
        <v>91</v>
      </c>
      <c r="Q1228" s="245" t="s">
        <v>84</v>
      </c>
      <c r="R1228" s="245">
        <v>1</v>
      </c>
      <c r="S1228" s="247">
        <v>11.3</v>
      </c>
      <c r="T1228" s="245">
        <v>6801</v>
      </c>
    </row>
    <row r="1229" spans="13:20" x14ac:dyDescent="0.25">
      <c r="M1229" s="245">
        <v>193</v>
      </c>
      <c r="N1229" s="246">
        <v>45269</v>
      </c>
      <c r="O1229" s="245" t="s">
        <v>85</v>
      </c>
      <c r="P1229" s="245" t="s">
        <v>87</v>
      </c>
      <c r="Q1229" s="245" t="s">
        <v>84</v>
      </c>
      <c r="R1229" s="245">
        <v>1</v>
      </c>
      <c r="S1229" s="247">
        <v>18.899999999999999</v>
      </c>
      <c r="T1229" s="245">
        <v>6761</v>
      </c>
    </row>
    <row r="1230" spans="13:20" x14ac:dyDescent="0.25">
      <c r="M1230" s="245">
        <v>194</v>
      </c>
      <c r="N1230" s="246">
        <v>45269</v>
      </c>
      <c r="O1230" s="245" t="s">
        <v>85</v>
      </c>
      <c r="P1230" s="245" t="s">
        <v>143</v>
      </c>
      <c r="Q1230" s="245" t="s">
        <v>84</v>
      </c>
      <c r="R1230" s="245">
        <v>1</v>
      </c>
      <c r="S1230" s="247">
        <v>10</v>
      </c>
      <c r="T1230" s="245">
        <v>6813</v>
      </c>
    </row>
    <row r="1231" spans="13:20" x14ac:dyDescent="0.25">
      <c r="M1231" s="245">
        <v>195</v>
      </c>
      <c r="N1231" s="246">
        <v>45269</v>
      </c>
      <c r="O1231" s="245" t="s">
        <v>88</v>
      </c>
      <c r="P1231" s="245" t="s">
        <v>185</v>
      </c>
      <c r="Q1231" s="245" t="s">
        <v>84</v>
      </c>
      <c r="R1231" s="245">
        <v>1</v>
      </c>
      <c r="S1231" s="247">
        <v>16</v>
      </c>
      <c r="T1231" s="245">
        <v>6819</v>
      </c>
    </row>
    <row r="1232" spans="13:20" x14ac:dyDescent="0.25">
      <c r="M1232" s="245">
        <v>196</v>
      </c>
      <c r="N1232" s="246">
        <v>45269</v>
      </c>
      <c r="O1232" s="245" t="s">
        <v>85</v>
      </c>
      <c r="P1232" s="245" t="s">
        <v>97</v>
      </c>
      <c r="Q1232" s="245" t="s">
        <v>84</v>
      </c>
      <c r="R1232" s="245">
        <v>1</v>
      </c>
      <c r="S1232" s="247">
        <v>16</v>
      </c>
      <c r="T1232" s="245">
        <v>6823</v>
      </c>
    </row>
    <row r="1233" spans="13:20" x14ac:dyDescent="0.25">
      <c r="M1233" s="245">
        <v>197</v>
      </c>
      <c r="N1233" s="246">
        <v>45269</v>
      </c>
      <c r="O1233" s="245" t="s">
        <v>88</v>
      </c>
      <c r="P1233" s="245" t="s">
        <v>98</v>
      </c>
      <c r="Q1233" s="245" t="s">
        <v>84</v>
      </c>
      <c r="R1233" s="245">
        <v>1</v>
      </c>
      <c r="S1233" s="247">
        <v>16</v>
      </c>
      <c r="T1233" s="245">
        <v>6706</v>
      </c>
    </row>
    <row r="1234" spans="13:20" x14ac:dyDescent="0.25">
      <c r="M1234" s="245">
        <v>198</v>
      </c>
      <c r="N1234" s="246">
        <v>45269</v>
      </c>
      <c r="O1234" s="245" t="s">
        <v>88</v>
      </c>
      <c r="P1234" s="245" t="s">
        <v>89</v>
      </c>
      <c r="Q1234" s="245" t="s">
        <v>84</v>
      </c>
      <c r="R1234" s="245">
        <v>1</v>
      </c>
      <c r="S1234" s="247">
        <v>16</v>
      </c>
      <c r="T1234" s="245">
        <v>5536</v>
      </c>
    </row>
    <row r="1235" spans="13:20" x14ac:dyDescent="0.25">
      <c r="M1235" s="245">
        <v>199</v>
      </c>
      <c r="N1235" s="246">
        <v>45269</v>
      </c>
      <c r="O1235" s="245" t="s">
        <v>88</v>
      </c>
      <c r="P1235" s="245" t="s">
        <v>93</v>
      </c>
      <c r="Q1235" s="245" t="s">
        <v>84</v>
      </c>
      <c r="R1235" s="245">
        <v>1</v>
      </c>
      <c r="S1235" s="247">
        <v>16</v>
      </c>
      <c r="T1235" s="245">
        <v>6837</v>
      </c>
    </row>
    <row r="1236" spans="13:20" x14ac:dyDescent="0.25">
      <c r="M1236" s="245">
        <v>200</v>
      </c>
      <c r="N1236" s="246">
        <v>45269</v>
      </c>
      <c r="O1236" s="245" t="s">
        <v>85</v>
      </c>
      <c r="P1236" s="245" t="s">
        <v>86</v>
      </c>
      <c r="Q1236" s="245" t="s">
        <v>84</v>
      </c>
      <c r="R1236" s="245">
        <v>1</v>
      </c>
      <c r="S1236" s="247">
        <v>16</v>
      </c>
      <c r="T1236" s="245">
        <v>6816</v>
      </c>
    </row>
    <row r="1237" spans="13:20" x14ac:dyDescent="0.25">
      <c r="M1237" s="245">
        <v>201</v>
      </c>
      <c r="N1237" s="246">
        <v>45269</v>
      </c>
      <c r="O1237" s="245" t="s">
        <v>85</v>
      </c>
      <c r="P1237" s="245" t="s">
        <v>97</v>
      </c>
      <c r="Q1237" s="245" t="s">
        <v>84</v>
      </c>
      <c r="R1237" s="245">
        <v>1</v>
      </c>
      <c r="S1237" s="247">
        <v>18.899999999999999</v>
      </c>
      <c r="T1237" s="245">
        <v>6810</v>
      </c>
    </row>
    <row r="1238" spans="13:20" x14ac:dyDescent="0.25">
      <c r="M1238" s="245">
        <v>202</v>
      </c>
      <c r="N1238" s="246">
        <v>45269</v>
      </c>
      <c r="O1238" s="245" t="s">
        <v>88</v>
      </c>
      <c r="P1238" s="245" t="s">
        <v>93</v>
      </c>
      <c r="Q1238" s="245" t="s">
        <v>84</v>
      </c>
      <c r="R1238" s="245">
        <v>1</v>
      </c>
      <c r="S1238" s="247">
        <v>16</v>
      </c>
      <c r="T1238" s="245">
        <v>6738</v>
      </c>
    </row>
    <row r="1239" spans="13:20" x14ac:dyDescent="0.25">
      <c r="M1239" s="245">
        <v>203</v>
      </c>
      <c r="N1239" s="246">
        <v>45269</v>
      </c>
      <c r="O1239" s="245" t="s">
        <v>85</v>
      </c>
      <c r="P1239" s="245" t="s">
        <v>96</v>
      </c>
      <c r="Q1239" s="245" t="s">
        <v>84</v>
      </c>
      <c r="R1239" s="245">
        <v>1</v>
      </c>
      <c r="S1239" s="247">
        <v>16</v>
      </c>
      <c r="T1239" s="245">
        <v>6804</v>
      </c>
    </row>
    <row r="1240" spans="13:20" x14ac:dyDescent="0.25">
      <c r="M1240" s="245">
        <v>204</v>
      </c>
      <c r="N1240" s="246">
        <v>45269</v>
      </c>
      <c r="O1240" s="245" t="s">
        <v>85</v>
      </c>
      <c r="P1240" s="245" t="s">
        <v>96</v>
      </c>
      <c r="Q1240" s="245" t="s">
        <v>84</v>
      </c>
      <c r="R1240" s="245">
        <v>1</v>
      </c>
      <c r="S1240" s="247">
        <v>15.9</v>
      </c>
      <c r="T1240" s="245">
        <v>6581</v>
      </c>
    </row>
    <row r="1241" spans="13:20" x14ac:dyDescent="0.25">
      <c r="M1241" s="245">
        <v>205</v>
      </c>
      <c r="N1241" s="246">
        <v>45269</v>
      </c>
      <c r="O1241" s="245" t="s">
        <v>88</v>
      </c>
      <c r="P1241" s="245" t="s">
        <v>91</v>
      </c>
      <c r="Q1241" s="245" t="s">
        <v>84</v>
      </c>
      <c r="R1241" s="245">
        <v>1</v>
      </c>
      <c r="S1241" s="247">
        <v>16</v>
      </c>
      <c r="T1241" s="245">
        <v>6751</v>
      </c>
    </row>
    <row r="1242" spans="13:20" x14ac:dyDescent="0.25">
      <c r="M1242" s="245">
        <v>206</v>
      </c>
      <c r="N1242" s="246">
        <v>45269</v>
      </c>
      <c r="O1242" s="245" t="s">
        <v>85</v>
      </c>
      <c r="P1242" s="245" t="s">
        <v>92</v>
      </c>
      <c r="Q1242" s="245" t="s">
        <v>84</v>
      </c>
      <c r="R1242" s="245">
        <v>1</v>
      </c>
      <c r="S1242" s="247">
        <v>16</v>
      </c>
      <c r="T1242" s="245">
        <v>6834</v>
      </c>
    </row>
    <row r="1243" spans="13:20" x14ac:dyDescent="0.25">
      <c r="M1243" s="245">
        <v>207</v>
      </c>
      <c r="N1243" s="246">
        <v>45269</v>
      </c>
      <c r="O1243" s="245" t="s">
        <v>85</v>
      </c>
      <c r="P1243" s="245" t="s">
        <v>96</v>
      </c>
      <c r="Q1243" s="245" t="s">
        <v>84</v>
      </c>
      <c r="R1243" s="245">
        <v>1</v>
      </c>
      <c r="S1243" s="247">
        <v>15.4</v>
      </c>
      <c r="T1243" s="245">
        <v>6715</v>
      </c>
    </row>
    <row r="1244" spans="13:20" x14ac:dyDescent="0.25">
      <c r="M1244" s="245">
        <v>208</v>
      </c>
      <c r="N1244" s="246">
        <v>45269</v>
      </c>
      <c r="O1244" s="245" t="s">
        <v>85</v>
      </c>
      <c r="P1244" s="245" t="s">
        <v>92</v>
      </c>
      <c r="Q1244" s="245" t="s">
        <v>84</v>
      </c>
      <c r="R1244" s="245">
        <v>1</v>
      </c>
      <c r="S1244" s="247">
        <v>15.2</v>
      </c>
      <c r="T1244" s="245">
        <v>6709</v>
      </c>
    </row>
    <row r="1245" spans="13:20" x14ac:dyDescent="0.25">
      <c r="M1245" s="245">
        <v>209</v>
      </c>
      <c r="N1245" s="246">
        <v>45269</v>
      </c>
      <c r="O1245" s="245" t="s">
        <v>85</v>
      </c>
      <c r="P1245" s="245" t="s">
        <v>92</v>
      </c>
      <c r="Q1245" s="245" t="s">
        <v>84</v>
      </c>
      <c r="R1245" s="245">
        <v>1</v>
      </c>
      <c r="S1245" s="247">
        <v>17.100000000000001</v>
      </c>
      <c r="T1245" s="245">
        <v>6588</v>
      </c>
    </row>
    <row r="1246" spans="13:20" x14ac:dyDescent="0.25">
      <c r="M1246" s="245">
        <v>210</v>
      </c>
      <c r="N1246" s="246">
        <v>45269</v>
      </c>
      <c r="O1246" s="245" t="s">
        <v>85</v>
      </c>
      <c r="P1246" s="245" t="s">
        <v>92</v>
      </c>
      <c r="Q1246" s="245" t="s">
        <v>84</v>
      </c>
      <c r="R1246" s="245">
        <v>1</v>
      </c>
      <c r="S1246" s="247">
        <v>15</v>
      </c>
      <c r="T1246" s="245">
        <v>6651</v>
      </c>
    </row>
    <row r="1247" spans="13:20" x14ac:dyDescent="0.25">
      <c r="M1247" s="245">
        <v>211</v>
      </c>
      <c r="N1247" s="246">
        <v>45269</v>
      </c>
      <c r="O1247" s="245" t="s">
        <v>85</v>
      </c>
      <c r="P1247" s="245" t="s">
        <v>92</v>
      </c>
      <c r="Q1247" s="245" t="s">
        <v>84</v>
      </c>
      <c r="R1247" s="245">
        <v>1</v>
      </c>
      <c r="S1247" s="247">
        <v>13.6</v>
      </c>
      <c r="T1247" s="245">
        <v>6622</v>
      </c>
    </row>
    <row r="1248" spans="13:20" x14ac:dyDescent="0.25">
      <c r="M1248" s="245">
        <v>212</v>
      </c>
      <c r="N1248" s="246">
        <v>45271</v>
      </c>
      <c r="O1248" s="245" t="s">
        <v>85</v>
      </c>
      <c r="P1248" s="245" t="s">
        <v>92</v>
      </c>
      <c r="Q1248" s="245" t="s">
        <v>84</v>
      </c>
      <c r="R1248" s="245">
        <v>1</v>
      </c>
      <c r="S1248" s="247">
        <v>16</v>
      </c>
      <c r="T1248" s="245">
        <v>6814</v>
      </c>
    </row>
    <row r="1249" spans="13:20" x14ac:dyDescent="0.25">
      <c r="M1249" s="245">
        <v>213</v>
      </c>
      <c r="N1249" s="246">
        <v>45271</v>
      </c>
      <c r="O1249" s="245" t="s">
        <v>85</v>
      </c>
      <c r="P1249" s="245" t="s">
        <v>92</v>
      </c>
      <c r="Q1249" s="245" t="s">
        <v>84</v>
      </c>
      <c r="R1249" s="245">
        <v>1</v>
      </c>
      <c r="S1249" s="247">
        <v>14.1</v>
      </c>
      <c r="T1249" s="245">
        <v>6940</v>
      </c>
    </row>
    <row r="1250" spans="13:20" x14ac:dyDescent="0.25">
      <c r="M1250" s="245">
        <v>214</v>
      </c>
      <c r="N1250" s="246">
        <v>45271</v>
      </c>
      <c r="O1250" s="245" t="s">
        <v>85</v>
      </c>
      <c r="P1250" s="245" t="s">
        <v>86</v>
      </c>
      <c r="Q1250" s="245" t="s">
        <v>84</v>
      </c>
      <c r="R1250" s="245">
        <v>1</v>
      </c>
      <c r="S1250" s="247">
        <v>15.9</v>
      </c>
      <c r="T1250" s="245">
        <v>6723</v>
      </c>
    </row>
    <row r="1251" spans="13:20" x14ac:dyDescent="0.25">
      <c r="M1251" s="245">
        <v>215</v>
      </c>
      <c r="N1251" s="246">
        <v>45271</v>
      </c>
      <c r="O1251" s="245" t="s">
        <v>85</v>
      </c>
      <c r="P1251" s="245" t="s">
        <v>86</v>
      </c>
      <c r="Q1251" s="245" t="s">
        <v>84</v>
      </c>
      <c r="R1251" s="245">
        <v>1</v>
      </c>
      <c r="S1251" s="247">
        <v>15.3</v>
      </c>
      <c r="T1251" s="245">
        <v>6628</v>
      </c>
    </row>
    <row r="1252" spans="13:20" x14ac:dyDescent="0.25">
      <c r="M1252" s="245">
        <v>216</v>
      </c>
      <c r="N1252" s="246">
        <v>45271</v>
      </c>
      <c r="O1252" s="245" t="s">
        <v>88</v>
      </c>
      <c r="P1252" s="245" t="s">
        <v>185</v>
      </c>
      <c r="Q1252" s="245" t="s">
        <v>84</v>
      </c>
      <c r="R1252" s="245">
        <v>1</v>
      </c>
      <c r="S1252" s="247">
        <v>9.1</v>
      </c>
      <c r="T1252" s="245">
        <v>6579</v>
      </c>
    </row>
    <row r="1253" spans="13:20" x14ac:dyDescent="0.25">
      <c r="M1253" s="245">
        <v>217</v>
      </c>
      <c r="N1253" s="246">
        <v>45271</v>
      </c>
      <c r="O1253" s="245" t="s">
        <v>85</v>
      </c>
      <c r="P1253" s="245" t="s">
        <v>86</v>
      </c>
      <c r="Q1253" s="245" t="s">
        <v>84</v>
      </c>
      <c r="R1253" s="245">
        <v>1</v>
      </c>
      <c r="S1253" s="247">
        <v>16</v>
      </c>
      <c r="T1253" s="245">
        <v>6844</v>
      </c>
    </row>
    <row r="1254" spans="13:20" x14ac:dyDescent="0.25">
      <c r="M1254" s="245">
        <v>218</v>
      </c>
      <c r="N1254" s="246">
        <v>45271</v>
      </c>
      <c r="O1254" s="245" t="s">
        <v>88</v>
      </c>
      <c r="P1254" s="245" t="s">
        <v>98</v>
      </c>
      <c r="Q1254" s="245" t="s">
        <v>84</v>
      </c>
      <c r="R1254" s="245">
        <v>1</v>
      </c>
      <c r="S1254" s="247">
        <v>16.100000000000001</v>
      </c>
      <c r="T1254" s="245">
        <v>6716</v>
      </c>
    </row>
    <row r="1255" spans="13:20" x14ac:dyDescent="0.25">
      <c r="M1255" s="245">
        <v>219</v>
      </c>
      <c r="N1255" s="246">
        <v>45271</v>
      </c>
      <c r="O1255" s="245" t="s">
        <v>88</v>
      </c>
      <c r="P1255" s="245" t="s">
        <v>89</v>
      </c>
      <c r="Q1255" s="245" t="s">
        <v>84</v>
      </c>
      <c r="R1255" s="245">
        <v>1</v>
      </c>
      <c r="S1255" s="247">
        <v>14.8</v>
      </c>
      <c r="T1255" s="245">
        <v>6838</v>
      </c>
    </row>
    <row r="1256" spans="13:20" x14ac:dyDescent="0.25">
      <c r="M1256" s="245">
        <v>220</v>
      </c>
      <c r="N1256" s="246">
        <v>45271</v>
      </c>
      <c r="O1256" s="245" t="s">
        <v>85</v>
      </c>
      <c r="P1256" s="245" t="s">
        <v>87</v>
      </c>
      <c r="Q1256" s="245" t="s">
        <v>84</v>
      </c>
      <c r="R1256" s="245">
        <v>1</v>
      </c>
      <c r="S1256" s="247">
        <v>14.3</v>
      </c>
      <c r="T1256" s="245">
        <v>6889</v>
      </c>
    </row>
    <row r="1257" spans="13:20" x14ac:dyDescent="0.25">
      <c r="M1257" s="245">
        <v>221</v>
      </c>
      <c r="N1257" s="246">
        <v>45271</v>
      </c>
      <c r="O1257" s="245" t="s">
        <v>88</v>
      </c>
      <c r="P1257" s="245" t="s">
        <v>93</v>
      </c>
      <c r="Q1257" s="245" t="s">
        <v>84</v>
      </c>
      <c r="R1257" s="245">
        <v>1</v>
      </c>
      <c r="S1257" s="247">
        <v>15.6</v>
      </c>
      <c r="T1257" s="245">
        <v>6836</v>
      </c>
    </row>
    <row r="1258" spans="13:20" x14ac:dyDescent="0.25">
      <c r="M1258" s="245">
        <v>222</v>
      </c>
      <c r="N1258" s="246">
        <v>45271</v>
      </c>
      <c r="O1258" s="245" t="s">
        <v>88</v>
      </c>
      <c r="P1258" s="245" t="s">
        <v>91</v>
      </c>
      <c r="Q1258" s="245" t="s">
        <v>84</v>
      </c>
      <c r="R1258" s="245">
        <v>1</v>
      </c>
      <c r="S1258" s="247">
        <v>13.4</v>
      </c>
      <c r="T1258" s="245">
        <v>6807</v>
      </c>
    </row>
    <row r="1259" spans="13:20" x14ac:dyDescent="0.25">
      <c r="M1259" s="245">
        <v>223</v>
      </c>
      <c r="N1259" s="246">
        <v>45271</v>
      </c>
      <c r="O1259" s="245" t="s">
        <v>85</v>
      </c>
      <c r="P1259" s="245" t="s">
        <v>143</v>
      </c>
      <c r="Q1259" s="245" t="s">
        <v>84</v>
      </c>
      <c r="R1259" s="245">
        <v>1</v>
      </c>
      <c r="S1259" s="247">
        <v>10.4</v>
      </c>
      <c r="T1259" s="245">
        <v>6840</v>
      </c>
    </row>
    <row r="1260" spans="13:20" x14ac:dyDescent="0.25">
      <c r="M1260" s="245">
        <v>224</v>
      </c>
      <c r="N1260" s="246">
        <v>45271</v>
      </c>
      <c r="O1260" s="245" t="s">
        <v>88</v>
      </c>
      <c r="P1260" s="245" t="s">
        <v>106</v>
      </c>
      <c r="Q1260" s="245" t="s">
        <v>84</v>
      </c>
      <c r="R1260" s="245">
        <v>1</v>
      </c>
      <c r="S1260" s="247">
        <v>15.4</v>
      </c>
      <c r="T1260" s="245">
        <v>6658</v>
      </c>
    </row>
    <row r="1261" spans="13:20" x14ac:dyDescent="0.25">
      <c r="M1261" s="245">
        <v>225</v>
      </c>
      <c r="N1261" s="246">
        <v>45271</v>
      </c>
      <c r="O1261" s="245" t="s">
        <v>88</v>
      </c>
      <c r="P1261" s="245" t="s">
        <v>98</v>
      </c>
      <c r="Q1261" s="245" t="s">
        <v>84</v>
      </c>
      <c r="R1261" s="245">
        <v>1</v>
      </c>
      <c r="S1261" s="247">
        <v>18.2</v>
      </c>
      <c r="T1261" s="245">
        <v>6657</v>
      </c>
    </row>
    <row r="1262" spans="13:20" x14ac:dyDescent="0.25">
      <c r="M1262" s="245">
        <v>226</v>
      </c>
      <c r="N1262" s="246">
        <v>45271</v>
      </c>
      <c r="O1262" s="245" t="s">
        <v>85</v>
      </c>
      <c r="P1262" s="245" t="s">
        <v>143</v>
      </c>
      <c r="Q1262" s="245" t="s">
        <v>84</v>
      </c>
      <c r="R1262" s="245">
        <v>1</v>
      </c>
      <c r="S1262" s="247">
        <v>10.5</v>
      </c>
      <c r="T1262" s="245">
        <v>6899</v>
      </c>
    </row>
    <row r="1263" spans="13:20" x14ac:dyDescent="0.25">
      <c r="M1263" s="245">
        <v>227</v>
      </c>
      <c r="N1263" s="246">
        <v>45272</v>
      </c>
      <c r="O1263" s="245" t="s">
        <v>85</v>
      </c>
      <c r="P1263" s="245" t="s">
        <v>92</v>
      </c>
      <c r="Q1263" s="245" t="s">
        <v>84</v>
      </c>
      <c r="R1263" s="245">
        <v>1</v>
      </c>
      <c r="S1263" s="247">
        <v>16.399999999999999</v>
      </c>
      <c r="T1263" s="245">
        <v>6871</v>
      </c>
    </row>
    <row r="1264" spans="13:20" x14ac:dyDescent="0.25">
      <c r="M1264" s="245">
        <v>228</v>
      </c>
      <c r="N1264" s="246">
        <v>45272</v>
      </c>
      <c r="O1264" s="245" t="s">
        <v>85</v>
      </c>
      <c r="P1264" s="245" t="s">
        <v>143</v>
      </c>
      <c r="Q1264" s="245" t="s">
        <v>84</v>
      </c>
      <c r="R1264" s="245">
        <v>1</v>
      </c>
      <c r="S1264" s="247">
        <v>8.3000000000000007</v>
      </c>
      <c r="T1264" s="245">
        <v>6870</v>
      </c>
    </row>
    <row r="1265" spans="13:20" x14ac:dyDescent="0.25">
      <c r="M1265" s="245">
        <v>229</v>
      </c>
      <c r="N1265" s="246">
        <v>45272</v>
      </c>
      <c r="O1265" s="245" t="s">
        <v>85</v>
      </c>
      <c r="P1265" s="245" t="s">
        <v>143</v>
      </c>
      <c r="Q1265" s="245" t="s">
        <v>84</v>
      </c>
      <c r="R1265" s="245">
        <v>1</v>
      </c>
      <c r="S1265" s="247">
        <v>10.5</v>
      </c>
      <c r="T1265" s="245">
        <v>6896</v>
      </c>
    </row>
    <row r="1266" spans="13:20" x14ac:dyDescent="0.25">
      <c r="M1266" s="245">
        <v>230</v>
      </c>
      <c r="N1266" s="246">
        <v>45272</v>
      </c>
      <c r="O1266" s="245" t="s">
        <v>88</v>
      </c>
      <c r="P1266" s="245" t="s">
        <v>91</v>
      </c>
      <c r="Q1266" s="245" t="s">
        <v>84</v>
      </c>
      <c r="R1266" s="245">
        <v>1</v>
      </c>
      <c r="S1266" s="247">
        <v>14.4</v>
      </c>
      <c r="T1266" s="245">
        <v>6888</v>
      </c>
    </row>
    <row r="1267" spans="13:20" x14ac:dyDescent="0.25">
      <c r="M1267" s="245">
        <v>231</v>
      </c>
      <c r="N1267" s="246">
        <v>45272</v>
      </c>
      <c r="O1267" s="245" t="s">
        <v>88</v>
      </c>
      <c r="P1267" s="245" t="s">
        <v>91</v>
      </c>
      <c r="Q1267" s="245" t="s">
        <v>84</v>
      </c>
      <c r="R1267" s="245">
        <v>1</v>
      </c>
      <c r="S1267" s="247">
        <v>12.7</v>
      </c>
      <c r="T1267" s="245">
        <v>6860</v>
      </c>
    </row>
    <row r="1268" spans="13:20" x14ac:dyDescent="0.25">
      <c r="M1268" s="245">
        <v>232</v>
      </c>
      <c r="N1268" s="246">
        <v>45272</v>
      </c>
      <c r="O1268" s="245" t="s">
        <v>88</v>
      </c>
      <c r="P1268" s="245" t="s">
        <v>99</v>
      </c>
      <c r="Q1268" s="245" t="s">
        <v>84</v>
      </c>
      <c r="R1268" s="245">
        <v>1</v>
      </c>
      <c r="S1268" s="247">
        <v>16</v>
      </c>
      <c r="T1268" s="245">
        <v>6762</v>
      </c>
    </row>
    <row r="1269" spans="13:20" x14ac:dyDescent="0.25">
      <c r="M1269" s="15">
        <v>233</v>
      </c>
      <c r="N1269" s="82">
        <v>45272</v>
      </c>
      <c r="O1269" s="15" t="s">
        <v>88</v>
      </c>
      <c r="P1269" s="15" t="s">
        <v>101</v>
      </c>
      <c r="Q1269" s="15" t="s">
        <v>84</v>
      </c>
      <c r="R1269" s="15">
        <v>1</v>
      </c>
      <c r="S1269" s="83">
        <v>13.4</v>
      </c>
      <c r="T1269" s="15">
        <v>5095</v>
      </c>
    </row>
    <row r="1270" spans="13:20" x14ac:dyDescent="0.25">
      <c r="M1270" s="15">
        <v>234</v>
      </c>
      <c r="N1270" s="82">
        <v>45272</v>
      </c>
      <c r="O1270" s="15" t="s">
        <v>88</v>
      </c>
      <c r="P1270" s="15" t="s">
        <v>106</v>
      </c>
      <c r="Q1270" s="15" t="s">
        <v>84</v>
      </c>
      <c r="R1270" s="15">
        <v>1</v>
      </c>
      <c r="S1270" s="83">
        <v>11</v>
      </c>
      <c r="T1270" s="15">
        <v>6452</v>
      </c>
    </row>
    <row r="1271" spans="13:20" x14ac:dyDescent="0.25">
      <c r="M1271" s="15">
        <v>235</v>
      </c>
      <c r="N1271" s="82">
        <v>45272</v>
      </c>
      <c r="O1271" s="15" t="s">
        <v>85</v>
      </c>
      <c r="P1271" s="15" t="s">
        <v>87</v>
      </c>
      <c r="Q1271" s="15" t="s">
        <v>84</v>
      </c>
      <c r="R1271" s="15">
        <v>1</v>
      </c>
      <c r="S1271" s="83">
        <v>12.3</v>
      </c>
      <c r="T1271" s="15">
        <v>6864</v>
      </c>
    </row>
    <row r="1272" spans="13:20" x14ac:dyDescent="0.25">
      <c r="M1272" s="15">
        <v>236</v>
      </c>
      <c r="N1272" s="82">
        <v>45273</v>
      </c>
      <c r="O1272" s="15" t="s">
        <v>88</v>
      </c>
      <c r="P1272" s="15" t="s">
        <v>98</v>
      </c>
      <c r="Q1272" s="15" t="s">
        <v>84</v>
      </c>
      <c r="R1272" s="15">
        <v>1</v>
      </c>
      <c r="S1272" s="83">
        <v>18.899999999999999</v>
      </c>
      <c r="T1272" s="15">
        <v>6857</v>
      </c>
    </row>
    <row r="1273" spans="13:20" x14ac:dyDescent="0.25">
      <c r="M1273" s="15">
        <v>237</v>
      </c>
      <c r="N1273" s="82">
        <v>45273</v>
      </c>
      <c r="O1273" s="15" t="s">
        <v>85</v>
      </c>
      <c r="P1273" s="15" t="s">
        <v>92</v>
      </c>
      <c r="Q1273" s="15" t="s">
        <v>84</v>
      </c>
      <c r="R1273" s="15">
        <v>1</v>
      </c>
      <c r="S1273" s="83">
        <v>15.1</v>
      </c>
      <c r="T1273" s="15">
        <v>6908</v>
      </c>
    </row>
    <row r="1274" spans="13:20" x14ac:dyDescent="0.25">
      <c r="M1274" s="15">
        <v>238</v>
      </c>
      <c r="N1274" s="82">
        <v>45273</v>
      </c>
      <c r="O1274" s="15" t="s">
        <v>85</v>
      </c>
      <c r="P1274" s="15" t="s">
        <v>92</v>
      </c>
      <c r="Q1274" s="15" t="s">
        <v>84</v>
      </c>
      <c r="R1274" s="15">
        <v>1</v>
      </c>
      <c r="S1274" s="83">
        <v>16.899999999999999</v>
      </c>
      <c r="T1274" s="15">
        <v>6909</v>
      </c>
    </row>
    <row r="1275" spans="13:20" x14ac:dyDescent="0.25">
      <c r="M1275" s="15">
        <v>239</v>
      </c>
      <c r="N1275" s="82">
        <v>45273</v>
      </c>
      <c r="O1275" s="15" t="s">
        <v>88</v>
      </c>
      <c r="P1275" s="15" t="s">
        <v>106</v>
      </c>
      <c r="Q1275" s="15" t="s">
        <v>84</v>
      </c>
      <c r="R1275" s="15">
        <v>1</v>
      </c>
      <c r="S1275" s="83">
        <v>11.9</v>
      </c>
      <c r="T1275" s="15">
        <v>6949</v>
      </c>
    </row>
    <row r="1276" spans="13:20" x14ac:dyDescent="0.25">
      <c r="M1276" s="15">
        <v>240</v>
      </c>
      <c r="N1276" s="82">
        <v>45273</v>
      </c>
      <c r="O1276" s="15" t="s">
        <v>88</v>
      </c>
      <c r="P1276" s="15" t="s">
        <v>106</v>
      </c>
      <c r="Q1276" s="15" t="s">
        <v>84</v>
      </c>
      <c r="R1276" s="15">
        <v>1</v>
      </c>
      <c r="S1276" s="83">
        <v>13.9</v>
      </c>
      <c r="T1276" s="15">
        <v>6788</v>
      </c>
    </row>
    <row r="1277" spans="13:20" x14ac:dyDescent="0.25">
      <c r="M1277" s="15">
        <v>241</v>
      </c>
      <c r="N1277" s="82">
        <v>45273</v>
      </c>
      <c r="O1277" s="15" t="s">
        <v>85</v>
      </c>
      <c r="P1277" s="15" t="s">
        <v>97</v>
      </c>
      <c r="Q1277" s="15" t="s">
        <v>84</v>
      </c>
      <c r="R1277" s="15">
        <v>1</v>
      </c>
      <c r="S1277" s="83">
        <v>14.2</v>
      </c>
      <c r="T1277" s="15">
        <v>6984</v>
      </c>
    </row>
    <row r="1278" spans="13:20" x14ac:dyDescent="0.25">
      <c r="M1278" s="15">
        <v>242</v>
      </c>
      <c r="N1278" s="82">
        <v>45273</v>
      </c>
      <c r="O1278" s="15" t="s">
        <v>85</v>
      </c>
      <c r="P1278" s="15" t="s">
        <v>97</v>
      </c>
      <c r="Q1278" s="15" t="s">
        <v>84</v>
      </c>
      <c r="R1278" s="15">
        <v>1</v>
      </c>
      <c r="S1278" s="83">
        <v>13.2</v>
      </c>
      <c r="T1278" s="15">
        <v>6950</v>
      </c>
    </row>
    <row r="1279" spans="13:20" x14ac:dyDescent="0.25">
      <c r="M1279" s="15">
        <v>243</v>
      </c>
      <c r="N1279" s="82">
        <v>45273</v>
      </c>
      <c r="O1279" s="15" t="s">
        <v>85</v>
      </c>
      <c r="P1279" s="15" t="s">
        <v>90</v>
      </c>
      <c r="Q1279" s="15" t="s">
        <v>84</v>
      </c>
      <c r="R1279" s="15">
        <v>1</v>
      </c>
      <c r="S1279" s="83">
        <v>13.3</v>
      </c>
      <c r="T1279" s="15">
        <v>6935</v>
      </c>
    </row>
    <row r="1280" spans="13:20" x14ac:dyDescent="0.25">
      <c r="M1280" s="15">
        <v>244</v>
      </c>
      <c r="N1280" s="82">
        <v>45273</v>
      </c>
      <c r="O1280" s="15" t="s">
        <v>85</v>
      </c>
      <c r="P1280" s="15" t="s">
        <v>90</v>
      </c>
      <c r="Q1280" s="15" t="s">
        <v>84</v>
      </c>
      <c r="R1280" s="15">
        <v>1</v>
      </c>
      <c r="S1280" s="83">
        <v>15.9</v>
      </c>
      <c r="T1280" s="15">
        <v>6869</v>
      </c>
    </row>
    <row r="1281" spans="13:20" x14ac:dyDescent="0.25">
      <c r="M1281" s="15">
        <v>245</v>
      </c>
      <c r="N1281" s="82">
        <v>45273</v>
      </c>
      <c r="O1281" s="15" t="s">
        <v>88</v>
      </c>
      <c r="P1281" s="15" t="s">
        <v>185</v>
      </c>
      <c r="Q1281" s="15" t="s">
        <v>84</v>
      </c>
      <c r="R1281" s="15">
        <v>1</v>
      </c>
      <c r="S1281" s="83">
        <v>12.5</v>
      </c>
      <c r="T1281" s="15">
        <v>6917</v>
      </c>
    </row>
    <row r="1282" spans="13:20" x14ac:dyDescent="0.25">
      <c r="M1282" s="15">
        <v>246</v>
      </c>
      <c r="N1282" s="82">
        <v>45273</v>
      </c>
      <c r="O1282" s="15" t="s">
        <v>85</v>
      </c>
      <c r="P1282" s="15" t="s">
        <v>143</v>
      </c>
      <c r="Q1282" s="15" t="s">
        <v>84</v>
      </c>
      <c r="R1282" s="15">
        <v>1</v>
      </c>
      <c r="S1282" s="83">
        <v>8.5</v>
      </c>
      <c r="T1282" s="15">
        <v>6911</v>
      </c>
    </row>
    <row r="1283" spans="13:20" x14ac:dyDescent="0.25">
      <c r="M1283" s="15">
        <v>247</v>
      </c>
      <c r="N1283" s="82">
        <v>45273</v>
      </c>
      <c r="O1283" s="15" t="s">
        <v>85</v>
      </c>
      <c r="P1283" s="15" t="s">
        <v>143</v>
      </c>
      <c r="Q1283" s="15" t="s">
        <v>84</v>
      </c>
      <c r="R1283" s="15">
        <v>1</v>
      </c>
      <c r="S1283" s="83">
        <v>10.199999999999999</v>
      </c>
      <c r="T1283" s="15">
        <v>6858</v>
      </c>
    </row>
    <row r="1284" spans="13:20" x14ac:dyDescent="0.25">
      <c r="M1284" s="15">
        <v>248</v>
      </c>
      <c r="N1284" s="82">
        <v>45273</v>
      </c>
      <c r="O1284" s="15" t="s">
        <v>85</v>
      </c>
      <c r="P1284" s="15" t="s">
        <v>143</v>
      </c>
      <c r="Q1284" s="15" t="s">
        <v>84</v>
      </c>
      <c r="R1284" s="15">
        <v>1</v>
      </c>
      <c r="S1284" s="83">
        <v>8.6999999999999993</v>
      </c>
      <c r="T1284" s="15">
        <v>6937</v>
      </c>
    </row>
    <row r="1285" spans="13:20" x14ac:dyDescent="0.25">
      <c r="M1285" s="15">
        <v>249</v>
      </c>
      <c r="N1285" s="82">
        <v>45273</v>
      </c>
      <c r="O1285" s="15" t="s">
        <v>88</v>
      </c>
      <c r="P1285" s="15" t="s">
        <v>104</v>
      </c>
      <c r="Q1285" s="15" t="s">
        <v>84</v>
      </c>
      <c r="R1285" s="15">
        <v>1</v>
      </c>
      <c r="S1285" s="83">
        <v>16.3</v>
      </c>
      <c r="T1285" s="15">
        <v>6719</v>
      </c>
    </row>
    <row r="1286" spans="13:20" x14ac:dyDescent="0.25">
      <c r="M1286" s="15">
        <v>250</v>
      </c>
      <c r="N1286" s="82">
        <v>45273</v>
      </c>
      <c r="O1286" s="15" t="s">
        <v>88</v>
      </c>
      <c r="P1286" s="15" t="s">
        <v>104</v>
      </c>
      <c r="Q1286" s="15" t="s">
        <v>84</v>
      </c>
      <c r="R1286" s="15">
        <v>1</v>
      </c>
      <c r="S1286" s="83">
        <v>14.1</v>
      </c>
      <c r="T1286" s="15">
        <v>6865</v>
      </c>
    </row>
    <row r="1287" spans="13:20" x14ac:dyDescent="0.25">
      <c r="M1287" s="15">
        <v>251</v>
      </c>
      <c r="N1287" s="82">
        <v>45273</v>
      </c>
      <c r="O1287" s="15" t="s">
        <v>88</v>
      </c>
      <c r="P1287" s="15" t="s">
        <v>91</v>
      </c>
      <c r="Q1287" s="15" t="s">
        <v>84</v>
      </c>
      <c r="R1287" s="15">
        <v>1</v>
      </c>
      <c r="S1287" s="83">
        <v>14.7</v>
      </c>
      <c r="T1287" s="15">
        <v>6873</v>
      </c>
    </row>
    <row r="1288" spans="13:20" x14ac:dyDescent="0.25">
      <c r="M1288" s="15">
        <v>252</v>
      </c>
      <c r="N1288" s="82">
        <v>45273</v>
      </c>
      <c r="O1288" s="15" t="s">
        <v>88</v>
      </c>
      <c r="P1288" s="15" t="s">
        <v>91</v>
      </c>
      <c r="Q1288" s="15" t="s">
        <v>84</v>
      </c>
      <c r="R1288" s="15">
        <v>1</v>
      </c>
      <c r="S1288" s="83">
        <v>13.2</v>
      </c>
      <c r="T1288" s="15">
        <v>6921</v>
      </c>
    </row>
    <row r="1289" spans="13:20" x14ac:dyDescent="0.25">
      <c r="M1289" s="15">
        <v>253</v>
      </c>
      <c r="N1289" s="82">
        <v>45273</v>
      </c>
      <c r="O1289" s="15" t="s">
        <v>88</v>
      </c>
      <c r="P1289" s="15" t="s">
        <v>189</v>
      </c>
      <c r="Q1289" s="15" t="s">
        <v>84</v>
      </c>
      <c r="R1289" s="15">
        <v>1</v>
      </c>
      <c r="S1289" s="83">
        <v>8</v>
      </c>
      <c r="T1289" s="15">
        <v>6948</v>
      </c>
    </row>
    <row r="1290" spans="13:20" x14ac:dyDescent="0.25">
      <c r="M1290" s="15">
        <v>254</v>
      </c>
      <c r="N1290" s="82">
        <v>45273</v>
      </c>
      <c r="O1290" s="15" t="s">
        <v>85</v>
      </c>
      <c r="P1290" s="15" t="s">
        <v>86</v>
      </c>
      <c r="Q1290" s="15" t="s">
        <v>84</v>
      </c>
      <c r="R1290" s="15">
        <v>1</v>
      </c>
      <c r="S1290" s="83">
        <v>15</v>
      </c>
      <c r="T1290" s="15">
        <v>6886</v>
      </c>
    </row>
    <row r="1291" spans="13:20" x14ac:dyDescent="0.25">
      <c r="M1291" s="15">
        <v>255</v>
      </c>
      <c r="N1291" s="82">
        <v>45273</v>
      </c>
      <c r="O1291" s="15" t="s">
        <v>85</v>
      </c>
      <c r="P1291" s="15" t="s">
        <v>87</v>
      </c>
      <c r="Q1291" s="15" t="s">
        <v>84</v>
      </c>
      <c r="R1291" s="15">
        <v>1</v>
      </c>
      <c r="S1291" s="83">
        <v>14.9</v>
      </c>
      <c r="T1291" s="15">
        <v>6929</v>
      </c>
    </row>
    <row r="1292" spans="13:20" x14ac:dyDescent="0.25">
      <c r="M1292" s="15">
        <v>256</v>
      </c>
      <c r="N1292" s="82">
        <v>45273</v>
      </c>
      <c r="O1292" s="15" t="s">
        <v>85</v>
      </c>
      <c r="P1292" s="15" t="s">
        <v>87</v>
      </c>
      <c r="Q1292" s="15" t="s">
        <v>84</v>
      </c>
      <c r="R1292" s="15">
        <v>1</v>
      </c>
      <c r="S1292" s="83">
        <v>15.2</v>
      </c>
      <c r="T1292" s="15">
        <v>6855</v>
      </c>
    </row>
    <row r="1293" spans="13:20" x14ac:dyDescent="0.25">
      <c r="M1293" s="15">
        <v>257</v>
      </c>
      <c r="N1293" s="82">
        <v>45273</v>
      </c>
      <c r="O1293" s="15" t="s">
        <v>88</v>
      </c>
      <c r="P1293" s="15" t="s">
        <v>185</v>
      </c>
      <c r="Q1293" s="15" t="s">
        <v>84</v>
      </c>
      <c r="R1293" s="15">
        <v>1</v>
      </c>
      <c r="S1293" s="83">
        <v>13.1</v>
      </c>
      <c r="T1293" s="15">
        <v>6920</v>
      </c>
    </row>
    <row r="1294" spans="13:20" x14ac:dyDescent="0.25">
      <c r="M1294" s="15">
        <v>258</v>
      </c>
      <c r="N1294" s="82">
        <v>45273</v>
      </c>
      <c r="O1294" s="15" t="s">
        <v>88</v>
      </c>
      <c r="P1294" s="15" t="s">
        <v>101</v>
      </c>
      <c r="Q1294" s="15" t="s">
        <v>84</v>
      </c>
      <c r="R1294" s="15">
        <v>1</v>
      </c>
      <c r="S1294" s="83">
        <v>16.8</v>
      </c>
      <c r="T1294" s="15">
        <v>6872</v>
      </c>
    </row>
    <row r="1295" spans="13:20" x14ac:dyDescent="0.25">
      <c r="M1295" s="15">
        <v>259</v>
      </c>
      <c r="N1295" s="82">
        <v>45273</v>
      </c>
      <c r="O1295" s="15" t="s">
        <v>88</v>
      </c>
      <c r="P1295" s="15" t="s">
        <v>89</v>
      </c>
      <c r="Q1295" s="15" t="s">
        <v>84</v>
      </c>
      <c r="R1295" s="15">
        <v>1</v>
      </c>
      <c r="S1295" s="83">
        <v>13.1</v>
      </c>
      <c r="T1295" s="15">
        <v>6735</v>
      </c>
    </row>
    <row r="1296" spans="13:20" x14ac:dyDescent="0.25">
      <c r="M1296" s="15">
        <v>260</v>
      </c>
      <c r="N1296" s="82">
        <v>45273</v>
      </c>
      <c r="O1296" s="15" t="s">
        <v>85</v>
      </c>
      <c r="P1296" s="15" t="s">
        <v>92</v>
      </c>
      <c r="Q1296" s="15" t="s">
        <v>84</v>
      </c>
      <c r="R1296" s="15">
        <v>1</v>
      </c>
      <c r="S1296" s="83">
        <v>16.600000000000001</v>
      </c>
      <c r="T1296" s="15">
        <v>6841</v>
      </c>
    </row>
    <row r="1297" spans="13:20" x14ac:dyDescent="0.25">
      <c r="M1297" s="15">
        <v>261</v>
      </c>
      <c r="N1297" s="82">
        <v>45273</v>
      </c>
      <c r="O1297" s="15" t="s">
        <v>85</v>
      </c>
      <c r="P1297" s="15" t="s">
        <v>92</v>
      </c>
      <c r="Q1297" s="15" t="s">
        <v>84</v>
      </c>
      <c r="R1297" s="15">
        <v>1</v>
      </c>
      <c r="S1297" s="83">
        <v>16.399999999999999</v>
      </c>
      <c r="T1297" s="15">
        <v>6842</v>
      </c>
    </row>
    <row r="1298" spans="13:20" x14ac:dyDescent="0.25">
      <c r="M1298" s="15">
        <v>262</v>
      </c>
      <c r="N1298" s="82">
        <v>45273</v>
      </c>
      <c r="O1298" s="15" t="s">
        <v>88</v>
      </c>
      <c r="P1298" s="15" t="s">
        <v>106</v>
      </c>
      <c r="Q1298" s="15" t="s">
        <v>84</v>
      </c>
      <c r="R1298" s="15">
        <v>1</v>
      </c>
      <c r="S1298" s="83">
        <v>14</v>
      </c>
      <c r="T1298" s="15">
        <v>6607</v>
      </c>
    </row>
    <row r="1299" spans="13:20" x14ac:dyDescent="0.25">
      <c r="M1299" s="15">
        <v>263</v>
      </c>
      <c r="N1299" s="82">
        <v>45273</v>
      </c>
      <c r="O1299" s="15" t="s">
        <v>88</v>
      </c>
      <c r="P1299" s="15" t="s">
        <v>106</v>
      </c>
      <c r="Q1299" s="15" t="s">
        <v>84</v>
      </c>
      <c r="R1299" s="15">
        <v>1</v>
      </c>
      <c r="S1299" s="83">
        <v>7.9</v>
      </c>
      <c r="T1299" s="15">
        <v>6641</v>
      </c>
    </row>
    <row r="1300" spans="13:20" x14ac:dyDescent="0.25">
      <c r="M1300" s="15">
        <v>264</v>
      </c>
      <c r="N1300" s="82">
        <v>45273</v>
      </c>
      <c r="O1300" s="15" t="s">
        <v>85</v>
      </c>
      <c r="P1300" s="15" t="s">
        <v>87</v>
      </c>
      <c r="Q1300" s="15" t="s">
        <v>84</v>
      </c>
      <c r="R1300" s="15">
        <v>1</v>
      </c>
      <c r="S1300" s="83">
        <v>16.600000000000001</v>
      </c>
      <c r="T1300" s="15">
        <v>6988</v>
      </c>
    </row>
    <row r="1301" spans="13:20" x14ac:dyDescent="0.25">
      <c r="M1301" s="15">
        <v>265</v>
      </c>
      <c r="N1301" s="82">
        <v>45273</v>
      </c>
      <c r="O1301" s="15" t="s">
        <v>88</v>
      </c>
      <c r="P1301" s="15" t="s">
        <v>89</v>
      </c>
      <c r="Q1301" s="15" t="s">
        <v>84</v>
      </c>
      <c r="R1301" s="15">
        <v>1</v>
      </c>
      <c r="S1301" s="83">
        <v>15.9</v>
      </c>
      <c r="T1301" s="15">
        <v>6854</v>
      </c>
    </row>
    <row r="1302" spans="13:20" x14ac:dyDescent="0.25">
      <c r="M1302" s="1"/>
      <c r="N1302" s="1"/>
      <c r="O1302" s="1"/>
      <c r="P1302" s="1"/>
      <c r="Q1302" s="1"/>
      <c r="R1302" s="1"/>
      <c r="S1302" s="1"/>
      <c r="T1302" s="1"/>
    </row>
    <row r="1303" spans="13:20" x14ac:dyDescent="0.25">
      <c r="M1303" s="15">
        <v>1</v>
      </c>
      <c r="N1303" s="82">
        <v>45276</v>
      </c>
      <c r="O1303" s="15" t="s">
        <v>88</v>
      </c>
      <c r="P1303" s="15" t="s">
        <v>94</v>
      </c>
      <c r="Q1303" s="15" t="s">
        <v>84</v>
      </c>
      <c r="R1303" s="15">
        <v>1</v>
      </c>
      <c r="S1303" s="83">
        <v>14.9</v>
      </c>
      <c r="T1303" s="15">
        <v>6970</v>
      </c>
    </row>
    <row r="1304" spans="13:20" x14ac:dyDescent="0.25">
      <c r="M1304" s="15">
        <v>2</v>
      </c>
      <c r="N1304" s="82">
        <v>45276</v>
      </c>
      <c r="O1304" s="15" t="s">
        <v>88</v>
      </c>
      <c r="P1304" s="15" t="s">
        <v>104</v>
      </c>
      <c r="Q1304" s="15" t="s">
        <v>84</v>
      </c>
      <c r="R1304" s="15">
        <v>1</v>
      </c>
      <c r="S1304" s="83">
        <v>15.5</v>
      </c>
      <c r="T1304" s="15">
        <v>7002</v>
      </c>
    </row>
    <row r="1305" spans="13:20" x14ac:dyDescent="0.25">
      <c r="M1305" s="15">
        <v>3</v>
      </c>
      <c r="N1305" s="82">
        <v>45276</v>
      </c>
      <c r="O1305" s="15" t="s">
        <v>88</v>
      </c>
      <c r="P1305" s="15" t="s">
        <v>93</v>
      </c>
      <c r="Q1305" s="15" t="s">
        <v>84</v>
      </c>
      <c r="R1305" s="15">
        <v>1</v>
      </c>
      <c r="S1305" s="83">
        <v>14.2</v>
      </c>
      <c r="T1305" s="15">
        <v>6966</v>
      </c>
    </row>
    <row r="1306" spans="13:20" x14ac:dyDescent="0.25">
      <c r="M1306" s="15">
        <v>4</v>
      </c>
      <c r="N1306" s="82">
        <v>45276</v>
      </c>
      <c r="O1306" s="15" t="s">
        <v>85</v>
      </c>
      <c r="P1306" s="15" t="s">
        <v>86</v>
      </c>
      <c r="Q1306" s="15" t="s">
        <v>84</v>
      </c>
      <c r="R1306" s="15">
        <v>1</v>
      </c>
      <c r="S1306" s="83">
        <v>16.7</v>
      </c>
      <c r="T1306" s="15">
        <v>7004</v>
      </c>
    </row>
    <row r="1307" spans="13:20" x14ac:dyDescent="0.25">
      <c r="M1307" s="15">
        <v>5</v>
      </c>
      <c r="N1307" s="82">
        <v>45276</v>
      </c>
      <c r="O1307" s="15" t="s">
        <v>85</v>
      </c>
      <c r="P1307" s="15" t="s">
        <v>96</v>
      </c>
      <c r="Q1307" s="15" t="s">
        <v>84</v>
      </c>
      <c r="R1307" s="15">
        <v>1</v>
      </c>
      <c r="S1307" s="83">
        <v>15.7</v>
      </c>
      <c r="T1307" s="15">
        <v>7026</v>
      </c>
    </row>
    <row r="1308" spans="13:20" x14ac:dyDescent="0.25">
      <c r="M1308" s="15">
        <v>6</v>
      </c>
      <c r="N1308" s="82">
        <v>45276</v>
      </c>
      <c r="O1308" s="15" t="s">
        <v>88</v>
      </c>
      <c r="P1308" s="15" t="s">
        <v>89</v>
      </c>
      <c r="Q1308" s="15" t="s">
        <v>84</v>
      </c>
      <c r="R1308" s="15">
        <v>1</v>
      </c>
      <c r="S1308" s="83">
        <v>16.100000000000001</v>
      </c>
      <c r="T1308" s="15">
        <v>6969</v>
      </c>
    </row>
    <row r="1309" spans="13:20" x14ac:dyDescent="0.25">
      <c r="M1309" s="15">
        <v>7</v>
      </c>
      <c r="N1309" s="82">
        <v>45276</v>
      </c>
      <c r="O1309" s="15" t="s">
        <v>85</v>
      </c>
      <c r="P1309" s="15" t="s">
        <v>96</v>
      </c>
      <c r="Q1309" s="15" t="s">
        <v>84</v>
      </c>
      <c r="R1309" s="15">
        <v>1</v>
      </c>
      <c r="S1309" s="83">
        <v>13.8</v>
      </c>
      <c r="T1309" s="15">
        <v>7003</v>
      </c>
    </row>
    <row r="1310" spans="13:20" x14ac:dyDescent="0.25">
      <c r="M1310" s="15">
        <v>8</v>
      </c>
      <c r="N1310" s="82">
        <v>45276</v>
      </c>
      <c r="O1310" s="15" t="s">
        <v>88</v>
      </c>
      <c r="P1310" s="15" t="s">
        <v>100</v>
      </c>
      <c r="Q1310" s="15" t="s">
        <v>84</v>
      </c>
      <c r="R1310" s="15">
        <v>1</v>
      </c>
      <c r="S1310" s="83">
        <v>15</v>
      </c>
      <c r="T1310" s="15">
        <v>7001</v>
      </c>
    </row>
    <row r="1311" spans="13:20" x14ac:dyDescent="0.25">
      <c r="M1311" s="15">
        <v>9</v>
      </c>
      <c r="N1311" s="82">
        <v>45276</v>
      </c>
      <c r="O1311" s="15" t="s">
        <v>88</v>
      </c>
      <c r="P1311" s="15" t="s">
        <v>100</v>
      </c>
      <c r="Q1311" s="15" t="s">
        <v>84</v>
      </c>
      <c r="R1311" s="15">
        <v>1</v>
      </c>
      <c r="S1311" s="83">
        <v>14.6</v>
      </c>
      <c r="T1311" s="15">
        <v>6961</v>
      </c>
    </row>
    <row r="1312" spans="13:20" x14ac:dyDescent="0.25">
      <c r="M1312" s="15">
        <v>10</v>
      </c>
      <c r="N1312" s="82">
        <v>45276</v>
      </c>
      <c r="O1312" s="15" t="s">
        <v>88</v>
      </c>
      <c r="P1312" s="15" t="s">
        <v>100</v>
      </c>
      <c r="Q1312" s="15" t="s">
        <v>84</v>
      </c>
      <c r="R1312" s="15">
        <v>1</v>
      </c>
      <c r="S1312" s="83">
        <v>10</v>
      </c>
      <c r="T1312" s="106" t="s">
        <v>190</v>
      </c>
    </row>
    <row r="1313" spans="13:20" x14ac:dyDescent="0.25">
      <c r="M1313" s="15">
        <v>11</v>
      </c>
      <c r="N1313" s="82">
        <v>45276</v>
      </c>
      <c r="O1313" s="15" t="s">
        <v>85</v>
      </c>
      <c r="P1313" s="15" t="s">
        <v>87</v>
      </c>
      <c r="Q1313" s="15" t="s">
        <v>84</v>
      </c>
      <c r="R1313" s="15">
        <v>1</v>
      </c>
      <c r="S1313" s="83">
        <v>14.7</v>
      </c>
      <c r="T1313" s="15">
        <v>7007</v>
      </c>
    </row>
    <row r="1314" spans="13:20" x14ac:dyDescent="0.25">
      <c r="M1314" s="15">
        <v>12</v>
      </c>
      <c r="N1314" s="82">
        <v>45276</v>
      </c>
      <c r="O1314" s="15" t="s">
        <v>85</v>
      </c>
      <c r="P1314" s="15" t="s">
        <v>90</v>
      </c>
      <c r="Q1314" s="15" t="s">
        <v>84</v>
      </c>
      <c r="R1314" s="15">
        <v>1</v>
      </c>
      <c r="S1314" s="83">
        <v>13.6</v>
      </c>
      <c r="T1314" s="15">
        <v>6952</v>
      </c>
    </row>
    <row r="1315" spans="13:20" x14ac:dyDescent="0.25">
      <c r="M1315" s="15">
        <v>13</v>
      </c>
      <c r="N1315" s="82">
        <v>45276</v>
      </c>
      <c r="O1315" s="15" t="s">
        <v>85</v>
      </c>
      <c r="P1315" s="15" t="s">
        <v>90</v>
      </c>
      <c r="Q1315" s="15" t="s">
        <v>84</v>
      </c>
      <c r="R1315" s="15">
        <v>1</v>
      </c>
      <c r="S1315" s="83">
        <v>13.2</v>
      </c>
      <c r="T1315" s="15">
        <v>7023</v>
      </c>
    </row>
    <row r="1316" spans="13:20" x14ac:dyDescent="0.25">
      <c r="M1316" s="15">
        <v>14</v>
      </c>
      <c r="N1316" s="82">
        <v>45276</v>
      </c>
      <c r="O1316" s="15" t="s">
        <v>85</v>
      </c>
      <c r="P1316" s="15" t="s">
        <v>90</v>
      </c>
      <c r="Q1316" s="15" t="s">
        <v>84</v>
      </c>
      <c r="R1316" s="15">
        <v>1</v>
      </c>
      <c r="S1316" s="83">
        <v>11.6</v>
      </c>
      <c r="T1316" s="15">
        <v>7019</v>
      </c>
    </row>
    <row r="1317" spans="13:20" x14ac:dyDescent="0.25">
      <c r="M1317" s="15">
        <v>15</v>
      </c>
      <c r="N1317" s="82">
        <v>45276</v>
      </c>
      <c r="O1317" s="15" t="s">
        <v>88</v>
      </c>
      <c r="P1317" s="15" t="s">
        <v>93</v>
      </c>
      <c r="Q1317" s="15" t="s">
        <v>84</v>
      </c>
      <c r="R1317" s="15">
        <v>1</v>
      </c>
      <c r="S1317" s="83">
        <v>11.5</v>
      </c>
      <c r="T1317" s="15">
        <v>6862</v>
      </c>
    </row>
    <row r="1318" spans="13:20" x14ac:dyDescent="0.25">
      <c r="M1318" s="15">
        <v>16</v>
      </c>
      <c r="N1318" s="82">
        <v>45276</v>
      </c>
      <c r="O1318" s="15" t="s">
        <v>85</v>
      </c>
      <c r="P1318" s="15" t="s">
        <v>97</v>
      </c>
      <c r="Q1318" s="15" t="s">
        <v>84</v>
      </c>
      <c r="R1318" s="15">
        <v>1</v>
      </c>
      <c r="S1318" s="83">
        <v>8.6999999999999993</v>
      </c>
      <c r="T1318" s="15">
        <v>6644</v>
      </c>
    </row>
    <row r="1319" spans="13:20" x14ac:dyDescent="0.25">
      <c r="M1319" s="15">
        <v>17</v>
      </c>
      <c r="N1319" s="82">
        <v>45276</v>
      </c>
      <c r="O1319" s="15" t="s">
        <v>85</v>
      </c>
      <c r="P1319" s="15" t="s">
        <v>96</v>
      </c>
      <c r="Q1319" s="15" t="s">
        <v>84</v>
      </c>
      <c r="R1319" s="15">
        <v>1</v>
      </c>
      <c r="S1319" s="83">
        <v>15.4</v>
      </c>
      <c r="T1319" s="15">
        <v>6965</v>
      </c>
    </row>
    <row r="1320" spans="13:20" x14ac:dyDescent="0.25">
      <c r="M1320" s="15">
        <v>18</v>
      </c>
      <c r="N1320" s="82">
        <v>45276</v>
      </c>
      <c r="O1320" s="15" t="s">
        <v>88</v>
      </c>
      <c r="P1320" s="15" t="s">
        <v>191</v>
      </c>
      <c r="Q1320" s="15" t="s">
        <v>84</v>
      </c>
      <c r="R1320" s="15">
        <v>1</v>
      </c>
      <c r="S1320" s="83">
        <v>14.8</v>
      </c>
      <c r="T1320" s="15">
        <v>7110</v>
      </c>
    </row>
    <row r="1321" spans="13:20" x14ac:dyDescent="0.25">
      <c r="M1321" s="15">
        <v>19</v>
      </c>
      <c r="N1321" s="82">
        <v>45276</v>
      </c>
      <c r="O1321" s="15" t="s">
        <v>85</v>
      </c>
      <c r="P1321" s="15" t="s">
        <v>86</v>
      </c>
      <c r="Q1321" s="15" t="s">
        <v>84</v>
      </c>
      <c r="R1321" s="15">
        <v>1</v>
      </c>
      <c r="S1321" s="83">
        <v>16.3</v>
      </c>
      <c r="T1321" s="15">
        <v>7086</v>
      </c>
    </row>
    <row r="1322" spans="13:20" x14ac:dyDescent="0.25">
      <c r="M1322" s="15">
        <v>20</v>
      </c>
      <c r="N1322" s="82">
        <v>45276</v>
      </c>
      <c r="O1322" s="15" t="s">
        <v>85</v>
      </c>
      <c r="P1322" s="15" t="s">
        <v>86</v>
      </c>
      <c r="Q1322" s="15" t="s">
        <v>84</v>
      </c>
      <c r="R1322" s="15">
        <v>1</v>
      </c>
      <c r="S1322" s="83">
        <v>14.7</v>
      </c>
      <c r="T1322" s="15">
        <v>7031</v>
      </c>
    </row>
    <row r="1323" spans="13:20" x14ac:dyDescent="0.25">
      <c r="M1323" s="15">
        <v>21</v>
      </c>
      <c r="N1323" s="82">
        <v>45276</v>
      </c>
      <c r="O1323" s="15" t="s">
        <v>85</v>
      </c>
      <c r="P1323" s="15" t="s">
        <v>86</v>
      </c>
      <c r="Q1323" s="15" t="s">
        <v>84</v>
      </c>
      <c r="R1323" s="15">
        <v>1</v>
      </c>
      <c r="S1323" s="83">
        <v>11.2</v>
      </c>
      <c r="T1323" s="15">
        <v>7044</v>
      </c>
    </row>
    <row r="1324" spans="13:20" x14ac:dyDescent="0.25">
      <c r="M1324" s="15">
        <v>22</v>
      </c>
      <c r="N1324" s="82">
        <v>45276</v>
      </c>
      <c r="O1324" s="15" t="s">
        <v>85</v>
      </c>
      <c r="P1324" s="15" t="s">
        <v>86</v>
      </c>
      <c r="Q1324" s="15" t="s">
        <v>84</v>
      </c>
      <c r="R1324" s="15">
        <v>1</v>
      </c>
      <c r="S1324" s="83">
        <v>14.2</v>
      </c>
      <c r="T1324" s="15">
        <v>7061</v>
      </c>
    </row>
    <row r="1325" spans="13:20" x14ac:dyDescent="0.25">
      <c r="M1325" s="15">
        <v>23</v>
      </c>
      <c r="N1325" s="82">
        <v>45276</v>
      </c>
      <c r="O1325" s="15" t="s">
        <v>88</v>
      </c>
      <c r="P1325" s="15" t="s">
        <v>191</v>
      </c>
      <c r="Q1325" s="15" t="s">
        <v>84</v>
      </c>
      <c r="R1325" s="15">
        <v>1</v>
      </c>
      <c r="S1325" s="83">
        <v>14.6</v>
      </c>
      <c r="T1325" s="15">
        <v>6954</v>
      </c>
    </row>
    <row r="1326" spans="13:20" x14ac:dyDescent="0.25">
      <c r="M1326" s="15">
        <v>24</v>
      </c>
      <c r="N1326" s="82">
        <v>45276</v>
      </c>
      <c r="O1326" s="15" t="s">
        <v>88</v>
      </c>
      <c r="P1326" s="15" t="s">
        <v>191</v>
      </c>
      <c r="Q1326" s="15" t="s">
        <v>84</v>
      </c>
      <c r="R1326" s="15">
        <v>1</v>
      </c>
      <c r="S1326" s="83">
        <v>14.7</v>
      </c>
      <c r="T1326" s="15">
        <v>6867</v>
      </c>
    </row>
    <row r="1327" spans="13:20" x14ac:dyDescent="0.25">
      <c r="M1327" s="15">
        <v>25</v>
      </c>
      <c r="N1327" s="82">
        <v>45276</v>
      </c>
      <c r="O1327" s="15" t="s">
        <v>88</v>
      </c>
      <c r="P1327" s="15" t="s">
        <v>191</v>
      </c>
      <c r="Q1327" s="15" t="s">
        <v>84</v>
      </c>
      <c r="R1327" s="15">
        <v>1</v>
      </c>
      <c r="S1327" s="83">
        <v>4.5</v>
      </c>
      <c r="T1327" s="15">
        <v>7025</v>
      </c>
    </row>
    <row r="1328" spans="13:20" x14ac:dyDescent="0.25">
      <c r="M1328" s="15">
        <v>26</v>
      </c>
      <c r="N1328" s="82">
        <v>45277</v>
      </c>
      <c r="O1328" s="15" t="s">
        <v>85</v>
      </c>
      <c r="P1328" s="15" t="s">
        <v>86</v>
      </c>
      <c r="Q1328" s="15" t="s">
        <v>84</v>
      </c>
      <c r="R1328" s="15">
        <v>1</v>
      </c>
      <c r="S1328" s="83">
        <v>16.399999999999999</v>
      </c>
      <c r="T1328" s="15">
        <v>6796</v>
      </c>
    </row>
    <row r="1329" spans="13:20" x14ac:dyDescent="0.25">
      <c r="M1329" s="15">
        <v>27</v>
      </c>
      <c r="N1329" s="82">
        <v>45277</v>
      </c>
      <c r="O1329" s="15" t="s">
        <v>85</v>
      </c>
      <c r="P1329" s="15" t="s">
        <v>86</v>
      </c>
      <c r="Q1329" s="15" t="s">
        <v>84</v>
      </c>
      <c r="R1329" s="15">
        <v>1</v>
      </c>
      <c r="S1329" s="83">
        <v>16.3</v>
      </c>
      <c r="T1329" s="15">
        <v>6720</v>
      </c>
    </row>
    <row r="1330" spans="13:20" x14ac:dyDescent="0.25">
      <c r="M1330" s="15">
        <v>28</v>
      </c>
      <c r="N1330" s="82">
        <v>45277</v>
      </c>
      <c r="O1330" s="15" t="s">
        <v>85</v>
      </c>
      <c r="P1330" s="15" t="s">
        <v>90</v>
      </c>
      <c r="Q1330" s="15" t="s">
        <v>84</v>
      </c>
      <c r="R1330" s="15">
        <v>1</v>
      </c>
      <c r="S1330" s="83">
        <v>16.3</v>
      </c>
      <c r="T1330" s="15">
        <v>7082</v>
      </c>
    </row>
    <row r="1331" spans="13:20" x14ac:dyDescent="0.25">
      <c r="M1331" s="15">
        <v>29</v>
      </c>
      <c r="N1331" s="82">
        <v>45277</v>
      </c>
      <c r="O1331" s="15" t="s">
        <v>85</v>
      </c>
      <c r="P1331" s="15" t="s">
        <v>90</v>
      </c>
      <c r="Q1331" s="15" t="s">
        <v>84</v>
      </c>
      <c r="R1331" s="15">
        <v>1</v>
      </c>
      <c r="S1331" s="83">
        <v>14</v>
      </c>
      <c r="T1331" s="15">
        <v>7040</v>
      </c>
    </row>
    <row r="1332" spans="13:20" x14ac:dyDescent="0.25">
      <c r="M1332" s="15">
        <v>30</v>
      </c>
      <c r="N1332" s="82">
        <v>45277</v>
      </c>
      <c r="O1332" s="15" t="s">
        <v>85</v>
      </c>
      <c r="P1332" s="15" t="s">
        <v>90</v>
      </c>
      <c r="Q1332" s="15" t="s">
        <v>84</v>
      </c>
      <c r="R1332" s="15">
        <v>1</v>
      </c>
      <c r="S1332" s="83">
        <v>14.8</v>
      </c>
      <c r="T1332" s="15">
        <v>7054</v>
      </c>
    </row>
    <row r="1333" spans="13:20" x14ac:dyDescent="0.25">
      <c r="M1333" s="15">
        <v>31</v>
      </c>
      <c r="N1333" s="82">
        <v>45277</v>
      </c>
      <c r="O1333" s="15" t="s">
        <v>85</v>
      </c>
      <c r="P1333" s="15" t="s">
        <v>90</v>
      </c>
      <c r="Q1333" s="15" t="s">
        <v>84</v>
      </c>
      <c r="R1333" s="15">
        <v>1</v>
      </c>
      <c r="S1333" s="83">
        <v>11.9</v>
      </c>
      <c r="T1333" s="15">
        <v>7065</v>
      </c>
    </row>
    <row r="1334" spans="13:20" x14ac:dyDescent="0.25">
      <c r="M1334" s="15">
        <v>32</v>
      </c>
      <c r="N1334" s="82">
        <v>45277</v>
      </c>
      <c r="O1334" s="15" t="s">
        <v>85</v>
      </c>
      <c r="P1334" s="15" t="s">
        <v>90</v>
      </c>
      <c r="Q1334" s="15" t="s">
        <v>84</v>
      </c>
      <c r="R1334" s="15">
        <v>1</v>
      </c>
      <c r="S1334" s="83">
        <v>15.4</v>
      </c>
      <c r="T1334" s="15">
        <v>7060</v>
      </c>
    </row>
    <row r="1335" spans="13:20" x14ac:dyDescent="0.25">
      <c r="M1335" s="15">
        <v>33</v>
      </c>
      <c r="N1335" s="82">
        <v>45277</v>
      </c>
      <c r="O1335" s="15" t="s">
        <v>85</v>
      </c>
      <c r="P1335" s="15" t="s">
        <v>87</v>
      </c>
      <c r="Q1335" s="15" t="s">
        <v>84</v>
      </c>
      <c r="R1335" s="15">
        <v>1</v>
      </c>
      <c r="S1335" s="83">
        <v>13.1</v>
      </c>
      <c r="T1335" s="15">
        <v>7050</v>
      </c>
    </row>
    <row r="1336" spans="13:20" x14ac:dyDescent="0.25">
      <c r="M1336" s="15">
        <v>34</v>
      </c>
      <c r="N1336" s="82">
        <v>45277</v>
      </c>
      <c r="O1336" s="15" t="s">
        <v>88</v>
      </c>
      <c r="P1336" s="15" t="s">
        <v>191</v>
      </c>
      <c r="Q1336" s="15" t="s">
        <v>84</v>
      </c>
      <c r="R1336" s="15">
        <v>1</v>
      </c>
      <c r="S1336" s="83">
        <v>15.6</v>
      </c>
      <c r="T1336" s="15">
        <v>7063</v>
      </c>
    </row>
    <row r="1337" spans="13:20" x14ac:dyDescent="0.25">
      <c r="M1337" s="15">
        <v>35</v>
      </c>
      <c r="N1337" s="82">
        <v>45277</v>
      </c>
      <c r="O1337" s="15" t="s">
        <v>88</v>
      </c>
      <c r="P1337" s="15" t="s">
        <v>104</v>
      </c>
      <c r="Q1337" s="15" t="s">
        <v>84</v>
      </c>
      <c r="R1337" s="15">
        <v>1</v>
      </c>
      <c r="S1337" s="83">
        <v>15.6</v>
      </c>
      <c r="T1337" s="15">
        <v>6674</v>
      </c>
    </row>
    <row r="1338" spans="13:20" x14ac:dyDescent="0.25">
      <c r="M1338" s="15">
        <v>36</v>
      </c>
      <c r="N1338" s="82">
        <v>45277</v>
      </c>
      <c r="O1338" s="15" t="s">
        <v>88</v>
      </c>
      <c r="P1338" s="15" t="s">
        <v>104</v>
      </c>
      <c r="Q1338" s="15" t="s">
        <v>84</v>
      </c>
      <c r="R1338" s="15">
        <v>1</v>
      </c>
      <c r="S1338" s="83">
        <v>10.3</v>
      </c>
      <c r="T1338" s="15">
        <v>6687</v>
      </c>
    </row>
    <row r="1339" spans="13:20" x14ac:dyDescent="0.25">
      <c r="M1339" s="15">
        <v>37</v>
      </c>
      <c r="N1339" s="82">
        <v>45277</v>
      </c>
      <c r="O1339" s="15" t="s">
        <v>88</v>
      </c>
      <c r="P1339" s="15" t="s">
        <v>104</v>
      </c>
      <c r="Q1339" s="15" t="s">
        <v>84</v>
      </c>
      <c r="R1339" s="15">
        <v>1</v>
      </c>
      <c r="S1339" s="83">
        <v>12.6</v>
      </c>
      <c r="T1339" s="15">
        <v>7045</v>
      </c>
    </row>
    <row r="1340" spans="13:20" x14ac:dyDescent="0.25">
      <c r="M1340" s="15">
        <v>38</v>
      </c>
      <c r="N1340" s="82">
        <v>45277</v>
      </c>
      <c r="O1340" s="15" t="s">
        <v>88</v>
      </c>
      <c r="P1340" s="15" t="s">
        <v>191</v>
      </c>
      <c r="Q1340" s="15" t="s">
        <v>84</v>
      </c>
      <c r="R1340" s="15">
        <v>1</v>
      </c>
      <c r="S1340" s="83">
        <v>18.899999999999999</v>
      </c>
      <c r="T1340" s="15">
        <v>7071</v>
      </c>
    </row>
    <row r="1341" spans="13:20" x14ac:dyDescent="0.25">
      <c r="M1341" s="15">
        <v>39</v>
      </c>
      <c r="N1341" s="82">
        <v>45277</v>
      </c>
      <c r="O1341" s="15" t="s">
        <v>88</v>
      </c>
      <c r="P1341" s="15" t="s">
        <v>191</v>
      </c>
      <c r="Q1341" s="15" t="s">
        <v>84</v>
      </c>
      <c r="R1341" s="15">
        <v>1</v>
      </c>
      <c r="S1341" s="83">
        <v>10.199999999999999</v>
      </c>
      <c r="T1341" s="15">
        <v>7035</v>
      </c>
    </row>
    <row r="1342" spans="13:20" x14ac:dyDescent="0.25">
      <c r="M1342" s="15">
        <v>40</v>
      </c>
      <c r="N1342" s="82">
        <v>45277</v>
      </c>
      <c r="O1342" s="15" t="s">
        <v>88</v>
      </c>
      <c r="P1342" s="15" t="s">
        <v>89</v>
      </c>
      <c r="Q1342" s="15" t="s">
        <v>84</v>
      </c>
      <c r="R1342" s="15">
        <v>1</v>
      </c>
      <c r="S1342" s="83">
        <v>15.7</v>
      </c>
      <c r="T1342" s="15">
        <v>7027</v>
      </c>
    </row>
    <row r="1343" spans="13:20" x14ac:dyDescent="0.25">
      <c r="M1343" s="15">
        <v>41</v>
      </c>
      <c r="N1343" s="82">
        <v>45277</v>
      </c>
      <c r="O1343" s="15" t="s">
        <v>88</v>
      </c>
      <c r="P1343" s="15" t="s">
        <v>89</v>
      </c>
      <c r="Q1343" s="15" t="s">
        <v>84</v>
      </c>
      <c r="R1343" s="15">
        <v>1</v>
      </c>
      <c r="S1343" s="83">
        <v>14.9</v>
      </c>
      <c r="T1343" s="15">
        <v>7057</v>
      </c>
    </row>
    <row r="1344" spans="13:20" x14ac:dyDescent="0.25">
      <c r="M1344" s="15">
        <v>42</v>
      </c>
      <c r="N1344" s="82">
        <v>45277</v>
      </c>
      <c r="O1344" s="15" t="s">
        <v>88</v>
      </c>
      <c r="P1344" s="15" t="s">
        <v>89</v>
      </c>
      <c r="Q1344" s="15" t="s">
        <v>84</v>
      </c>
      <c r="R1344" s="15">
        <v>1</v>
      </c>
      <c r="S1344" s="83">
        <v>15</v>
      </c>
      <c r="T1344" s="15">
        <v>7073</v>
      </c>
    </row>
    <row r="1345" spans="13:20" x14ac:dyDescent="0.25">
      <c r="M1345" s="15">
        <v>43</v>
      </c>
      <c r="N1345" s="82">
        <v>45277</v>
      </c>
      <c r="O1345" s="15" t="s">
        <v>88</v>
      </c>
      <c r="P1345" s="15" t="s">
        <v>89</v>
      </c>
      <c r="Q1345" s="15" t="s">
        <v>84</v>
      </c>
      <c r="R1345" s="15">
        <v>1</v>
      </c>
      <c r="S1345" s="83">
        <v>14.8</v>
      </c>
      <c r="T1345" s="15">
        <v>7078</v>
      </c>
    </row>
    <row r="1346" spans="13:20" x14ac:dyDescent="0.25">
      <c r="M1346" s="15">
        <v>44</v>
      </c>
      <c r="N1346" s="82">
        <v>45277</v>
      </c>
      <c r="O1346" s="15" t="s">
        <v>88</v>
      </c>
      <c r="P1346" s="15" t="s">
        <v>94</v>
      </c>
      <c r="Q1346" s="15" t="s">
        <v>84</v>
      </c>
      <c r="R1346" s="15">
        <v>1</v>
      </c>
      <c r="S1346" s="83">
        <v>12.1</v>
      </c>
      <c r="T1346" s="15">
        <v>7077</v>
      </c>
    </row>
    <row r="1347" spans="13:20" x14ac:dyDescent="0.25">
      <c r="M1347" s="15">
        <v>45</v>
      </c>
      <c r="N1347" s="82">
        <v>45277</v>
      </c>
      <c r="O1347" s="15" t="s">
        <v>88</v>
      </c>
      <c r="P1347" s="15" t="s">
        <v>94</v>
      </c>
      <c r="Q1347" s="15" t="s">
        <v>84</v>
      </c>
      <c r="R1347" s="15">
        <v>1</v>
      </c>
      <c r="S1347" s="83">
        <v>12.6</v>
      </c>
      <c r="T1347" s="15">
        <v>6951</v>
      </c>
    </row>
    <row r="1348" spans="13:20" x14ac:dyDescent="0.25">
      <c r="M1348" s="15">
        <v>46</v>
      </c>
      <c r="N1348" s="82">
        <v>45277</v>
      </c>
      <c r="O1348" s="15" t="s">
        <v>88</v>
      </c>
      <c r="P1348" s="15" t="s">
        <v>94</v>
      </c>
      <c r="Q1348" s="15" t="s">
        <v>84</v>
      </c>
      <c r="R1348" s="15">
        <v>1</v>
      </c>
      <c r="S1348" s="83">
        <v>17.3</v>
      </c>
      <c r="T1348" s="15">
        <v>7049</v>
      </c>
    </row>
    <row r="1349" spans="13:20" x14ac:dyDescent="0.25">
      <c r="M1349" s="15">
        <v>47</v>
      </c>
      <c r="N1349" s="82">
        <v>45277</v>
      </c>
      <c r="O1349" s="15" t="s">
        <v>88</v>
      </c>
      <c r="P1349" s="15" t="s">
        <v>94</v>
      </c>
      <c r="Q1349" s="15" t="s">
        <v>84</v>
      </c>
      <c r="R1349" s="15">
        <v>1</v>
      </c>
      <c r="S1349" s="83">
        <v>11.2</v>
      </c>
      <c r="T1349" s="15">
        <v>7064</v>
      </c>
    </row>
    <row r="1350" spans="13:20" x14ac:dyDescent="0.25">
      <c r="M1350" s="15">
        <v>48</v>
      </c>
      <c r="N1350" s="82">
        <v>45277</v>
      </c>
      <c r="O1350" s="15" t="s">
        <v>88</v>
      </c>
      <c r="P1350" s="15" t="s">
        <v>93</v>
      </c>
      <c r="Q1350" s="15" t="s">
        <v>84</v>
      </c>
      <c r="R1350" s="15">
        <v>1</v>
      </c>
      <c r="S1350" s="83">
        <v>11.5</v>
      </c>
      <c r="T1350" s="15">
        <v>7024</v>
      </c>
    </row>
    <row r="1351" spans="13:20" x14ac:dyDescent="0.25">
      <c r="M1351" s="15">
        <v>49</v>
      </c>
      <c r="N1351" s="82">
        <v>45277</v>
      </c>
      <c r="O1351" s="15" t="s">
        <v>88</v>
      </c>
      <c r="P1351" s="15" t="s">
        <v>93</v>
      </c>
      <c r="Q1351" s="15" t="s">
        <v>84</v>
      </c>
      <c r="R1351" s="15">
        <v>1</v>
      </c>
      <c r="S1351" s="83">
        <v>15.1</v>
      </c>
      <c r="T1351" s="15">
        <v>6699</v>
      </c>
    </row>
    <row r="1352" spans="13:20" x14ac:dyDescent="0.25">
      <c r="M1352" s="15">
        <v>50</v>
      </c>
      <c r="N1352" s="82">
        <v>45277</v>
      </c>
      <c r="O1352" s="15" t="s">
        <v>88</v>
      </c>
      <c r="P1352" s="15" t="s">
        <v>93</v>
      </c>
      <c r="Q1352" s="15" t="s">
        <v>84</v>
      </c>
      <c r="R1352" s="15">
        <v>1</v>
      </c>
      <c r="S1352" s="83">
        <v>13.9</v>
      </c>
      <c r="T1352" s="15">
        <v>7047</v>
      </c>
    </row>
    <row r="1353" spans="13:20" x14ac:dyDescent="0.25">
      <c r="M1353" s="15">
        <v>51</v>
      </c>
      <c r="N1353" s="82">
        <v>45277</v>
      </c>
      <c r="O1353" s="15" t="s">
        <v>85</v>
      </c>
      <c r="P1353" s="15" t="s">
        <v>93</v>
      </c>
      <c r="Q1353" s="15" t="s">
        <v>84</v>
      </c>
      <c r="R1353" s="15">
        <v>1</v>
      </c>
      <c r="S1353" s="83">
        <v>16.100000000000001</v>
      </c>
      <c r="T1353" s="15">
        <v>6943</v>
      </c>
    </row>
    <row r="1354" spans="13:20" x14ac:dyDescent="0.25">
      <c r="M1354" s="15">
        <v>52</v>
      </c>
      <c r="N1354" s="82">
        <v>45277</v>
      </c>
      <c r="O1354" s="15" t="s">
        <v>88</v>
      </c>
      <c r="P1354" s="15" t="s">
        <v>91</v>
      </c>
      <c r="Q1354" s="15" t="s">
        <v>84</v>
      </c>
      <c r="R1354" s="15">
        <v>1</v>
      </c>
      <c r="S1354" s="83">
        <v>13.5</v>
      </c>
      <c r="T1354" s="15">
        <v>6648</v>
      </c>
    </row>
    <row r="1355" spans="13:20" x14ac:dyDescent="0.25">
      <c r="M1355" s="15">
        <v>53</v>
      </c>
      <c r="N1355" s="82">
        <v>45277</v>
      </c>
      <c r="O1355" s="15" t="s">
        <v>88</v>
      </c>
      <c r="P1355" s="15" t="s">
        <v>91</v>
      </c>
      <c r="Q1355" s="15" t="s">
        <v>84</v>
      </c>
      <c r="R1355" s="15">
        <v>1</v>
      </c>
      <c r="S1355" s="83">
        <v>12.2</v>
      </c>
      <c r="T1355" s="15">
        <v>7191</v>
      </c>
    </row>
    <row r="1356" spans="13:20" x14ac:dyDescent="0.25">
      <c r="M1356" s="15">
        <v>54</v>
      </c>
      <c r="N1356" s="82">
        <v>45277</v>
      </c>
      <c r="O1356" s="15" t="s">
        <v>85</v>
      </c>
      <c r="P1356" s="15" t="s">
        <v>86</v>
      </c>
      <c r="Q1356" s="15" t="s">
        <v>84</v>
      </c>
      <c r="R1356" s="15">
        <v>1</v>
      </c>
      <c r="S1356" s="83">
        <v>14.6</v>
      </c>
      <c r="T1356" s="15">
        <v>7234</v>
      </c>
    </row>
    <row r="1357" spans="13:20" x14ac:dyDescent="0.25">
      <c r="M1357" s="15">
        <v>55</v>
      </c>
      <c r="N1357" s="82">
        <v>45277</v>
      </c>
      <c r="O1357" s="15" t="s">
        <v>85</v>
      </c>
      <c r="P1357" s="15" t="s">
        <v>96</v>
      </c>
      <c r="Q1357" s="15" t="s">
        <v>84</v>
      </c>
      <c r="R1357" s="15">
        <v>1</v>
      </c>
      <c r="S1357" s="83">
        <v>15.2</v>
      </c>
      <c r="T1357" s="15">
        <v>7233</v>
      </c>
    </row>
    <row r="1358" spans="13:20" x14ac:dyDescent="0.25">
      <c r="M1358" s="15">
        <v>56</v>
      </c>
      <c r="N1358" s="82">
        <v>45277</v>
      </c>
      <c r="O1358" s="15" t="s">
        <v>85</v>
      </c>
      <c r="P1358" s="15" t="s">
        <v>86</v>
      </c>
      <c r="Q1358" s="15" t="s">
        <v>84</v>
      </c>
      <c r="R1358" s="15">
        <v>1</v>
      </c>
      <c r="S1358" s="83">
        <v>15.7</v>
      </c>
      <c r="T1358" s="15">
        <v>7268</v>
      </c>
    </row>
    <row r="1359" spans="13:20" x14ac:dyDescent="0.25">
      <c r="M1359" s="15">
        <v>57</v>
      </c>
      <c r="N1359" s="82">
        <v>45277</v>
      </c>
      <c r="O1359" s="15" t="s">
        <v>85</v>
      </c>
      <c r="P1359" s="15" t="s">
        <v>86</v>
      </c>
      <c r="Q1359" s="15" t="s">
        <v>84</v>
      </c>
      <c r="R1359" s="15">
        <v>1</v>
      </c>
      <c r="S1359" s="83">
        <v>14.3</v>
      </c>
      <c r="T1359" s="15">
        <v>7255</v>
      </c>
    </row>
    <row r="1360" spans="13:20" x14ac:dyDescent="0.25">
      <c r="M1360" s="15">
        <v>58</v>
      </c>
      <c r="N1360" s="82">
        <v>45277</v>
      </c>
      <c r="O1360" s="15" t="s">
        <v>85</v>
      </c>
      <c r="P1360" s="15" t="s">
        <v>96</v>
      </c>
      <c r="Q1360" s="15" t="s">
        <v>84</v>
      </c>
      <c r="R1360" s="15">
        <v>1</v>
      </c>
      <c r="S1360" s="83">
        <v>15.4</v>
      </c>
      <c r="T1360" s="15">
        <v>7286</v>
      </c>
    </row>
    <row r="1361" spans="13:20" x14ac:dyDescent="0.25">
      <c r="M1361" s="15">
        <v>59</v>
      </c>
      <c r="N1361" s="82">
        <v>45277</v>
      </c>
      <c r="O1361" s="15" t="s">
        <v>85</v>
      </c>
      <c r="P1361" s="15" t="s">
        <v>96</v>
      </c>
      <c r="Q1361" s="15" t="s">
        <v>84</v>
      </c>
      <c r="R1361" s="15">
        <v>1</v>
      </c>
      <c r="S1361" s="83">
        <v>10.1</v>
      </c>
      <c r="T1361" s="15">
        <v>7242</v>
      </c>
    </row>
    <row r="1362" spans="13:20" x14ac:dyDescent="0.25">
      <c r="M1362" s="15">
        <v>60</v>
      </c>
      <c r="N1362" s="82">
        <v>45277</v>
      </c>
      <c r="O1362" s="15" t="s">
        <v>85</v>
      </c>
      <c r="P1362" s="15" t="s">
        <v>92</v>
      </c>
      <c r="Q1362" s="15" t="s">
        <v>84</v>
      </c>
      <c r="R1362" s="15">
        <v>1</v>
      </c>
      <c r="S1362" s="83">
        <v>16.5</v>
      </c>
      <c r="T1362" s="15">
        <v>7267</v>
      </c>
    </row>
    <row r="1363" spans="13:20" x14ac:dyDescent="0.25">
      <c r="M1363" s="15">
        <v>61</v>
      </c>
      <c r="N1363" s="82">
        <v>45277</v>
      </c>
      <c r="O1363" s="15" t="s">
        <v>85</v>
      </c>
      <c r="P1363" s="15" t="s">
        <v>92</v>
      </c>
      <c r="Q1363" s="15" t="s">
        <v>84</v>
      </c>
      <c r="R1363" s="15">
        <v>1</v>
      </c>
      <c r="S1363" s="83">
        <v>13.5</v>
      </c>
      <c r="T1363" s="15">
        <v>7263</v>
      </c>
    </row>
    <row r="1364" spans="13:20" x14ac:dyDescent="0.25">
      <c r="M1364" s="15">
        <v>62</v>
      </c>
      <c r="N1364" s="82">
        <v>45277</v>
      </c>
      <c r="O1364" s="15" t="s">
        <v>85</v>
      </c>
      <c r="P1364" s="15" t="s">
        <v>87</v>
      </c>
      <c r="Q1364" s="15" t="s">
        <v>84</v>
      </c>
      <c r="R1364" s="15">
        <v>1</v>
      </c>
      <c r="S1364" s="83">
        <v>14.8</v>
      </c>
      <c r="T1364" s="15">
        <v>6892</v>
      </c>
    </row>
    <row r="1365" spans="13:20" x14ac:dyDescent="0.25">
      <c r="M1365" s="15">
        <v>63</v>
      </c>
      <c r="N1365" s="82">
        <v>45277</v>
      </c>
      <c r="O1365" s="15" t="s">
        <v>88</v>
      </c>
      <c r="P1365" s="15" t="s">
        <v>106</v>
      </c>
      <c r="Q1365" s="15" t="s">
        <v>84</v>
      </c>
      <c r="R1365" s="15">
        <v>1</v>
      </c>
      <c r="S1365" s="83">
        <v>13.3</v>
      </c>
      <c r="T1365" s="15">
        <v>6995</v>
      </c>
    </row>
    <row r="1366" spans="13:20" x14ac:dyDescent="0.25">
      <c r="M1366" s="15">
        <v>64</v>
      </c>
      <c r="N1366" s="82">
        <v>45277</v>
      </c>
      <c r="O1366" s="15" t="s">
        <v>88</v>
      </c>
      <c r="P1366" s="15" t="s">
        <v>93</v>
      </c>
      <c r="Q1366" s="15" t="s">
        <v>84</v>
      </c>
      <c r="R1366" s="15">
        <v>1</v>
      </c>
      <c r="S1366" s="83">
        <v>15.2</v>
      </c>
      <c r="T1366" s="15">
        <v>6756</v>
      </c>
    </row>
    <row r="1367" spans="13:20" x14ac:dyDescent="0.25">
      <c r="M1367" s="15">
        <v>65</v>
      </c>
      <c r="N1367" s="82">
        <v>45277</v>
      </c>
      <c r="O1367" s="15" t="s">
        <v>88</v>
      </c>
      <c r="P1367" s="15" t="s">
        <v>93</v>
      </c>
      <c r="Q1367" s="15" t="s">
        <v>84</v>
      </c>
      <c r="R1367" s="15">
        <v>1</v>
      </c>
      <c r="S1367" s="83">
        <v>15.2</v>
      </c>
      <c r="T1367" s="15">
        <v>6710</v>
      </c>
    </row>
    <row r="1368" spans="13:20" x14ac:dyDescent="0.25">
      <c r="M1368" s="15">
        <v>66</v>
      </c>
      <c r="N1368" s="82">
        <v>45277</v>
      </c>
      <c r="O1368" s="15" t="s">
        <v>88</v>
      </c>
      <c r="P1368" s="15" t="s">
        <v>91</v>
      </c>
      <c r="Q1368" s="15" t="s">
        <v>84</v>
      </c>
      <c r="R1368" s="15">
        <v>1</v>
      </c>
      <c r="S1368" s="83">
        <v>16</v>
      </c>
      <c r="T1368" s="15">
        <v>6554</v>
      </c>
    </row>
    <row r="1369" spans="13:20" x14ac:dyDescent="0.25">
      <c r="M1369" s="15">
        <v>67</v>
      </c>
      <c r="N1369" s="82">
        <v>45277</v>
      </c>
      <c r="O1369" s="15" t="s">
        <v>85</v>
      </c>
      <c r="P1369" s="15" t="s">
        <v>86</v>
      </c>
      <c r="Q1369" s="15" t="s">
        <v>84</v>
      </c>
      <c r="R1369" s="15">
        <v>1</v>
      </c>
      <c r="S1369" s="83">
        <v>14.7</v>
      </c>
      <c r="T1369" s="15">
        <v>6662</v>
      </c>
    </row>
    <row r="1370" spans="13:20" x14ac:dyDescent="0.25">
      <c r="M1370" s="15">
        <v>68</v>
      </c>
      <c r="N1370" s="82">
        <v>45277</v>
      </c>
      <c r="O1370" s="15" t="s">
        <v>85</v>
      </c>
      <c r="P1370" s="15" t="s">
        <v>86</v>
      </c>
      <c r="Q1370" s="15" t="s">
        <v>84</v>
      </c>
      <c r="R1370" s="15">
        <v>1</v>
      </c>
      <c r="S1370" s="83">
        <v>14.8</v>
      </c>
      <c r="T1370" s="15">
        <v>6739</v>
      </c>
    </row>
    <row r="1371" spans="13:20" x14ac:dyDescent="0.25">
      <c r="M1371" s="15">
        <v>69</v>
      </c>
      <c r="N1371" s="82">
        <v>45277</v>
      </c>
      <c r="O1371" s="15" t="s">
        <v>88</v>
      </c>
      <c r="P1371" s="15" t="s">
        <v>100</v>
      </c>
      <c r="Q1371" s="15" t="s">
        <v>84</v>
      </c>
      <c r="R1371" s="15">
        <v>1</v>
      </c>
      <c r="S1371" s="83">
        <v>14.5</v>
      </c>
      <c r="T1371" s="15">
        <v>6992</v>
      </c>
    </row>
    <row r="1372" spans="13:20" x14ac:dyDescent="0.25">
      <c r="M1372" s="15">
        <v>70</v>
      </c>
      <c r="N1372" s="82">
        <v>45277</v>
      </c>
      <c r="O1372" s="15" t="s">
        <v>88</v>
      </c>
      <c r="P1372" s="15" t="s">
        <v>106</v>
      </c>
      <c r="Q1372" s="15" t="s">
        <v>84</v>
      </c>
      <c r="R1372" s="15">
        <v>1</v>
      </c>
      <c r="S1372" s="83">
        <v>14.8</v>
      </c>
      <c r="T1372" s="15">
        <v>6670</v>
      </c>
    </row>
    <row r="1373" spans="13:20" x14ac:dyDescent="0.25">
      <c r="M1373" s="15">
        <v>71</v>
      </c>
      <c r="N1373" s="82">
        <v>45277</v>
      </c>
      <c r="O1373" s="15" t="s">
        <v>88</v>
      </c>
      <c r="P1373" s="15" t="s">
        <v>93</v>
      </c>
      <c r="Q1373" s="15" t="s">
        <v>84</v>
      </c>
      <c r="R1373" s="15">
        <v>1</v>
      </c>
      <c r="S1373" s="83">
        <v>13.4</v>
      </c>
      <c r="T1373" s="15">
        <v>6552</v>
      </c>
    </row>
    <row r="1374" spans="13:20" x14ac:dyDescent="0.25">
      <c r="M1374" s="15">
        <v>72</v>
      </c>
      <c r="N1374" s="82">
        <v>45277</v>
      </c>
      <c r="O1374" s="15" t="s">
        <v>88</v>
      </c>
      <c r="P1374" s="15" t="s">
        <v>93</v>
      </c>
      <c r="Q1374" s="15" t="s">
        <v>84</v>
      </c>
      <c r="R1374" s="15">
        <v>1</v>
      </c>
      <c r="S1374" s="83">
        <v>13.5</v>
      </c>
      <c r="T1374" s="15">
        <v>6991</v>
      </c>
    </row>
    <row r="1375" spans="13:20" x14ac:dyDescent="0.25">
      <c r="M1375" s="15">
        <v>73</v>
      </c>
      <c r="N1375" s="82">
        <v>45277</v>
      </c>
      <c r="O1375" s="15" t="s">
        <v>88</v>
      </c>
      <c r="P1375" s="15" t="s">
        <v>93</v>
      </c>
      <c r="Q1375" s="15" t="s">
        <v>84</v>
      </c>
      <c r="R1375" s="15">
        <v>1</v>
      </c>
      <c r="S1375" s="83">
        <v>15</v>
      </c>
      <c r="T1375" s="15">
        <v>6656</v>
      </c>
    </row>
    <row r="1376" spans="13:20" x14ac:dyDescent="0.25">
      <c r="M1376" s="15">
        <v>74</v>
      </c>
      <c r="N1376" s="82">
        <v>45277</v>
      </c>
      <c r="O1376" s="15" t="s">
        <v>85</v>
      </c>
      <c r="P1376" s="15" t="s">
        <v>87</v>
      </c>
      <c r="Q1376" s="15" t="s">
        <v>84</v>
      </c>
      <c r="R1376" s="15">
        <v>1</v>
      </c>
      <c r="S1376" s="83">
        <v>15</v>
      </c>
      <c r="T1376" s="15">
        <v>6655</v>
      </c>
    </row>
    <row r="1377" spans="13:20" x14ac:dyDescent="0.25">
      <c r="M1377" s="15">
        <v>75</v>
      </c>
      <c r="N1377" s="82">
        <v>45277</v>
      </c>
      <c r="O1377" s="15" t="s">
        <v>85</v>
      </c>
      <c r="P1377" s="15" t="s">
        <v>87</v>
      </c>
      <c r="Q1377" s="15" t="s">
        <v>84</v>
      </c>
      <c r="R1377" s="15">
        <v>1</v>
      </c>
      <c r="S1377" s="83">
        <v>14.4</v>
      </c>
      <c r="T1377" s="15">
        <v>6996</v>
      </c>
    </row>
    <row r="1378" spans="13:20" x14ac:dyDescent="0.25">
      <c r="M1378" s="15">
        <v>76</v>
      </c>
      <c r="N1378" s="82">
        <v>45277</v>
      </c>
      <c r="O1378" s="15" t="s">
        <v>85</v>
      </c>
      <c r="P1378" s="15" t="s">
        <v>97</v>
      </c>
      <c r="Q1378" s="15" t="s">
        <v>84</v>
      </c>
      <c r="R1378" s="15">
        <v>1</v>
      </c>
      <c r="S1378" s="83">
        <v>13.6</v>
      </c>
      <c r="T1378" s="15">
        <v>6584</v>
      </c>
    </row>
    <row r="1379" spans="13:20" x14ac:dyDescent="0.25">
      <c r="M1379" s="15">
        <v>77</v>
      </c>
      <c r="N1379" s="82">
        <v>45277</v>
      </c>
      <c r="O1379" s="15" t="s">
        <v>85</v>
      </c>
      <c r="P1379" s="15" t="s">
        <v>87</v>
      </c>
      <c r="Q1379" s="15" t="s">
        <v>84</v>
      </c>
      <c r="R1379" s="15">
        <v>1</v>
      </c>
      <c r="S1379" s="83">
        <v>17.100000000000001</v>
      </c>
      <c r="T1379" s="15">
        <v>6758</v>
      </c>
    </row>
    <row r="1380" spans="13:20" x14ac:dyDescent="0.25">
      <c r="M1380" s="15">
        <v>78</v>
      </c>
      <c r="N1380" s="82">
        <v>45277</v>
      </c>
      <c r="O1380" s="15" t="s">
        <v>88</v>
      </c>
      <c r="P1380" s="15" t="s">
        <v>100</v>
      </c>
      <c r="Q1380" s="15" t="s">
        <v>84</v>
      </c>
      <c r="R1380" s="15">
        <v>1</v>
      </c>
      <c r="S1380" s="83">
        <v>15.7</v>
      </c>
      <c r="T1380" s="15">
        <v>6914</v>
      </c>
    </row>
    <row r="1381" spans="13:20" x14ac:dyDescent="0.25">
      <c r="M1381" s="15">
        <v>79</v>
      </c>
      <c r="N1381" s="82">
        <v>45277</v>
      </c>
      <c r="O1381" s="15" t="s">
        <v>85</v>
      </c>
      <c r="P1381" s="15" t="s">
        <v>97</v>
      </c>
      <c r="Q1381" s="15" t="s">
        <v>84</v>
      </c>
      <c r="R1381" s="15">
        <v>1</v>
      </c>
      <c r="S1381" s="83">
        <v>16.100000000000001</v>
      </c>
      <c r="T1381" s="15">
        <v>6944</v>
      </c>
    </row>
    <row r="1382" spans="13:20" x14ac:dyDescent="0.25">
      <c r="M1382" s="15">
        <v>80</v>
      </c>
      <c r="N1382" s="82">
        <v>45277</v>
      </c>
      <c r="O1382" s="15" t="s">
        <v>88</v>
      </c>
      <c r="P1382" s="15" t="s">
        <v>106</v>
      </c>
      <c r="Q1382" s="15" t="s">
        <v>84</v>
      </c>
      <c r="R1382" s="15">
        <v>1</v>
      </c>
      <c r="S1382" s="83">
        <v>17.100000000000001</v>
      </c>
      <c r="T1382" s="15">
        <v>6976</v>
      </c>
    </row>
    <row r="1383" spans="13:20" x14ac:dyDescent="0.25">
      <c r="M1383" s="15">
        <v>81</v>
      </c>
      <c r="N1383" s="82">
        <v>45277</v>
      </c>
      <c r="O1383" s="15" t="s">
        <v>88</v>
      </c>
      <c r="P1383" s="15" t="s">
        <v>106</v>
      </c>
      <c r="Q1383" s="15" t="s">
        <v>84</v>
      </c>
      <c r="R1383" s="15">
        <v>1</v>
      </c>
      <c r="S1383" s="83">
        <v>14.7</v>
      </c>
      <c r="T1383" s="15">
        <v>7018</v>
      </c>
    </row>
    <row r="1384" spans="13:20" x14ac:dyDescent="0.25">
      <c r="M1384" s="15">
        <v>82</v>
      </c>
      <c r="N1384" s="82">
        <v>45277</v>
      </c>
      <c r="O1384" s="15" t="s">
        <v>85</v>
      </c>
      <c r="P1384" s="15" t="s">
        <v>87</v>
      </c>
      <c r="Q1384" s="15" t="s">
        <v>84</v>
      </c>
      <c r="R1384" s="15">
        <v>1</v>
      </c>
      <c r="S1384" s="83">
        <v>15.2</v>
      </c>
      <c r="T1384" s="15">
        <v>7186</v>
      </c>
    </row>
    <row r="1385" spans="13:20" x14ac:dyDescent="0.25">
      <c r="M1385" s="15">
        <v>83</v>
      </c>
      <c r="N1385" s="82">
        <v>45277</v>
      </c>
      <c r="O1385" s="15" t="s">
        <v>85</v>
      </c>
      <c r="P1385" s="15" t="s">
        <v>86</v>
      </c>
      <c r="Q1385" s="15" t="s">
        <v>84</v>
      </c>
      <c r="R1385" s="15">
        <v>1</v>
      </c>
      <c r="S1385" s="83">
        <v>17.100000000000001</v>
      </c>
      <c r="T1385" s="15">
        <v>7103</v>
      </c>
    </row>
    <row r="1386" spans="13:20" x14ac:dyDescent="0.25">
      <c r="M1386" s="15">
        <v>84</v>
      </c>
      <c r="N1386" s="82">
        <v>45277</v>
      </c>
      <c r="O1386" s="15" t="s">
        <v>85</v>
      </c>
      <c r="P1386" s="15" t="s">
        <v>86</v>
      </c>
      <c r="Q1386" s="15" t="s">
        <v>84</v>
      </c>
      <c r="R1386" s="15">
        <v>1</v>
      </c>
      <c r="S1386" s="83">
        <v>17.600000000000001</v>
      </c>
      <c r="T1386" s="15">
        <v>7125</v>
      </c>
    </row>
    <row r="1387" spans="13:20" x14ac:dyDescent="0.25">
      <c r="M1387" s="15">
        <v>85</v>
      </c>
      <c r="N1387" s="82">
        <v>45277</v>
      </c>
      <c r="O1387" s="15" t="s">
        <v>85</v>
      </c>
      <c r="P1387" s="15" t="s">
        <v>86</v>
      </c>
      <c r="Q1387" s="15" t="s">
        <v>84</v>
      </c>
      <c r="R1387" s="15">
        <v>1</v>
      </c>
      <c r="S1387" s="83">
        <v>14.8</v>
      </c>
      <c r="T1387" s="15">
        <v>7104</v>
      </c>
    </row>
    <row r="1388" spans="13:20" x14ac:dyDescent="0.25">
      <c r="M1388" s="15">
        <v>86</v>
      </c>
      <c r="N1388" s="82">
        <v>45277</v>
      </c>
      <c r="O1388" s="15" t="s">
        <v>85</v>
      </c>
      <c r="P1388" s="15" t="s">
        <v>86</v>
      </c>
      <c r="Q1388" s="15" t="s">
        <v>84</v>
      </c>
      <c r="R1388" s="15">
        <v>1</v>
      </c>
      <c r="S1388" s="83">
        <v>15.7</v>
      </c>
      <c r="T1388" s="15">
        <v>7108</v>
      </c>
    </row>
    <row r="1389" spans="13:20" x14ac:dyDescent="0.25">
      <c r="M1389" s="15">
        <v>87</v>
      </c>
      <c r="N1389" s="82">
        <v>45277</v>
      </c>
      <c r="O1389" s="15" t="s">
        <v>85</v>
      </c>
      <c r="P1389" s="15" t="s">
        <v>90</v>
      </c>
      <c r="Q1389" s="15" t="s">
        <v>84</v>
      </c>
      <c r="R1389" s="15">
        <v>1</v>
      </c>
      <c r="S1389" s="83">
        <v>15.6</v>
      </c>
      <c r="T1389" s="15">
        <v>7087</v>
      </c>
    </row>
    <row r="1390" spans="13:20" x14ac:dyDescent="0.25">
      <c r="M1390" s="15">
        <v>88</v>
      </c>
      <c r="N1390" s="82">
        <v>45277</v>
      </c>
      <c r="O1390" s="15" t="s">
        <v>85</v>
      </c>
      <c r="P1390" s="15" t="s">
        <v>90</v>
      </c>
      <c r="Q1390" s="15" t="s">
        <v>84</v>
      </c>
      <c r="R1390" s="15">
        <v>1</v>
      </c>
      <c r="S1390" s="83">
        <v>16.899999999999999</v>
      </c>
      <c r="T1390" s="15">
        <v>7028</v>
      </c>
    </row>
    <row r="1391" spans="13:20" x14ac:dyDescent="0.25">
      <c r="M1391" s="15">
        <v>89</v>
      </c>
      <c r="N1391" s="82">
        <v>45277</v>
      </c>
      <c r="O1391" s="15" t="s">
        <v>85</v>
      </c>
      <c r="P1391" s="15" t="s">
        <v>86</v>
      </c>
      <c r="Q1391" s="15" t="s">
        <v>84</v>
      </c>
      <c r="R1391" s="15">
        <v>1</v>
      </c>
      <c r="S1391" s="83">
        <v>14.8</v>
      </c>
      <c r="T1391" s="106" t="s">
        <v>192</v>
      </c>
    </row>
    <row r="1392" spans="13:20" x14ac:dyDescent="0.25">
      <c r="M1392" s="15">
        <v>90</v>
      </c>
      <c r="N1392" s="82">
        <v>45277</v>
      </c>
      <c r="O1392" s="15" t="s">
        <v>85</v>
      </c>
      <c r="P1392" s="15" t="s">
        <v>90</v>
      </c>
      <c r="Q1392" s="15" t="s">
        <v>84</v>
      </c>
      <c r="R1392" s="15">
        <v>1</v>
      </c>
      <c r="S1392" s="83">
        <v>15.5</v>
      </c>
      <c r="T1392" s="106" t="s">
        <v>193</v>
      </c>
    </row>
    <row r="1393" spans="13:20" x14ac:dyDescent="0.25">
      <c r="M1393" s="15">
        <v>91</v>
      </c>
      <c r="N1393" s="82">
        <v>45277</v>
      </c>
      <c r="O1393" s="15" t="s">
        <v>85</v>
      </c>
      <c r="P1393" s="15" t="s">
        <v>87</v>
      </c>
      <c r="Q1393" s="15" t="s">
        <v>84</v>
      </c>
      <c r="R1393" s="15">
        <v>1</v>
      </c>
      <c r="S1393" s="83">
        <v>15.7</v>
      </c>
      <c r="T1393" s="15">
        <v>7072</v>
      </c>
    </row>
    <row r="1394" spans="13:20" x14ac:dyDescent="0.25">
      <c r="M1394" s="15">
        <v>92</v>
      </c>
      <c r="N1394" s="82">
        <v>45277</v>
      </c>
      <c r="O1394" s="15" t="s">
        <v>85</v>
      </c>
      <c r="P1394" s="15" t="s">
        <v>87</v>
      </c>
      <c r="Q1394" s="15" t="s">
        <v>84</v>
      </c>
      <c r="R1394" s="15">
        <v>1</v>
      </c>
      <c r="S1394" s="83">
        <v>15.5</v>
      </c>
      <c r="T1394" s="106" t="s">
        <v>194</v>
      </c>
    </row>
    <row r="1395" spans="13:20" x14ac:dyDescent="0.25">
      <c r="M1395" s="15">
        <v>93</v>
      </c>
      <c r="N1395" s="82">
        <v>45277</v>
      </c>
      <c r="O1395" s="15" t="s">
        <v>85</v>
      </c>
      <c r="P1395" s="15" t="s">
        <v>87</v>
      </c>
      <c r="Q1395" s="15" t="s">
        <v>84</v>
      </c>
      <c r="R1395" s="15">
        <v>1</v>
      </c>
      <c r="S1395" s="83">
        <v>15.5</v>
      </c>
      <c r="T1395" s="15">
        <v>7075</v>
      </c>
    </row>
    <row r="1396" spans="13:20" x14ac:dyDescent="0.25">
      <c r="M1396" s="15">
        <v>94</v>
      </c>
      <c r="N1396" s="82">
        <v>45278</v>
      </c>
      <c r="O1396" s="15" t="s">
        <v>88</v>
      </c>
      <c r="P1396" s="15" t="s">
        <v>91</v>
      </c>
      <c r="Q1396" s="15" t="s">
        <v>84</v>
      </c>
      <c r="R1396" s="15">
        <v>1</v>
      </c>
      <c r="S1396" s="83">
        <v>15.5</v>
      </c>
      <c r="T1396" s="15">
        <v>7147</v>
      </c>
    </row>
    <row r="1397" spans="13:20" x14ac:dyDescent="0.25">
      <c r="M1397" s="15">
        <v>95</v>
      </c>
      <c r="N1397" s="82">
        <v>45278</v>
      </c>
      <c r="O1397" s="15" t="s">
        <v>88</v>
      </c>
      <c r="P1397" s="15" t="s">
        <v>93</v>
      </c>
      <c r="Q1397" s="15" t="s">
        <v>84</v>
      </c>
      <c r="R1397" s="15">
        <v>1</v>
      </c>
      <c r="S1397" s="83">
        <v>14.4</v>
      </c>
      <c r="T1397" s="15">
        <v>7238</v>
      </c>
    </row>
    <row r="1398" spans="13:20" x14ac:dyDescent="0.25">
      <c r="M1398" s="15">
        <v>96</v>
      </c>
      <c r="N1398" s="82">
        <v>45278</v>
      </c>
      <c r="O1398" s="15" t="s">
        <v>85</v>
      </c>
      <c r="P1398" s="15" t="s">
        <v>97</v>
      </c>
      <c r="Q1398" s="15" t="s">
        <v>84</v>
      </c>
      <c r="R1398" s="15">
        <v>1</v>
      </c>
      <c r="S1398" s="83">
        <v>15.1</v>
      </c>
      <c r="T1398" s="15">
        <v>7251</v>
      </c>
    </row>
    <row r="1399" spans="13:20" x14ac:dyDescent="0.25">
      <c r="M1399" s="15">
        <v>97</v>
      </c>
      <c r="N1399" s="82">
        <v>45278</v>
      </c>
      <c r="O1399" s="15" t="s">
        <v>85</v>
      </c>
      <c r="P1399" s="15" t="s">
        <v>97</v>
      </c>
      <c r="Q1399" s="15" t="s">
        <v>84</v>
      </c>
      <c r="R1399" s="15">
        <v>1</v>
      </c>
      <c r="S1399" s="83">
        <v>17.399999999999999</v>
      </c>
      <c r="T1399" s="15">
        <v>7132</v>
      </c>
    </row>
    <row r="1400" spans="13:20" x14ac:dyDescent="0.25">
      <c r="M1400" s="15">
        <v>98</v>
      </c>
      <c r="N1400" s="82">
        <v>45278</v>
      </c>
      <c r="O1400" s="15" t="s">
        <v>85</v>
      </c>
      <c r="P1400" s="15" t="s">
        <v>97</v>
      </c>
      <c r="Q1400" s="15" t="s">
        <v>84</v>
      </c>
      <c r="R1400" s="15">
        <v>1</v>
      </c>
      <c r="S1400" s="83">
        <v>16.8</v>
      </c>
      <c r="T1400" s="15">
        <v>7126</v>
      </c>
    </row>
    <row r="1401" spans="13:20" x14ac:dyDescent="0.25">
      <c r="M1401" s="15">
        <v>99</v>
      </c>
      <c r="N1401" s="82">
        <v>45278</v>
      </c>
      <c r="O1401" s="15" t="s">
        <v>85</v>
      </c>
      <c r="P1401" s="15" t="s">
        <v>97</v>
      </c>
      <c r="Q1401" s="15" t="s">
        <v>84</v>
      </c>
      <c r="R1401" s="15">
        <v>1</v>
      </c>
      <c r="S1401" s="83">
        <v>15.2</v>
      </c>
      <c r="T1401" s="15">
        <v>7141</v>
      </c>
    </row>
    <row r="1402" spans="13:20" x14ac:dyDescent="0.25">
      <c r="M1402" s="15">
        <v>100</v>
      </c>
      <c r="N1402" s="82">
        <v>45278</v>
      </c>
      <c r="O1402" s="15" t="s">
        <v>85</v>
      </c>
      <c r="P1402" s="15" t="s">
        <v>97</v>
      </c>
      <c r="Q1402" s="15" t="s">
        <v>84</v>
      </c>
      <c r="R1402" s="15">
        <v>1</v>
      </c>
      <c r="S1402" s="83">
        <v>16.600000000000001</v>
      </c>
      <c r="T1402" s="15">
        <v>7113</v>
      </c>
    </row>
    <row r="1403" spans="13:20" x14ac:dyDescent="0.25">
      <c r="M1403" s="15">
        <v>101</v>
      </c>
      <c r="N1403" s="82">
        <v>45278</v>
      </c>
      <c r="O1403" s="15" t="s">
        <v>88</v>
      </c>
      <c r="P1403" s="15" t="s">
        <v>98</v>
      </c>
      <c r="Q1403" s="15" t="s">
        <v>84</v>
      </c>
      <c r="R1403" s="15">
        <v>1</v>
      </c>
      <c r="S1403" s="83">
        <v>14.4</v>
      </c>
      <c r="T1403" s="15">
        <v>7088</v>
      </c>
    </row>
    <row r="1404" spans="13:20" x14ac:dyDescent="0.25">
      <c r="M1404" s="15">
        <v>102</v>
      </c>
      <c r="N1404" s="82">
        <v>45278</v>
      </c>
      <c r="O1404" s="15" t="s">
        <v>88</v>
      </c>
      <c r="P1404" s="15" t="s">
        <v>104</v>
      </c>
      <c r="Q1404" s="15" t="s">
        <v>84</v>
      </c>
      <c r="R1404" s="15">
        <v>1</v>
      </c>
      <c r="S1404" s="83">
        <v>11.3</v>
      </c>
      <c r="T1404" s="15">
        <v>7089</v>
      </c>
    </row>
    <row r="1405" spans="13:20" x14ac:dyDescent="0.25">
      <c r="M1405" s="15">
        <v>103</v>
      </c>
      <c r="N1405" s="82">
        <v>45278</v>
      </c>
      <c r="O1405" s="15" t="s">
        <v>88</v>
      </c>
      <c r="P1405" s="15" t="s">
        <v>106</v>
      </c>
      <c r="Q1405" s="15" t="s">
        <v>84</v>
      </c>
      <c r="R1405" s="15">
        <v>1</v>
      </c>
      <c r="S1405" s="83">
        <v>14.3</v>
      </c>
      <c r="T1405" s="15">
        <v>6754</v>
      </c>
    </row>
    <row r="1406" spans="13:20" x14ac:dyDescent="0.25">
      <c r="M1406" s="15">
        <v>104</v>
      </c>
      <c r="N1406" s="82">
        <v>45278</v>
      </c>
      <c r="O1406" s="15" t="s">
        <v>88</v>
      </c>
      <c r="P1406" s="15" t="s">
        <v>94</v>
      </c>
      <c r="Q1406" s="15" t="s">
        <v>84</v>
      </c>
      <c r="R1406" s="15">
        <v>1</v>
      </c>
      <c r="S1406" s="83">
        <v>13.8</v>
      </c>
      <c r="T1406" s="15">
        <v>6972</v>
      </c>
    </row>
    <row r="1407" spans="13:20" x14ac:dyDescent="0.25">
      <c r="M1407" s="15">
        <v>105</v>
      </c>
      <c r="N1407" s="82">
        <v>45278</v>
      </c>
      <c r="O1407" s="15" t="s">
        <v>88</v>
      </c>
      <c r="P1407" s="15" t="s">
        <v>89</v>
      </c>
      <c r="Q1407" s="15" t="s">
        <v>84</v>
      </c>
      <c r="R1407" s="15">
        <v>1</v>
      </c>
      <c r="S1407" s="83">
        <v>16.3</v>
      </c>
      <c r="T1407" s="15">
        <v>7084</v>
      </c>
    </row>
    <row r="1408" spans="13:20" x14ac:dyDescent="0.25">
      <c r="M1408" s="15">
        <v>106</v>
      </c>
      <c r="N1408" s="82">
        <v>45278</v>
      </c>
      <c r="O1408" s="15" t="s">
        <v>88</v>
      </c>
      <c r="P1408" s="15" t="s">
        <v>89</v>
      </c>
      <c r="Q1408" s="15" t="s">
        <v>84</v>
      </c>
      <c r="R1408" s="15">
        <v>1</v>
      </c>
      <c r="S1408" s="83">
        <v>14</v>
      </c>
      <c r="T1408" s="15">
        <v>7081</v>
      </c>
    </row>
    <row r="1409" spans="13:20" x14ac:dyDescent="0.25">
      <c r="M1409" s="15">
        <v>107</v>
      </c>
      <c r="N1409" s="82">
        <v>45278</v>
      </c>
      <c r="O1409" s="15" t="s">
        <v>88</v>
      </c>
      <c r="P1409" s="15" t="s">
        <v>191</v>
      </c>
      <c r="Q1409" s="15" t="s">
        <v>84</v>
      </c>
      <c r="R1409" s="15">
        <v>1</v>
      </c>
      <c r="S1409" s="83">
        <v>12.5</v>
      </c>
      <c r="T1409" s="15">
        <v>7095</v>
      </c>
    </row>
    <row r="1410" spans="13:20" x14ac:dyDescent="0.25">
      <c r="M1410" s="15">
        <v>108</v>
      </c>
      <c r="N1410" s="82">
        <v>45278</v>
      </c>
      <c r="O1410" s="15" t="s">
        <v>88</v>
      </c>
      <c r="P1410" s="15" t="s">
        <v>191</v>
      </c>
      <c r="Q1410" s="15" t="s">
        <v>84</v>
      </c>
      <c r="R1410" s="15">
        <v>1</v>
      </c>
      <c r="S1410" s="83">
        <v>19.399999999999999</v>
      </c>
      <c r="T1410" s="15">
        <v>7117</v>
      </c>
    </row>
    <row r="1411" spans="13:20" x14ac:dyDescent="0.25">
      <c r="M1411" s="15">
        <v>109</v>
      </c>
      <c r="N1411" s="82">
        <v>45278</v>
      </c>
      <c r="O1411" s="15" t="s">
        <v>85</v>
      </c>
      <c r="P1411" s="15" t="s">
        <v>86</v>
      </c>
      <c r="Q1411" s="15" t="s">
        <v>84</v>
      </c>
      <c r="R1411" s="15">
        <v>1</v>
      </c>
      <c r="S1411" s="83">
        <v>14.8</v>
      </c>
      <c r="T1411" s="15">
        <v>7094</v>
      </c>
    </row>
    <row r="1412" spans="13:20" x14ac:dyDescent="0.25">
      <c r="M1412" s="15">
        <v>110</v>
      </c>
      <c r="N1412" s="82">
        <v>45278</v>
      </c>
      <c r="O1412" s="15" t="s">
        <v>85</v>
      </c>
      <c r="P1412" s="15" t="s">
        <v>86</v>
      </c>
      <c r="Q1412" s="15" t="s">
        <v>84</v>
      </c>
      <c r="R1412" s="15">
        <v>1</v>
      </c>
      <c r="S1412" s="83">
        <v>16.600000000000001</v>
      </c>
      <c r="T1412" s="15">
        <v>7128</v>
      </c>
    </row>
    <row r="1413" spans="13:20" x14ac:dyDescent="0.25">
      <c r="M1413" s="15">
        <v>111</v>
      </c>
      <c r="N1413" s="82">
        <v>45278</v>
      </c>
      <c r="O1413" s="15" t="s">
        <v>85</v>
      </c>
      <c r="P1413" s="15" t="s">
        <v>87</v>
      </c>
      <c r="Q1413" s="15" t="s">
        <v>84</v>
      </c>
      <c r="R1413" s="15">
        <v>1</v>
      </c>
      <c r="S1413" s="83">
        <v>18.100000000000001</v>
      </c>
      <c r="T1413" s="15">
        <v>7107</v>
      </c>
    </row>
    <row r="1414" spans="13:20" x14ac:dyDescent="0.25">
      <c r="M1414" s="15">
        <v>112</v>
      </c>
      <c r="N1414" s="82">
        <v>45278</v>
      </c>
      <c r="O1414" s="15" t="s">
        <v>85</v>
      </c>
      <c r="P1414" s="15" t="s">
        <v>87</v>
      </c>
      <c r="Q1414" s="15" t="s">
        <v>84</v>
      </c>
      <c r="R1414" s="15">
        <v>1</v>
      </c>
      <c r="S1414" s="83">
        <v>17.2</v>
      </c>
      <c r="T1414" s="15">
        <v>7112</v>
      </c>
    </row>
    <row r="1415" spans="13:20" x14ac:dyDescent="0.25">
      <c r="M1415" s="15">
        <v>113</v>
      </c>
      <c r="N1415" s="82">
        <v>45278</v>
      </c>
      <c r="O1415" s="15" t="s">
        <v>88</v>
      </c>
      <c r="P1415" s="15" t="s">
        <v>94</v>
      </c>
      <c r="Q1415" s="15" t="s">
        <v>84</v>
      </c>
      <c r="R1415" s="15">
        <v>1</v>
      </c>
      <c r="S1415" s="83">
        <v>17</v>
      </c>
      <c r="T1415" s="15">
        <v>7098</v>
      </c>
    </row>
    <row r="1416" spans="13:20" x14ac:dyDescent="0.25">
      <c r="M1416" s="15">
        <v>114</v>
      </c>
      <c r="N1416" s="82">
        <v>45278</v>
      </c>
      <c r="O1416" s="15" t="s">
        <v>88</v>
      </c>
      <c r="P1416" s="15" t="s">
        <v>93</v>
      </c>
      <c r="Q1416" s="15" t="s">
        <v>84</v>
      </c>
      <c r="R1416" s="15">
        <v>1</v>
      </c>
      <c r="S1416" s="83">
        <v>13.1</v>
      </c>
      <c r="T1416" s="15">
        <v>6690</v>
      </c>
    </row>
    <row r="1417" spans="13:20" x14ac:dyDescent="0.25">
      <c r="M1417" s="15">
        <v>115</v>
      </c>
      <c r="N1417" s="82">
        <v>45278</v>
      </c>
      <c r="O1417" s="15" t="s">
        <v>88</v>
      </c>
      <c r="P1417" s="15" t="s">
        <v>94</v>
      </c>
      <c r="Q1417" s="15" t="s">
        <v>84</v>
      </c>
      <c r="R1417" s="15">
        <v>1</v>
      </c>
      <c r="S1417" s="83">
        <v>11.6</v>
      </c>
      <c r="T1417" s="15">
        <v>7120</v>
      </c>
    </row>
    <row r="1418" spans="13:20" x14ac:dyDescent="0.25">
      <c r="M1418" s="15">
        <v>116</v>
      </c>
      <c r="N1418" s="82">
        <v>45278</v>
      </c>
      <c r="O1418" s="15" t="s">
        <v>85</v>
      </c>
      <c r="P1418" s="15" t="s">
        <v>90</v>
      </c>
      <c r="Q1418" s="15" t="s">
        <v>84</v>
      </c>
      <c r="R1418" s="15">
        <v>1</v>
      </c>
      <c r="S1418" s="83">
        <v>13.1</v>
      </c>
      <c r="T1418" s="15">
        <v>7093</v>
      </c>
    </row>
    <row r="1419" spans="13:20" x14ac:dyDescent="0.25">
      <c r="M1419" s="15">
        <v>117</v>
      </c>
      <c r="N1419" s="82">
        <v>45278</v>
      </c>
      <c r="O1419" s="15" t="s">
        <v>85</v>
      </c>
      <c r="P1419" s="15" t="s">
        <v>90</v>
      </c>
      <c r="Q1419" s="15" t="s">
        <v>84</v>
      </c>
      <c r="R1419" s="15">
        <v>1</v>
      </c>
      <c r="S1419" s="83">
        <v>14.7</v>
      </c>
      <c r="T1419" s="15">
        <v>7138</v>
      </c>
    </row>
    <row r="1420" spans="13:20" x14ac:dyDescent="0.25">
      <c r="M1420" s="15">
        <v>118</v>
      </c>
      <c r="N1420" s="82">
        <v>45278</v>
      </c>
      <c r="O1420" s="15" t="s">
        <v>85</v>
      </c>
      <c r="P1420" s="15" t="s">
        <v>90</v>
      </c>
      <c r="Q1420" s="15" t="s">
        <v>84</v>
      </c>
      <c r="R1420" s="15">
        <v>1</v>
      </c>
      <c r="S1420" s="83">
        <v>14.8</v>
      </c>
      <c r="T1420" s="15">
        <v>7127</v>
      </c>
    </row>
    <row r="1421" spans="13:20" x14ac:dyDescent="0.25">
      <c r="M1421" s="15">
        <v>119</v>
      </c>
      <c r="N1421" s="82">
        <v>45278</v>
      </c>
      <c r="O1421" s="15" t="s">
        <v>85</v>
      </c>
      <c r="P1421" s="15" t="s">
        <v>96</v>
      </c>
      <c r="Q1421" s="15" t="s">
        <v>84</v>
      </c>
      <c r="R1421" s="15">
        <v>1</v>
      </c>
      <c r="S1421" s="83">
        <v>14.3</v>
      </c>
      <c r="T1421" s="15">
        <v>7036</v>
      </c>
    </row>
    <row r="1422" spans="13:20" x14ac:dyDescent="0.25">
      <c r="M1422" s="15">
        <v>120</v>
      </c>
      <c r="N1422" s="82">
        <v>45278</v>
      </c>
      <c r="O1422" s="15" t="s">
        <v>85</v>
      </c>
      <c r="P1422" s="15" t="s">
        <v>96</v>
      </c>
      <c r="Q1422" s="15" t="s">
        <v>84</v>
      </c>
      <c r="R1422" s="15">
        <v>1</v>
      </c>
      <c r="S1422" s="83">
        <v>13.3</v>
      </c>
      <c r="T1422" s="15">
        <v>7051</v>
      </c>
    </row>
    <row r="1423" spans="13:20" x14ac:dyDescent="0.25">
      <c r="M1423" s="15">
        <v>121</v>
      </c>
      <c r="N1423" s="82">
        <v>45278</v>
      </c>
      <c r="O1423" s="15" t="s">
        <v>85</v>
      </c>
      <c r="P1423" s="15" t="s">
        <v>92</v>
      </c>
      <c r="Q1423" s="15" t="s">
        <v>84</v>
      </c>
      <c r="R1423" s="15">
        <v>1</v>
      </c>
      <c r="S1423" s="83">
        <v>16.2</v>
      </c>
      <c r="T1423" s="15">
        <v>7066</v>
      </c>
    </row>
    <row r="1424" spans="13:20" x14ac:dyDescent="0.25">
      <c r="M1424" s="15">
        <v>122</v>
      </c>
      <c r="N1424" s="82">
        <v>45278</v>
      </c>
      <c r="O1424" s="15" t="s">
        <v>85</v>
      </c>
      <c r="P1424" s="15" t="s">
        <v>92</v>
      </c>
      <c r="Q1424" s="15" t="s">
        <v>84</v>
      </c>
      <c r="R1424" s="15">
        <v>1</v>
      </c>
      <c r="S1424" s="83">
        <v>14.5</v>
      </c>
      <c r="T1424" s="15">
        <v>7059</v>
      </c>
    </row>
    <row r="1425" spans="13:20" x14ac:dyDescent="0.25">
      <c r="M1425" s="15">
        <v>123</v>
      </c>
      <c r="N1425" s="82">
        <v>45278</v>
      </c>
      <c r="O1425" s="15" t="s">
        <v>88</v>
      </c>
      <c r="P1425" s="15" t="s">
        <v>93</v>
      </c>
      <c r="Q1425" s="15" t="s">
        <v>84</v>
      </c>
      <c r="R1425" s="15">
        <v>1</v>
      </c>
      <c r="S1425" s="83">
        <v>12.3</v>
      </c>
      <c r="T1425" s="15">
        <v>7034</v>
      </c>
    </row>
    <row r="1426" spans="13:20" x14ac:dyDescent="0.25">
      <c r="M1426" s="15">
        <v>124</v>
      </c>
      <c r="N1426" s="82">
        <v>45278</v>
      </c>
      <c r="O1426" s="15" t="s">
        <v>85</v>
      </c>
      <c r="P1426" s="15" t="s">
        <v>90</v>
      </c>
      <c r="Q1426" s="15" t="s">
        <v>84</v>
      </c>
      <c r="R1426" s="15">
        <v>1</v>
      </c>
      <c r="S1426" s="83">
        <v>14.7</v>
      </c>
      <c r="T1426" s="15">
        <v>7070</v>
      </c>
    </row>
    <row r="1427" spans="13:20" x14ac:dyDescent="0.25">
      <c r="M1427" s="15">
        <v>125</v>
      </c>
      <c r="N1427" s="82">
        <v>45278</v>
      </c>
      <c r="O1427" s="15" t="s">
        <v>85</v>
      </c>
      <c r="P1427" s="15" t="s">
        <v>93</v>
      </c>
      <c r="Q1427" s="15" t="s">
        <v>84</v>
      </c>
      <c r="R1427" s="15">
        <v>1</v>
      </c>
      <c r="S1427" s="83">
        <v>16</v>
      </c>
      <c r="T1427" s="15">
        <v>7074</v>
      </c>
    </row>
    <row r="1428" spans="13:20" x14ac:dyDescent="0.25">
      <c r="M1428" s="15">
        <v>126</v>
      </c>
      <c r="N1428" s="82">
        <v>45278</v>
      </c>
      <c r="O1428" s="15" t="s">
        <v>88</v>
      </c>
      <c r="P1428" s="15" t="s">
        <v>91</v>
      </c>
      <c r="Q1428" s="15" t="s">
        <v>84</v>
      </c>
      <c r="R1428" s="15">
        <v>1</v>
      </c>
      <c r="S1428" s="83">
        <v>15.2</v>
      </c>
      <c r="T1428" s="15">
        <v>7119</v>
      </c>
    </row>
    <row r="1429" spans="13:20" x14ac:dyDescent="0.25">
      <c r="M1429" s="15">
        <v>127</v>
      </c>
      <c r="N1429" s="82">
        <v>45278</v>
      </c>
      <c r="O1429" s="15" t="s">
        <v>85</v>
      </c>
      <c r="P1429" s="15" t="s">
        <v>90</v>
      </c>
      <c r="Q1429" s="15" t="s">
        <v>84</v>
      </c>
      <c r="R1429" s="15">
        <v>1</v>
      </c>
      <c r="S1429" s="83">
        <v>12.7</v>
      </c>
      <c r="T1429" s="15">
        <v>7124</v>
      </c>
    </row>
    <row r="1430" spans="13:20" x14ac:dyDescent="0.25">
      <c r="M1430" s="15">
        <v>128</v>
      </c>
      <c r="N1430" s="82">
        <v>45278</v>
      </c>
      <c r="O1430" s="15" t="s">
        <v>88</v>
      </c>
      <c r="P1430" s="15" t="s">
        <v>91</v>
      </c>
      <c r="Q1430" s="15" t="s">
        <v>84</v>
      </c>
      <c r="R1430" s="15">
        <v>1</v>
      </c>
      <c r="S1430" s="83">
        <v>12.8</v>
      </c>
      <c r="T1430" s="15">
        <v>7167</v>
      </c>
    </row>
    <row r="1431" spans="13:20" x14ac:dyDescent="0.25">
      <c r="M1431" s="15">
        <v>129</v>
      </c>
      <c r="N1431" s="82">
        <v>45279</v>
      </c>
      <c r="O1431" s="15" t="s">
        <v>88</v>
      </c>
      <c r="P1431" s="15" t="s">
        <v>104</v>
      </c>
      <c r="Q1431" s="15" t="s">
        <v>84</v>
      </c>
      <c r="R1431" s="15">
        <v>1</v>
      </c>
      <c r="S1431" s="83">
        <v>15.4</v>
      </c>
      <c r="T1431" s="15">
        <v>6740</v>
      </c>
    </row>
    <row r="1432" spans="13:20" x14ac:dyDescent="0.25">
      <c r="M1432" s="15">
        <v>130</v>
      </c>
      <c r="N1432" s="82">
        <v>45279</v>
      </c>
      <c r="O1432" s="15" t="s">
        <v>85</v>
      </c>
      <c r="P1432" s="15" t="s">
        <v>96</v>
      </c>
      <c r="Q1432" s="15" t="s">
        <v>84</v>
      </c>
      <c r="R1432" s="15">
        <v>1</v>
      </c>
      <c r="S1432" s="83">
        <v>13.9</v>
      </c>
      <c r="T1432" s="15">
        <v>7096</v>
      </c>
    </row>
    <row r="1433" spans="13:20" x14ac:dyDescent="0.25">
      <c r="M1433" s="15">
        <v>131</v>
      </c>
      <c r="N1433" s="82">
        <v>45279</v>
      </c>
      <c r="O1433" s="15" t="s">
        <v>88</v>
      </c>
      <c r="P1433" s="15" t="s">
        <v>89</v>
      </c>
      <c r="Q1433" s="15" t="s">
        <v>84</v>
      </c>
      <c r="R1433" s="15">
        <v>1</v>
      </c>
      <c r="S1433" s="83">
        <v>13.1</v>
      </c>
      <c r="T1433" s="15">
        <v>7105</v>
      </c>
    </row>
    <row r="1434" spans="13:20" x14ac:dyDescent="0.25">
      <c r="M1434" s="15">
        <v>132</v>
      </c>
      <c r="N1434" s="82">
        <v>45279</v>
      </c>
      <c r="O1434" s="15" t="s">
        <v>85</v>
      </c>
      <c r="P1434" s="15" t="s">
        <v>87</v>
      </c>
      <c r="Q1434" s="15" t="s">
        <v>84</v>
      </c>
      <c r="R1434" s="15">
        <v>1</v>
      </c>
      <c r="S1434" s="83">
        <v>17.2</v>
      </c>
      <c r="T1434" s="15">
        <v>7164</v>
      </c>
    </row>
    <row r="1435" spans="13:20" x14ac:dyDescent="0.25">
      <c r="M1435" s="15">
        <v>133</v>
      </c>
      <c r="N1435" s="82">
        <v>45279</v>
      </c>
      <c r="O1435" s="15" t="s">
        <v>85</v>
      </c>
      <c r="P1435" s="15" t="s">
        <v>87</v>
      </c>
      <c r="Q1435" s="15" t="s">
        <v>84</v>
      </c>
      <c r="R1435" s="15">
        <v>1</v>
      </c>
      <c r="S1435" s="83">
        <v>15.3</v>
      </c>
      <c r="T1435" s="15">
        <v>7150</v>
      </c>
    </row>
    <row r="1436" spans="13:20" x14ac:dyDescent="0.25">
      <c r="M1436" s="38">
        <v>134</v>
      </c>
      <c r="N1436" s="268">
        <v>45279</v>
      </c>
      <c r="O1436" s="38" t="s">
        <v>88</v>
      </c>
      <c r="P1436" s="38" t="s">
        <v>94</v>
      </c>
      <c r="Q1436" s="38" t="s">
        <v>84</v>
      </c>
      <c r="R1436" s="38">
        <v>1</v>
      </c>
      <c r="S1436" s="267">
        <v>13.3</v>
      </c>
      <c r="T1436" s="38">
        <v>7099</v>
      </c>
    </row>
    <row r="1437" spans="13:20" x14ac:dyDescent="0.25">
      <c r="M1437" s="15">
        <v>135</v>
      </c>
      <c r="N1437" s="82">
        <v>45279</v>
      </c>
      <c r="O1437" s="15" t="s">
        <v>88</v>
      </c>
      <c r="P1437" s="87" t="s">
        <v>93</v>
      </c>
      <c r="Q1437" s="15" t="s">
        <v>84</v>
      </c>
      <c r="R1437" s="15">
        <v>1</v>
      </c>
      <c r="S1437" s="83">
        <v>13.2</v>
      </c>
      <c r="T1437" s="15">
        <v>7122</v>
      </c>
    </row>
    <row r="1438" spans="13:20" x14ac:dyDescent="0.25">
      <c r="M1438" s="15">
        <v>136</v>
      </c>
      <c r="N1438" s="82">
        <v>45279</v>
      </c>
      <c r="O1438" s="15" t="s">
        <v>88</v>
      </c>
      <c r="P1438" s="15" t="s">
        <v>104</v>
      </c>
      <c r="Q1438" s="15" t="s">
        <v>84</v>
      </c>
      <c r="R1438" s="15">
        <v>1</v>
      </c>
      <c r="S1438" s="83">
        <v>14.3</v>
      </c>
      <c r="T1438" s="15">
        <v>7500</v>
      </c>
    </row>
    <row r="1439" spans="13:20" x14ac:dyDescent="0.25">
      <c r="M1439" s="15">
        <v>137</v>
      </c>
      <c r="N1439" s="82">
        <v>45279</v>
      </c>
      <c r="O1439" s="15" t="s">
        <v>88</v>
      </c>
      <c r="P1439" s="15" t="s">
        <v>91</v>
      </c>
      <c r="Q1439" s="15" t="s">
        <v>84</v>
      </c>
      <c r="R1439" s="15">
        <v>1</v>
      </c>
      <c r="S1439" s="83">
        <v>14.7</v>
      </c>
      <c r="T1439" s="15">
        <v>7097</v>
      </c>
    </row>
    <row r="1440" spans="13:20" x14ac:dyDescent="0.25">
      <c r="M1440" s="15">
        <v>138</v>
      </c>
      <c r="N1440" s="82">
        <v>45279</v>
      </c>
      <c r="O1440" s="15" t="s">
        <v>88</v>
      </c>
      <c r="P1440" s="15" t="s">
        <v>100</v>
      </c>
      <c r="Q1440" s="15" t="s">
        <v>84</v>
      </c>
      <c r="R1440" s="15">
        <v>1</v>
      </c>
      <c r="S1440" s="83">
        <v>15</v>
      </c>
      <c r="T1440" s="15">
        <v>7152</v>
      </c>
    </row>
    <row r="1441" spans="13:20" x14ac:dyDescent="0.25">
      <c r="M1441" s="15">
        <v>139</v>
      </c>
      <c r="N1441" s="82">
        <v>45279</v>
      </c>
      <c r="O1441" s="15" t="s">
        <v>88</v>
      </c>
      <c r="P1441" s="15" t="s">
        <v>100</v>
      </c>
      <c r="Q1441" s="15" t="s">
        <v>84</v>
      </c>
      <c r="R1441" s="15">
        <v>1</v>
      </c>
      <c r="S1441" s="83">
        <v>16.100000000000001</v>
      </c>
      <c r="T1441" s="15">
        <v>7153</v>
      </c>
    </row>
    <row r="1442" spans="13:20" x14ac:dyDescent="0.25">
      <c r="M1442" s="15">
        <v>140</v>
      </c>
      <c r="N1442" s="82">
        <v>45279</v>
      </c>
      <c r="O1442" s="15" t="s">
        <v>88</v>
      </c>
      <c r="P1442" s="15" t="s">
        <v>100</v>
      </c>
      <c r="Q1442" s="15" t="s">
        <v>84</v>
      </c>
      <c r="R1442" s="15">
        <v>1</v>
      </c>
      <c r="S1442" s="83">
        <v>16.399999999999999</v>
      </c>
      <c r="T1442" s="15">
        <v>7118</v>
      </c>
    </row>
    <row r="1443" spans="13:20" x14ac:dyDescent="0.25">
      <c r="M1443" s="15">
        <v>141</v>
      </c>
      <c r="N1443" s="82">
        <v>45279</v>
      </c>
      <c r="O1443" s="15" t="s">
        <v>85</v>
      </c>
      <c r="P1443" s="15" t="s">
        <v>86</v>
      </c>
      <c r="Q1443" s="15" t="s">
        <v>84</v>
      </c>
      <c r="R1443" s="15">
        <v>1</v>
      </c>
      <c r="S1443" s="83">
        <v>14.5</v>
      </c>
      <c r="T1443" s="15">
        <v>7165</v>
      </c>
    </row>
    <row r="1444" spans="13:20" x14ac:dyDescent="0.25">
      <c r="M1444" s="15">
        <v>142</v>
      </c>
      <c r="N1444" s="82">
        <v>45279</v>
      </c>
      <c r="O1444" s="15" t="s">
        <v>85</v>
      </c>
      <c r="P1444" s="15" t="s">
        <v>86</v>
      </c>
      <c r="Q1444" s="15" t="s">
        <v>84</v>
      </c>
      <c r="R1444" s="15">
        <v>1</v>
      </c>
      <c r="S1444" s="83">
        <v>14</v>
      </c>
      <c r="T1444" s="15">
        <v>7155</v>
      </c>
    </row>
    <row r="1445" spans="13:20" x14ac:dyDescent="0.25">
      <c r="M1445" s="38">
        <v>143</v>
      </c>
      <c r="N1445" s="268">
        <v>45279</v>
      </c>
      <c r="O1445" s="38" t="s">
        <v>85</v>
      </c>
      <c r="P1445" s="38" t="s">
        <v>86</v>
      </c>
      <c r="Q1445" s="38" t="s">
        <v>84</v>
      </c>
      <c r="R1445" s="38">
        <v>1</v>
      </c>
      <c r="S1445" s="267">
        <v>14.8</v>
      </c>
      <c r="T1445" s="38">
        <v>7163</v>
      </c>
    </row>
    <row r="1446" spans="13:20" x14ac:dyDescent="0.25">
      <c r="M1446" s="15">
        <v>144</v>
      </c>
      <c r="N1446" s="82">
        <v>45279</v>
      </c>
      <c r="O1446" s="15" t="s">
        <v>85</v>
      </c>
      <c r="P1446" s="15" t="s">
        <v>90</v>
      </c>
      <c r="Q1446" s="15" t="s">
        <v>84</v>
      </c>
      <c r="R1446" s="15">
        <v>1</v>
      </c>
      <c r="S1446" s="83">
        <v>16.100000000000001</v>
      </c>
      <c r="T1446" s="15">
        <v>7158</v>
      </c>
    </row>
    <row r="1447" spans="13:20" x14ac:dyDescent="0.25">
      <c r="M1447" s="15">
        <v>145</v>
      </c>
      <c r="N1447" s="82">
        <v>45279</v>
      </c>
      <c r="O1447" s="15" t="s">
        <v>85</v>
      </c>
      <c r="P1447" s="15" t="s">
        <v>90</v>
      </c>
      <c r="Q1447" s="15" t="s">
        <v>84</v>
      </c>
      <c r="R1447" s="15">
        <v>1</v>
      </c>
      <c r="S1447" s="83">
        <v>15.7</v>
      </c>
      <c r="T1447" s="15">
        <v>7159</v>
      </c>
    </row>
    <row r="1448" spans="13:20" x14ac:dyDescent="0.25">
      <c r="M1448" s="15">
        <v>146</v>
      </c>
      <c r="N1448" s="82">
        <v>45279</v>
      </c>
      <c r="O1448" s="15" t="s">
        <v>85</v>
      </c>
      <c r="P1448" s="15" t="s">
        <v>90</v>
      </c>
      <c r="Q1448" s="15" t="s">
        <v>84</v>
      </c>
      <c r="R1448" s="15">
        <v>1</v>
      </c>
      <c r="S1448" s="83">
        <v>12.1</v>
      </c>
      <c r="T1448" s="15">
        <v>7101</v>
      </c>
    </row>
    <row r="1449" spans="13:20" x14ac:dyDescent="0.25">
      <c r="M1449" s="15">
        <v>147</v>
      </c>
      <c r="N1449" s="82">
        <v>45279</v>
      </c>
      <c r="O1449" s="15" t="s">
        <v>85</v>
      </c>
      <c r="P1449" s="15" t="s">
        <v>97</v>
      </c>
      <c r="Q1449" s="15" t="s">
        <v>84</v>
      </c>
      <c r="R1449" s="15">
        <v>1</v>
      </c>
      <c r="S1449" s="83">
        <v>14.9</v>
      </c>
      <c r="T1449" s="15">
        <v>7215</v>
      </c>
    </row>
    <row r="1450" spans="13:20" x14ac:dyDescent="0.25">
      <c r="M1450" s="38">
        <v>148</v>
      </c>
      <c r="N1450" s="268">
        <v>45279</v>
      </c>
      <c r="O1450" s="38" t="s">
        <v>88</v>
      </c>
      <c r="P1450" s="38" t="s">
        <v>98</v>
      </c>
      <c r="Q1450" s="38" t="s">
        <v>84</v>
      </c>
      <c r="R1450" s="38">
        <v>1</v>
      </c>
      <c r="S1450" s="267">
        <v>9.6</v>
      </c>
      <c r="T1450" s="38">
        <v>7180</v>
      </c>
    </row>
    <row r="1451" spans="13:20" x14ac:dyDescent="0.25">
      <c r="M1451" s="15">
        <v>149</v>
      </c>
      <c r="N1451" s="82">
        <v>45279</v>
      </c>
      <c r="O1451" s="15" t="s">
        <v>85</v>
      </c>
      <c r="P1451" s="15" t="s">
        <v>87</v>
      </c>
      <c r="Q1451" s="15" t="s">
        <v>84</v>
      </c>
      <c r="R1451" s="15">
        <v>1</v>
      </c>
      <c r="S1451" s="83">
        <v>17</v>
      </c>
      <c r="T1451" s="15">
        <v>7115</v>
      </c>
    </row>
    <row r="1452" spans="13:20" x14ac:dyDescent="0.25">
      <c r="M1452" s="15">
        <v>150</v>
      </c>
      <c r="N1452" s="82">
        <v>45279</v>
      </c>
      <c r="O1452" s="15" t="s">
        <v>88</v>
      </c>
      <c r="P1452" s="15" t="s">
        <v>91</v>
      </c>
      <c r="Q1452" s="15" t="s">
        <v>84</v>
      </c>
      <c r="R1452" s="15">
        <v>1</v>
      </c>
      <c r="S1452" s="83">
        <v>13.5</v>
      </c>
      <c r="T1452" s="15">
        <v>7111</v>
      </c>
    </row>
    <row r="1453" spans="13:20" x14ac:dyDescent="0.25">
      <c r="M1453" s="15">
        <v>151</v>
      </c>
      <c r="N1453" s="82">
        <v>45279</v>
      </c>
      <c r="O1453" s="15" t="s">
        <v>88</v>
      </c>
      <c r="P1453" s="15" t="s">
        <v>91</v>
      </c>
      <c r="Q1453" s="15" t="s">
        <v>84</v>
      </c>
      <c r="R1453" s="15">
        <v>1</v>
      </c>
      <c r="S1453" s="83">
        <v>13</v>
      </c>
      <c r="T1453" s="15">
        <v>7048</v>
      </c>
    </row>
    <row r="1454" spans="13:20" x14ac:dyDescent="0.25">
      <c r="M1454" s="15">
        <v>152</v>
      </c>
      <c r="N1454" s="82">
        <v>45279</v>
      </c>
      <c r="O1454" s="15" t="s">
        <v>88</v>
      </c>
      <c r="P1454" s="15" t="s">
        <v>106</v>
      </c>
      <c r="Q1454" s="15" t="s">
        <v>84</v>
      </c>
      <c r="R1454" s="15">
        <v>1</v>
      </c>
      <c r="S1454" s="83">
        <v>13.6</v>
      </c>
      <c r="T1454" s="15">
        <v>7042</v>
      </c>
    </row>
    <row r="1455" spans="13:20" x14ac:dyDescent="0.25">
      <c r="M1455" s="15">
        <v>153</v>
      </c>
      <c r="N1455" s="82">
        <v>45279</v>
      </c>
      <c r="O1455" s="15" t="s">
        <v>88</v>
      </c>
      <c r="P1455" s="15" t="s">
        <v>106</v>
      </c>
      <c r="Q1455" s="15" t="s">
        <v>84</v>
      </c>
      <c r="R1455" s="15">
        <v>1</v>
      </c>
      <c r="S1455" s="83">
        <v>19.399999999999999</v>
      </c>
      <c r="T1455" s="15">
        <v>7039</v>
      </c>
    </row>
    <row r="1456" spans="13:20" x14ac:dyDescent="0.25">
      <c r="M1456" s="15">
        <v>154</v>
      </c>
      <c r="N1456" s="82">
        <v>45279</v>
      </c>
      <c r="O1456" s="15" t="s">
        <v>85</v>
      </c>
      <c r="P1456" s="15" t="s">
        <v>97</v>
      </c>
      <c r="Q1456" s="15" t="s">
        <v>84</v>
      </c>
      <c r="R1456" s="15">
        <v>1</v>
      </c>
      <c r="S1456" s="83">
        <v>14.6</v>
      </c>
      <c r="T1456" s="15">
        <v>7194</v>
      </c>
    </row>
    <row r="1457" spans="13:20" x14ac:dyDescent="0.25">
      <c r="M1457" s="15">
        <v>155</v>
      </c>
      <c r="N1457" s="82">
        <v>45280</v>
      </c>
      <c r="O1457" s="15" t="s">
        <v>85</v>
      </c>
      <c r="P1457" s="15" t="s">
        <v>96</v>
      </c>
      <c r="Q1457" s="15" t="s">
        <v>84</v>
      </c>
      <c r="R1457" s="15">
        <v>1</v>
      </c>
      <c r="S1457" s="83">
        <v>17.399999999999999</v>
      </c>
      <c r="T1457" s="15">
        <v>7202</v>
      </c>
    </row>
    <row r="1458" spans="13:20" x14ac:dyDescent="0.25">
      <c r="M1458" s="15">
        <v>156</v>
      </c>
      <c r="N1458" s="82">
        <v>45280</v>
      </c>
      <c r="O1458" s="15" t="s">
        <v>88</v>
      </c>
      <c r="P1458" s="15" t="s">
        <v>104</v>
      </c>
      <c r="Q1458" s="15" t="s">
        <v>84</v>
      </c>
      <c r="R1458" s="15">
        <v>1</v>
      </c>
      <c r="S1458" s="83">
        <v>15.8</v>
      </c>
      <c r="T1458" s="15">
        <v>7092</v>
      </c>
    </row>
    <row r="1459" spans="13:20" x14ac:dyDescent="0.25">
      <c r="M1459" s="15">
        <v>157</v>
      </c>
      <c r="N1459" s="82">
        <v>45280</v>
      </c>
      <c r="O1459" s="15" t="s">
        <v>88</v>
      </c>
      <c r="P1459" s="15" t="s">
        <v>94</v>
      </c>
      <c r="Q1459" s="15" t="s">
        <v>84</v>
      </c>
      <c r="R1459" s="15">
        <v>1</v>
      </c>
      <c r="S1459" s="83">
        <v>16</v>
      </c>
      <c r="T1459" s="15">
        <v>7214</v>
      </c>
    </row>
    <row r="1460" spans="13:20" x14ac:dyDescent="0.25">
      <c r="M1460" s="15">
        <v>158</v>
      </c>
      <c r="N1460" s="82">
        <v>45280</v>
      </c>
      <c r="O1460" s="15" t="s">
        <v>88</v>
      </c>
      <c r="P1460" s="15" t="s">
        <v>94</v>
      </c>
      <c r="Q1460" s="15" t="s">
        <v>84</v>
      </c>
      <c r="R1460" s="15">
        <v>1</v>
      </c>
      <c r="S1460" s="83">
        <v>15.6</v>
      </c>
      <c r="T1460" s="15">
        <v>7168</v>
      </c>
    </row>
    <row r="1461" spans="13:20" x14ac:dyDescent="0.25">
      <c r="M1461" s="15">
        <v>159</v>
      </c>
      <c r="N1461" s="82">
        <v>45280</v>
      </c>
      <c r="O1461" s="15" t="s">
        <v>88</v>
      </c>
      <c r="P1461" s="15" t="s">
        <v>89</v>
      </c>
      <c r="Q1461" s="15" t="s">
        <v>84</v>
      </c>
      <c r="R1461" s="15">
        <v>1</v>
      </c>
      <c r="S1461" s="83">
        <v>7.8</v>
      </c>
      <c r="T1461" s="15">
        <v>7218</v>
      </c>
    </row>
    <row r="1462" spans="13:20" x14ac:dyDescent="0.25">
      <c r="M1462" s="15">
        <v>160</v>
      </c>
      <c r="N1462" s="82">
        <v>45280</v>
      </c>
      <c r="O1462" s="15" t="s">
        <v>88</v>
      </c>
      <c r="P1462" s="15" t="s">
        <v>89</v>
      </c>
      <c r="Q1462" s="15" t="s">
        <v>84</v>
      </c>
      <c r="R1462" s="15">
        <v>1</v>
      </c>
      <c r="S1462" s="83">
        <v>15.2</v>
      </c>
      <c r="T1462" s="15">
        <v>7496</v>
      </c>
    </row>
    <row r="1463" spans="13:20" x14ac:dyDescent="0.25">
      <c r="M1463" s="15">
        <v>161</v>
      </c>
      <c r="N1463" s="82">
        <v>45280</v>
      </c>
      <c r="O1463" s="15" t="s">
        <v>88</v>
      </c>
      <c r="P1463" s="15" t="s">
        <v>100</v>
      </c>
      <c r="Q1463" s="15" t="s">
        <v>84</v>
      </c>
      <c r="R1463" s="15">
        <v>1</v>
      </c>
      <c r="S1463" s="83">
        <v>12.2</v>
      </c>
      <c r="T1463" s="15">
        <v>7176</v>
      </c>
    </row>
    <row r="1464" spans="13:20" x14ac:dyDescent="0.25">
      <c r="M1464" s="15">
        <v>162</v>
      </c>
      <c r="N1464" s="82">
        <v>45281</v>
      </c>
      <c r="O1464" s="15" t="s">
        <v>88</v>
      </c>
      <c r="P1464" s="15" t="s">
        <v>91</v>
      </c>
      <c r="Q1464" s="15" t="s">
        <v>84</v>
      </c>
      <c r="R1464" s="15">
        <v>1</v>
      </c>
      <c r="S1464" s="83">
        <v>15.3</v>
      </c>
      <c r="T1464" s="15">
        <v>6585</v>
      </c>
    </row>
    <row r="1465" spans="13:20" x14ac:dyDescent="0.25">
      <c r="M1465" s="15">
        <v>163</v>
      </c>
      <c r="N1465" s="82">
        <v>45281</v>
      </c>
      <c r="O1465" s="15" t="s">
        <v>88</v>
      </c>
      <c r="P1465" s="15" t="s">
        <v>91</v>
      </c>
      <c r="Q1465" s="15" t="s">
        <v>84</v>
      </c>
      <c r="R1465" s="15">
        <v>1</v>
      </c>
      <c r="S1465" s="83">
        <v>15.1</v>
      </c>
      <c r="T1465" s="15">
        <v>6573</v>
      </c>
    </row>
    <row r="1466" spans="13:20" x14ac:dyDescent="0.25">
      <c r="M1466" s="15">
        <v>164</v>
      </c>
      <c r="N1466" s="82">
        <v>45281</v>
      </c>
      <c r="O1466" s="15" t="s">
        <v>85</v>
      </c>
      <c r="P1466" s="15" t="s">
        <v>92</v>
      </c>
      <c r="Q1466" s="15" t="s">
        <v>84</v>
      </c>
      <c r="R1466" s="15">
        <v>1</v>
      </c>
      <c r="S1466" s="83">
        <v>16.7</v>
      </c>
      <c r="T1466" s="15">
        <v>6580</v>
      </c>
    </row>
    <row r="1467" spans="13:20" x14ac:dyDescent="0.25">
      <c r="M1467" s="15">
        <v>165</v>
      </c>
      <c r="N1467" s="82">
        <v>45281</v>
      </c>
      <c r="O1467" s="15" t="s">
        <v>85</v>
      </c>
      <c r="P1467" s="15" t="s">
        <v>97</v>
      </c>
      <c r="Q1467" s="15" t="s">
        <v>84</v>
      </c>
      <c r="R1467" s="15">
        <v>1</v>
      </c>
      <c r="S1467" s="83">
        <v>15</v>
      </c>
      <c r="T1467" s="15">
        <v>6574</v>
      </c>
    </row>
    <row r="1468" spans="13:20" x14ac:dyDescent="0.25">
      <c r="M1468" s="15">
        <v>166</v>
      </c>
      <c r="N1468" s="82">
        <v>45281</v>
      </c>
      <c r="O1468" s="15" t="s">
        <v>85</v>
      </c>
      <c r="P1468" s="15" t="s">
        <v>97</v>
      </c>
      <c r="Q1468" s="15" t="s">
        <v>84</v>
      </c>
      <c r="R1468" s="15">
        <v>1</v>
      </c>
      <c r="S1468" s="83">
        <v>16.8</v>
      </c>
      <c r="T1468" s="15">
        <v>6548</v>
      </c>
    </row>
    <row r="1469" spans="13:20" x14ac:dyDescent="0.25">
      <c r="M1469" s="15">
        <v>167</v>
      </c>
      <c r="N1469" s="82">
        <v>45281</v>
      </c>
      <c r="O1469" s="15" t="s">
        <v>85</v>
      </c>
      <c r="P1469" s="15" t="s">
        <v>143</v>
      </c>
      <c r="Q1469" s="15" t="s">
        <v>84</v>
      </c>
      <c r="R1469" s="15">
        <v>1</v>
      </c>
      <c r="S1469" s="83">
        <v>19.399999999999999</v>
      </c>
      <c r="T1469" s="15">
        <v>6516</v>
      </c>
    </row>
    <row r="1470" spans="13:20" x14ac:dyDescent="0.25">
      <c r="M1470" s="15">
        <v>168</v>
      </c>
      <c r="N1470" s="82">
        <v>45281</v>
      </c>
      <c r="O1470" s="15" t="s">
        <v>88</v>
      </c>
      <c r="P1470" s="15" t="s">
        <v>191</v>
      </c>
      <c r="Q1470" s="15" t="s">
        <v>84</v>
      </c>
      <c r="R1470" s="15">
        <v>1</v>
      </c>
      <c r="S1470" s="83">
        <v>18</v>
      </c>
      <c r="T1470" s="15">
        <v>7219</v>
      </c>
    </row>
    <row r="1471" spans="13:20" x14ac:dyDescent="0.25">
      <c r="M1471" s="15">
        <v>169</v>
      </c>
      <c r="N1471" s="82">
        <v>45281</v>
      </c>
      <c r="O1471" s="15" t="s">
        <v>88</v>
      </c>
      <c r="P1471" s="15" t="s">
        <v>191</v>
      </c>
      <c r="Q1471" s="15" t="s">
        <v>84</v>
      </c>
      <c r="R1471" s="15">
        <v>1</v>
      </c>
      <c r="S1471" s="83">
        <v>12.7</v>
      </c>
      <c r="T1471" s="15">
        <v>7198</v>
      </c>
    </row>
    <row r="1472" spans="13:20" x14ac:dyDescent="0.25">
      <c r="M1472" s="15">
        <v>170</v>
      </c>
      <c r="N1472" s="82">
        <v>45281</v>
      </c>
      <c r="O1472" s="15" t="s">
        <v>85</v>
      </c>
      <c r="P1472" s="15" t="s">
        <v>86</v>
      </c>
      <c r="Q1472" s="15" t="s">
        <v>84</v>
      </c>
      <c r="R1472" s="15">
        <v>1</v>
      </c>
      <c r="S1472" s="83">
        <v>13.5</v>
      </c>
      <c r="T1472" s="15">
        <v>7182</v>
      </c>
    </row>
    <row r="1473" spans="13:20" x14ac:dyDescent="0.25">
      <c r="M1473" s="15">
        <v>171</v>
      </c>
      <c r="N1473" s="82">
        <v>45281</v>
      </c>
      <c r="O1473" s="15" t="s">
        <v>88</v>
      </c>
      <c r="P1473" s="15" t="s">
        <v>89</v>
      </c>
      <c r="Q1473" s="15" t="s">
        <v>84</v>
      </c>
      <c r="R1473" s="15">
        <v>1</v>
      </c>
      <c r="S1473" s="83">
        <v>15.1</v>
      </c>
      <c r="T1473" s="15">
        <v>7157</v>
      </c>
    </row>
    <row r="1474" spans="13:20" x14ac:dyDescent="0.25">
      <c r="M1474" s="15">
        <v>172</v>
      </c>
      <c r="N1474" s="82">
        <v>45281</v>
      </c>
      <c r="O1474" s="15" t="s">
        <v>88</v>
      </c>
      <c r="P1474" s="15" t="s">
        <v>89</v>
      </c>
      <c r="Q1474" s="15" t="s">
        <v>84</v>
      </c>
      <c r="R1474" s="15">
        <v>1</v>
      </c>
      <c r="S1474" s="83">
        <v>14.5</v>
      </c>
      <c r="T1474" s="15">
        <v>7170</v>
      </c>
    </row>
    <row r="1475" spans="13:20" x14ac:dyDescent="0.25">
      <c r="M1475" s="15">
        <v>173</v>
      </c>
      <c r="N1475" s="82">
        <v>45281</v>
      </c>
      <c r="O1475" s="15" t="s">
        <v>88</v>
      </c>
      <c r="P1475" s="15" t="s">
        <v>89</v>
      </c>
      <c r="Q1475" s="15" t="s">
        <v>84</v>
      </c>
      <c r="R1475" s="15">
        <v>1</v>
      </c>
      <c r="S1475" s="83">
        <v>16.3</v>
      </c>
      <c r="T1475" s="15">
        <v>7223</v>
      </c>
    </row>
    <row r="1476" spans="13:20" x14ac:dyDescent="0.25">
      <c r="M1476" s="15">
        <v>174</v>
      </c>
      <c r="N1476" s="82">
        <v>45281</v>
      </c>
      <c r="O1476" s="15" t="s">
        <v>88</v>
      </c>
      <c r="P1476" s="15" t="s">
        <v>93</v>
      </c>
      <c r="Q1476" s="15" t="s">
        <v>84</v>
      </c>
      <c r="R1476" s="15">
        <v>1</v>
      </c>
      <c r="S1476" s="83">
        <v>14.8</v>
      </c>
      <c r="T1476" s="15">
        <v>7220</v>
      </c>
    </row>
    <row r="1477" spans="13:20" x14ac:dyDescent="0.25">
      <c r="M1477" s="15">
        <v>175</v>
      </c>
      <c r="N1477" s="82">
        <v>45281</v>
      </c>
      <c r="O1477" s="15" t="s">
        <v>88</v>
      </c>
      <c r="P1477" s="15" t="s">
        <v>93</v>
      </c>
      <c r="Q1477" s="15" t="s">
        <v>84</v>
      </c>
      <c r="R1477" s="15">
        <v>1</v>
      </c>
      <c r="S1477" s="83">
        <v>11.8</v>
      </c>
      <c r="T1477" s="15">
        <v>7169</v>
      </c>
    </row>
    <row r="1478" spans="13:20" x14ac:dyDescent="0.25">
      <c r="M1478" s="15">
        <v>176</v>
      </c>
      <c r="N1478" s="82">
        <v>45281</v>
      </c>
      <c r="O1478" s="15" t="s">
        <v>88</v>
      </c>
      <c r="P1478" s="15" t="s">
        <v>93</v>
      </c>
      <c r="Q1478" s="15" t="s">
        <v>84</v>
      </c>
      <c r="R1478" s="15">
        <v>1</v>
      </c>
      <c r="S1478" s="83">
        <v>14</v>
      </c>
      <c r="T1478" s="15">
        <v>7160</v>
      </c>
    </row>
    <row r="1479" spans="13:20" x14ac:dyDescent="0.25">
      <c r="M1479" s="15">
        <v>177</v>
      </c>
      <c r="N1479" s="82">
        <v>45281</v>
      </c>
      <c r="O1479" s="15" t="s">
        <v>88</v>
      </c>
      <c r="P1479" s="15" t="s">
        <v>104</v>
      </c>
      <c r="Q1479" s="15" t="s">
        <v>84</v>
      </c>
      <c r="R1479" s="15">
        <v>1</v>
      </c>
      <c r="S1479" s="83">
        <v>8.1999999999999993</v>
      </c>
      <c r="T1479" s="15">
        <v>7196</v>
      </c>
    </row>
    <row r="1480" spans="13:20" x14ac:dyDescent="0.25">
      <c r="M1480" s="15">
        <v>178</v>
      </c>
      <c r="N1480" s="82">
        <v>45281</v>
      </c>
      <c r="O1480" s="15" t="s">
        <v>88</v>
      </c>
      <c r="P1480" s="15" t="s">
        <v>94</v>
      </c>
      <c r="Q1480" s="15" t="s">
        <v>84</v>
      </c>
      <c r="R1480" s="15">
        <v>1</v>
      </c>
      <c r="S1480" s="83">
        <v>14.4</v>
      </c>
      <c r="T1480" s="15">
        <v>7193</v>
      </c>
    </row>
    <row r="1481" spans="13:20" x14ac:dyDescent="0.25">
      <c r="M1481" s="15">
        <v>179</v>
      </c>
      <c r="N1481" s="82">
        <v>45281</v>
      </c>
      <c r="O1481" s="15" t="s">
        <v>88</v>
      </c>
      <c r="P1481" s="15" t="s">
        <v>100</v>
      </c>
      <c r="Q1481" s="15" t="s">
        <v>84</v>
      </c>
      <c r="R1481" s="15">
        <v>1</v>
      </c>
      <c r="S1481" s="83">
        <v>14.3</v>
      </c>
      <c r="T1481" s="15">
        <v>7187</v>
      </c>
    </row>
    <row r="1482" spans="13:20" x14ac:dyDescent="0.25">
      <c r="M1482" s="15">
        <v>180</v>
      </c>
      <c r="N1482" s="82">
        <v>45281</v>
      </c>
      <c r="O1482" s="15" t="s">
        <v>88</v>
      </c>
      <c r="P1482" s="15" t="s">
        <v>100</v>
      </c>
      <c r="Q1482" s="15" t="s">
        <v>84</v>
      </c>
      <c r="R1482" s="15">
        <v>1</v>
      </c>
      <c r="S1482" s="83">
        <v>13.4</v>
      </c>
      <c r="T1482" s="15">
        <v>7149</v>
      </c>
    </row>
    <row r="1483" spans="13:20" x14ac:dyDescent="0.25">
      <c r="M1483" s="15">
        <v>181</v>
      </c>
      <c r="N1483" s="82">
        <v>45281</v>
      </c>
      <c r="O1483" s="15" t="s">
        <v>88</v>
      </c>
      <c r="P1483" s="15" t="s">
        <v>93</v>
      </c>
      <c r="Q1483" s="15" t="s">
        <v>84</v>
      </c>
      <c r="R1483" s="15">
        <v>1</v>
      </c>
      <c r="S1483" s="83">
        <v>12.6</v>
      </c>
      <c r="T1483" s="15">
        <v>7156</v>
      </c>
    </row>
    <row r="1484" spans="13:20" x14ac:dyDescent="0.25">
      <c r="M1484" s="15">
        <v>182</v>
      </c>
      <c r="N1484" s="82">
        <v>45281</v>
      </c>
      <c r="O1484" s="15" t="s">
        <v>88</v>
      </c>
      <c r="P1484" s="15" t="s">
        <v>104</v>
      </c>
      <c r="Q1484" s="15" t="s">
        <v>84</v>
      </c>
      <c r="R1484" s="15">
        <v>1</v>
      </c>
      <c r="S1484" s="83">
        <v>12</v>
      </c>
      <c r="T1484" s="15">
        <v>7221</v>
      </c>
    </row>
    <row r="1485" spans="13:20" x14ac:dyDescent="0.25">
      <c r="M1485" s="15">
        <v>183</v>
      </c>
      <c r="N1485" s="82">
        <v>45281</v>
      </c>
      <c r="O1485" s="15" t="s">
        <v>88</v>
      </c>
      <c r="P1485" s="15" t="s">
        <v>100</v>
      </c>
      <c r="Q1485" s="15" t="s">
        <v>84</v>
      </c>
      <c r="R1485" s="15">
        <v>1</v>
      </c>
      <c r="S1485" s="83">
        <v>16.100000000000001</v>
      </c>
      <c r="T1485" s="15">
        <v>7190</v>
      </c>
    </row>
    <row r="1486" spans="13:20" x14ac:dyDescent="0.25">
      <c r="M1486" s="15">
        <v>184</v>
      </c>
      <c r="N1486" s="82">
        <v>45282</v>
      </c>
      <c r="O1486" s="15" t="s">
        <v>88</v>
      </c>
      <c r="P1486" s="15" t="s">
        <v>98</v>
      </c>
      <c r="Q1486" s="15" t="s">
        <v>84</v>
      </c>
      <c r="R1486" s="15">
        <v>1</v>
      </c>
      <c r="S1486" s="83">
        <v>13.7</v>
      </c>
      <c r="T1486" s="15">
        <v>6652</v>
      </c>
    </row>
    <row r="1487" spans="13:20" x14ac:dyDescent="0.25">
      <c r="M1487" s="15">
        <v>185</v>
      </c>
      <c r="N1487" s="82">
        <v>45282</v>
      </c>
      <c r="O1487" s="15" t="s">
        <v>88</v>
      </c>
      <c r="P1487" s="15" t="s">
        <v>98</v>
      </c>
      <c r="Q1487" s="15" t="s">
        <v>84</v>
      </c>
      <c r="R1487" s="15">
        <v>1</v>
      </c>
      <c r="S1487" s="83">
        <v>15.2</v>
      </c>
      <c r="T1487" s="15">
        <v>6526</v>
      </c>
    </row>
    <row r="1488" spans="13:20" x14ac:dyDescent="0.25">
      <c r="M1488" s="15">
        <v>186</v>
      </c>
      <c r="N1488" s="82">
        <v>45282</v>
      </c>
      <c r="O1488" s="15" t="s">
        <v>85</v>
      </c>
      <c r="P1488" s="15" t="s">
        <v>92</v>
      </c>
      <c r="Q1488" s="15" t="s">
        <v>84</v>
      </c>
      <c r="R1488" s="15">
        <v>1</v>
      </c>
      <c r="S1488" s="83">
        <v>14.5</v>
      </c>
      <c r="T1488" s="15">
        <v>6608</v>
      </c>
    </row>
    <row r="1489" spans="13:20" x14ac:dyDescent="0.25">
      <c r="M1489" s="15">
        <v>187</v>
      </c>
      <c r="N1489" s="82">
        <v>45282</v>
      </c>
      <c r="O1489" s="15" t="s">
        <v>85</v>
      </c>
      <c r="P1489" s="15" t="s">
        <v>92</v>
      </c>
      <c r="Q1489" s="15" t="s">
        <v>84</v>
      </c>
      <c r="R1489" s="15">
        <v>1</v>
      </c>
      <c r="S1489" s="83">
        <v>14.7</v>
      </c>
      <c r="T1489" s="15">
        <v>6647</v>
      </c>
    </row>
    <row r="1490" spans="13:20" x14ac:dyDescent="0.25">
      <c r="M1490" s="15">
        <v>188</v>
      </c>
      <c r="N1490" s="82">
        <v>45282</v>
      </c>
      <c r="O1490" s="15" t="s">
        <v>85</v>
      </c>
      <c r="P1490" s="15" t="s">
        <v>97</v>
      </c>
      <c r="Q1490" s="15" t="s">
        <v>84</v>
      </c>
      <c r="R1490" s="15">
        <v>1</v>
      </c>
      <c r="S1490" s="83">
        <v>15.1</v>
      </c>
      <c r="T1490" s="15">
        <v>6601</v>
      </c>
    </row>
    <row r="1491" spans="13:20" x14ac:dyDescent="0.25">
      <c r="M1491" s="15">
        <v>189</v>
      </c>
      <c r="N1491" s="82">
        <v>45282</v>
      </c>
      <c r="O1491" s="15" t="s">
        <v>88</v>
      </c>
      <c r="P1491" s="15" t="s">
        <v>104</v>
      </c>
      <c r="Q1491" s="15" t="s">
        <v>84</v>
      </c>
      <c r="R1491" s="15">
        <v>1</v>
      </c>
      <c r="S1491" s="83">
        <v>12.1</v>
      </c>
      <c r="T1491" s="15">
        <v>7245</v>
      </c>
    </row>
    <row r="1492" spans="13:20" x14ac:dyDescent="0.25">
      <c r="M1492" s="15">
        <v>190</v>
      </c>
      <c r="N1492" s="82">
        <v>45282</v>
      </c>
      <c r="O1492" s="15" t="s">
        <v>88</v>
      </c>
      <c r="P1492" s="15" t="s">
        <v>104</v>
      </c>
      <c r="Q1492" s="15" t="s">
        <v>84</v>
      </c>
      <c r="R1492" s="15">
        <v>1</v>
      </c>
      <c r="S1492" s="83">
        <v>12.1</v>
      </c>
      <c r="T1492" s="15">
        <v>7246</v>
      </c>
    </row>
    <row r="1493" spans="13:20" x14ac:dyDescent="0.25">
      <c r="M1493" s="15">
        <v>191</v>
      </c>
      <c r="N1493" s="82">
        <v>45282</v>
      </c>
      <c r="O1493" s="15" t="s">
        <v>88</v>
      </c>
      <c r="P1493" s="15" t="s">
        <v>89</v>
      </c>
      <c r="Q1493" s="15" t="s">
        <v>84</v>
      </c>
      <c r="R1493" s="15">
        <v>1</v>
      </c>
      <c r="S1493" s="83">
        <v>15.8</v>
      </c>
      <c r="T1493" s="15">
        <v>7237</v>
      </c>
    </row>
    <row r="1494" spans="13:20" x14ac:dyDescent="0.25">
      <c r="M1494" s="15">
        <v>192</v>
      </c>
      <c r="N1494" s="82">
        <v>45282</v>
      </c>
      <c r="O1494" s="15" t="s">
        <v>88</v>
      </c>
      <c r="P1494" s="15" t="s">
        <v>89</v>
      </c>
      <c r="Q1494" s="15" t="s">
        <v>84</v>
      </c>
      <c r="R1494" s="15">
        <v>1</v>
      </c>
      <c r="S1494" s="83">
        <v>13.8</v>
      </c>
      <c r="T1494" s="15">
        <v>7250</v>
      </c>
    </row>
    <row r="1495" spans="13:20" x14ac:dyDescent="0.25">
      <c r="M1495" s="15">
        <v>193</v>
      </c>
      <c r="N1495" s="82">
        <v>45282</v>
      </c>
      <c r="O1495" s="15" t="s">
        <v>88</v>
      </c>
      <c r="P1495" s="15" t="s">
        <v>89</v>
      </c>
      <c r="Q1495" s="15" t="s">
        <v>84</v>
      </c>
      <c r="R1495" s="15">
        <v>1</v>
      </c>
      <c r="S1495" s="83">
        <v>14.4</v>
      </c>
      <c r="T1495" s="15">
        <v>7254</v>
      </c>
    </row>
    <row r="1496" spans="13:20" x14ac:dyDescent="0.25">
      <c r="M1496" s="15">
        <v>194</v>
      </c>
      <c r="N1496" s="82">
        <v>45282</v>
      </c>
      <c r="O1496" s="15" t="s">
        <v>85</v>
      </c>
      <c r="P1496" s="15" t="s">
        <v>86</v>
      </c>
      <c r="Q1496" s="15" t="s">
        <v>84</v>
      </c>
      <c r="R1496" s="15">
        <v>1</v>
      </c>
      <c r="S1496" s="83">
        <v>16.3</v>
      </c>
      <c r="T1496" s="15">
        <v>7236</v>
      </c>
    </row>
    <row r="1497" spans="13:20" x14ac:dyDescent="0.25">
      <c r="M1497" s="15">
        <v>195</v>
      </c>
      <c r="N1497" s="82">
        <v>45282</v>
      </c>
      <c r="O1497" s="15" t="s">
        <v>88</v>
      </c>
      <c r="P1497" s="15" t="s">
        <v>104</v>
      </c>
      <c r="Q1497" s="15" t="s">
        <v>84</v>
      </c>
      <c r="R1497" s="15">
        <v>1</v>
      </c>
      <c r="S1497" s="83">
        <v>15.7</v>
      </c>
      <c r="T1497" s="15">
        <v>7271</v>
      </c>
    </row>
    <row r="1498" spans="13:20" x14ac:dyDescent="0.25">
      <c r="M1498" s="15">
        <v>196</v>
      </c>
      <c r="N1498" s="82">
        <v>45282</v>
      </c>
      <c r="O1498" s="15" t="s">
        <v>88</v>
      </c>
      <c r="P1498" s="15" t="s">
        <v>94</v>
      </c>
      <c r="Q1498" s="15" t="s">
        <v>84</v>
      </c>
      <c r="R1498" s="15">
        <v>1</v>
      </c>
      <c r="S1498" s="83">
        <v>13.5</v>
      </c>
      <c r="T1498" s="15">
        <v>7226</v>
      </c>
    </row>
    <row r="1499" spans="13:20" x14ac:dyDescent="0.25">
      <c r="M1499" s="15">
        <v>197</v>
      </c>
      <c r="N1499" s="82">
        <v>45282</v>
      </c>
      <c r="O1499" s="15" t="s">
        <v>88</v>
      </c>
      <c r="P1499" s="15" t="s">
        <v>94</v>
      </c>
      <c r="Q1499" s="15" t="s">
        <v>84</v>
      </c>
      <c r="R1499" s="15">
        <v>1</v>
      </c>
      <c r="S1499" s="83">
        <v>13.4</v>
      </c>
      <c r="T1499" s="15">
        <v>7252</v>
      </c>
    </row>
    <row r="1500" spans="13:20" x14ac:dyDescent="0.25">
      <c r="M1500" s="15">
        <v>198</v>
      </c>
      <c r="N1500" s="82">
        <v>45282</v>
      </c>
      <c r="O1500" s="15" t="s">
        <v>88</v>
      </c>
      <c r="P1500" s="15" t="s">
        <v>100</v>
      </c>
      <c r="Q1500" s="15" t="s">
        <v>84</v>
      </c>
      <c r="R1500" s="15">
        <v>1</v>
      </c>
      <c r="S1500" s="83">
        <v>16.100000000000001</v>
      </c>
      <c r="T1500" s="15">
        <v>7090</v>
      </c>
    </row>
    <row r="1501" spans="13:20" x14ac:dyDescent="0.25">
      <c r="M1501" s="15">
        <v>199</v>
      </c>
      <c r="N1501" s="82">
        <v>45282</v>
      </c>
      <c r="O1501" s="15" t="s">
        <v>88</v>
      </c>
      <c r="P1501" s="15" t="s">
        <v>100</v>
      </c>
      <c r="Q1501" s="15" t="s">
        <v>84</v>
      </c>
      <c r="R1501" s="15">
        <v>1</v>
      </c>
      <c r="S1501" s="83">
        <v>14.4</v>
      </c>
      <c r="T1501" s="15">
        <v>7257</v>
      </c>
    </row>
    <row r="1502" spans="13:20" x14ac:dyDescent="0.25">
      <c r="M1502" s="15">
        <v>200</v>
      </c>
      <c r="N1502" s="82">
        <v>45282</v>
      </c>
      <c r="O1502" s="15" t="s">
        <v>88</v>
      </c>
      <c r="P1502" s="15" t="s">
        <v>100</v>
      </c>
      <c r="Q1502" s="15" t="s">
        <v>84</v>
      </c>
      <c r="R1502" s="15">
        <v>1</v>
      </c>
      <c r="S1502" s="83">
        <v>16.7</v>
      </c>
      <c r="T1502" s="15">
        <v>7244</v>
      </c>
    </row>
    <row r="1503" spans="13:20" x14ac:dyDescent="0.25">
      <c r="M1503" s="15">
        <v>201</v>
      </c>
      <c r="N1503" s="82">
        <v>45282</v>
      </c>
      <c r="O1503" s="15" t="s">
        <v>85</v>
      </c>
      <c r="P1503" s="15" t="s">
        <v>96</v>
      </c>
      <c r="Q1503" s="15" t="s">
        <v>84</v>
      </c>
      <c r="R1503" s="15">
        <v>1</v>
      </c>
      <c r="S1503" s="83">
        <v>14.2</v>
      </c>
      <c r="T1503" s="15">
        <v>6284</v>
      </c>
    </row>
    <row r="1504" spans="13:20" x14ac:dyDescent="0.25">
      <c r="M1504" s="15">
        <v>202</v>
      </c>
      <c r="N1504" s="82">
        <v>45282</v>
      </c>
      <c r="O1504" s="15" t="s">
        <v>88</v>
      </c>
      <c r="P1504" s="15" t="s">
        <v>104</v>
      </c>
      <c r="Q1504" s="15" t="s">
        <v>84</v>
      </c>
      <c r="R1504" s="15">
        <v>1</v>
      </c>
      <c r="S1504" s="83">
        <v>13.8</v>
      </c>
      <c r="T1504" s="15">
        <v>7116</v>
      </c>
    </row>
    <row r="1505" spans="13:20" x14ac:dyDescent="0.25">
      <c r="M1505" s="15">
        <v>203</v>
      </c>
      <c r="N1505" s="82">
        <v>45282</v>
      </c>
      <c r="O1505" s="15" t="s">
        <v>88</v>
      </c>
      <c r="P1505" s="15" t="s">
        <v>191</v>
      </c>
      <c r="Q1505" s="15" t="s">
        <v>84</v>
      </c>
      <c r="R1505" s="15">
        <v>1</v>
      </c>
      <c r="S1505" s="83">
        <v>12.9</v>
      </c>
      <c r="T1505" s="15">
        <v>7201</v>
      </c>
    </row>
    <row r="1506" spans="13:20" x14ac:dyDescent="0.25">
      <c r="M1506" s="15">
        <v>204</v>
      </c>
      <c r="N1506" s="82">
        <v>45282</v>
      </c>
      <c r="O1506" s="15" t="s">
        <v>88</v>
      </c>
      <c r="P1506" s="15" t="s">
        <v>91</v>
      </c>
      <c r="Q1506" s="15" t="s">
        <v>84</v>
      </c>
      <c r="R1506" s="15">
        <v>1</v>
      </c>
      <c r="S1506" s="83">
        <v>11.6</v>
      </c>
      <c r="T1506" s="15">
        <v>7229</v>
      </c>
    </row>
    <row r="1507" spans="13:20" x14ac:dyDescent="0.25">
      <c r="M1507" s="15">
        <v>205</v>
      </c>
      <c r="N1507" s="82">
        <v>45282</v>
      </c>
      <c r="O1507" s="15" t="s">
        <v>85</v>
      </c>
      <c r="P1507" s="15" t="s">
        <v>90</v>
      </c>
      <c r="Q1507" s="15" t="s">
        <v>84</v>
      </c>
      <c r="R1507" s="15">
        <v>1</v>
      </c>
      <c r="S1507" s="83">
        <v>12.9</v>
      </c>
      <c r="T1507" s="15">
        <v>7135</v>
      </c>
    </row>
    <row r="1508" spans="13:20" x14ac:dyDescent="0.25">
      <c r="M1508" s="15">
        <v>206</v>
      </c>
      <c r="N1508" s="82">
        <v>45282</v>
      </c>
      <c r="O1508" s="15" t="s">
        <v>88</v>
      </c>
      <c r="P1508" s="15" t="s">
        <v>100</v>
      </c>
      <c r="Q1508" s="15" t="s">
        <v>84</v>
      </c>
      <c r="R1508" s="15">
        <v>1</v>
      </c>
      <c r="S1508" s="83">
        <v>13.7</v>
      </c>
      <c r="T1508" s="15">
        <v>7235</v>
      </c>
    </row>
    <row r="1509" spans="13:20" x14ac:dyDescent="0.25">
      <c r="M1509" s="15">
        <v>207</v>
      </c>
      <c r="N1509" s="82">
        <v>45282</v>
      </c>
      <c r="O1509" s="15" t="s">
        <v>88</v>
      </c>
      <c r="P1509" s="15" t="s">
        <v>98</v>
      </c>
      <c r="Q1509" s="15" t="s">
        <v>84</v>
      </c>
      <c r="R1509" s="15">
        <v>1</v>
      </c>
      <c r="S1509" s="83">
        <v>13.5</v>
      </c>
      <c r="T1509" s="15">
        <v>7265</v>
      </c>
    </row>
    <row r="1510" spans="13:20" x14ac:dyDescent="0.25">
      <c r="M1510" s="15">
        <v>208</v>
      </c>
      <c r="N1510" s="82">
        <v>45282</v>
      </c>
      <c r="O1510" s="15" t="s">
        <v>88</v>
      </c>
      <c r="P1510" s="15" t="s">
        <v>98</v>
      </c>
      <c r="Q1510" s="15" t="s">
        <v>84</v>
      </c>
      <c r="R1510" s="15">
        <v>1</v>
      </c>
      <c r="S1510" s="83">
        <v>12.5</v>
      </c>
      <c r="T1510" s="15">
        <v>7177</v>
      </c>
    </row>
    <row r="1511" spans="13:20" x14ac:dyDescent="0.25">
      <c r="M1511" s="15">
        <v>209</v>
      </c>
      <c r="N1511" s="82">
        <v>45282</v>
      </c>
      <c r="O1511" s="15" t="s">
        <v>88</v>
      </c>
      <c r="P1511" s="15" t="s">
        <v>98</v>
      </c>
      <c r="Q1511" s="15" t="s">
        <v>84</v>
      </c>
      <c r="R1511" s="15">
        <v>1</v>
      </c>
      <c r="S1511" s="83">
        <v>15.7</v>
      </c>
      <c r="T1511" s="15">
        <v>7217</v>
      </c>
    </row>
    <row r="1512" spans="13:20" x14ac:dyDescent="0.25">
      <c r="M1512" s="15">
        <v>210</v>
      </c>
      <c r="N1512" s="82">
        <v>45282</v>
      </c>
      <c r="O1512" s="15" t="s">
        <v>88</v>
      </c>
      <c r="P1512" s="15" t="s">
        <v>91</v>
      </c>
      <c r="Q1512" s="15" t="s">
        <v>84</v>
      </c>
      <c r="R1512" s="15">
        <v>1</v>
      </c>
      <c r="S1512" s="83">
        <v>15.4</v>
      </c>
      <c r="T1512" s="15">
        <v>7247</v>
      </c>
    </row>
    <row r="1513" spans="13:20" x14ac:dyDescent="0.25">
      <c r="M1513" s="15">
        <v>211</v>
      </c>
      <c r="N1513" s="82">
        <v>45282</v>
      </c>
      <c r="O1513" s="15" t="s">
        <v>88</v>
      </c>
      <c r="P1513" s="15" t="s">
        <v>91</v>
      </c>
      <c r="Q1513" s="15" t="s">
        <v>84</v>
      </c>
      <c r="R1513" s="15">
        <v>1</v>
      </c>
      <c r="S1513" s="83">
        <v>16.3</v>
      </c>
      <c r="T1513" s="15">
        <v>7199</v>
      </c>
    </row>
    <row r="1514" spans="13:20" x14ac:dyDescent="0.25">
      <c r="M1514" s="15">
        <v>212</v>
      </c>
      <c r="N1514" s="82">
        <v>45283</v>
      </c>
      <c r="O1514" s="15" t="s">
        <v>88</v>
      </c>
      <c r="P1514" s="15" t="s">
        <v>191</v>
      </c>
      <c r="Q1514" s="15" t="s">
        <v>84</v>
      </c>
      <c r="R1514" s="15">
        <v>1</v>
      </c>
      <c r="S1514" s="83">
        <v>15</v>
      </c>
      <c r="T1514" s="15">
        <v>7278</v>
      </c>
    </row>
    <row r="1515" spans="13:20" x14ac:dyDescent="0.25">
      <c r="M1515" s="15">
        <v>213</v>
      </c>
      <c r="N1515" s="82">
        <v>45283</v>
      </c>
      <c r="O1515" s="82" t="s">
        <v>85</v>
      </c>
      <c r="P1515" s="15" t="s">
        <v>86</v>
      </c>
      <c r="Q1515" s="15" t="s">
        <v>84</v>
      </c>
      <c r="R1515" s="15">
        <v>1</v>
      </c>
      <c r="S1515" s="83">
        <v>14.9</v>
      </c>
      <c r="T1515" s="15">
        <v>7264</v>
      </c>
    </row>
    <row r="1516" spans="13:20" x14ac:dyDescent="0.25">
      <c r="M1516" s="15">
        <v>214</v>
      </c>
      <c r="N1516" s="82">
        <v>45283</v>
      </c>
      <c r="O1516" s="15" t="s">
        <v>85</v>
      </c>
      <c r="P1516" s="15" t="s">
        <v>86</v>
      </c>
      <c r="Q1516" s="15" t="s">
        <v>84</v>
      </c>
      <c r="R1516" s="15">
        <v>1</v>
      </c>
      <c r="S1516" s="83">
        <v>16.3</v>
      </c>
      <c r="T1516" s="15">
        <v>7277</v>
      </c>
    </row>
    <row r="1517" spans="13:20" x14ac:dyDescent="0.25">
      <c r="M1517" s="15">
        <v>215</v>
      </c>
      <c r="N1517" s="82">
        <v>45283</v>
      </c>
      <c r="O1517" s="15" t="s">
        <v>88</v>
      </c>
      <c r="P1517" s="15" t="s">
        <v>106</v>
      </c>
      <c r="Q1517" s="15" t="s">
        <v>84</v>
      </c>
      <c r="R1517" s="15">
        <v>1</v>
      </c>
      <c r="S1517" s="83">
        <v>15.8</v>
      </c>
      <c r="T1517" s="15">
        <v>7283</v>
      </c>
    </row>
    <row r="1518" spans="13:20" x14ac:dyDescent="0.25">
      <c r="M1518" s="15">
        <v>216</v>
      </c>
      <c r="N1518" s="82">
        <v>45283</v>
      </c>
      <c r="O1518" s="15" t="s">
        <v>88</v>
      </c>
      <c r="P1518" s="15" t="s">
        <v>106</v>
      </c>
      <c r="Q1518" s="15" t="s">
        <v>84</v>
      </c>
      <c r="R1518" s="15">
        <v>1</v>
      </c>
      <c r="S1518" s="83">
        <v>14.8</v>
      </c>
      <c r="T1518" s="15">
        <v>7287</v>
      </c>
    </row>
    <row r="1519" spans="13:20" x14ac:dyDescent="0.25">
      <c r="M1519" s="15">
        <v>217</v>
      </c>
      <c r="N1519" s="82">
        <v>45283</v>
      </c>
      <c r="O1519" s="15" t="s">
        <v>88</v>
      </c>
      <c r="P1519" s="15" t="s">
        <v>106</v>
      </c>
      <c r="Q1519" s="15" t="s">
        <v>84</v>
      </c>
      <c r="R1519" s="15">
        <v>1</v>
      </c>
      <c r="S1519" s="83">
        <v>15.8</v>
      </c>
      <c r="T1519" s="15">
        <v>7224</v>
      </c>
    </row>
    <row r="1520" spans="13:20" x14ac:dyDescent="0.25">
      <c r="M1520" s="15">
        <v>218</v>
      </c>
      <c r="N1520" s="82">
        <v>45283</v>
      </c>
      <c r="O1520" s="15" t="s">
        <v>88</v>
      </c>
      <c r="P1520" s="15" t="s">
        <v>98</v>
      </c>
      <c r="Q1520" s="15" t="s">
        <v>84</v>
      </c>
      <c r="R1520" s="15">
        <v>1</v>
      </c>
      <c r="S1520" s="83">
        <v>15.6</v>
      </c>
      <c r="T1520" s="15">
        <v>7291</v>
      </c>
    </row>
    <row r="1521" spans="13:20" x14ac:dyDescent="0.25">
      <c r="M1521" s="15">
        <v>219</v>
      </c>
      <c r="N1521" s="82">
        <v>45283</v>
      </c>
      <c r="O1521" s="15" t="s">
        <v>88</v>
      </c>
      <c r="P1521" s="15" t="s">
        <v>98</v>
      </c>
      <c r="Q1521" s="15" t="s">
        <v>84</v>
      </c>
      <c r="R1521" s="15">
        <v>1</v>
      </c>
      <c r="S1521" s="83">
        <v>14.6</v>
      </c>
      <c r="T1521" s="15">
        <v>7269</v>
      </c>
    </row>
    <row r="1522" spans="13:20" x14ac:dyDescent="0.25">
      <c r="M1522" s="15">
        <v>220</v>
      </c>
      <c r="N1522" s="82">
        <v>45283</v>
      </c>
      <c r="O1522" s="15" t="s">
        <v>88</v>
      </c>
      <c r="P1522" s="15" t="s">
        <v>89</v>
      </c>
      <c r="Q1522" s="15" t="s">
        <v>84</v>
      </c>
      <c r="R1522" s="15">
        <v>1</v>
      </c>
      <c r="S1522" s="83">
        <v>16.2</v>
      </c>
      <c r="T1522" s="15">
        <v>7270</v>
      </c>
    </row>
    <row r="1523" spans="13:20" x14ac:dyDescent="0.25">
      <c r="M1523" s="15">
        <v>221</v>
      </c>
      <c r="N1523" s="82">
        <v>45283</v>
      </c>
      <c r="O1523" s="15" t="s">
        <v>88</v>
      </c>
      <c r="P1523" s="15" t="s">
        <v>191</v>
      </c>
      <c r="Q1523" s="15" t="s">
        <v>84</v>
      </c>
      <c r="R1523" s="15">
        <v>1</v>
      </c>
      <c r="S1523" s="83">
        <v>13.9</v>
      </c>
      <c r="T1523" s="15">
        <v>7227</v>
      </c>
    </row>
    <row r="1524" spans="13:20" x14ac:dyDescent="0.25">
      <c r="M1524" s="15">
        <v>222</v>
      </c>
      <c r="N1524" s="82">
        <v>45283</v>
      </c>
      <c r="O1524" s="15" t="s">
        <v>88</v>
      </c>
      <c r="P1524" s="15" t="s">
        <v>98</v>
      </c>
      <c r="Q1524" s="15" t="s">
        <v>84</v>
      </c>
      <c r="R1524" s="15">
        <v>1</v>
      </c>
      <c r="S1524" s="83">
        <v>7.1</v>
      </c>
      <c r="T1524" s="15">
        <v>7304</v>
      </c>
    </row>
    <row r="1525" spans="13:20" x14ac:dyDescent="0.25">
      <c r="M1525" s="15">
        <v>223</v>
      </c>
      <c r="N1525" s="82">
        <v>45284</v>
      </c>
      <c r="O1525" s="15" t="s">
        <v>88</v>
      </c>
      <c r="P1525" s="15" t="s">
        <v>106</v>
      </c>
      <c r="Q1525" s="15" t="s">
        <v>84</v>
      </c>
      <c r="R1525" s="15">
        <v>1</v>
      </c>
      <c r="S1525" s="83">
        <v>13.9</v>
      </c>
      <c r="T1525" s="15">
        <v>7305</v>
      </c>
    </row>
    <row r="1526" spans="13:20" x14ac:dyDescent="0.25">
      <c r="M1526" s="15">
        <v>224</v>
      </c>
      <c r="N1526" s="82">
        <v>45284</v>
      </c>
      <c r="O1526" s="15" t="s">
        <v>88</v>
      </c>
      <c r="P1526" s="15" t="s">
        <v>94</v>
      </c>
      <c r="Q1526" s="15" t="s">
        <v>84</v>
      </c>
      <c r="R1526" s="15">
        <v>1</v>
      </c>
      <c r="S1526" s="83">
        <v>6.1</v>
      </c>
      <c r="T1526" s="15">
        <v>7262</v>
      </c>
    </row>
    <row r="1527" spans="13:20" x14ac:dyDescent="0.25">
      <c r="M1527" s="15">
        <v>225</v>
      </c>
      <c r="N1527" s="16">
        <v>45285</v>
      </c>
      <c r="O1527" s="15" t="s">
        <v>88</v>
      </c>
      <c r="P1527" s="15" t="s">
        <v>94</v>
      </c>
      <c r="Q1527" s="15" t="s">
        <v>84</v>
      </c>
      <c r="R1527" s="15">
        <v>1</v>
      </c>
      <c r="S1527" s="83">
        <v>17.7</v>
      </c>
      <c r="T1527" s="15">
        <v>7344</v>
      </c>
    </row>
    <row r="1528" spans="13:20" x14ac:dyDescent="0.25">
      <c r="M1528" s="1"/>
      <c r="N1528" s="1"/>
      <c r="O1528" s="1"/>
      <c r="P1528" s="1"/>
      <c r="Q1528" s="1"/>
      <c r="R1528" s="1"/>
      <c r="S1528" s="1"/>
      <c r="T1528" s="1"/>
    </row>
    <row r="1529" spans="13:20" x14ac:dyDescent="0.25">
      <c r="M1529" s="124">
        <v>1</v>
      </c>
      <c r="N1529" s="261">
        <v>45300</v>
      </c>
      <c r="O1529" s="124" t="s">
        <v>88</v>
      </c>
      <c r="P1529" s="124" t="s">
        <v>98</v>
      </c>
      <c r="Q1529" s="124" t="s">
        <v>84</v>
      </c>
      <c r="R1529" s="124">
        <v>1</v>
      </c>
      <c r="S1529" s="124">
        <v>3.5</v>
      </c>
      <c r="T1529" s="124">
        <v>7326</v>
      </c>
    </row>
    <row r="1530" spans="13:20" x14ac:dyDescent="0.25">
      <c r="M1530" s="124">
        <v>2</v>
      </c>
      <c r="N1530" s="261">
        <v>45300</v>
      </c>
      <c r="O1530" s="124" t="s">
        <v>88</v>
      </c>
      <c r="P1530" s="124" t="s">
        <v>99</v>
      </c>
      <c r="Q1530" s="124" t="s">
        <v>84</v>
      </c>
      <c r="R1530" s="124">
        <v>1</v>
      </c>
      <c r="S1530" s="124">
        <v>16.5</v>
      </c>
      <c r="T1530" s="124">
        <v>7349</v>
      </c>
    </row>
    <row r="1531" spans="13:20" x14ac:dyDescent="0.25">
      <c r="M1531" s="124">
        <v>3</v>
      </c>
      <c r="N1531" s="261">
        <v>45302</v>
      </c>
      <c r="O1531" s="124" t="s">
        <v>85</v>
      </c>
      <c r="P1531" s="124" t="s">
        <v>143</v>
      </c>
      <c r="Q1531" s="124" t="s">
        <v>84</v>
      </c>
      <c r="R1531" s="124">
        <v>1</v>
      </c>
      <c r="S1531" s="124">
        <v>11.1</v>
      </c>
      <c r="T1531" s="124">
        <v>6973</v>
      </c>
    </row>
    <row r="1532" spans="13:20" x14ac:dyDescent="0.25">
      <c r="M1532" s="124">
        <v>4</v>
      </c>
      <c r="N1532" s="261">
        <v>45302</v>
      </c>
      <c r="O1532" s="124" t="s">
        <v>88</v>
      </c>
      <c r="P1532" s="124" t="s">
        <v>99</v>
      </c>
      <c r="Q1532" s="124" t="s">
        <v>84</v>
      </c>
      <c r="R1532" s="124">
        <v>1</v>
      </c>
      <c r="S1532" s="124">
        <v>17.399999999999999</v>
      </c>
      <c r="T1532" s="124">
        <v>7433</v>
      </c>
    </row>
    <row r="1533" spans="13:20" x14ac:dyDescent="0.25">
      <c r="M1533" s="124">
        <v>5</v>
      </c>
      <c r="N1533" s="261">
        <v>45302</v>
      </c>
      <c r="O1533" s="124" t="s">
        <v>88</v>
      </c>
      <c r="P1533" s="124" t="s">
        <v>99</v>
      </c>
      <c r="Q1533" s="124" t="s">
        <v>84</v>
      </c>
      <c r="R1533" s="124">
        <v>1</v>
      </c>
      <c r="S1533" s="124">
        <v>17</v>
      </c>
      <c r="T1533" s="124">
        <v>7394</v>
      </c>
    </row>
    <row r="1534" spans="13:20" x14ac:dyDescent="0.25">
      <c r="M1534" s="124">
        <v>6</v>
      </c>
      <c r="N1534" s="261">
        <v>45302</v>
      </c>
      <c r="O1534" s="124" t="s">
        <v>88</v>
      </c>
      <c r="P1534" s="124" t="s">
        <v>99</v>
      </c>
      <c r="Q1534" s="124" t="s">
        <v>84</v>
      </c>
      <c r="R1534" s="124">
        <v>1</v>
      </c>
      <c r="S1534" s="124">
        <v>17.899999999999999</v>
      </c>
      <c r="T1534" s="124">
        <v>7376</v>
      </c>
    </row>
    <row r="1535" spans="13:20" x14ac:dyDescent="0.25">
      <c r="M1535" s="124">
        <v>7</v>
      </c>
      <c r="N1535" s="261">
        <v>45302</v>
      </c>
      <c r="O1535" s="124" t="s">
        <v>88</v>
      </c>
      <c r="P1535" s="124" t="s">
        <v>98</v>
      </c>
      <c r="Q1535" s="124" t="s">
        <v>84</v>
      </c>
      <c r="R1535" s="124">
        <v>1</v>
      </c>
      <c r="S1535" s="124">
        <v>16.100000000000001</v>
      </c>
      <c r="T1535" s="124">
        <v>7430</v>
      </c>
    </row>
    <row r="1536" spans="13:20" x14ac:dyDescent="0.25">
      <c r="M1536" s="124">
        <v>8</v>
      </c>
      <c r="N1536" s="261">
        <v>45302</v>
      </c>
      <c r="O1536" s="124" t="s">
        <v>88</v>
      </c>
      <c r="P1536" s="124" t="s">
        <v>98</v>
      </c>
      <c r="Q1536" s="124" t="s">
        <v>84</v>
      </c>
      <c r="R1536" s="124">
        <v>1</v>
      </c>
      <c r="S1536" s="124">
        <v>15.5</v>
      </c>
      <c r="T1536" s="124">
        <v>7380</v>
      </c>
    </row>
    <row r="1537" spans="13:20" x14ac:dyDescent="0.25">
      <c r="M1537" s="124">
        <v>9</v>
      </c>
      <c r="N1537" s="261">
        <v>45302</v>
      </c>
      <c r="O1537" s="124" t="s">
        <v>88</v>
      </c>
      <c r="P1537" s="124" t="s">
        <v>98</v>
      </c>
      <c r="Q1537" s="124" t="s">
        <v>84</v>
      </c>
      <c r="R1537" s="124">
        <v>1</v>
      </c>
      <c r="S1537" s="124">
        <v>17.100000000000001</v>
      </c>
      <c r="T1537" s="124">
        <v>7388</v>
      </c>
    </row>
    <row r="1538" spans="13:20" x14ac:dyDescent="0.25">
      <c r="M1538" s="124">
        <v>10</v>
      </c>
      <c r="N1538" s="261">
        <v>45302</v>
      </c>
      <c r="O1538" s="124" t="s">
        <v>88</v>
      </c>
      <c r="P1538" s="124" t="s">
        <v>106</v>
      </c>
      <c r="Q1538" s="124" t="s">
        <v>84</v>
      </c>
      <c r="R1538" s="124">
        <v>1</v>
      </c>
      <c r="S1538" s="124">
        <v>16.5</v>
      </c>
      <c r="T1538" s="124">
        <v>7375</v>
      </c>
    </row>
    <row r="1539" spans="13:20" x14ac:dyDescent="0.25">
      <c r="M1539" s="124">
        <v>11</v>
      </c>
      <c r="N1539" s="261">
        <v>45302</v>
      </c>
      <c r="O1539" s="124" t="s">
        <v>88</v>
      </c>
      <c r="P1539" s="124" t="s">
        <v>106</v>
      </c>
      <c r="Q1539" s="124" t="s">
        <v>84</v>
      </c>
      <c r="R1539" s="124">
        <v>1</v>
      </c>
      <c r="S1539" s="124">
        <v>14.7</v>
      </c>
      <c r="T1539" s="124">
        <v>7377</v>
      </c>
    </row>
    <row r="1540" spans="13:20" x14ac:dyDescent="0.25">
      <c r="M1540" s="124">
        <v>12</v>
      </c>
      <c r="N1540" s="261">
        <v>45302</v>
      </c>
      <c r="O1540" s="124" t="s">
        <v>85</v>
      </c>
      <c r="P1540" s="124" t="s">
        <v>97</v>
      </c>
      <c r="Q1540" s="124" t="s">
        <v>84</v>
      </c>
      <c r="R1540" s="124">
        <v>1</v>
      </c>
      <c r="S1540" s="124">
        <v>17.600000000000001</v>
      </c>
      <c r="T1540" s="124">
        <v>7426</v>
      </c>
    </row>
    <row r="1541" spans="13:20" x14ac:dyDescent="0.25">
      <c r="M1541" s="124">
        <v>13</v>
      </c>
      <c r="N1541" s="261">
        <v>45302</v>
      </c>
      <c r="O1541" s="124" t="s">
        <v>85</v>
      </c>
      <c r="P1541" s="124" t="s">
        <v>92</v>
      </c>
      <c r="Q1541" s="124" t="s">
        <v>84</v>
      </c>
      <c r="R1541" s="124">
        <v>1</v>
      </c>
      <c r="S1541" s="124">
        <v>17.100000000000001</v>
      </c>
      <c r="T1541" s="124">
        <v>7378</v>
      </c>
    </row>
    <row r="1542" spans="13:20" x14ac:dyDescent="0.25">
      <c r="M1542" s="124">
        <v>14</v>
      </c>
      <c r="N1542" s="261">
        <v>45302</v>
      </c>
      <c r="O1542" s="124" t="s">
        <v>85</v>
      </c>
      <c r="P1542" s="124" t="s">
        <v>97</v>
      </c>
      <c r="Q1542" s="124" t="s">
        <v>84</v>
      </c>
      <c r="R1542" s="124">
        <v>1</v>
      </c>
      <c r="S1542" s="124">
        <v>16.899999999999999</v>
      </c>
      <c r="T1542" s="124">
        <v>7106</v>
      </c>
    </row>
    <row r="1543" spans="13:20" x14ac:dyDescent="0.25">
      <c r="M1543" s="124">
        <v>15</v>
      </c>
      <c r="N1543" s="261">
        <v>45302</v>
      </c>
      <c r="O1543" s="124" t="s">
        <v>85</v>
      </c>
      <c r="P1543" s="124" t="s">
        <v>92</v>
      </c>
      <c r="Q1543" s="124" t="s">
        <v>84</v>
      </c>
      <c r="R1543" s="124">
        <v>1</v>
      </c>
      <c r="S1543" s="124">
        <v>9.4</v>
      </c>
      <c r="T1543" s="124">
        <v>7421</v>
      </c>
    </row>
    <row r="1544" spans="13:20" x14ac:dyDescent="0.25">
      <c r="M1544" s="124">
        <v>16</v>
      </c>
      <c r="N1544" s="261">
        <v>45302</v>
      </c>
      <c r="O1544" s="124" t="s">
        <v>88</v>
      </c>
      <c r="P1544" s="124" t="s">
        <v>106</v>
      </c>
      <c r="Q1544" s="124" t="s">
        <v>84</v>
      </c>
      <c r="R1544" s="124">
        <v>1</v>
      </c>
      <c r="S1544" s="124">
        <v>14.7</v>
      </c>
      <c r="T1544" s="124">
        <v>7396</v>
      </c>
    </row>
    <row r="1545" spans="13:20" x14ac:dyDescent="0.25">
      <c r="M1545" s="124">
        <v>17</v>
      </c>
      <c r="N1545" s="261">
        <v>45302</v>
      </c>
      <c r="O1545" s="124" t="s">
        <v>88</v>
      </c>
      <c r="P1545" s="124" t="s">
        <v>106</v>
      </c>
      <c r="Q1545" s="124" t="s">
        <v>84</v>
      </c>
      <c r="R1545" s="124">
        <v>1</v>
      </c>
      <c r="S1545" s="124">
        <v>16</v>
      </c>
      <c r="T1545" s="124">
        <v>7391</v>
      </c>
    </row>
    <row r="1546" spans="13:20" x14ac:dyDescent="0.25">
      <c r="M1546" s="124">
        <v>18</v>
      </c>
      <c r="N1546" s="261">
        <v>45303</v>
      </c>
      <c r="O1546" s="124" t="s">
        <v>88</v>
      </c>
      <c r="P1546" s="124" t="s">
        <v>106</v>
      </c>
      <c r="Q1546" s="124" t="s">
        <v>84</v>
      </c>
      <c r="R1546" s="124">
        <v>1</v>
      </c>
      <c r="S1546" s="124">
        <v>15</v>
      </c>
      <c r="T1546" s="124">
        <v>7418</v>
      </c>
    </row>
    <row r="1547" spans="13:20" x14ac:dyDescent="0.25">
      <c r="M1547" s="124">
        <v>19</v>
      </c>
      <c r="N1547" s="261">
        <v>45303</v>
      </c>
      <c r="O1547" s="124" t="s">
        <v>88</v>
      </c>
      <c r="P1547" s="124" t="s">
        <v>106</v>
      </c>
      <c r="Q1547" s="124" t="s">
        <v>84</v>
      </c>
      <c r="R1547" s="124">
        <v>1</v>
      </c>
      <c r="S1547" s="124">
        <v>16</v>
      </c>
      <c r="T1547" s="124">
        <v>7429</v>
      </c>
    </row>
    <row r="1548" spans="13:20" x14ac:dyDescent="0.25">
      <c r="M1548" s="124">
        <v>20</v>
      </c>
      <c r="N1548" s="261">
        <v>45303</v>
      </c>
      <c r="O1548" s="124" t="s">
        <v>88</v>
      </c>
      <c r="P1548" s="124" t="s">
        <v>99</v>
      </c>
      <c r="Q1548" s="124" t="s">
        <v>84</v>
      </c>
      <c r="R1548" s="124">
        <v>1</v>
      </c>
      <c r="S1548" s="124">
        <v>9.1999999999999993</v>
      </c>
      <c r="T1548" s="124">
        <v>7431</v>
      </c>
    </row>
    <row r="1549" spans="13:20" x14ac:dyDescent="0.25">
      <c r="M1549" s="1"/>
      <c r="N1549" s="1"/>
      <c r="O1549" s="1"/>
      <c r="P1549" s="1"/>
      <c r="Q1549" s="1"/>
      <c r="R1549" s="1"/>
      <c r="S1549" s="1"/>
      <c r="T1549" s="1"/>
    </row>
    <row r="1550" spans="13:20" x14ac:dyDescent="0.25">
      <c r="M1550" s="124">
        <v>1</v>
      </c>
      <c r="N1550" s="261">
        <v>45307</v>
      </c>
      <c r="O1550" s="124" t="s">
        <v>88</v>
      </c>
      <c r="P1550" s="124" t="s">
        <v>91</v>
      </c>
      <c r="Q1550" s="124" t="s">
        <v>84</v>
      </c>
      <c r="R1550" s="124">
        <v>1</v>
      </c>
      <c r="S1550" s="124">
        <v>17.600000000000001</v>
      </c>
      <c r="T1550" s="262" t="s">
        <v>208</v>
      </c>
    </row>
    <row r="1551" spans="13:20" x14ac:dyDescent="0.25">
      <c r="M1551" s="124">
        <v>2</v>
      </c>
      <c r="N1551" s="261">
        <v>45307</v>
      </c>
      <c r="O1551" s="124" t="s">
        <v>88</v>
      </c>
      <c r="P1551" s="124" t="s">
        <v>99</v>
      </c>
      <c r="Q1551" s="124" t="s">
        <v>84</v>
      </c>
      <c r="R1551" s="124">
        <v>1</v>
      </c>
      <c r="S1551" s="124">
        <v>14.9</v>
      </c>
      <c r="T1551" s="262" t="s">
        <v>209</v>
      </c>
    </row>
    <row r="1552" spans="13:20" x14ac:dyDescent="0.25">
      <c r="M1552" s="124">
        <v>3</v>
      </c>
      <c r="N1552" s="261">
        <v>45307</v>
      </c>
      <c r="O1552" s="124" t="s">
        <v>88</v>
      </c>
      <c r="P1552" s="124" t="s">
        <v>99</v>
      </c>
      <c r="Q1552" s="124" t="s">
        <v>84</v>
      </c>
      <c r="R1552" s="124">
        <v>1</v>
      </c>
      <c r="S1552" s="124">
        <v>15.9</v>
      </c>
      <c r="T1552" s="262" t="s">
        <v>210</v>
      </c>
    </row>
    <row r="1553" spans="13:20" x14ac:dyDescent="0.25">
      <c r="M1553" s="124">
        <v>4</v>
      </c>
      <c r="N1553" s="261">
        <v>45307</v>
      </c>
      <c r="O1553" s="124" t="s">
        <v>85</v>
      </c>
      <c r="P1553" s="124" t="s">
        <v>92</v>
      </c>
      <c r="Q1553" s="124" t="s">
        <v>84</v>
      </c>
      <c r="R1553" s="124">
        <v>1</v>
      </c>
      <c r="S1553" s="124">
        <v>17.399999999999999</v>
      </c>
      <c r="T1553" s="262" t="s">
        <v>211</v>
      </c>
    </row>
    <row r="1554" spans="13:20" x14ac:dyDescent="0.25">
      <c r="M1554" s="124">
        <v>5</v>
      </c>
      <c r="N1554" s="261">
        <v>45307</v>
      </c>
      <c r="O1554" s="124" t="s">
        <v>85</v>
      </c>
      <c r="P1554" s="124" t="s">
        <v>92</v>
      </c>
      <c r="Q1554" s="124" t="s">
        <v>84</v>
      </c>
      <c r="R1554" s="124">
        <v>1</v>
      </c>
      <c r="S1554" s="124">
        <v>16.100000000000001</v>
      </c>
      <c r="T1554" s="262" t="s">
        <v>212</v>
      </c>
    </row>
    <row r="1555" spans="13:20" x14ac:dyDescent="0.25">
      <c r="M1555" s="124">
        <v>6</v>
      </c>
      <c r="N1555" s="261">
        <v>45307</v>
      </c>
      <c r="O1555" s="124" t="s">
        <v>88</v>
      </c>
      <c r="P1555" s="124" t="s">
        <v>89</v>
      </c>
      <c r="Q1555" s="124" t="s">
        <v>84</v>
      </c>
      <c r="R1555" s="124">
        <v>1</v>
      </c>
      <c r="S1555" s="124">
        <v>18.5</v>
      </c>
      <c r="T1555" s="262" t="s">
        <v>213</v>
      </c>
    </row>
    <row r="1556" spans="13:20" x14ac:dyDescent="0.25">
      <c r="M1556" s="124">
        <v>7</v>
      </c>
      <c r="N1556" s="261">
        <v>45307</v>
      </c>
      <c r="O1556" s="124" t="s">
        <v>88</v>
      </c>
      <c r="P1556" s="124" t="s">
        <v>89</v>
      </c>
      <c r="Q1556" s="124" t="s">
        <v>84</v>
      </c>
      <c r="R1556" s="124">
        <v>1</v>
      </c>
      <c r="S1556" s="124">
        <v>17.899999999999999</v>
      </c>
      <c r="T1556" s="262" t="s">
        <v>214</v>
      </c>
    </row>
    <row r="1557" spans="13:20" x14ac:dyDescent="0.25">
      <c r="M1557" s="124">
        <v>8</v>
      </c>
      <c r="N1557" s="261">
        <v>45307</v>
      </c>
      <c r="O1557" s="124" t="s">
        <v>88</v>
      </c>
      <c r="P1557" s="124" t="s">
        <v>89</v>
      </c>
      <c r="Q1557" s="124" t="s">
        <v>84</v>
      </c>
      <c r="R1557" s="124">
        <v>1</v>
      </c>
      <c r="S1557" s="124">
        <v>13.2</v>
      </c>
      <c r="T1557" s="262" t="s">
        <v>215</v>
      </c>
    </row>
    <row r="1558" spans="13:20" x14ac:dyDescent="0.25">
      <c r="M1558" s="124">
        <v>9</v>
      </c>
      <c r="N1558" s="261">
        <v>45307</v>
      </c>
      <c r="O1558" s="124" t="s">
        <v>85</v>
      </c>
      <c r="P1558" s="124" t="s">
        <v>97</v>
      </c>
      <c r="Q1558" s="124" t="s">
        <v>84</v>
      </c>
      <c r="R1558" s="124">
        <v>1</v>
      </c>
      <c r="S1558" s="124">
        <v>16.2</v>
      </c>
      <c r="T1558" s="262" t="s">
        <v>216</v>
      </c>
    </row>
    <row r="1559" spans="13:20" x14ac:dyDescent="0.25">
      <c r="M1559" s="124">
        <v>10</v>
      </c>
      <c r="N1559" s="261">
        <v>45307</v>
      </c>
      <c r="O1559" s="124" t="s">
        <v>85</v>
      </c>
      <c r="P1559" s="124" t="s">
        <v>97</v>
      </c>
      <c r="Q1559" s="124" t="s">
        <v>84</v>
      </c>
      <c r="R1559" s="124">
        <v>1</v>
      </c>
      <c r="S1559" s="124">
        <v>15.5</v>
      </c>
      <c r="T1559" s="262" t="s">
        <v>217</v>
      </c>
    </row>
    <row r="1560" spans="13:20" x14ac:dyDescent="0.25">
      <c r="M1560" s="124">
        <v>11</v>
      </c>
      <c r="N1560" s="261">
        <v>45307</v>
      </c>
      <c r="O1560" s="124" t="s">
        <v>88</v>
      </c>
      <c r="P1560" s="124" t="s">
        <v>106</v>
      </c>
      <c r="Q1560" s="124" t="s">
        <v>84</v>
      </c>
      <c r="R1560" s="124">
        <v>1</v>
      </c>
      <c r="S1560" s="124">
        <v>16.8</v>
      </c>
      <c r="T1560" s="262" t="s">
        <v>218</v>
      </c>
    </row>
    <row r="1561" spans="13:20" x14ac:dyDescent="0.25">
      <c r="M1561" s="124">
        <v>12</v>
      </c>
      <c r="N1561" s="261">
        <v>45308</v>
      </c>
      <c r="O1561" s="124" t="s">
        <v>88</v>
      </c>
      <c r="P1561" s="124" t="s">
        <v>106</v>
      </c>
      <c r="Q1561" s="124" t="s">
        <v>84</v>
      </c>
      <c r="R1561" s="124">
        <v>1</v>
      </c>
      <c r="S1561" s="124">
        <v>16.100000000000001</v>
      </c>
      <c r="T1561" s="262" t="s">
        <v>219</v>
      </c>
    </row>
    <row r="1562" spans="13:20" x14ac:dyDescent="0.25">
      <c r="M1562" s="124">
        <v>13</v>
      </c>
      <c r="N1562" s="261">
        <v>45308</v>
      </c>
      <c r="O1562" s="124" t="s">
        <v>85</v>
      </c>
      <c r="P1562" s="124" t="s">
        <v>97</v>
      </c>
      <c r="Q1562" s="124" t="s">
        <v>84</v>
      </c>
      <c r="R1562" s="124">
        <v>1</v>
      </c>
      <c r="S1562" s="124">
        <v>17.2</v>
      </c>
      <c r="T1562" s="262" t="s">
        <v>220</v>
      </c>
    </row>
    <row r="1563" spans="13:20" x14ac:dyDescent="0.25">
      <c r="M1563" s="124">
        <v>14</v>
      </c>
      <c r="N1563" s="261">
        <v>45308</v>
      </c>
      <c r="O1563" s="124" t="s">
        <v>88</v>
      </c>
      <c r="P1563" s="124" t="s">
        <v>106</v>
      </c>
      <c r="Q1563" s="124" t="s">
        <v>84</v>
      </c>
      <c r="R1563" s="124">
        <v>1</v>
      </c>
      <c r="S1563" s="124">
        <v>12.5</v>
      </c>
      <c r="T1563" s="262" t="s">
        <v>221</v>
      </c>
    </row>
    <row r="1564" spans="13:20" x14ac:dyDescent="0.25">
      <c r="M1564" s="124">
        <v>15</v>
      </c>
      <c r="N1564" s="261">
        <v>45308</v>
      </c>
      <c r="O1564" s="124" t="s">
        <v>88</v>
      </c>
      <c r="P1564" s="124" t="s">
        <v>106</v>
      </c>
      <c r="Q1564" s="124" t="s">
        <v>84</v>
      </c>
      <c r="R1564" s="124">
        <v>1</v>
      </c>
      <c r="S1564" s="124">
        <v>12.3</v>
      </c>
      <c r="T1564" s="262" t="s">
        <v>222</v>
      </c>
    </row>
    <row r="1565" spans="13:20" x14ac:dyDescent="0.25">
      <c r="M1565" s="124">
        <v>16</v>
      </c>
      <c r="N1565" s="261">
        <v>45308</v>
      </c>
      <c r="O1565" s="124" t="s">
        <v>85</v>
      </c>
      <c r="P1565" s="124" t="s">
        <v>97</v>
      </c>
      <c r="Q1565" s="124" t="s">
        <v>84</v>
      </c>
      <c r="R1565" s="124">
        <v>1</v>
      </c>
      <c r="S1565" s="124">
        <v>16.2</v>
      </c>
      <c r="T1565" s="262" t="s">
        <v>223</v>
      </c>
    </row>
    <row r="1566" spans="13:20" x14ac:dyDescent="0.25">
      <c r="M1566" s="124">
        <v>17</v>
      </c>
      <c r="N1566" s="261">
        <v>45308</v>
      </c>
      <c r="O1566" s="124" t="s">
        <v>85</v>
      </c>
      <c r="P1566" s="124" t="s">
        <v>97</v>
      </c>
      <c r="Q1566" s="124" t="s">
        <v>84</v>
      </c>
      <c r="R1566" s="124">
        <v>1</v>
      </c>
      <c r="S1566" s="124">
        <v>14.4</v>
      </c>
      <c r="T1566" s="262" t="s">
        <v>224</v>
      </c>
    </row>
    <row r="1567" spans="13:20" x14ac:dyDescent="0.25">
      <c r="M1567" s="124">
        <v>18</v>
      </c>
      <c r="N1567" s="261">
        <v>45308</v>
      </c>
      <c r="O1567" s="124" t="s">
        <v>88</v>
      </c>
      <c r="P1567" s="124" t="s">
        <v>89</v>
      </c>
      <c r="Q1567" s="124" t="s">
        <v>84</v>
      </c>
      <c r="R1567" s="124">
        <v>1</v>
      </c>
      <c r="S1567" s="124">
        <v>15.8</v>
      </c>
      <c r="T1567" s="262" t="s">
        <v>225</v>
      </c>
    </row>
    <row r="1568" spans="13:20" x14ac:dyDescent="0.25">
      <c r="M1568" s="124">
        <v>19</v>
      </c>
      <c r="N1568" s="261">
        <v>45308</v>
      </c>
      <c r="O1568" s="124" t="s">
        <v>88</v>
      </c>
      <c r="P1568" s="124" t="s">
        <v>106</v>
      </c>
      <c r="Q1568" s="124" t="s">
        <v>84</v>
      </c>
      <c r="R1568" s="124">
        <v>1</v>
      </c>
      <c r="S1568" s="124">
        <v>16.100000000000001</v>
      </c>
      <c r="T1568" s="262" t="s">
        <v>226</v>
      </c>
    </row>
    <row r="1569" spans="13:20" x14ac:dyDescent="0.25">
      <c r="M1569" s="124">
        <v>20</v>
      </c>
      <c r="N1569" s="261">
        <v>45308</v>
      </c>
      <c r="O1569" s="124" t="s">
        <v>88</v>
      </c>
      <c r="P1569" s="124" t="s">
        <v>106</v>
      </c>
      <c r="Q1569" s="124" t="s">
        <v>84</v>
      </c>
      <c r="R1569" s="124">
        <v>1</v>
      </c>
      <c r="S1569" s="124">
        <v>17.3</v>
      </c>
      <c r="T1569" s="262" t="s">
        <v>227</v>
      </c>
    </row>
    <row r="1570" spans="13:20" x14ac:dyDescent="0.25">
      <c r="M1570" s="124">
        <v>21</v>
      </c>
      <c r="N1570" s="261">
        <v>45308</v>
      </c>
      <c r="O1570" s="124" t="s">
        <v>88</v>
      </c>
      <c r="P1570" s="124" t="s">
        <v>89</v>
      </c>
      <c r="Q1570" s="124" t="s">
        <v>84</v>
      </c>
      <c r="R1570" s="124">
        <v>1</v>
      </c>
      <c r="S1570" s="124">
        <v>15.1</v>
      </c>
      <c r="T1570" s="262" t="s">
        <v>228</v>
      </c>
    </row>
    <row r="1571" spans="13:20" x14ac:dyDescent="0.25">
      <c r="M1571" s="124">
        <v>22</v>
      </c>
      <c r="N1571" s="261">
        <v>45308</v>
      </c>
      <c r="O1571" s="124" t="s">
        <v>88</v>
      </c>
      <c r="P1571" s="124" t="s">
        <v>89</v>
      </c>
      <c r="Q1571" s="124" t="s">
        <v>84</v>
      </c>
      <c r="R1571" s="124">
        <v>1</v>
      </c>
      <c r="S1571" s="124">
        <v>16.8</v>
      </c>
      <c r="T1571" s="262" t="s">
        <v>229</v>
      </c>
    </row>
    <row r="1572" spans="13:20" x14ac:dyDescent="0.25">
      <c r="M1572" s="124">
        <v>23</v>
      </c>
      <c r="N1572" s="261">
        <v>45308</v>
      </c>
      <c r="O1572" s="124" t="s">
        <v>88</v>
      </c>
      <c r="P1572" s="124" t="s">
        <v>99</v>
      </c>
      <c r="Q1572" s="124" t="s">
        <v>84</v>
      </c>
      <c r="R1572" s="124">
        <v>1</v>
      </c>
      <c r="S1572" s="124">
        <v>9.5</v>
      </c>
      <c r="T1572" s="262" t="s">
        <v>230</v>
      </c>
    </row>
    <row r="1573" spans="13:20" x14ac:dyDescent="0.25">
      <c r="M1573" s="124">
        <v>24</v>
      </c>
      <c r="N1573" s="261">
        <v>45308</v>
      </c>
      <c r="O1573" s="124" t="s">
        <v>88</v>
      </c>
      <c r="P1573" s="124" t="s">
        <v>99</v>
      </c>
      <c r="Q1573" s="124" t="s">
        <v>84</v>
      </c>
      <c r="R1573" s="124">
        <v>1</v>
      </c>
      <c r="S1573" s="124">
        <v>11.8</v>
      </c>
      <c r="T1573" s="262" t="s">
        <v>231</v>
      </c>
    </row>
    <row r="1574" spans="13:20" x14ac:dyDescent="0.25">
      <c r="M1574" s="124">
        <v>25</v>
      </c>
      <c r="N1574" s="261">
        <v>45308</v>
      </c>
      <c r="O1574" s="124" t="s">
        <v>88</v>
      </c>
      <c r="P1574" s="124" t="s">
        <v>99</v>
      </c>
      <c r="Q1574" s="124" t="s">
        <v>84</v>
      </c>
      <c r="R1574" s="124">
        <v>1</v>
      </c>
      <c r="S1574" s="124">
        <v>13</v>
      </c>
      <c r="T1574" s="262" t="s">
        <v>232</v>
      </c>
    </row>
    <row r="1575" spans="13:20" x14ac:dyDescent="0.25">
      <c r="M1575" s="124">
        <v>26</v>
      </c>
      <c r="N1575" s="261">
        <v>45308</v>
      </c>
      <c r="O1575" s="124" t="s">
        <v>85</v>
      </c>
      <c r="P1575" s="124" t="s">
        <v>86</v>
      </c>
      <c r="Q1575" s="124" t="s">
        <v>84</v>
      </c>
      <c r="R1575" s="124">
        <v>1</v>
      </c>
      <c r="S1575" s="124">
        <v>17.7</v>
      </c>
      <c r="T1575" s="262" t="s">
        <v>233</v>
      </c>
    </row>
    <row r="1576" spans="13:20" x14ac:dyDescent="0.25">
      <c r="M1576" s="124">
        <v>27</v>
      </c>
      <c r="N1576" s="261">
        <v>45308</v>
      </c>
      <c r="O1576" s="124" t="s">
        <v>88</v>
      </c>
      <c r="P1576" s="124" t="s">
        <v>89</v>
      </c>
      <c r="Q1576" s="124" t="s">
        <v>84</v>
      </c>
      <c r="R1576" s="124">
        <v>1</v>
      </c>
      <c r="S1576" s="124">
        <v>16.100000000000001</v>
      </c>
      <c r="T1576" s="262" t="s">
        <v>234</v>
      </c>
    </row>
    <row r="1577" spans="13:20" x14ac:dyDescent="0.25">
      <c r="M1577" s="124">
        <v>28</v>
      </c>
      <c r="N1577" s="261">
        <v>45308</v>
      </c>
      <c r="O1577" s="124" t="s">
        <v>88</v>
      </c>
      <c r="P1577" s="124" t="s">
        <v>94</v>
      </c>
      <c r="Q1577" s="124" t="s">
        <v>84</v>
      </c>
      <c r="R1577" s="124">
        <v>1</v>
      </c>
      <c r="S1577" s="124">
        <v>15.1</v>
      </c>
      <c r="T1577" s="262" t="s">
        <v>235</v>
      </c>
    </row>
    <row r="1578" spans="13:20" x14ac:dyDescent="0.25">
      <c r="M1578" s="124">
        <v>29</v>
      </c>
      <c r="N1578" s="261">
        <v>45308</v>
      </c>
      <c r="O1578" s="124" t="s">
        <v>88</v>
      </c>
      <c r="P1578" s="124" t="s">
        <v>91</v>
      </c>
      <c r="Q1578" s="124" t="s">
        <v>84</v>
      </c>
      <c r="R1578" s="124">
        <v>1</v>
      </c>
      <c r="S1578" s="124">
        <v>16.8</v>
      </c>
      <c r="T1578" s="262" t="s">
        <v>236</v>
      </c>
    </row>
    <row r="1579" spans="13:20" x14ac:dyDescent="0.25">
      <c r="M1579" s="124">
        <v>30</v>
      </c>
      <c r="N1579" s="261">
        <v>45308</v>
      </c>
      <c r="O1579" s="124" t="s">
        <v>88</v>
      </c>
      <c r="P1579" s="124" t="s">
        <v>98</v>
      </c>
      <c r="Q1579" s="124" t="s">
        <v>84</v>
      </c>
      <c r="R1579" s="124">
        <v>1</v>
      </c>
      <c r="S1579" s="124">
        <v>13.5</v>
      </c>
      <c r="T1579" s="262" t="s">
        <v>237</v>
      </c>
    </row>
    <row r="1580" spans="13:20" x14ac:dyDescent="0.25">
      <c r="M1580" s="124">
        <v>31</v>
      </c>
      <c r="N1580" s="261">
        <v>45308</v>
      </c>
      <c r="O1580" s="124" t="s">
        <v>88</v>
      </c>
      <c r="P1580" s="124" t="s">
        <v>98</v>
      </c>
      <c r="Q1580" s="124" t="s">
        <v>84</v>
      </c>
      <c r="R1580" s="124">
        <v>1</v>
      </c>
      <c r="S1580" s="124">
        <v>17.3</v>
      </c>
      <c r="T1580" s="262" t="s">
        <v>238</v>
      </c>
    </row>
    <row r="1581" spans="13:20" x14ac:dyDescent="0.25">
      <c r="M1581" s="124">
        <v>32</v>
      </c>
      <c r="N1581" s="261">
        <v>45308</v>
      </c>
      <c r="O1581" s="124" t="s">
        <v>88</v>
      </c>
      <c r="P1581" s="124" t="s">
        <v>94</v>
      </c>
      <c r="Q1581" s="124" t="s">
        <v>84</v>
      </c>
      <c r="R1581" s="124">
        <v>1</v>
      </c>
      <c r="S1581" s="124">
        <v>14.4</v>
      </c>
      <c r="T1581" s="262" t="s">
        <v>239</v>
      </c>
    </row>
    <row r="1582" spans="13:20" x14ac:dyDescent="0.25">
      <c r="M1582" s="15">
        <v>33</v>
      </c>
      <c r="N1582" s="16">
        <v>45309</v>
      </c>
      <c r="O1582" s="15" t="s">
        <v>88</v>
      </c>
      <c r="P1582" s="15" t="s">
        <v>207</v>
      </c>
      <c r="Q1582" s="15" t="s">
        <v>84</v>
      </c>
      <c r="R1582" s="15">
        <v>1</v>
      </c>
      <c r="S1582" s="15">
        <v>7.9</v>
      </c>
      <c r="T1582" s="106" t="s">
        <v>240</v>
      </c>
    </row>
    <row r="1583" spans="13:20" x14ac:dyDescent="0.25">
      <c r="M1583" s="124">
        <v>34</v>
      </c>
      <c r="N1583" s="261">
        <v>45309</v>
      </c>
      <c r="O1583" s="124" t="s">
        <v>85</v>
      </c>
      <c r="P1583" s="124" t="s">
        <v>97</v>
      </c>
      <c r="Q1583" s="124" t="s">
        <v>84</v>
      </c>
      <c r="R1583" s="124">
        <v>1</v>
      </c>
      <c r="S1583" s="124">
        <v>15.7</v>
      </c>
      <c r="T1583" s="262" t="s">
        <v>241</v>
      </c>
    </row>
    <row r="1584" spans="13:20" x14ac:dyDescent="0.25">
      <c r="M1584" s="124">
        <v>35</v>
      </c>
      <c r="N1584" s="261">
        <v>45309</v>
      </c>
      <c r="O1584" s="124" t="s">
        <v>85</v>
      </c>
      <c r="P1584" s="124" t="s">
        <v>92</v>
      </c>
      <c r="Q1584" s="124" t="s">
        <v>84</v>
      </c>
      <c r="R1584" s="124">
        <v>1</v>
      </c>
      <c r="S1584" s="124">
        <v>14.1</v>
      </c>
      <c r="T1584" s="262" t="s">
        <v>242</v>
      </c>
    </row>
    <row r="1585" spans="13:20" x14ac:dyDescent="0.25">
      <c r="M1585" s="15">
        <v>36</v>
      </c>
      <c r="N1585" s="16">
        <v>45309</v>
      </c>
      <c r="O1585" s="15" t="s">
        <v>85</v>
      </c>
      <c r="P1585" s="15" t="s">
        <v>92</v>
      </c>
      <c r="Q1585" s="15" t="s">
        <v>84</v>
      </c>
      <c r="R1585" s="15">
        <v>1</v>
      </c>
      <c r="S1585" s="15">
        <v>15.3</v>
      </c>
      <c r="T1585" s="106" t="s">
        <v>243</v>
      </c>
    </row>
    <row r="1586" spans="13:20" x14ac:dyDescent="0.25">
      <c r="M1586" s="15">
        <v>37</v>
      </c>
      <c r="N1586" s="16">
        <v>45309</v>
      </c>
      <c r="O1586" s="15" t="s">
        <v>85</v>
      </c>
      <c r="P1586" s="15" t="s">
        <v>92</v>
      </c>
      <c r="Q1586" s="15" t="s">
        <v>84</v>
      </c>
      <c r="R1586" s="15">
        <v>1</v>
      </c>
      <c r="S1586" s="15">
        <v>16.3</v>
      </c>
      <c r="T1586" s="106" t="s">
        <v>244</v>
      </c>
    </row>
    <row r="1587" spans="13:20" x14ac:dyDescent="0.25">
      <c r="M1587" s="15">
        <v>38</v>
      </c>
      <c r="N1587" s="16">
        <v>45309</v>
      </c>
      <c r="O1587" s="15" t="s">
        <v>85</v>
      </c>
      <c r="P1587" s="15" t="s">
        <v>86</v>
      </c>
      <c r="Q1587" s="15" t="s">
        <v>84</v>
      </c>
      <c r="R1587" s="15">
        <v>1</v>
      </c>
      <c r="S1587" s="15">
        <v>14.8</v>
      </c>
      <c r="T1587" s="106" t="s">
        <v>245</v>
      </c>
    </row>
    <row r="1588" spans="13:20" x14ac:dyDescent="0.25">
      <c r="M1588" s="15">
        <v>39</v>
      </c>
      <c r="N1588" s="16">
        <v>45309</v>
      </c>
      <c r="O1588" s="15" t="s">
        <v>85</v>
      </c>
      <c r="P1588" s="15" t="s">
        <v>86</v>
      </c>
      <c r="Q1588" s="15" t="s">
        <v>84</v>
      </c>
      <c r="R1588" s="15">
        <v>1</v>
      </c>
      <c r="S1588" s="15">
        <v>16</v>
      </c>
      <c r="T1588" s="106" t="s">
        <v>246</v>
      </c>
    </row>
    <row r="1589" spans="13:20" x14ac:dyDescent="0.25">
      <c r="M1589" s="15">
        <v>40</v>
      </c>
      <c r="N1589" s="16">
        <v>45309</v>
      </c>
      <c r="O1589" s="15" t="s">
        <v>85</v>
      </c>
      <c r="P1589" s="15" t="s">
        <v>86</v>
      </c>
      <c r="Q1589" s="15" t="s">
        <v>84</v>
      </c>
      <c r="R1589" s="15">
        <v>1</v>
      </c>
      <c r="S1589" s="15">
        <v>15.4</v>
      </c>
      <c r="T1589" s="106" t="s">
        <v>247</v>
      </c>
    </row>
    <row r="1590" spans="13:20" x14ac:dyDescent="0.25">
      <c r="M1590" s="15">
        <v>41</v>
      </c>
      <c r="N1590" s="16">
        <v>45309</v>
      </c>
      <c r="O1590" s="15" t="s">
        <v>88</v>
      </c>
      <c r="P1590" s="15" t="s">
        <v>99</v>
      </c>
      <c r="Q1590" s="15" t="s">
        <v>84</v>
      </c>
      <c r="R1590" s="15">
        <v>1</v>
      </c>
      <c r="S1590" s="15">
        <v>17.899999999999999</v>
      </c>
      <c r="T1590" s="106" t="s">
        <v>248</v>
      </c>
    </row>
    <row r="1591" spans="13:20" x14ac:dyDescent="0.25">
      <c r="M1591" s="15">
        <v>42</v>
      </c>
      <c r="N1591" s="16">
        <v>45309</v>
      </c>
      <c r="O1591" s="15" t="s">
        <v>88</v>
      </c>
      <c r="P1591" s="15" t="s">
        <v>89</v>
      </c>
      <c r="Q1591" s="15" t="s">
        <v>84</v>
      </c>
      <c r="R1591" s="15">
        <v>1</v>
      </c>
      <c r="S1591" s="15">
        <v>9.1999999999999993</v>
      </c>
      <c r="T1591" s="106" t="s">
        <v>249</v>
      </c>
    </row>
    <row r="1592" spans="13:20" x14ac:dyDescent="0.25">
      <c r="M1592" s="15">
        <v>43</v>
      </c>
      <c r="N1592" s="16">
        <v>45309</v>
      </c>
      <c r="O1592" s="15" t="s">
        <v>85</v>
      </c>
      <c r="P1592" s="15" t="s">
        <v>97</v>
      </c>
      <c r="Q1592" s="15" t="s">
        <v>84</v>
      </c>
      <c r="R1592" s="15">
        <v>1</v>
      </c>
      <c r="S1592" s="15">
        <v>13.8</v>
      </c>
      <c r="T1592" s="106" t="s">
        <v>250</v>
      </c>
    </row>
    <row r="1593" spans="13:20" x14ac:dyDescent="0.25">
      <c r="M1593" s="124">
        <v>44</v>
      </c>
      <c r="N1593" s="261">
        <v>45309</v>
      </c>
      <c r="O1593" s="124" t="s">
        <v>88</v>
      </c>
      <c r="P1593" s="124" t="s">
        <v>106</v>
      </c>
      <c r="Q1593" s="124" t="s">
        <v>84</v>
      </c>
      <c r="R1593" s="124">
        <v>1</v>
      </c>
      <c r="S1593" s="124">
        <v>12.7</v>
      </c>
      <c r="T1593" s="262" t="s">
        <v>251</v>
      </c>
    </row>
    <row r="1594" spans="13:20" x14ac:dyDescent="0.25">
      <c r="M1594" s="15">
        <v>45</v>
      </c>
      <c r="N1594" s="16">
        <v>45309</v>
      </c>
      <c r="O1594" s="15" t="s">
        <v>88</v>
      </c>
      <c r="P1594" s="15" t="s">
        <v>106</v>
      </c>
      <c r="Q1594" s="15" t="s">
        <v>84</v>
      </c>
      <c r="R1594" s="15">
        <v>1</v>
      </c>
      <c r="S1594" s="15">
        <v>15.8</v>
      </c>
      <c r="T1594" s="106" t="s">
        <v>252</v>
      </c>
    </row>
    <row r="1595" spans="13:20" x14ac:dyDescent="0.25">
      <c r="M1595" s="15">
        <v>46</v>
      </c>
      <c r="N1595" s="16">
        <v>45309</v>
      </c>
      <c r="O1595" s="15" t="s">
        <v>88</v>
      </c>
      <c r="P1595" s="15" t="s">
        <v>106</v>
      </c>
      <c r="Q1595" s="15" t="s">
        <v>84</v>
      </c>
      <c r="R1595" s="15">
        <v>1</v>
      </c>
      <c r="S1595" s="15">
        <v>9.4</v>
      </c>
      <c r="T1595" s="106" t="s">
        <v>253</v>
      </c>
    </row>
    <row r="1596" spans="13:20" x14ac:dyDescent="0.25">
      <c r="M1596" s="15">
        <v>47</v>
      </c>
      <c r="N1596" s="16">
        <v>45309</v>
      </c>
      <c r="O1596" s="15" t="s">
        <v>85</v>
      </c>
      <c r="P1596" s="15" t="s">
        <v>92</v>
      </c>
      <c r="Q1596" s="15" t="s">
        <v>84</v>
      </c>
      <c r="R1596" s="15">
        <v>1</v>
      </c>
      <c r="S1596" s="15">
        <v>15</v>
      </c>
      <c r="T1596" s="106" t="s">
        <v>254</v>
      </c>
    </row>
    <row r="1597" spans="13:20" x14ac:dyDescent="0.25">
      <c r="M1597" s="15">
        <v>48</v>
      </c>
      <c r="N1597" s="16">
        <v>45309</v>
      </c>
      <c r="O1597" s="15" t="s">
        <v>85</v>
      </c>
      <c r="P1597" s="15" t="s">
        <v>92</v>
      </c>
      <c r="Q1597" s="15" t="s">
        <v>84</v>
      </c>
      <c r="R1597" s="15">
        <v>1</v>
      </c>
      <c r="S1597" s="15">
        <v>13.6</v>
      </c>
      <c r="T1597" s="106" t="s">
        <v>255</v>
      </c>
    </row>
    <row r="1598" spans="13:20" x14ac:dyDescent="0.25">
      <c r="M1598" s="15">
        <v>49</v>
      </c>
      <c r="N1598" s="16">
        <v>45309</v>
      </c>
      <c r="O1598" s="15" t="s">
        <v>85</v>
      </c>
      <c r="P1598" s="15" t="s">
        <v>97</v>
      </c>
      <c r="Q1598" s="15" t="s">
        <v>84</v>
      </c>
      <c r="R1598" s="15">
        <v>1</v>
      </c>
      <c r="S1598" s="15">
        <v>17.100000000000001</v>
      </c>
      <c r="T1598" s="106" t="s">
        <v>256</v>
      </c>
    </row>
    <row r="1599" spans="13:20" x14ac:dyDescent="0.25">
      <c r="M1599" s="124">
        <v>50</v>
      </c>
      <c r="N1599" s="261">
        <v>45310</v>
      </c>
      <c r="O1599" s="124" t="s">
        <v>85</v>
      </c>
      <c r="P1599" s="124" t="s">
        <v>92</v>
      </c>
      <c r="Q1599" s="124" t="s">
        <v>84</v>
      </c>
      <c r="R1599" s="124">
        <v>1</v>
      </c>
      <c r="S1599" s="124">
        <v>15.2</v>
      </c>
      <c r="T1599" s="262" t="s">
        <v>257</v>
      </c>
    </row>
    <row r="1600" spans="13:20" x14ac:dyDescent="0.25">
      <c r="M1600" s="15">
        <v>51</v>
      </c>
      <c r="N1600" s="16">
        <v>45310</v>
      </c>
      <c r="O1600" s="15" t="s">
        <v>88</v>
      </c>
      <c r="P1600" s="15" t="s">
        <v>99</v>
      </c>
      <c r="Q1600" s="15" t="s">
        <v>84</v>
      </c>
      <c r="R1600" s="15">
        <v>1</v>
      </c>
      <c r="S1600" s="15">
        <v>11.8</v>
      </c>
      <c r="T1600" s="106" t="s">
        <v>258</v>
      </c>
    </row>
    <row r="1601" spans="13:20" x14ac:dyDescent="0.25">
      <c r="M1601" s="15">
        <v>52</v>
      </c>
      <c r="N1601" s="16">
        <v>45310</v>
      </c>
      <c r="O1601" s="15" t="s">
        <v>88</v>
      </c>
      <c r="P1601" s="15" t="s">
        <v>106</v>
      </c>
      <c r="Q1601" s="15" t="s">
        <v>84</v>
      </c>
      <c r="R1601" s="15">
        <v>1</v>
      </c>
      <c r="S1601" s="15">
        <v>12.7</v>
      </c>
      <c r="T1601" s="106" t="s">
        <v>259</v>
      </c>
    </row>
    <row r="1602" spans="13:20" x14ac:dyDescent="0.25">
      <c r="M1602" s="124">
        <v>53</v>
      </c>
      <c r="N1602" s="261">
        <v>45310</v>
      </c>
      <c r="O1602" s="124" t="s">
        <v>85</v>
      </c>
      <c r="P1602" s="124" t="s">
        <v>92</v>
      </c>
      <c r="Q1602" s="124" t="s">
        <v>84</v>
      </c>
      <c r="R1602" s="124">
        <v>1</v>
      </c>
      <c r="S1602" s="124">
        <v>11.2</v>
      </c>
      <c r="T1602" s="262" t="s">
        <v>260</v>
      </c>
    </row>
    <row r="1603" spans="13:20" x14ac:dyDescent="0.25">
      <c r="M1603" s="36">
        <v>54</v>
      </c>
      <c r="N1603" s="35">
        <v>45310</v>
      </c>
      <c r="O1603" s="36" t="s">
        <v>88</v>
      </c>
      <c r="P1603" s="36" t="s">
        <v>106</v>
      </c>
      <c r="Q1603" s="36" t="s">
        <v>84</v>
      </c>
      <c r="R1603" s="36">
        <v>1</v>
      </c>
      <c r="S1603" s="36">
        <v>9</v>
      </c>
      <c r="T1603" s="131" t="s">
        <v>261</v>
      </c>
    </row>
    <row r="1604" spans="13:20" x14ac:dyDescent="0.25">
      <c r="M1604" s="15">
        <v>55</v>
      </c>
      <c r="N1604" s="16">
        <v>45311</v>
      </c>
      <c r="O1604" s="15" t="s">
        <v>88</v>
      </c>
      <c r="P1604" s="15" t="s">
        <v>100</v>
      </c>
      <c r="Q1604" s="15" t="s">
        <v>84</v>
      </c>
      <c r="R1604" s="15">
        <v>1</v>
      </c>
      <c r="S1604" s="15">
        <v>12.5</v>
      </c>
      <c r="T1604" s="106" t="s">
        <v>262</v>
      </c>
    </row>
    <row r="1605" spans="13:20" x14ac:dyDescent="0.25">
      <c r="M1605" s="15">
        <v>56</v>
      </c>
      <c r="N1605" s="16">
        <v>45311</v>
      </c>
      <c r="O1605" s="15" t="s">
        <v>88</v>
      </c>
      <c r="P1605" s="15" t="s">
        <v>100</v>
      </c>
      <c r="Q1605" s="15" t="s">
        <v>84</v>
      </c>
      <c r="R1605" s="15">
        <v>1</v>
      </c>
      <c r="S1605" s="15">
        <v>12.5</v>
      </c>
      <c r="T1605" s="106" t="s">
        <v>263</v>
      </c>
    </row>
    <row r="1606" spans="13:20" x14ac:dyDescent="0.25">
      <c r="M1606" s="36">
        <v>57</v>
      </c>
      <c r="N1606" s="35">
        <v>45311</v>
      </c>
      <c r="O1606" s="36" t="s">
        <v>85</v>
      </c>
      <c r="P1606" s="36" t="s">
        <v>97</v>
      </c>
      <c r="Q1606" s="36" t="s">
        <v>84</v>
      </c>
      <c r="R1606" s="36">
        <v>1</v>
      </c>
      <c r="S1606" s="36">
        <v>11.7</v>
      </c>
      <c r="T1606" s="131" t="s">
        <v>264</v>
      </c>
    </row>
    <row r="1607" spans="13:20" x14ac:dyDescent="0.25">
      <c r="M1607" s="15">
        <v>58</v>
      </c>
      <c r="N1607" s="16">
        <v>45311</v>
      </c>
      <c r="O1607" s="15" t="s">
        <v>85</v>
      </c>
      <c r="P1607" s="15" t="s">
        <v>97</v>
      </c>
      <c r="Q1607" s="15" t="s">
        <v>84</v>
      </c>
      <c r="R1607" s="15">
        <v>1</v>
      </c>
      <c r="S1607" s="15">
        <v>14</v>
      </c>
      <c r="T1607" s="106" t="s">
        <v>265</v>
      </c>
    </row>
    <row r="1608" spans="13:20" x14ac:dyDescent="0.25">
      <c r="M1608" s="15">
        <v>59</v>
      </c>
      <c r="N1608" s="16">
        <v>45311</v>
      </c>
      <c r="O1608" s="15" t="s">
        <v>85</v>
      </c>
      <c r="P1608" s="15" t="s">
        <v>97</v>
      </c>
      <c r="Q1608" s="15" t="s">
        <v>84</v>
      </c>
      <c r="R1608" s="15">
        <v>1</v>
      </c>
      <c r="S1608" s="15">
        <v>16</v>
      </c>
      <c r="T1608" s="106" t="s">
        <v>266</v>
      </c>
    </row>
    <row r="1609" spans="13:20" x14ac:dyDescent="0.25">
      <c r="M1609" s="15">
        <v>60</v>
      </c>
      <c r="N1609" s="16">
        <v>45311</v>
      </c>
      <c r="O1609" s="15" t="s">
        <v>88</v>
      </c>
      <c r="P1609" s="15" t="s">
        <v>106</v>
      </c>
      <c r="Q1609" s="15" t="s">
        <v>84</v>
      </c>
      <c r="R1609" s="15">
        <v>1</v>
      </c>
      <c r="S1609" s="15">
        <v>12.1</v>
      </c>
      <c r="T1609" s="106" t="s">
        <v>267</v>
      </c>
    </row>
    <row r="1610" spans="13:20" x14ac:dyDescent="0.25">
      <c r="M1610" s="15">
        <v>61</v>
      </c>
      <c r="N1610" s="16">
        <v>45311</v>
      </c>
      <c r="O1610" s="15" t="s">
        <v>88</v>
      </c>
      <c r="P1610" s="15" t="s">
        <v>106</v>
      </c>
      <c r="Q1610" s="15" t="s">
        <v>84</v>
      </c>
      <c r="R1610" s="15">
        <v>1</v>
      </c>
      <c r="S1610" s="15">
        <v>16.600000000000001</v>
      </c>
      <c r="T1610" s="106" t="s">
        <v>268</v>
      </c>
    </row>
    <row r="1611" spans="13:20" x14ac:dyDescent="0.25">
      <c r="M1611" s="15">
        <v>62</v>
      </c>
      <c r="N1611" s="16">
        <v>45313</v>
      </c>
      <c r="O1611" s="15" t="s">
        <v>88</v>
      </c>
      <c r="P1611" s="15" t="s">
        <v>94</v>
      </c>
      <c r="Q1611" s="15" t="s">
        <v>84</v>
      </c>
      <c r="R1611" s="15">
        <v>1</v>
      </c>
      <c r="S1611" s="15">
        <v>14.5</v>
      </c>
      <c r="T1611" s="106" t="s">
        <v>269</v>
      </c>
    </row>
    <row r="1612" spans="13:20" x14ac:dyDescent="0.25">
      <c r="M1612" s="15">
        <v>63</v>
      </c>
      <c r="N1612" s="16">
        <v>45313</v>
      </c>
      <c r="O1612" s="15" t="s">
        <v>85</v>
      </c>
      <c r="P1612" s="15" t="s">
        <v>87</v>
      </c>
      <c r="Q1612" s="15" t="s">
        <v>84</v>
      </c>
      <c r="R1612" s="15">
        <v>1</v>
      </c>
      <c r="S1612" s="15">
        <v>16.899999999999999</v>
      </c>
      <c r="T1612" s="106" t="s">
        <v>270</v>
      </c>
    </row>
    <row r="1613" spans="13:20" x14ac:dyDescent="0.25">
      <c r="M1613" s="15">
        <v>64</v>
      </c>
      <c r="N1613" s="16">
        <v>45313</v>
      </c>
      <c r="O1613" s="15" t="s">
        <v>85</v>
      </c>
      <c r="P1613" s="15" t="s">
        <v>87</v>
      </c>
      <c r="Q1613" s="15" t="s">
        <v>84</v>
      </c>
      <c r="R1613" s="15">
        <v>1</v>
      </c>
      <c r="S1613" s="15">
        <v>14.1</v>
      </c>
      <c r="T1613" s="106" t="s">
        <v>271</v>
      </c>
    </row>
    <row r="1614" spans="13:20" x14ac:dyDescent="0.25">
      <c r="M1614" s="15">
        <v>65</v>
      </c>
      <c r="N1614" s="16">
        <v>45313</v>
      </c>
      <c r="O1614" s="15" t="s">
        <v>88</v>
      </c>
      <c r="P1614" s="15" t="s">
        <v>91</v>
      </c>
      <c r="Q1614" s="15" t="s">
        <v>84</v>
      </c>
      <c r="R1614" s="15">
        <v>1</v>
      </c>
      <c r="S1614" s="15">
        <v>15</v>
      </c>
      <c r="T1614" s="106" t="s">
        <v>272</v>
      </c>
    </row>
    <row r="1615" spans="13:20" x14ac:dyDescent="0.25">
      <c r="M1615" s="15">
        <v>66</v>
      </c>
      <c r="N1615" s="16">
        <v>45313</v>
      </c>
      <c r="O1615" s="15" t="s">
        <v>88</v>
      </c>
      <c r="P1615" s="15" t="s">
        <v>91</v>
      </c>
      <c r="Q1615" s="15" t="s">
        <v>84</v>
      </c>
      <c r="R1615" s="15">
        <v>1</v>
      </c>
      <c r="S1615" s="15">
        <v>14.4</v>
      </c>
      <c r="T1615" s="106" t="s">
        <v>273</v>
      </c>
    </row>
    <row r="1616" spans="13:20" x14ac:dyDescent="0.25">
      <c r="M1616" s="15">
        <v>67</v>
      </c>
      <c r="N1616" s="16">
        <v>45313</v>
      </c>
      <c r="O1616" s="15" t="s">
        <v>88</v>
      </c>
      <c r="P1616" s="15" t="s">
        <v>98</v>
      </c>
      <c r="Q1616" s="15" t="s">
        <v>84</v>
      </c>
      <c r="R1616" s="15">
        <v>1</v>
      </c>
      <c r="S1616" s="15">
        <v>15.6</v>
      </c>
      <c r="T1616" s="106" t="s">
        <v>274</v>
      </c>
    </row>
    <row r="1617" spans="13:20" x14ac:dyDescent="0.25">
      <c r="M1617" s="15">
        <v>68</v>
      </c>
      <c r="N1617" s="16">
        <v>45313</v>
      </c>
      <c r="O1617" s="15" t="s">
        <v>88</v>
      </c>
      <c r="P1617" s="15" t="s">
        <v>98</v>
      </c>
      <c r="Q1617" s="15" t="s">
        <v>84</v>
      </c>
      <c r="R1617" s="15">
        <v>1</v>
      </c>
      <c r="S1617" s="15">
        <v>9.3000000000000007</v>
      </c>
      <c r="T1617" s="106" t="s">
        <v>275</v>
      </c>
    </row>
    <row r="1618" spans="13:20" x14ac:dyDescent="0.25">
      <c r="M1618" s="15">
        <v>69</v>
      </c>
      <c r="N1618" s="16">
        <v>45313</v>
      </c>
      <c r="O1618" s="15" t="s">
        <v>85</v>
      </c>
      <c r="P1618" s="15" t="s">
        <v>87</v>
      </c>
      <c r="Q1618" s="15" t="s">
        <v>84</v>
      </c>
      <c r="R1618" s="15">
        <v>1</v>
      </c>
      <c r="S1618" s="15">
        <v>16</v>
      </c>
      <c r="T1618" s="106" t="s">
        <v>276</v>
      </c>
    </row>
    <row r="1619" spans="13:20" x14ac:dyDescent="0.25">
      <c r="M1619" s="15">
        <v>70</v>
      </c>
      <c r="N1619" s="16">
        <v>45313</v>
      </c>
      <c r="O1619" s="15" t="s">
        <v>88</v>
      </c>
      <c r="P1619" s="15" t="s">
        <v>99</v>
      </c>
      <c r="Q1619" s="15" t="s">
        <v>84</v>
      </c>
      <c r="R1619" s="15">
        <v>1</v>
      </c>
      <c r="S1619" s="15">
        <v>14.9</v>
      </c>
      <c r="T1619" s="106" t="s">
        <v>277</v>
      </c>
    </row>
    <row r="1620" spans="13:20" x14ac:dyDescent="0.25">
      <c r="M1620" s="15">
        <v>71</v>
      </c>
      <c r="N1620" s="16">
        <v>45313</v>
      </c>
      <c r="O1620" s="15" t="s">
        <v>88</v>
      </c>
      <c r="P1620" s="15" t="s">
        <v>89</v>
      </c>
      <c r="Q1620" s="15" t="s">
        <v>84</v>
      </c>
      <c r="R1620" s="15">
        <v>1</v>
      </c>
      <c r="S1620" s="15">
        <v>16.399999999999999</v>
      </c>
      <c r="T1620" s="106" t="s">
        <v>278</v>
      </c>
    </row>
    <row r="1621" spans="13:20" x14ac:dyDescent="0.25">
      <c r="M1621" s="15">
        <v>72</v>
      </c>
      <c r="N1621" s="16">
        <v>45313</v>
      </c>
      <c r="O1621" s="15" t="s">
        <v>88</v>
      </c>
      <c r="P1621" s="15" t="s">
        <v>89</v>
      </c>
      <c r="Q1621" s="15" t="s">
        <v>84</v>
      </c>
      <c r="R1621" s="15">
        <v>1</v>
      </c>
      <c r="S1621" s="15">
        <v>12.6</v>
      </c>
      <c r="T1621" s="106" t="s">
        <v>279</v>
      </c>
    </row>
    <row r="1622" spans="13:20" x14ac:dyDescent="0.25">
      <c r="M1622" s="15">
        <v>73</v>
      </c>
      <c r="N1622" s="16">
        <v>45313</v>
      </c>
      <c r="O1622" s="15" t="s">
        <v>85</v>
      </c>
      <c r="P1622" s="15" t="s">
        <v>97</v>
      </c>
      <c r="Q1622" s="15" t="s">
        <v>84</v>
      </c>
      <c r="R1622" s="15">
        <v>1</v>
      </c>
      <c r="S1622" s="15">
        <v>16.7</v>
      </c>
      <c r="T1622" s="106" t="s">
        <v>280</v>
      </c>
    </row>
    <row r="1623" spans="13:20" x14ac:dyDescent="0.25">
      <c r="M1623" s="15">
        <v>74</v>
      </c>
      <c r="N1623" s="16">
        <v>45313</v>
      </c>
      <c r="O1623" s="15" t="s">
        <v>88</v>
      </c>
      <c r="P1623" s="15" t="s">
        <v>94</v>
      </c>
      <c r="Q1623" s="15" t="s">
        <v>84</v>
      </c>
      <c r="R1623" s="15">
        <v>1</v>
      </c>
      <c r="S1623" s="15">
        <v>5.6</v>
      </c>
      <c r="T1623" s="106" t="s">
        <v>281</v>
      </c>
    </row>
    <row r="1624" spans="13:20" x14ac:dyDescent="0.25">
      <c r="M1624" s="15">
        <v>75</v>
      </c>
      <c r="N1624" s="16">
        <v>45313</v>
      </c>
      <c r="O1624" s="15" t="s">
        <v>88</v>
      </c>
      <c r="P1624" s="15" t="s">
        <v>93</v>
      </c>
      <c r="Q1624" s="15" t="s">
        <v>84</v>
      </c>
      <c r="R1624" s="15">
        <v>1</v>
      </c>
      <c r="S1624" s="15">
        <v>4.5999999999999996</v>
      </c>
      <c r="T1624" s="106" t="s">
        <v>282</v>
      </c>
    </row>
    <row r="1625" spans="13:20" x14ac:dyDescent="0.25">
      <c r="M1625" s="15">
        <v>76</v>
      </c>
      <c r="N1625" s="16">
        <v>45313</v>
      </c>
      <c r="O1625" s="15" t="s">
        <v>88</v>
      </c>
      <c r="P1625" s="15" t="s">
        <v>106</v>
      </c>
      <c r="Q1625" s="15" t="s">
        <v>84</v>
      </c>
      <c r="R1625" s="15">
        <v>1</v>
      </c>
      <c r="S1625" s="15">
        <v>13.5</v>
      </c>
      <c r="T1625" s="106" t="s">
        <v>283</v>
      </c>
    </row>
    <row r="1626" spans="13:20" x14ac:dyDescent="0.25">
      <c r="M1626" s="15">
        <v>77</v>
      </c>
      <c r="N1626" s="16">
        <v>45317</v>
      </c>
      <c r="O1626" s="15" t="s">
        <v>85</v>
      </c>
      <c r="P1626" s="15" t="s">
        <v>92</v>
      </c>
      <c r="Q1626" s="15" t="s">
        <v>84</v>
      </c>
      <c r="R1626" s="15">
        <v>1</v>
      </c>
      <c r="S1626" s="15">
        <v>13.4</v>
      </c>
      <c r="T1626" s="106" t="s">
        <v>284</v>
      </c>
    </row>
    <row r="1627" spans="13:20" x14ac:dyDescent="0.25">
      <c r="M1627" s="15">
        <v>78</v>
      </c>
      <c r="N1627" s="16">
        <v>45317</v>
      </c>
      <c r="O1627" s="15" t="s">
        <v>88</v>
      </c>
      <c r="P1627" s="15" t="s">
        <v>93</v>
      </c>
      <c r="Q1627" s="15" t="s">
        <v>84</v>
      </c>
      <c r="R1627" s="15">
        <v>1</v>
      </c>
      <c r="S1627" s="15">
        <v>11.1</v>
      </c>
      <c r="T1627" s="106" t="s">
        <v>285</v>
      </c>
    </row>
    <row r="1628" spans="13:20" x14ac:dyDescent="0.25">
      <c r="M1628" s="15">
        <v>79</v>
      </c>
      <c r="N1628" s="16">
        <v>45317</v>
      </c>
      <c r="O1628" s="15" t="s">
        <v>85</v>
      </c>
      <c r="P1628" s="15" t="s">
        <v>90</v>
      </c>
      <c r="Q1628" s="15" t="s">
        <v>84</v>
      </c>
      <c r="R1628" s="15">
        <v>1</v>
      </c>
      <c r="S1628" s="15">
        <v>16.3</v>
      </c>
      <c r="T1628" s="106" t="s">
        <v>286</v>
      </c>
    </row>
    <row r="1629" spans="13:20" x14ac:dyDescent="0.25">
      <c r="M1629" s="15">
        <v>80</v>
      </c>
      <c r="N1629" s="16">
        <v>45317</v>
      </c>
      <c r="O1629" s="15" t="s">
        <v>85</v>
      </c>
      <c r="P1629" s="15" t="s">
        <v>90</v>
      </c>
      <c r="Q1629" s="15" t="s">
        <v>84</v>
      </c>
      <c r="R1629" s="15">
        <v>1</v>
      </c>
      <c r="S1629" s="15">
        <v>16</v>
      </c>
      <c r="T1629" s="106" t="s">
        <v>287</v>
      </c>
    </row>
    <row r="1630" spans="13:20" x14ac:dyDescent="0.25">
      <c r="M1630" s="15">
        <v>81</v>
      </c>
      <c r="N1630" s="16">
        <v>45317</v>
      </c>
      <c r="O1630" s="15" t="s">
        <v>85</v>
      </c>
      <c r="P1630" s="15" t="s">
        <v>90</v>
      </c>
      <c r="Q1630" s="15" t="s">
        <v>84</v>
      </c>
      <c r="R1630" s="15">
        <v>1</v>
      </c>
      <c r="S1630" s="15">
        <v>15.2</v>
      </c>
      <c r="T1630" s="106" t="s">
        <v>288</v>
      </c>
    </row>
    <row r="1631" spans="13:20" x14ac:dyDescent="0.25">
      <c r="M1631" s="15">
        <v>82</v>
      </c>
      <c r="N1631" s="16">
        <v>45317</v>
      </c>
      <c r="O1631" s="15" t="s">
        <v>85</v>
      </c>
      <c r="P1631" s="15" t="s">
        <v>90</v>
      </c>
      <c r="Q1631" s="15" t="s">
        <v>84</v>
      </c>
      <c r="R1631" s="15">
        <v>1</v>
      </c>
      <c r="S1631" s="15">
        <v>15.9</v>
      </c>
      <c r="T1631" s="106" t="s">
        <v>289</v>
      </c>
    </row>
    <row r="1632" spans="13:20" x14ac:dyDescent="0.25">
      <c r="M1632" s="15">
        <v>83</v>
      </c>
      <c r="N1632" s="16">
        <v>45317</v>
      </c>
      <c r="O1632" s="15" t="s">
        <v>85</v>
      </c>
      <c r="P1632" s="15" t="s">
        <v>87</v>
      </c>
      <c r="Q1632" s="15" t="s">
        <v>84</v>
      </c>
      <c r="R1632" s="15">
        <v>1</v>
      </c>
      <c r="S1632" s="15">
        <v>11.7</v>
      </c>
      <c r="T1632" s="106" t="s">
        <v>290</v>
      </c>
    </row>
    <row r="1633" spans="13:20" x14ac:dyDescent="0.25">
      <c r="M1633" s="15">
        <v>84</v>
      </c>
      <c r="N1633" s="16">
        <v>45317</v>
      </c>
      <c r="O1633" s="15" t="s">
        <v>85</v>
      </c>
      <c r="P1633" s="15" t="s">
        <v>87</v>
      </c>
      <c r="Q1633" s="15" t="s">
        <v>84</v>
      </c>
      <c r="R1633" s="15">
        <v>1</v>
      </c>
      <c r="S1633" s="15">
        <v>16.3</v>
      </c>
      <c r="T1633" s="106" t="s">
        <v>291</v>
      </c>
    </row>
    <row r="1634" spans="13:20" x14ac:dyDescent="0.25">
      <c r="M1634" s="15">
        <v>85</v>
      </c>
      <c r="N1634" s="16">
        <v>45317</v>
      </c>
      <c r="O1634" s="15" t="s">
        <v>85</v>
      </c>
      <c r="P1634" s="15" t="s">
        <v>97</v>
      </c>
      <c r="Q1634" s="15" t="s">
        <v>84</v>
      </c>
      <c r="R1634" s="15">
        <v>1</v>
      </c>
      <c r="S1634" s="15">
        <v>13.8</v>
      </c>
      <c r="T1634" s="106" t="s">
        <v>292</v>
      </c>
    </row>
    <row r="1635" spans="13:20" x14ac:dyDescent="0.25">
      <c r="M1635" s="15">
        <v>86</v>
      </c>
      <c r="N1635" s="16">
        <v>45317</v>
      </c>
      <c r="O1635" s="15" t="s">
        <v>85</v>
      </c>
      <c r="P1635" s="15" t="s">
        <v>92</v>
      </c>
      <c r="Q1635" s="15" t="s">
        <v>84</v>
      </c>
      <c r="R1635" s="15">
        <v>1</v>
      </c>
      <c r="S1635" s="15">
        <v>15.8</v>
      </c>
      <c r="T1635" s="106" t="s">
        <v>293</v>
      </c>
    </row>
    <row r="1636" spans="13:20" x14ac:dyDescent="0.25">
      <c r="M1636" s="15">
        <v>87</v>
      </c>
      <c r="N1636" s="16">
        <v>45317</v>
      </c>
      <c r="O1636" s="15" t="s">
        <v>85</v>
      </c>
      <c r="P1636" s="15" t="s">
        <v>97</v>
      </c>
      <c r="Q1636" s="15" t="s">
        <v>84</v>
      </c>
      <c r="R1636" s="15">
        <v>1</v>
      </c>
      <c r="S1636" s="15">
        <v>14.5</v>
      </c>
      <c r="T1636" s="106" t="s">
        <v>294</v>
      </c>
    </row>
    <row r="1637" spans="13:20" x14ac:dyDescent="0.25">
      <c r="M1637" s="15">
        <v>88</v>
      </c>
      <c r="N1637" s="16">
        <v>45320</v>
      </c>
      <c r="O1637" s="15" t="s">
        <v>85</v>
      </c>
      <c r="P1637" s="15" t="s">
        <v>90</v>
      </c>
      <c r="Q1637" s="15" t="s">
        <v>84</v>
      </c>
      <c r="R1637" s="15">
        <v>1</v>
      </c>
      <c r="S1637" s="15">
        <v>13.8</v>
      </c>
      <c r="T1637" s="106" t="s">
        <v>295</v>
      </c>
    </row>
    <row r="1638" spans="13:20" x14ac:dyDescent="0.25">
      <c r="M1638" s="15">
        <v>89</v>
      </c>
      <c r="N1638" s="16">
        <v>45320</v>
      </c>
      <c r="O1638" s="15" t="s">
        <v>85</v>
      </c>
      <c r="P1638" s="15" t="s">
        <v>90</v>
      </c>
      <c r="Q1638" s="15" t="s">
        <v>84</v>
      </c>
      <c r="R1638" s="15">
        <v>1</v>
      </c>
      <c r="S1638" s="15">
        <v>14.5</v>
      </c>
      <c r="T1638" s="106" t="s">
        <v>296</v>
      </c>
    </row>
    <row r="1639" spans="13:20" x14ac:dyDescent="0.25">
      <c r="M1639" s="15">
        <v>90</v>
      </c>
      <c r="N1639" s="16">
        <v>45320</v>
      </c>
      <c r="O1639" s="15" t="s">
        <v>85</v>
      </c>
      <c r="P1639" s="15" t="s">
        <v>97</v>
      </c>
      <c r="Q1639" s="15" t="s">
        <v>84</v>
      </c>
      <c r="R1639" s="15">
        <v>1</v>
      </c>
      <c r="S1639" s="15">
        <v>15.4</v>
      </c>
      <c r="T1639" s="106" t="s">
        <v>297</v>
      </c>
    </row>
    <row r="1640" spans="13:20" x14ac:dyDescent="0.25">
      <c r="M1640" s="15">
        <v>91</v>
      </c>
      <c r="N1640" s="16">
        <v>45320</v>
      </c>
      <c r="O1640" s="15" t="s">
        <v>85</v>
      </c>
      <c r="P1640" s="15" t="s">
        <v>97</v>
      </c>
      <c r="Q1640" s="15" t="s">
        <v>84</v>
      </c>
      <c r="R1640" s="15">
        <v>1</v>
      </c>
      <c r="S1640" s="15">
        <v>14.8</v>
      </c>
      <c r="T1640" s="106" t="s">
        <v>298</v>
      </c>
    </row>
    <row r="1641" spans="13:20" x14ac:dyDescent="0.25">
      <c r="M1641" s="15">
        <v>92</v>
      </c>
      <c r="N1641" s="16">
        <v>45320</v>
      </c>
      <c r="O1641" s="15" t="s">
        <v>88</v>
      </c>
      <c r="P1641" s="15" t="s">
        <v>104</v>
      </c>
      <c r="Q1641" s="15" t="s">
        <v>84</v>
      </c>
      <c r="R1641" s="15">
        <v>1</v>
      </c>
      <c r="S1641" s="15">
        <v>14.6</v>
      </c>
      <c r="T1641" s="106" t="s">
        <v>299</v>
      </c>
    </row>
    <row r="1642" spans="13:20" x14ac:dyDescent="0.25">
      <c r="M1642" s="15">
        <v>93</v>
      </c>
      <c r="N1642" s="16">
        <v>45320</v>
      </c>
      <c r="O1642" s="15" t="s">
        <v>85</v>
      </c>
      <c r="P1642" s="15" t="s">
        <v>86</v>
      </c>
      <c r="Q1642" s="15" t="s">
        <v>84</v>
      </c>
      <c r="R1642" s="15">
        <v>1</v>
      </c>
      <c r="S1642" s="15">
        <v>16.8</v>
      </c>
      <c r="T1642" s="106" t="s">
        <v>300</v>
      </c>
    </row>
    <row r="1643" spans="13:20" x14ac:dyDescent="0.25">
      <c r="M1643" s="15">
        <v>94</v>
      </c>
      <c r="N1643" s="16">
        <v>45320</v>
      </c>
      <c r="O1643" s="15" t="s">
        <v>85</v>
      </c>
      <c r="P1643" s="15" t="s">
        <v>97</v>
      </c>
      <c r="Q1643" s="15" t="s">
        <v>84</v>
      </c>
      <c r="R1643" s="15">
        <v>1</v>
      </c>
      <c r="S1643" s="15">
        <v>16.600000000000001</v>
      </c>
      <c r="T1643" s="106" t="s">
        <v>301</v>
      </c>
    </row>
    <row r="1644" spans="13:20" x14ac:dyDescent="0.25">
      <c r="M1644" s="15">
        <v>95</v>
      </c>
      <c r="N1644" s="16">
        <v>45320</v>
      </c>
      <c r="O1644" s="15" t="s">
        <v>88</v>
      </c>
      <c r="P1644" s="15" t="s">
        <v>98</v>
      </c>
      <c r="Q1644" s="15" t="s">
        <v>84</v>
      </c>
      <c r="R1644" s="15">
        <v>1</v>
      </c>
      <c r="S1644" s="15">
        <v>17.3</v>
      </c>
      <c r="T1644" s="106" t="s">
        <v>302</v>
      </c>
    </row>
    <row r="1645" spans="13:20" x14ac:dyDescent="0.25">
      <c r="M1645" s="15">
        <v>96</v>
      </c>
      <c r="N1645" s="16">
        <v>45320</v>
      </c>
      <c r="O1645" s="15" t="s">
        <v>85</v>
      </c>
      <c r="P1645" s="15" t="s">
        <v>87</v>
      </c>
      <c r="Q1645" s="15" t="s">
        <v>84</v>
      </c>
      <c r="R1645" s="15">
        <v>1</v>
      </c>
      <c r="S1645" s="15">
        <v>16.2</v>
      </c>
      <c r="T1645" s="106" t="s">
        <v>303</v>
      </c>
    </row>
    <row r="1646" spans="13:20" x14ac:dyDescent="0.25">
      <c r="M1646" s="15">
        <v>97</v>
      </c>
      <c r="N1646" s="16">
        <v>45321</v>
      </c>
      <c r="O1646" s="15" t="s">
        <v>88</v>
      </c>
      <c r="P1646" s="15" t="s">
        <v>106</v>
      </c>
      <c r="Q1646" s="15" t="s">
        <v>84</v>
      </c>
      <c r="R1646" s="15">
        <v>1</v>
      </c>
      <c r="S1646" s="15">
        <v>12.4</v>
      </c>
      <c r="T1646" s="106" t="s">
        <v>304</v>
      </c>
    </row>
    <row r="1647" spans="13:20" x14ac:dyDescent="0.25">
      <c r="M1647" s="15">
        <v>98</v>
      </c>
      <c r="N1647" s="16">
        <v>45321</v>
      </c>
      <c r="O1647" s="15" t="s">
        <v>88</v>
      </c>
      <c r="P1647" s="15" t="s">
        <v>106</v>
      </c>
      <c r="Q1647" s="15" t="s">
        <v>84</v>
      </c>
      <c r="R1647" s="15">
        <v>1</v>
      </c>
      <c r="S1647" s="15">
        <v>13.8</v>
      </c>
      <c r="T1647" s="106" t="s">
        <v>305</v>
      </c>
    </row>
    <row r="1648" spans="13:20" x14ac:dyDescent="0.25">
      <c r="M1648" s="15">
        <v>99</v>
      </c>
      <c r="N1648" s="16">
        <v>45321</v>
      </c>
      <c r="O1648" s="15" t="s">
        <v>85</v>
      </c>
      <c r="P1648" s="15" t="s">
        <v>90</v>
      </c>
      <c r="Q1648" s="15" t="s">
        <v>84</v>
      </c>
      <c r="R1648" s="15">
        <v>1</v>
      </c>
      <c r="S1648" s="15">
        <v>13.8</v>
      </c>
      <c r="T1648" s="106" t="s">
        <v>306</v>
      </c>
    </row>
    <row r="1649" spans="13:20" x14ac:dyDescent="0.25">
      <c r="M1649" s="15">
        <v>100</v>
      </c>
      <c r="N1649" s="16">
        <v>45322</v>
      </c>
      <c r="O1649" s="15" t="s">
        <v>88</v>
      </c>
      <c r="P1649" s="15" t="s">
        <v>98</v>
      </c>
      <c r="Q1649" s="15" t="s">
        <v>84</v>
      </c>
      <c r="R1649" s="15">
        <v>1</v>
      </c>
      <c r="S1649" s="15">
        <v>9.5</v>
      </c>
      <c r="T1649" s="106" t="s">
        <v>307</v>
      </c>
    </row>
    <row r="1650" spans="13:20" x14ac:dyDescent="0.25">
      <c r="M1650" s="15">
        <v>101</v>
      </c>
      <c r="N1650" s="16">
        <v>45322</v>
      </c>
      <c r="O1650" s="15" t="s">
        <v>88</v>
      </c>
      <c r="P1650" s="15" t="s">
        <v>106</v>
      </c>
      <c r="Q1650" s="15" t="s">
        <v>84</v>
      </c>
      <c r="R1650" s="15">
        <v>1</v>
      </c>
      <c r="S1650" s="15">
        <v>14.9</v>
      </c>
      <c r="T1650" s="106" t="s">
        <v>308</v>
      </c>
    </row>
    <row r="1651" spans="13:20" x14ac:dyDescent="0.25">
      <c r="M1651" s="15">
        <v>102</v>
      </c>
      <c r="N1651" s="16">
        <v>45322</v>
      </c>
      <c r="O1651" s="15" t="s">
        <v>85</v>
      </c>
      <c r="P1651" s="15" t="s">
        <v>87</v>
      </c>
      <c r="Q1651" s="15" t="s">
        <v>84</v>
      </c>
      <c r="R1651" s="15">
        <v>1</v>
      </c>
      <c r="S1651" s="15">
        <v>15.7</v>
      </c>
      <c r="T1651" s="106" t="s">
        <v>309</v>
      </c>
    </row>
    <row r="1652" spans="13:20" x14ac:dyDescent="0.25">
      <c r="M1652" s="1"/>
      <c r="N1652" s="1"/>
      <c r="O1652" s="1"/>
      <c r="P1652" s="1"/>
      <c r="Q1652" s="1"/>
      <c r="R1652" s="1"/>
      <c r="S1652" s="1"/>
      <c r="T1652" s="1"/>
    </row>
    <row r="1653" spans="13:20" x14ac:dyDescent="0.25">
      <c r="M1653" s="15">
        <v>1</v>
      </c>
      <c r="N1653" s="16">
        <v>45324</v>
      </c>
      <c r="O1653" s="15" t="s">
        <v>85</v>
      </c>
      <c r="P1653" s="15" t="s">
        <v>87</v>
      </c>
      <c r="Q1653" s="15" t="s">
        <v>84</v>
      </c>
      <c r="R1653" s="15">
        <v>1</v>
      </c>
      <c r="S1653" s="15">
        <v>17.399999999999999</v>
      </c>
      <c r="T1653" s="106" t="s">
        <v>310</v>
      </c>
    </row>
    <row r="1654" spans="13:20" x14ac:dyDescent="0.25">
      <c r="M1654" s="15">
        <v>2</v>
      </c>
      <c r="N1654" s="16">
        <v>45324</v>
      </c>
      <c r="O1654" s="15" t="s">
        <v>85</v>
      </c>
      <c r="P1654" s="15" t="s">
        <v>97</v>
      </c>
      <c r="Q1654" s="15" t="s">
        <v>84</v>
      </c>
      <c r="R1654" s="15">
        <v>1</v>
      </c>
      <c r="S1654" s="15">
        <v>17.600000000000001</v>
      </c>
      <c r="T1654" s="106" t="s">
        <v>311</v>
      </c>
    </row>
    <row r="1655" spans="13:20" x14ac:dyDescent="0.25">
      <c r="M1655" s="15">
        <v>3</v>
      </c>
      <c r="N1655" s="16">
        <v>45324</v>
      </c>
      <c r="O1655" s="15" t="s">
        <v>85</v>
      </c>
      <c r="P1655" s="15" t="s">
        <v>97</v>
      </c>
      <c r="Q1655" s="15" t="s">
        <v>84</v>
      </c>
      <c r="R1655" s="15">
        <v>1</v>
      </c>
      <c r="S1655" s="243">
        <v>14.9</v>
      </c>
      <c r="T1655" s="106" t="s">
        <v>312</v>
      </c>
    </row>
    <row r="1656" spans="13:20" x14ac:dyDescent="0.25">
      <c r="M1656" s="15">
        <v>4</v>
      </c>
      <c r="N1656" s="16">
        <v>45324</v>
      </c>
      <c r="O1656" s="15" t="s">
        <v>85</v>
      </c>
      <c r="P1656" s="15" t="s">
        <v>97</v>
      </c>
      <c r="Q1656" s="15" t="s">
        <v>84</v>
      </c>
      <c r="R1656" s="15">
        <v>1</v>
      </c>
      <c r="S1656" s="243">
        <v>13.7</v>
      </c>
      <c r="T1656" s="106" t="s">
        <v>313</v>
      </c>
    </row>
    <row r="1657" spans="13:20" x14ac:dyDescent="0.25">
      <c r="M1657" s="15">
        <v>5</v>
      </c>
      <c r="N1657" s="16">
        <v>45324</v>
      </c>
      <c r="O1657" s="15" t="s">
        <v>85</v>
      </c>
      <c r="P1657" s="15" t="s">
        <v>86</v>
      </c>
      <c r="Q1657" s="15" t="s">
        <v>84</v>
      </c>
      <c r="R1657" s="15">
        <v>1</v>
      </c>
      <c r="S1657" s="243">
        <v>13.2</v>
      </c>
      <c r="T1657" s="106" t="s">
        <v>314</v>
      </c>
    </row>
    <row r="1658" spans="13:20" x14ac:dyDescent="0.25">
      <c r="M1658" s="15">
        <v>6</v>
      </c>
      <c r="N1658" s="16">
        <v>45324</v>
      </c>
      <c r="O1658" s="15" t="s">
        <v>85</v>
      </c>
      <c r="P1658" s="15" t="s">
        <v>96</v>
      </c>
      <c r="Q1658" s="15" t="s">
        <v>84</v>
      </c>
      <c r="R1658" s="15">
        <v>1</v>
      </c>
      <c r="S1658" s="243">
        <v>5.8</v>
      </c>
      <c r="T1658" s="106" t="s">
        <v>315</v>
      </c>
    </row>
    <row r="1659" spans="13:20" x14ac:dyDescent="0.25">
      <c r="M1659" s="15">
        <v>7</v>
      </c>
      <c r="N1659" s="16">
        <v>45324</v>
      </c>
      <c r="O1659" s="15" t="s">
        <v>85</v>
      </c>
      <c r="P1659" s="15" t="s">
        <v>96</v>
      </c>
      <c r="Q1659" s="15" t="s">
        <v>84</v>
      </c>
      <c r="R1659" s="15">
        <v>1</v>
      </c>
      <c r="S1659" s="243">
        <v>17.5</v>
      </c>
      <c r="T1659" s="106" t="s">
        <v>316</v>
      </c>
    </row>
    <row r="1660" spans="13:20" x14ac:dyDescent="0.25">
      <c r="M1660" s="15">
        <v>8</v>
      </c>
      <c r="N1660" s="16">
        <v>45324</v>
      </c>
      <c r="O1660" s="15" t="s">
        <v>85</v>
      </c>
      <c r="P1660" s="15" t="s">
        <v>96</v>
      </c>
      <c r="Q1660" s="15" t="s">
        <v>84</v>
      </c>
      <c r="R1660" s="15">
        <v>1</v>
      </c>
      <c r="S1660" s="243">
        <v>16.399999999999999</v>
      </c>
      <c r="T1660" s="106" t="s">
        <v>317</v>
      </c>
    </row>
    <row r="1661" spans="13:20" x14ac:dyDescent="0.25">
      <c r="M1661" s="15">
        <v>9</v>
      </c>
      <c r="N1661" s="16">
        <v>45324</v>
      </c>
      <c r="O1661" s="15" t="s">
        <v>85</v>
      </c>
      <c r="P1661" s="15" t="s">
        <v>86</v>
      </c>
      <c r="Q1661" s="15" t="s">
        <v>84</v>
      </c>
      <c r="R1661" s="15">
        <v>1</v>
      </c>
      <c r="S1661" s="243">
        <v>16.3</v>
      </c>
      <c r="T1661" s="106" t="s">
        <v>318</v>
      </c>
    </row>
    <row r="1662" spans="13:20" x14ac:dyDescent="0.25">
      <c r="M1662" s="15">
        <v>10</v>
      </c>
      <c r="N1662" s="16">
        <v>45324</v>
      </c>
      <c r="O1662" s="15" t="s">
        <v>85</v>
      </c>
      <c r="P1662" s="15" t="s">
        <v>86</v>
      </c>
      <c r="Q1662" s="15" t="s">
        <v>84</v>
      </c>
      <c r="R1662" s="15">
        <v>1</v>
      </c>
      <c r="S1662" s="243">
        <v>16.3</v>
      </c>
      <c r="T1662" s="106" t="s">
        <v>319</v>
      </c>
    </row>
    <row r="1663" spans="13:20" x14ac:dyDescent="0.25">
      <c r="M1663" s="15">
        <v>11</v>
      </c>
      <c r="N1663" s="16">
        <v>45324</v>
      </c>
      <c r="O1663" s="15" t="s">
        <v>85</v>
      </c>
      <c r="P1663" s="1" t="s">
        <v>87</v>
      </c>
      <c r="Q1663" s="15" t="s">
        <v>84</v>
      </c>
      <c r="R1663" s="15">
        <v>1</v>
      </c>
      <c r="S1663" s="243">
        <v>16.100000000000001</v>
      </c>
      <c r="T1663" s="106" t="s">
        <v>320</v>
      </c>
    </row>
    <row r="1664" spans="13:20" x14ac:dyDescent="0.25">
      <c r="M1664" s="15">
        <v>12</v>
      </c>
      <c r="N1664" s="16">
        <v>45324</v>
      </c>
      <c r="O1664" s="15" t="s">
        <v>85</v>
      </c>
      <c r="P1664" s="15" t="s">
        <v>97</v>
      </c>
      <c r="Q1664" s="15" t="s">
        <v>84</v>
      </c>
      <c r="R1664" s="15">
        <v>1</v>
      </c>
      <c r="S1664" s="243">
        <v>16.5</v>
      </c>
      <c r="T1664" s="106" t="s">
        <v>321</v>
      </c>
    </row>
    <row r="1665" spans="13:20" x14ac:dyDescent="0.25">
      <c r="M1665" s="15">
        <v>13</v>
      </c>
      <c r="N1665" s="16">
        <v>45326</v>
      </c>
      <c r="O1665" s="15" t="s">
        <v>85</v>
      </c>
      <c r="P1665" s="15" t="s">
        <v>97</v>
      </c>
      <c r="Q1665" s="15" t="s">
        <v>84</v>
      </c>
      <c r="R1665" s="15">
        <v>1</v>
      </c>
      <c r="S1665" s="243">
        <v>10.8</v>
      </c>
      <c r="T1665" s="106" t="s">
        <v>322</v>
      </c>
    </row>
    <row r="1666" spans="13:20" x14ac:dyDescent="0.25">
      <c r="M1666" s="15">
        <v>14</v>
      </c>
      <c r="N1666" s="16">
        <v>45326</v>
      </c>
      <c r="O1666" s="15" t="s">
        <v>85</v>
      </c>
      <c r="P1666" s="15" t="s">
        <v>87</v>
      </c>
      <c r="Q1666" s="15" t="s">
        <v>84</v>
      </c>
      <c r="R1666" s="15">
        <v>1</v>
      </c>
      <c r="S1666" s="243">
        <v>17.3</v>
      </c>
      <c r="T1666" s="106" t="s">
        <v>323</v>
      </c>
    </row>
    <row r="1667" spans="13:20" x14ac:dyDescent="0.25">
      <c r="M1667" s="15">
        <v>15</v>
      </c>
      <c r="N1667" s="16">
        <v>45326</v>
      </c>
      <c r="O1667" s="15" t="s">
        <v>85</v>
      </c>
      <c r="P1667" s="15" t="s">
        <v>87</v>
      </c>
      <c r="Q1667" s="15" t="s">
        <v>84</v>
      </c>
      <c r="R1667" s="15">
        <v>1</v>
      </c>
      <c r="S1667" s="243">
        <v>16</v>
      </c>
      <c r="T1667" s="106" t="s">
        <v>324</v>
      </c>
    </row>
    <row r="1668" spans="13:20" x14ac:dyDescent="0.25">
      <c r="M1668" s="15">
        <v>16</v>
      </c>
      <c r="N1668" s="16">
        <v>45326</v>
      </c>
      <c r="O1668" s="15" t="s">
        <v>85</v>
      </c>
      <c r="P1668" s="15" t="s">
        <v>87</v>
      </c>
      <c r="Q1668" s="15" t="s">
        <v>84</v>
      </c>
      <c r="R1668" s="15">
        <v>1</v>
      </c>
      <c r="S1668" s="243">
        <v>11</v>
      </c>
      <c r="T1668" s="106" t="s">
        <v>325</v>
      </c>
    </row>
    <row r="1669" spans="13:20" x14ac:dyDescent="0.25">
      <c r="M1669" s="15">
        <v>17</v>
      </c>
      <c r="N1669" s="16">
        <v>45326</v>
      </c>
      <c r="O1669" s="15" t="s">
        <v>85</v>
      </c>
      <c r="P1669" s="15" t="s">
        <v>92</v>
      </c>
      <c r="Q1669" s="15" t="s">
        <v>84</v>
      </c>
      <c r="R1669" s="15">
        <v>1</v>
      </c>
      <c r="S1669" s="243">
        <v>13.5</v>
      </c>
      <c r="T1669" s="106" t="s">
        <v>146</v>
      </c>
    </row>
    <row r="1670" spans="13:20" x14ac:dyDescent="0.25">
      <c r="M1670" s="15">
        <v>18</v>
      </c>
      <c r="N1670" s="16">
        <v>45326</v>
      </c>
      <c r="O1670" s="15" t="s">
        <v>85</v>
      </c>
      <c r="P1670" s="15" t="s">
        <v>92</v>
      </c>
      <c r="Q1670" s="15" t="s">
        <v>84</v>
      </c>
      <c r="R1670" s="15">
        <v>1</v>
      </c>
      <c r="S1670" s="243">
        <v>14.9</v>
      </c>
      <c r="T1670" s="106" t="s">
        <v>326</v>
      </c>
    </row>
    <row r="1671" spans="13:20" x14ac:dyDescent="0.25">
      <c r="M1671" s="15">
        <v>19</v>
      </c>
      <c r="N1671" s="16">
        <v>45327</v>
      </c>
      <c r="O1671" s="15" t="s">
        <v>85</v>
      </c>
      <c r="P1671" s="15" t="s">
        <v>92</v>
      </c>
      <c r="Q1671" s="15" t="s">
        <v>84</v>
      </c>
      <c r="R1671" s="15">
        <v>1</v>
      </c>
      <c r="S1671" s="243">
        <v>10.5</v>
      </c>
      <c r="T1671" s="106" t="s">
        <v>327</v>
      </c>
    </row>
    <row r="1672" spans="13:20" x14ac:dyDescent="0.25">
      <c r="M1672" s="15">
        <v>20</v>
      </c>
      <c r="N1672" s="16">
        <v>45327</v>
      </c>
      <c r="O1672" s="15" t="s">
        <v>85</v>
      </c>
      <c r="P1672" s="15" t="s">
        <v>97</v>
      </c>
      <c r="Q1672" s="15" t="s">
        <v>84</v>
      </c>
      <c r="R1672" s="15">
        <v>1</v>
      </c>
      <c r="S1672" s="243">
        <v>13.9</v>
      </c>
      <c r="T1672" s="106" t="s">
        <v>328</v>
      </c>
    </row>
    <row r="1673" spans="13:20" x14ac:dyDescent="0.25">
      <c r="M1673" s="15">
        <v>21</v>
      </c>
      <c r="N1673" s="16">
        <v>45327</v>
      </c>
      <c r="O1673" s="15" t="s">
        <v>85</v>
      </c>
      <c r="P1673" s="15" t="s">
        <v>92</v>
      </c>
      <c r="Q1673" s="15" t="s">
        <v>84</v>
      </c>
      <c r="R1673" s="15">
        <v>1</v>
      </c>
      <c r="S1673" s="243">
        <v>15.6</v>
      </c>
      <c r="T1673" s="106" t="s">
        <v>329</v>
      </c>
    </row>
    <row r="1674" spans="13:20" x14ac:dyDescent="0.25">
      <c r="M1674" s="15">
        <v>22</v>
      </c>
      <c r="N1674" s="16">
        <v>45328</v>
      </c>
      <c r="O1674" s="15" t="s">
        <v>85</v>
      </c>
      <c r="P1674" s="15" t="s">
        <v>92</v>
      </c>
      <c r="Q1674" s="15" t="s">
        <v>84</v>
      </c>
      <c r="R1674" s="15">
        <v>1</v>
      </c>
      <c r="S1674" s="243">
        <v>10.8</v>
      </c>
      <c r="T1674" s="106" t="s">
        <v>330</v>
      </c>
    </row>
    <row r="1675" spans="13:20" x14ac:dyDescent="0.25">
      <c r="M1675" s="15">
        <v>23</v>
      </c>
      <c r="N1675" s="16">
        <v>45328</v>
      </c>
      <c r="O1675" s="15" t="s">
        <v>85</v>
      </c>
      <c r="P1675" s="15" t="s">
        <v>96</v>
      </c>
      <c r="Q1675" s="15" t="s">
        <v>84</v>
      </c>
      <c r="R1675" s="15">
        <v>1</v>
      </c>
      <c r="S1675" s="243">
        <v>14.6</v>
      </c>
      <c r="T1675" s="106" t="s">
        <v>331</v>
      </c>
    </row>
    <row r="1676" spans="13:20" x14ac:dyDescent="0.25">
      <c r="M1676" s="15">
        <v>24</v>
      </c>
      <c r="N1676" s="16">
        <v>45328</v>
      </c>
      <c r="O1676" s="15" t="s">
        <v>85</v>
      </c>
      <c r="P1676" s="15" t="s">
        <v>92</v>
      </c>
      <c r="Q1676" s="15" t="s">
        <v>84</v>
      </c>
      <c r="R1676" s="15">
        <v>1</v>
      </c>
      <c r="S1676" s="243">
        <v>14.6</v>
      </c>
      <c r="T1676" s="106" t="s">
        <v>332</v>
      </c>
    </row>
    <row r="1677" spans="13:20" x14ac:dyDescent="0.25">
      <c r="M1677" s="15">
        <v>25</v>
      </c>
      <c r="N1677" s="16">
        <v>45329</v>
      </c>
      <c r="O1677" s="15" t="s">
        <v>85</v>
      </c>
      <c r="P1677" s="15" t="s">
        <v>96</v>
      </c>
      <c r="Q1677" s="15" t="s">
        <v>84</v>
      </c>
      <c r="R1677" s="15">
        <v>1</v>
      </c>
      <c r="S1677" s="243">
        <v>15.4</v>
      </c>
      <c r="T1677" s="106" t="s">
        <v>333</v>
      </c>
    </row>
    <row r="1678" spans="13:20" x14ac:dyDescent="0.25">
      <c r="M1678" s="15">
        <v>26</v>
      </c>
      <c r="N1678" s="16">
        <v>45329</v>
      </c>
      <c r="O1678" s="15" t="s">
        <v>85</v>
      </c>
      <c r="P1678" s="15" t="s">
        <v>97</v>
      </c>
      <c r="Q1678" s="15" t="s">
        <v>84</v>
      </c>
      <c r="R1678" s="15">
        <v>1</v>
      </c>
      <c r="S1678" s="243">
        <v>16.899999999999999</v>
      </c>
      <c r="T1678" s="106" t="s">
        <v>334</v>
      </c>
    </row>
    <row r="1679" spans="13:20" x14ac:dyDescent="0.25">
      <c r="M1679" s="15">
        <v>27</v>
      </c>
      <c r="N1679" s="16">
        <v>45329</v>
      </c>
      <c r="O1679" s="15" t="s">
        <v>85</v>
      </c>
      <c r="P1679" s="15" t="s">
        <v>97</v>
      </c>
      <c r="Q1679" s="15" t="s">
        <v>84</v>
      </c>
      <c r="R1679" s="15">
        <v>1</v>
      </c>
      <c r="S1679" s="243">
        <v>17.100000000000001</v>
      </c>
      <c r="T1679" s="106" t="s">
        <v>335</v>
      </c>
    </row>
    <row r="1680" spans="13:20" x14ac:dyDescent="0.25">
      <c r="M1680" s="15">
        <v>28</v>
      </c>
      <c r="N1680" s="16">
        <v>45329</v>
      </c>
      <c r="O1680" s="15" t="s">
        <v>85</v>
      </c>
      <c r="P1680" s="15" t="s">
        <v>92</v>
      </c>
      <c r="Q1680" s="15" t="s">
        <v>84</v>
      </c>
      <c r="R1680" s="15">
        <v>1</v>
      </c>
      <c r="S1680" s="243">
        <v>15.2</v>
      </c>
      <c r="T1680" s="106" t="s">
        <v>336</v>
      </c>
    </row>
    <row r="1681" spans="13:20" x14ac:dyDescent="0.25">
      <c r="M1681" s="15">
        <v>29</v>
      </c>
      <c r="N1681" s="16">
        <v>45329</v>
      </c>
      <c r="O1681" s="15" t="s">
        <v>85</v>
      </c>
      <c r="P1681" s="15" t="s">
        <v>92</v>
      </c>
      <c r="Q1681" s="15" t="s">
        <v>84</v>
      </c>
      <c r="R1681" s="15">
        <v>1</v>
      </c>
      <c r="S1681" s="243">
        <v>15.9</v>
      </c>
      <c r="T1681" s="106" t="s">
        <v>337</v>
      </c>
    </row>
    <row r="1682" spans="13:20" x14ac:dyDescent="0.25">
      <c r="M1682" s="15">
        <v>30</v>
      </c>
      <c r="N1682" s="16">
        <v>45329</v>
      </c>
      <c r="O1682" s="15" t="s">
        <v>85</v>
      </c>
      <c r="P1682" s="15" t="s">
        <v>92</v>
      </c>
      <c r="Q1682" s="15" t="s">
        <v>84</v>
      </c>
      <c r="R1682" s="15">
        <v>1</v>
      </c>
      <c r="S1682" s="243">
        <v>19.5</v>
      </c>
      <c r="T1682" s="106" t="s">
        <v>338</v>
      </c>
    </row>
    <row r="1683" spans="13:20" x14ac:dyDescent="0.25">
      <c r="M1683" s="15">
        <v>31</v>
      </c>
      <c r="N1683" s="16">
        <v>45334</v>
      </c>
      <c r="O1683" s="15" t="s">
        <v>85</v>
      </c>
      <c r="P1683" s="15" t="s">
        <v>96</v>
      </c>
      <c r="Q1683" s="15" t="s">
        <v>84</v>
      </c>
      <c r="R1683" s="15">
        <v>1</v>
      </c>
      <c r="S1683" s="243">
        <v>7.5</v>
      </c>
      <c r="T1683" s="106" t="s">
        <v>339</v>
      </c>
    </row>
    <row r="1684" spans="13:20" x14ac:dyDescent="0.25">
      <c r="M1684" s="15">
        <v>32</v>
      </c>
      <c r="N1684" s="16">
        <v>45334</v>
      </c>
      <c r="O1684" s="15" t="s">
        <v>85</v>
      </c>
      <c r="P1684" s="15" t="s">
        <v>96</v>
      </c>
      <c r="Q1684" s="15" t="s">
        <v>84</v>
      </c>
      <c r="R1684" s="15">
        <v>1</v>
      </c>
      <c r="S1684" s="243">
        <v>14.7</v>
      </c>
      <c r="T1684" s="106" t="s">
        <v>340</v>
      </c>
    </row>
    <row r="1685" spans="13:20" x14ac:dyDescent="0.25">
      <c r="M1685" s="15">
        <v>33</v>
      </c>
      <c r="N1685" s="16">
        <v>45334</v>
      </c>
      <c r="O1685" s="15" t="s">
        <v>85</v>
      </c>
      <c r="P1685" s="15" t="s">
        <v>92</v>
      </c>
      <c r="Q1685" s="15" t="s">
        <v>84</v>
      </c>
      <c r="R1685" s="15">
        <v>1</v>
      </c>
      <c r="S1685" s="243">
        <v>16.2</v>
      </c>
      <c r="T1685" s="106" t="s">
        <v>341</v>
      </c>
    </row>
    <row r="1686" spans="13:20" x14ac:dyDescent="0.25">
      <c r="M1686" s="15">
        <v>34</v>
      </c>
      <c r="N1686" s="16">
        <v>45334</v>
      </c>
      <c r="O1686" s="15" t="s">
        <v>85</v>
      </c>
      <c r="P1686" s="15" t="s">
        <v>92</v>
      </c>
      <c r="Q1686" s="15" t="s">
        <v>84</v>
      </c>
      <c r="R1686" s="15">
        <v>1</v>
      </c>
      <c r="S1686" s="243">
        <v>15.7</v>
      </c>
      <c r="T1686" s="106" t="s">
        <v>342</v>
      </c>
    </row>
    <row r="1687" spans="13:20" x14ac:dyDescent="0.25">
      <c r="M1687" s="15">
        <v>35</v>
      </c>
      <c r="N1687" s="16">
        <v>45334</v>
      </c>
      <c r="O1687" s="15" t="s">
        <v>85</v>
      </c>
      <c r="P1687" s="15" t="s">
        <v>96</v>
      </c>
      <c r="Q1687" s="15" t="s">
        <v>84</v>
      </c>
      <c r="R1687" s="15">
        <v>1</v>
      </c>
      <c r="S1687" s="243">
        <v>15.6</v>
      </c>
      <c r="T1687" s="106" t="s">
        <v>343</v>
      </c>
    </row>
    <row r="1688" spans="13:20" x14ac:dyDescent="0.25">
      <c r="M1688" s="15">
        <v>36</v>
      </c>
      <c r="N1688" s="16">
        <v>45334</v>
      </c>
      <c r="O1688" s="15" t="s">
        <v>85</v>
      </c>
      <c r="P1688" s="15" t="s">
        <v>97</v>
      </c>
      <c r="Q1688" s="15" t="s">
        <v>84</v>
      </c>
      <c r="R1688" s="15">
        <v>1</v>
      </c>
      <c r="S1688" s="243">
        <v>15.2</v>
      </c>
      <c r="T1688" s="106" t="s">
        <v>344</v>
      </c>
    </row>
    <row r="1689" spans="13:20" x14ac:dyDescent="0.25">
      <c r="M1689" s="15">
        <v>37</v>
      </c>
      <c r="N1689" s="16">
        <v>45334</v>
      </c>
      <c r="O1689" s="15" t="s">
        <v>85</v>
      </c>
      <c r="P1689" s="15" t="s">
        <v>97</v>
      </c>
      <c r="Q1689" s="15" t="s">
        <v>84</v>
      </c>
      <c r="R1689" s="15">
        <v>1</v>
      </c>
      <c r="S1689" s="243">
        <v>17.100000000000001</v>
      </c>
      <c r="T1689" s="106" t="s">
        <v>345</v>
      </c>
    </row>
    <row r="1690" spans="13:20" x14ac:dyDescent="0.25">
      <c r="M1690" s="15">
        <v>38</v>
      </c>
      <c r="N1690" s="16">
        <v>45334</v>
      </c>
      <c r="O1690" s="15" t="s">
        <v>85</v>
      </c>
      <c r="P1690" s="15" t="s">
        <v>96</v>
      </c>
      <c r="Q1690" s="15" t="s">
        <v>84</v>
      </c>
      <c r="R1690" s="15">
        <v>1</v>
      </c>
      <c r="S1690" s="243">
        <v>18</v>
      </c>
      <c r="T1690" s="106" t="s">
        <v>346</v>
      </c>
    </row>
    <row r="1692" spans="13:20" x14ac:dyDescent="0.25">
      <c r="M1692" s="15">
        <v>1</v>
      </c>
      <c r="N1692" s="16">
        <v>45339</v>
      </c>
      <c r="O1692" s="15" t="s">
        <v>85</v>
      </c>
      <c r="P1692" s="15" t="s">
        <v>96</v>
      </c>
      <c r="Q1692" s="15" t="s">
        <v>84</v>
      </c>
      <c r="R1692" s="15">
        <v>1</v>
      </c>
      <c r="S1692" s="15">
        <v>17</v>
      </c>
      <c r="T1692" s="106" t="s">
        <v>357</v>
      </c>
    </row>
    <row r="1693" spans="13:20" x14ac:dyDescent="0.25">
      <c r="M1693" s="15">
        <v>2</v>
      </c>
      <c r="N1693" s="16">
        <v>45339</v>
      </c>
      <c r="O1693" s="15" t="s">
        <v>85</v>
      </c>
      <c r="P1693" s="15" t="s">
        <v>92</v>
      </c>
      <c r="Q1693" s="15" t="s">
        <v>84</v>
      </c>
      <c r="R1693" s="15">
        <v>1</v>
      </c>
      <c r="S1693" s="15">
        <v>16</v>
      </c>
      <c r="T1693" s="106" t="s">
        <v>358</v>
      </c>
    </row>
    <row r="1694" spans="13:20" x14ac:dyDescent="0.25">
      <c r="M1694" s="15">
        <v>3</v>
      </c>
      <c r="N1694" s="16">
        <v>45339</v>
      </c>
      <c r="O1694" s="15" t="s">
        <v>85</v>
      </c>
      <c r="P1694" s="15" t="s">
        <v>92</v>
      </c>
      <c r="Q1694" s="15" t="s">
        <v>84</v>
      </c>
      <c r="R1694" s="15">
        <v>1</v>
      </c>
      <c r="S1694" s="243">
        <v>16.399999999999999</v>
      </c>
      <c r="T1694" s="106" t="s">
        <v>359</v>
      </c>
    </row>
    <row r="1695" spans="13:20" x14ac:dyDescent="0.25">
      <c r="M1695" s="15">
        <v>4</v>
      </c>
      <c r="N1695" s="16">
        <v>45339</v>
      </c>
      <c r="O1695" s="15" t="s">
        <v>85</v>
      </c>
      <c r="P1695" s="15" t="s">
        <v>107</v>
      </c>
      <c r="Q1695" s="15" t="s">
        <v>84</v>
      </c>
      <c r="R1695" s="15">
        <v>1</v>
      </c>
      <c r="S1695" s="243">
        <v>10.6</v>
      </c>
      <c r="T1695" s="106" t="s">
        <v>360</v>
      </c>
    </row>
    <row r="1696" spans="13:20" x14ac:dyDescent="0.25">
      <c r="M1696" s="15">
        <v>5</v>
      </c>
      <c r="N1696" s="16">
        <v>45340</v>
      </c>
      <c r="O1696" s="15" t="s">
        <v>85</v>
      </c>
      <c r="P1696" s="15" t="s">
        <v>92</v>
      </c>
      <c r="Q1696" s="15" t="s">
        <v>84</v>
      </c>
      <c r="R1696" s="15">
        <v>1</v>
      </c>
      <c r="S1696" s="243">
        <v>14.6</v>
      </c>
      <c r="T1696" s="106" t="s">
        <v>361</v>
      </c>
    </row>
    <row r="1697" spans="13:20" x14ac:dyDescent="0.25">
      <c r="M1697" s="15">
        <v>6</v>
      </c>
      <c r="N1697" s="16">
        <v>45340</v>
      </c>
      <c r="O1697" s="15" t="s">
        <v>88</v>
      </c>
      <c r="P1697" s="15" t="s">
        <v>104</v>
      </c>
      <c r="Q1697" s="15" t="s">
        <v>84</v>
      </c>
      <c r="R1697" s="15">
        <v>1</v>
      </c>
      <c r="S1697" s="243">
        <v>13.7</v>
      </c>
      <c r="T1697" s="106" t="s">
        <v>362</v>
      </c>
    </row>
    <row r="1698" spans="13:20" x14ac:dyDescent="0.25">
      <c r="M1698" s="15">
        <v>7</v>
      </c>
      <c r="N1698" s="16">
        <v>45340</v>
      </c>
      <c r="O1698" s="15" t="s">
        <v>85</v>
      </c>
      <c r="P1698" s="15" t="s">
        <v>90</v>
      </c>
      <c r="Q1698" s="15" t="s">
        <v>84</v>
      </c>
      <c r="R1698" s="15">
        <v>1</v>
      </c>
      <c r="S1698" s="243">
        <v>11.7</v>
      </c>
      <c r="T1698" s="106" t="s">
        <v>363</v>
      </c>
    </row>
    <row r="1699" spans="13:20" x14ac:dyDescent="0.25">
      <c r="M1699" s="15">
        <v>8</v>
      </c>
      <c r="N1699" s="16">
        <v>45343</v>
      </c>
      <c r="O1699" s="15" t="s">
        <v>85</v>
      </c>
      <c r="P1699" s="15" t="s">
        <v>107</v>
      </c>
      <c r="Q1699" s="15" t="s">
        <v>84</v>
      </c>
      <c r="R1699" s="15">
        <v>1</v>
      </c>
      <c r="S1699" s="243">
        <v>9.8000000000000007</v>
      </c>
      <c r="T1699" s="106" t="s">
        <v>364</v>
      </c>
    </row>
    <row r="1700" spans="13:20" x14ac:dyDescent="0.25">
      <c r="M1700" s="15">
        <v>9</v>
      </c>
      <c r="N1700" s="16">
        <v>45343</v>
      </c>
      <c r="O1700" s="15" t="s">
        <v>85</v>
      </c>
      <c r="P1700" s="15" t="s">
        <v>92</v>
      </c>
      <c r="Q1700" s="15" t="s">
        <v>84</v>
      </c>
      <c r="R1700" s="15">
        <v>1</v>
      </c>
      <c r="S1700" s="243">
        <v>13.9</v>
      </c>
      <c r="T1700" s="106" t="s">
        <v>365</v>
      </c>
    </row>
    <row r="1701" spans="13:20" x14ac:dyDescent="0.25">
      <c r="M1701" s="15">
        <v>10</v>
      </c>
      <c r="N1701" s="16">
        <v>45343</v>
      </c>
      <c r="O1701" s="15" t="s">
        <v>85</v>
      </c>
      <c r="P1701" s="15" t="s">
        <v>92</v>
      </c>
      <c r="Q1701" s="15" t="s">
        <v>84</v>
      </c>
      <c r="R1701" s="15">
        <v>1</v>
      </c>
      <c r="S1701" s="243">
        <v>16.2</v>
      </c>
      <c r="T1701" s="106" t="s">
        <v>366</v>
      </c>
    </row>
    <row r="1702" spans="13:20" x14ac:dyDescent="0.25">
      <c r="M1702" s="15">
        <v>11</v>
      </c>
      <c r="N1702" s="16">
        <v>45345</v>
      </c>
      <c r="O1702" s="15" t="s">
        <v>85</v>
      </c>
      <c r="P1702" s="1" t="s">
        <v>92</v>
      </c>
      <c r="Q1702" s="15" t="s">
        <v>84</v>
      </c>
      <c r="R1702" s="15">
        <v>1</v>
      </c>
      <c r="S1702" s="243">
        <v>14.7</v>
      </c>
      <c r="T1702" s="106" t="s">
        <v>367</v>
      </c>
    </row>
    <row r="1703" spans="13:20" x14ac:dyDescent="0.25">
      <c r="M1703" s="15">
        <v>12</v>
      </c>
      <c r="N1703" s="16">
        <v>45345</v>
      </c>
      <c r="O1703" s="15" t="s">
        <v>85</v>
      </c>
      <c r="P1703" s="15" t="s">
        <v>107</v>
      </c>
      <c r="Q1703" s="15" t="s">
        <v>84</v>
      </c>
      <c r="R1703" s="15">
        <v>1</v>
      </c>
      <c r="S1703" s="243">
        <v>10.3</v>
      </c>
      <c r="T1703" s="106" t="s">
        <v>368</v>
      </c>
    </row>
    <row r="1704" spans="13:20" x14ac:dyDescent="0.25">
      <c r="M1704" s="15">
        <v>13</v>
      </c>
      <c r="N1704" s="16">
        <v>45345</v>
      </c>
      <c r="O1704" s="15" t="s">
        <v>85</v>
      </c>
      <c r="P1704" s="15" t="s">
        <v>92</v>
      </c>
      <c r="Q1704" s="15" t="s">
        <v>84</v>
      </c>
      <c r="R1704" s="15">
        <v>1</v>
      </c>
      <c r="S1704" s="243">
        <v>15</v>
      </c>
      <c r="T1704" s="106" t="s">
        <v>369</v>
      </c>
    </row>
    <row r="1705" spans="13:20" x14ac:dyDescent="0.25">
      <c r="M1705" s="15">
        <v>14</v>
      </c>
      <c r="N1705" s="16">
        <v>45348</v>
      </c>
      <c r="O1705" s="15" t="s">
        <v>85</v>
      </c>
      <c r="P1705" s="15" t="s">
        <v>107</v>
      </c>
      <c r="Q1705" s="15" t="s">
        <v>84</v>
      </c>
      <c r="R1705" s="15">
        <v>1</v>
      </c>
      <c r="S1705" s="243">
        <v>10.3</v>
      </c>
      <c r="T1705" s="106" t="s">
        <v>370</v>
      </c>
    </row>
    <row r="1706" spans="13:20" x14ac:dyDescent="0.25">
      <c r="M1706" s="15">
        <v>15</v>
      </c>
      <c r="N1706" s="16">
        <v>45348</v>
      </c>
      <c r="O1706" s="15" t="s">
        <v>85</v>
      </c>
      <c r="P1706" s="15" t="s">
        <v>107</v>
      </c>
      <c r="Q1706" s="15" t="s">
        <v>84</v>
      </c>
      <c r="R1706" s="15">
        <v>1</v>
      </c>
      <c r="S1706" s="243">
        <v>8.6999999999999993</v>
      </c>
      <c r="T1706" s="106" t="s">
        <v>371</v>
      </c>
    </row>
    <row r="1707" spans="13:20" x14ac:dyDescent="0.25">
      <c r="M1707" s="15">
        <v>16</v>
      </c>
      <c r="N1707" s="16">
        <v>45348</v>
      </c>
      <c r="O1707" s="15" t="s">
        <v>85</v>
      </c>
      <c r="P1707" s="15" t="s">
        <v>107</v>
      </c>
      <c r="Q1707" s="15" t="s">
        <v>84</v>
      </c>
      <c r="R1707" s="15">
        <v>1</v>
      </c>
      <c r="S1707" s="243">
        <v>10.3</v>
      </c>
      <c r="T1707" s="106" t="s">
        <v>372</v>
      </c>
    </row>
    <row r="1708" spans="13:20" x14ac:dyDescent="0.25">
      <c r="M1708" s="15">
        <v>17</v>
      </c>
      <c r="N1708" s="16">
        <v>45348</v>
      </c>
      <c r="O1708" s="15" t="s">
        <v>85</v>
      </c>
      <c r="P1708" s="15" t="s">
        <v>107</v>
      </c>
      <c r="Q1708" s="15" t="s">
        <v>84</v>
      </c>
      <c r="R1708" s="15">
        <v>1</v>
      </c>
      <c r="S1708" s="243">
        <v>10.8</v>
      </c>
      <c r="T1708" s="106" t="s">
        <v>373</v>
      </c>
    </row>
    <row r="1709" spans="13:20" x14ac:dyDescent="0.25">
      <c r="M1709" s="15">
        <v>18</v>
      </c>
      <c r="N1709" s="16">
        <v>45351</v>
      </c>
      <c r="O1709" s="15" t="s">
        <v>85</v>
      </c>
      <c r="P1709" s="15" t="s">
        <v>92</v>
      </c>
      <c r="Q1709" s="15" t="s">
        <v>84</v>
      </c>
      <c r="R1709" s="15">
        <v>1</v>
      </c>
      <c r="S1709" s="243">
        <v>16.100000000000001</v>
      </c>
      <c r="T1709" s="106" t="s">
        <v>374</v>
      </c>
    </row>
    <row r="1710" spans="13:20" x14ac:dyDescent="0.25">
      <c r="M1710" s="15">
        <v>19</v>
      </c>
      <c r="N1710" s="16">
        <v>45351</v>
      </c>
      <c r="O1710" s="15" t="s">
        <v>85</v>
      </c>
      <c r="P1710" s="15" t="s">
        <v>107</v>
      </c>
      <c r="Q1710" s="15" t="s">
        <v>84</v>
      </c>
      <c r="R1710" s="15">
        <v>1</v>
      </c>
      <c r="S1710" s="243">
        <v>8.6</v>
      </c>
      <c r="T1710" s="106" t="s">
        <v>375</v>
      </c>
    </row>
    <row r="1711" spans="13:20" x14ac:dyDescent="0.25">
      <c r="M1711" s="15">
        <v>20</v>
      </c>
      <c r="N1711" s="16">
        <v>45351</v>
      </c>
      <c r="O1711" s="15" t="s">
        <v>85</v>
      </c>
      <c r="P1711" s="15" t="s">
        <v>92</v>
      </c>
      <c r="Q1711" s="15" t="s">
        <v>84</v>
      </c>
      <c r="R1711" s="15">
        <v>1</v>
      </c>
      <c r="S1711" s="243">
        <v>15.3</v>
      </c>
      <c r="T1711" s="106" t="s">
        <v>376</v>
      </c>
    </row>
    <row r="1713" spans="13:20" x14ac:dyDescent="0.25">
      <c r="M1713" s="15">
        <v>1</v>
      </c>
      <c r="N1713" s="82">
        <v>45352</v>
      </c>
      <c r="O1713" s="15" t="s">
        <v>85</v>
      </c>
      <c r="P1713" s="15" t="s">
        <v>92</v>
      </c>
      <c r="Q1713" s="15" t="s">
        <v>379</v>
      </c>
      <c r="R1713" s="15">
        <v>1</v>
      </c>
      <c r="S1713" s="83">
        <v>20</v>
      </c>
      <c r="T1713" s="106" t="s">
        <v>380</v>
      </c>
    </row>
    <row r="1714" spans="13:20" x14ac:dyDescent="0.25">
      <c r="M1714" s="15">
        <v>2</v>
      </c>
      <c r="N1714" s="82">
        <v>45353</v>
      </c>
      <c r="O1714" s="15" t="s">
        <v>85</v>
      </c>
      <c r="P1714" s="15" t="s">
        <v>87</v>
      </c>
      <c r="Q1714" s="15" t="s">
        <v>379</v>
      </c>
      <c r="R1714" s="15">
        <v>1</v>
      </c>
      <c r="S1714" s="83">
        <v>13.6</v>
      </c>
      <c r="T1714" s="106" t="s">
        <v>381</v>
      </c>
    </row>
    <row r="1715" spans="13:20" x14ac:dyDescent="0.25">
      <c r="M1715" s="15">
        <v>3</v>
      </c>
      <c r="N1715" s="82">
        <v>45353</v>
      </c>
      <c r="O1715" s="15" t="s">
        <v>88</v>
      </c>
      <c r="P1715" s="15" t="s">
        <v>93</v>
      </c>
      <c r="Q1715" s="15" t="s">
        <v>379</v>
      </c>
      <c r="R1715" s="15">
        <v>1</v>
      </c>
      <c r="S1715" s="83">
        <v>13.6</v>
      </c>
      <c r="T1715" s="106" t="s">
        <v>382</v>
      </c>
    </row>
    <row r="1716" spans="13:20" x14ac:dyDescent="0.25">
      <c r="M1716" s="15">
        <v>4</v>
      </c>
      <c r="N1716" s="82">
        <v>45353</v>
      </c>
      <c r="O1716" s="15" t="s">
        <v>85</v>
      </c>
      <c r="P1716" s="15" t="s">
        <v>92</v>
      </c>
      <c r="Q1716" s="15" t="s">
        <v>379</v>
      </c>
      <c r="R1716" s="15">
        <v>1</v>
      </c>
      <c r="S1716" s="83">
        <v>12.9</v>
      </c>
      <c r="T1716" s="106" t="s">
        <v>383</v>
      </c>
    </row>
    <row r="1717" spans="13:20" x14ac:dyDescent="0.25">
      <c r="M1717" s="15">
        <v>5</v>
      </c>
      <c r="N1717" s="82">
        <v>45355</v>
      </c>
      <c r="O1717" s="15" t="s">
        <v>85</v>
      </c>
      <c r="P1717" s="15" t="s">
        <v>87</v>
      </c>
      <c r="Q1717" s="15" t="s">
        <v>379</v>
      </c>
      <c r="R1717" s="15">
        <v>1</v>
      </c>
      <c r="S1717" s="83">
        <v>10.1</v>
      </c>
      <c r="T1717" s="106" t="s">
        <v>384</v>
      </c>
    </row>
    <row r="1718" spans="13:20" x14ac:dyDescent="0.25">
      <c r="M1718" s="15">
        <v>6</v>
      </c>
      <c r="N1718" s="82">
        <v>45355</v>
      </c>
      <c r="O1718" s="15" t="s">
        <v>85</v>
      </c>
      <c r="P1718" s="15" t="s">
        <v>87</v>
      </c>
      <c r="Q1718" s="15" t="s">
        <v>379</v>
      </c>
      <c r="R1718" s="15">
        <v>1</v>
      </c>
      <c r="S1718" s="83">
        <v>15.1</v>
      </c>
      <c r="T1718" s="106" t="s">
        <v>385</v>
      </c>
    </row>
    <row r="1719" spans="13:20" x14ac:dyDescent="0.25">
      <c r="M1719" s="15">
        <v>7</v>
      </c>
      <c r="N1719" s="82">
        <v>45355</v>
      </c>
      <c r="O1719" s="15" t="s">
        <v>88</v>
      </c>
      <c r="P1719" s="15" t="s">
        <v>93</v>
      </c>
      <c r="Q1719" s="15" t="s">
        <v>379</v>
      </c>
      <c r="R1719" s="15">
        <v>1</v>
      </c>
      <c r="S1719" s="83">
        <v>14.8</v>
      </c>
      <c r="T1719" s="106" t="s">
        <v>386</v>
      </c>
    </row>
    <row r="1720" spans="13:20" x14ac:dyDescent="0.25">
      <c r="M1720" s="15">
        <v>8</v>
      </c>
      <c r="N1720" s="82">
        <v>45356</v>
      </c>
      <c r="O1720" s="15" t="s">
        <v>85</v>
      </c>
      <c r="P1720" s="15" t="s">
        <v>92</v>
      </c>
      <c r="Q1720" s="15" t="s">
        <v>379</v>
      </c>
      <c r="R1720" s="15">
        <v>1</v>
      </c>
      <c r="S1720" s="83">
        <v>16.5</v>
      </c>
      <c r="T1720" s="106" t="s">
        <v>387</v>
      </c>
    </row>
    <row r="1721" spans="13:20" x14ac:dyDescent="0.25">
      <c r="M1721" s="15">
        <v>9</v>
      </c>
      <c r="N1721" s="82">
        <v>45356</v>
      </c>
      <c r="O1721" s="15" t="s">
        <v>85</v>
      </c>
      <c r="P1721" s="15" t="s">
        <v>92</v>
      </c>
      <c r="Q1721" s="15" t="s">
        <v>379</v>
      </c>
      <c r="R1721" s="15">
        <v>1</v>
      </c>
      <c r="S1721" s="83">
        <v>15.4</v>
      </c>
      <c r="T1721" s="106" t="s">
        <v>388</v>
      </c>
    </row>
    <row r="1722" spans="13:20" x14ac:dyDescent="0.25">
      <c r="M1722" s="15">
        <v>10</v>
      </c>
      <c r="N1722" s="82">
        <v>45356</v>
      </c>
      <c r="O1722" s="15" t="s">
        <v>88</v>
      </c>
      <c r="P1722" s="15" t="s">
        <v>93</v>
      </c>
      <c r="Q1722" s="15" t="s">
        <v>379</v>
      </c>
      <c r="R1722" s="15">
        <v>1</v>
      </c>
      <c r="S1722" s="83">
        <v>16.5</v>
      </c>
      <c r="T1722" s="106" t="s">
        <v>389</v>
      </c>
    </row>
    <row r="1723" spans="13:20" x14ac:dyDescent="0.25">
      <c r="M1723" s="15">
        <v>11</v>
      </c>
      <c r="N1723" s="82">
        <v>45356</v>
      </c>
      <c r="O1723" s="15" t="s">
        <v>85</v>
      </c>
      <c r="P1723" s="15" t="s">
        <v>90</v>
      </c>
      <c r="Q1723" s="15" t="s">
        <v>379</v>
      </c>
      <c r="R1723" s="15">
        <v>1</v>
      </c>
      <c r="S1723" s="83">
        <v>16.100000000000001</v>
      </c>
      <c r="T1723" s="106" t="s">
        <v>390</v>
      </c>
    </row>
    <row r="1724" spans="13:20" x14ac:dyDescent="0.25">
      <c r="M1724" s="15">
        <v>12</v>
      </c>
      <c r="N1724" s="82">
        <v>45356</v>
      </c>
      <c r="O1724" s="15" t="s">
        <v>88</v>
      </c>
      <c r="P1724" s="15" t="s">
        <v>93</v>
      </c>
      <c r="Q1724" s="15" t="s">
        <v>379</v>
      </c>
      <c r="R1724" s="15">
        <v>1</v>
      </c>
      <c r="S1724" s="83">
        <v>15.1</v>
      </c>
      <c r="T1724" s="106" t="s">
        <v>391</v>
      </c>
    </row>
    <row r="1725" spans="13:20" x14ac:dyDescent="0.25">
      <c r="M1725" s="15">
        <v>13</v>
      </c>
      <c r="N1725" s="82">
        <v>45356</v>
      </c>
      <c r="O1725" s="15" t="s">
        <v>85</v>
      </c>
      <c r="P1725" s="15" t="s">
        <v>90</v>
      </c>
      <c r="Q1725" s="15" t="s">
        <v>379</v>
      </c>
      <c r="R1725" s="15">
        <v>1</v>
      </c>
      <c r="S1725" s="83">
        <v>14.9</v>
      </c>
      <c r="T1725" s="106" t="s">
        <v>392</v>
      </c>
    </row>
    <row r="1726" spans="13:20" x14ac:dyDescent="0.25">
      <c r="M1726" s="15">
        <v>14</v>
      </c>
      <c r="N1726" s="82">
        <v>45356</v>
      </c>
      <c r="O1726" s="15" t="s">
        <v>85</v>
      </c>
      <c r="P1726" s="15" t="s">
        <v>87</v>
      </c>
      <c r="Q1726" s="15" t="s">
        <v>379</v>
      </c>
      <c r="R1726" s="15">
        <v>1</v>
      </c>
      <c r="S1726" s="83">
        <v>15.7</v>
      </c>
      <c r="T1726" s="106" t="s">
        <v>393</v>
      </c>
    </row>
    <row r="1727" spans="13:20" x14ac:dyDescent="0.25">
      <c r="M1727" s="15">
        <v>15</v>
      </c>
      <c r="N1727" s="82">
        <v>45356</v>
      </c>
      <c r="O1727" s="15" t="s">
        <v>88</v>
      </c>
      <c r="P1727" s="15" t="s">
        <v>93</v>
      </c>
      <c r="Q1727" s="15" t="s">
        <v>379</v>
      </c>
      <c r="R1727" s="15">
        <v>1</v>
      </c>
      <c r="S1727" s="83">
        <v>16.399999999999999</v>
      </c>
      <c r="T1727" s="106" t="s">
        <v>394</v>
      </c>
    </row>
    <row r="1728" spans="13:20" x14ac:dyDescent="0.25">
      <c r="M1728" s="15">
        <v>16</v>
      </c>
      <c r="N1728" s="82">
        <v>45356</v>
      </c>
      <c r="O1728" s="15" t="s">
        <v>88</v>
      </c>
      <c r="P1728" s="15" t="s">
        <v>93</v>
      </c>
      <c r="Q1728" s="15" t="s">
        <v>379</v>
      </c>
      <c r="R1728" s="15">
        <v>1</v>
      </c>
      <c r="S1728" s="83">
        <v>14.6</v>
      </c>
      <c r="T1728" s="106" t="s">
        <v>395</v>
      </c>
    </row>
    <row r="1729" spans="13:20" x14ac:dyDescent="0.25">
      <c r="M1729" s="15">
        <v>17</v>
      </c>
      <c r="N1729" s="82">
        <v>45356</v>
      </c>
      <c r="O1729" s="15" t="s">
        <v>85</v>
      </c>
      <c r="P1729" s="15" t="s">
        <v>92</v>
      </c>
      <c r="Q1729" s="15" t="s">
        <v>379</v>
      </c>
      <c r="R1729" s="15">
        <v>1</v>
      </c>
      <c r="S1729" s="83">
        <v>16.399999999999999</v>
      </c>
      <c r="T1729" s="106" t="s">
        <v>396</v>
      </c>
    </row>
    <row r="1730" spans="13:20" x14ac:dyDescent="0.25">
      <c r="M1730" s="15">
        <v>18</v>
      </c>
      <c r="N1730" s="82">
        <v>45356</v>
      </c>
      <c r="O1730" s="15" t="s">
        <v>85</v>
      </c>
      <c r="P1730" s="15" t="s">
        <v>92</v>
      </c>
      <c r="Q1730" s="15" t="s">
        <v>379</v>
      </c>
      <c r="R1730" s="15">
        <v>1</v>
      </c>
      <c r="S1730" s="83">
        <v>16.399999999999999</v>
      </c>
      <c r="T1730" s="106" t="s">
        <v>397</v>
      </c>
    </row>
    <row r="1731" spans="13:20" x14ac:dyDescent="0.25">
      <c r="M1731" s="15">
        <v>19</v>
      </c>
      <c r="N1731" s="82">
        <v>45356</v>
      </c>
      <c r="O1731" s="15" t="s">
        <v>85</v>
      </c>
      <c r="P1731" s="15" t="s">
        <v>96</v>
      </c>
      <c r="Q1731" s="15" t="s">
        <v>379</v>
      </c>
      <c r="R1731" s="15">
        <v>1</v>
      </c>
      <c r="S1731" s="83">
        <v>16.8</v>
      </c>
      <c r="T1731" s="106" t="s">
        <v>398</v>
      </c>
    </row>
    <row r="1732" spans="13:20" x14ac:dyDescent="0.25">
      <c r="M1732" s="15">
        <v>20</v>
      </c>
      <c r="N1732" s="82">
        <v>45356</v>
      </c>
      <c r="O1732" s="15" t="s">
        <v>85</v>
      </c>
      <c r="P1732" s="15" t="s">
        <v>96</v>
      </c>
      <c r="Q1732" s="15" t="s">
        <v>379</v>
      </c>
      <c r="R1732" s="15">
        <v>1</v>
      </c>
      <c r="S1732" s="83">
        <v>15.9</v>
      </c>
      <c r="T1732" s="106" t="s">
        <v>399</v>
      </c>
    </row>
    <row r="1733" spans="13:20" x14ac:dyDescent="0.25">
      <c r="M1733" s="15">
        <v>21</v>
      </c>
      <c r="N1733" s="82">
        <v>45356</v>
      </c>
      <c r="O1733" s="15" t="s">
        <v>85</v>
      </c>
      <c r="P1733" s="15" t="s">
        <v>96</v>
      </c>
      <c r="Q1733" s="15" t="s">
        <v>379</v>
      </c>
      <c r="R1733" s="15">
        <v>1</v>
      </c>
      <c r="S1733" s="83">
        <v>13.3</v>
      </c>
      <c r="T1733" s="106" t="s">
        <v>400</v>
      </c>
    </row>
    <row r="1734" spans="13:20" x14ac:dyDescent="0.25">
      <c r="M1734" s="15">
        <v>22</v>
      </c>
      <c r="N1734" s="82">
        <v>45358</v>
      </c>
      <c r="O1734" s="15" t="s">
        <v>88</v>
      </c>
      <c r="P1734" s="15" t="s">
        <v>93</v>
      </c>
      <c r="Q1734" s="15" t="s">
        <v>379</v>
      </c>
      <c r="R1734" s="15">
        <v>1</v>
      </c>
      <c r="S1734" s="83">
        <v>15.8</v>
      </c>
      <c r="T1734" s="106" t="s">
        <v>401</v>
      </c>
    </row>
    <row r="1735" spans="13:20" x14ac:dyDescent="0.25">
      <c r="M1735" s="15">
        <v>23</v>
      </c>
      <c r="N1735" s="82">
        <v>45358</v>
      </c>
      <c r="O1735" s="15" t="s">
        <v>85</v>
      </c>
      <c r="P1735" s="15" t="s">
        <v>107</v>
      </c>
      <c r="Q1735" s="15" t="s">
        <v>379</v>
      </c>
      <c r="R1735" s="15">
        <v>1</v>
      </c>
      <c r="S1735" s="83">
        <v>10</v>
      </c>
      <c r="T1735" s="106" t="s">
        <v>402</v>
      </c>
    </row>
    <row r="1736" spans="13:20" x14ac:dyDescent="0.25">
      <c r="M1736" s="15">
        <v>24</v>
      </c>
      <c r="N1736" s="82">
        <v>45358</v>
      </c>
      <c r="O1736" s="15" t="s">
        <v>85</v>
      </c>
      <c r="P1736" s="15" t="s">
        <v>86</v>
      </c>
      <c r="Q1736" s="15" t="s">
        <v>379</v>
      </c>
      <c r="R1736" s="15">
        <v>1</v>
      </c>
      <c r="S1736" s="83">
        <v>14.2</v>
      </c>
      <c r="T1736" s="106" t="s">
        <v>403</v>
      </c>
    </row>
    <row r="1737" spans="13:20" x14ac:dyDescent="0.25">
      <c r="M1737" s="15">
        <v>25</v>
      </c>
      <c r="N1737" s="82">
        <v>45362</v>
      </c>
      <c r="O1737" s="15" t="s">
        <v>85</v>
      </c>
      <c r="P1737" s="15" t="s">
        <v>86</v>
      </c>
      <c r="Q1737" s="15" t="s">
        <v>379</v>
      </c>
      <c r="R1737" s="15">
        <v>1</v>
      </c>
      <c r="S1737" s="83">
        <v>16.2</v>
      </c>
      <c r="T1737" s="106" t="s">
        <v>404</v>
      </c>
    </row>
    <row r="1738" spans="13:20" x14ac:dyDescent="0.25">
      <c r="M1738" s="15">
        <v>26</v>
      </c>
      <c r="N1738" s="82">
        <v>45362</v>
      </c>
      <c r="O1738" s="15" t="s">
        <v>85</v>
      </c>
      <c r="P1738" s="15" t="s">
        <v>90</v>
      </c>
      <c r="Q1738" s="15" t="s">
        <v>379</v>
      </c>
      <c r="R1738" s="15">
        <v>1</v>
      </c>
      <c r="S1738" s="83">
        <v>15</v>
      </c>
      <c r="T1738" s="106" t="s">
        <v>405</v>
      </c>
    </row>
    <row r="1739" spans="13:20" x14ac:dyDescent="0.25">
      <c r="M1739" s="15">
        <v>27</v>
      </c>
      <c r="N1739" s="82">
        <v>45362</v>
      </c>
      <c r="O1739" s="15" t="s">
        <v>85</v>
      </c>
      <c r="P1739" s="15" t="s">
        <v>86</v>
      </c>
      <c r="Q1739" s="15" t="s">
        <v>379</v>
      </c>
      <c r="R1739" s="15">
        <v>1</v>
      </c>
      <c r="S1739" s="83">
        <v>14.4</v>
      </c>
      <c r="T1739" s="106" t="s">
        <v>406</v>
      </c>
    </row>
    <row r="1740" spans="13:20" x14ac:dyDescent="0.25">
      <c r="M1740" s="15">
        <v>28</v>
      </c>
      <c r="N1740" s="82">
        <v>45362</v>
      </c>
      <c r="O1740" s="15" t="s">
        <v>85</v>
      </c>
      <c r="P1740" s="15" t="s">
        <v>90</v>
      </c>
      <c r="Q1740" s="15" t="s">
        <v>379</v>
      </c>
      <c r="R1740" s="15">
        <v>1</v>
      </c>
      <c r="S1740" s="83">
        <v>14.4</v>
      </c>
      <c r="T1740" s="106" t="s">
        <v>407</v>
      </c>
    </row>
    <row r="1741" spans="13:20" x14ac:dyDescent="0.25">
      <c r="M1741" s="15">
        <v>29</v>
      </c>
      <c r="N1741" s="82">
        <v>45365</v>
      </c>
      <c r="O1741" s="15" t="s">
        <v>88</v>
      </c>
      <c r="P1741" s="15" t="s">
        <v>93</v>
      </c>
      <c r="Q1741" s="15" t="s">
        <v>379</v>
      </c>
      <c r="R1741" s="15">
        <v>1</v>
      </c>
      <c r="S1741" s="83">
        <v>14.6</v>
      </c>
      <c r="T1741" s="106" t="s">
        <v>408</v>
      </c>
    </row>
    <row r="1742" spans="13:20" x14ac:dyDescent="0.25">
      <c r="M1742" s="15">
        <v>30</v>
      </c>
      <c r="N1742" s="82">
        <v>45365</v>
      </c>
      <c r="O1742" s="15" t="s">
        <v>88</v>
      </c>
      <c r="P1742" s="15" t="s">
        <v>93</v>
      </c>
      <c r="Q1742" s="15" t="s">
        <v>379</v>
      </c>
      <c r="R1742" s="15">
        <v>1</v>
      </c>
      <c r="S1742" s="83">
        <v>15.3</v>
      </c>
      <c r="T1742" s="106" t="s">
        <v>409</v>
      </c>
    </row>
    <row r="1743" spans="13:20" x14ac:dyDescent="0.25">
      <c r="M1743" s="15">
        <v>31</v>
      </c>
      <c r="N1743" s="82">
        <v>45365</v>
      </c>
      <c r="O1743" s="15" t="s">
        <v>85</v>
      </c>
      <c r="P1743" s="15" t="s">
        <v>86</v>
      </c>
      <c r="Q1743" s="15" t="s">
        <v>379</v>
      </c>
      <c r="R1743" s="15">
        <v>1</v>
      </c>
      <c r="S1743" s="83">
        <v>14.9</v>
      </c>
      <c r="T1743" s="106" t="s">
        <v>410</v>
      </c>
    </row>
    <row r="1744" spans="13:20" x14ac:dyDescent="0.25">
      <c r="M1744" s="15">
        <v>32</v>
      </c>
      <c r="N1744" s="82">
        <v>45365</v>
      </c>
      <c r="O1744" s="15" t="s">
        <v>85</v>
      </c>
      <c r="P1744" s="15" t="s">
        <v>86</v>
      </c>
      <c r="Q1744" s="15" t="s">
        <v>379</v>
      </c>
      <c r="R1744" s="15">
        <v>1</v>
      </c>
      <c r="S1744" s="83">
        <v>15.4</v>
      </c>
      <c r="T1744" s="106" t="s">
        <v>411</v>
      </c>
    </row>
    <row r="1745" spans="13:20" x14ac:dyDescent="0.25">
      <c r="M1745" s="1"/>
      <c r="N1745" s="187"/>
      <c r="O1745" s="1"/>
      <c r="P1745" s="1"/>
      <c r="Q1745" s="1"/>
      <c r="R1745" s="1"/>
      <c r="S1745" s="105"/>
      <c r="T1745" s="266"/>
    </row>
    <row r="1746" spans="13:20" x14ac:dyDescent="0.25">
      <c r="M1746" s="15">
        <v>1</v>
      </c>
      <c r="N1746" s="82">
        <v>45369</v>
      </c>
      <c r="O1746" s="15" t="s">
        <v>88</v>
      </c>
      <c r="P1746" s="15" t="s">
        <v>99</v>
      </c>
      <c r="Q1746" s="15" t="s">
        <v>379</v>
      </c>
      <c r="R1746" s="15">
        <v>1</v>
      </c>
      <c r="S1746" s="83">
        <v>20</v>
      </c>
      <c r="T1746" s="106" t="s">
        <v>415</v>
      </c>
    </row>
    <row r="1747" spans="13:20" x14ac:dyDescent="0.25">
      <c r="M1747" s="15">
        <v>2</v>
      </c>
      <c r="N1747" s="82">
        <v>45372</v>
      </c>
      <c r="O1747" s="15" t="s">
        <v>88</v>
      </c>
      <c r="P1747" s="15" t="s">
        <v>93</v>
      </c>
      <c r="Q1747" s="15" t="s">
        <v>379</v>
      </c>
      <c r="R1747" s="15">
        <v>1</v>
      </c>
      <c r="S1747" s="83">
        <v>20</v>
      </c>
      <c r="T1747" s="106" t="s">
        <v>416</v>
      </c>
    </row>
    <row r="1748" spans="13:20" x14ac:dyDescent="0.25">
      <c r="M1748" s="15">
        <v>3</v>
      </c>
      <c r="N1748" s="82">
        <v>45381</v>
      </c>
      <c r="O1748" s="15" t="s">
        <v>85</v>
      </c>
      <c r="P1748" s="15" t="s">
        <v>90</v>
      </c>
      <c r="Q1748" s="15" t="s">
        <v>379</v>
      </c>
      <c r="R1748" s="15">
        <v>1</v>
      </c>
      <c r="S1748" s="83">
        <v>20</v>
      </c>
      <c r="T1748" s="106" t="s">
        <v>417</v>
      </c>
    </row>
    <row r="1749" spans="13:20" x14ac:dyDescent="0.25">
      <c r="M1749" s="15">
        <v>4</v>
      </c>
      <c r="N1749" s="82">
        <v>45381</v>
      </c>
      <c r="O1749" s="15" t="s">
        <v>88</v>
      </c>
      <c r="P1749" s="15" t="s">
        <v>94</v>
      </c>
      <c r="Q1749" s="15" t="s">
        <v>379</v>
      </c>
      <c r="R1749" s="15">
        <v>1</v>
      </c>
      <c r="S1749" s="83">
        <v>20</v>
      </c>
      <c r="T1749" s="106" t="s">
        <v>418</v>
      </c>
    </row>
    <row r="1750" spans="13:20" x14ac:dyDescent="0.25">
      <c r="M1750" s="15">
        <v>5</v>
      </c>
      <c r="N1750" s="82">
        <v>45381</v>
      </c>
      <c r="O1750" s="15" t="s">
        <v>88</v>
      </c>
      <c r="P1750" s="15" t="s">
        <v>89</v>
      </c>
      <c r="Q1750" s="15" t="s">
        <v>379</v>
      </c>
      <c r="R1750" s="15">
        <v>1</v>
      </c>
      <c r="S1750" s="83">
        <v>20</v>
      </c>
      <c r="T1750" s="106" t="s">
        <v>419</v>
      </c>
    </row>
    <row r="1751" spans="13:20" x14ac:dyDescent="0.25">
      <c r="M1751" s="15">
        <v>6</v>
      </c>
      <c r="N1751" s="82">
        <v>45381</v>
      </c>
      <c r="O1751" s="15" t="s">
        <v>88</v>
      </c>
      <c r="P1751" s="15" t="s">
        <v>98</v>
      </c>
      <c r="Q1751" s="15" t="s">
        <v>379</v>
      </c>
      <c r="R1751" s="15">
        <v>1</v>
      </c>
      <c r="S1751" s="83">
        <v>20</v>
      </c>
      <c r="T1751" s="106" t="s">
        <v>420</v>
      </c>
    </row>
    <row r="1753" spans="13:20" x14ac:dyDescent="0.25">
      <c r="M1753" s="15">
        <v>1</v>
      </c>
      <c r="N1753" s="82">
        <v>45383</v>
      </c>
      <c r="O1753" s="15" t="s">
        <v>85</v>
      </c>
      <c r="P1753" s="15" t="s">
        <v>86</v>
      </c>
      <c r="Q1753" s="15" t="s">
        <v>379</v>
      </c>
      <c r="R1753" s="15">
        <v>1</v>
      </c>
      <c r="S1753" s="83">
        <v>20</v>
      </c>
      <c r="T1753" s="106" t="s">
        <v>425</v>
      </c>
    </row>
    <row r="1754" spans="13:20" x14ac:dyDescent="0.25">
      <c r="M1754" s="15">
        <v>2</v>
      </c>
      <c r="N1754" s="82">
        <v>45383</v>
      </c>
      <c r="O1754" s="15" t="s">
        <v>85</v>
      </c>
      <c r="P1754" s="15" t="s">
        <v>87</v>
      </c>
      <c r="Q1754" s="15" t="s">
        <v>379</v>
      </c>
      <c r="R1754" s="15">
        <v>1</v>
      </c>
      <c r="S1754" s="83">
        <v>20</v>
      </c>
      <c r="T1754" s="106" t="s">
        <v>426</v>
      </c>
    </row>
    <row r="1755" spans="13:20" x14ac:dyDescent="0.25">
      <c r="M1755" s="15">
        <v>3</v>
      </c>
      <c r="N1755" s="82">
        <v>45385</v>
      </c>
      <c r="O1755" s="15" t="s">
        <v>88</v>
      </c>
      <c r="P1755" s="15" t="s">
        <v>93</v>
      </c>
      <c r="Q1755" s="15" t="s">
        <v>379</v>
      </c>
      <c r="R1755" s="15">
        <v>1</v>
      </c>
      <c r="S1755" s="83">
        <v>17.100000000000001</v>
      </c>
      <c r="T1755" s="106" t="s">
        <v>427</v>
      </c>
    </row>
    <row r="1756" spans="13:20" x14ac:dyDescent="0.25">
      <c r="M1756" s="15">
        <v>4</v>
      </c>
      <c r="N1756" s="82">
        <v>45385</v>
      </c>
      <c r="O1756" s="15" t="s">
        <v>88</v>
      </c>
      <c r="P1756" s="15" t="s">
        <v>93</v>
      </c>
      <c r="Q1756" s="15" t="s">
        <v>379</v>
      </c>
      <c r="R1756" s="15">
        <v>1</v>
      </c>
      <c r="S1756" s="83">
        <v>22.9</v>
      </c>
      <c r="T1756" s="106" t="s">
        <v>428</v>
      </c>
    </row>
    <row r="1757" spans="13:20" x14ac:dyDescent="0.25">
      <c r="M1757" s="15">
        <v>5</v>
      </c>
      <c r="N1757" s="82">
        <v>45387</v>
      </c>
      <c r="O1757" s="15" t="s">
        <v>88</v>
      </c>
      <c r="P1757" s="15" t="s">
        <v>89</v>
      </c>
      <c r="Q1757" s="15" t="s">
        <v>379</v>
      </c>
      <c r="R1757" s="15">
        <v>1</v>
      </c>
      <c r="S1757" s="83">
        <v>16</v>
      </c>
      <c r="T1757" s="106" t="s">
        <v>429</v>
      </c>
    </row>
    <row r="1758" spans="13:20" x14ac:dyDescent="0.25">
      <c r="M1758" s="15">
        <v>6</v>
      </c>
      <c r="N1758" s="82">
        <v>45387</v>
      </c>
      <c r="O1758" s="15" t="s">
        <v>88</v>
      </c>
      <c r="P1758" s="15" t="s">
        <v>89</v>
      </c>
      <c r="Q1758" s="15" t="s">
        <v>379</v>
      </c>
      <c r="R1758" s="15">
        <v>1</v>
      </c>
      <c r="S1758" s="83">
        <v>14.4</v>
      </c>
      <c r="T1758" s="106" t="s">
        <v>430</v>
      </c>
    </row>
    <row r="1759" spans="13:20" x14ac:dyDescent="0.25">
      <c r="M1759" s="15">
        <v>7</v>
      </c>
      <c r="N1759" s="82">
        <v>45387</v>
      </c>
      <c r="O1759" s="15" t="s">
        <v>85</v>
      </c>
      <c r="P1759" s="15" t="s">
        <v>87</v>
      </c>
      <c r="Q1759" s="15" t="s">
        <v>379</v>
      </c>
      <c r="R1759" s="15">
        <v>1</v>
      </c>
      <c r="S1759" s="83">
        <v>16.899999999999999</v>
      </c>
      <c r="T1759" s="106" t="s">
        <v>431</v>
      </c>
    </row>
    <row r="1760" spans="13:20" x14ac:dyDescent="0.25">
      <c r="M1760" s="15">
        <v>8</v>
      </c>
      <c r="N1760" s="82">
        <v>45387</v>
      </c>
      <c r="O1760" s="15" t="s">
        <v>85</v>
      </c>
      <c r="P1760" s="15" t="s">
        <v>92</v>
      </c>
      <c r="Q1760" s="15" t="s">
        <v>379</v>
      </c>
      <c r="R1760" s="15">
        <v>1</v>
      </c>
      <c r="S1760" s="83">
        <v>15.7</v>
      </c>
      <c r="T1760" s="106" t="s">
        <v>432</v>
      </c>
    </row>
    <row r="1761" spans="13:20" x14ac:dyDescent="0.25">
      <c r="M1761" s="15">
        <v>9</v>
      </c>
      <c r="N1761" s="16">
        <v>45387</v>
      </c>
      <c r="O1761" s="15" t="s">
        <v>88</v>
      </c>
      <c r="P1761" s="15" t="s">
        <v>89</v>
      </c>
      <c r="Q1761" s="15" t="s">
        <v>379</v>
      </c>
      <c r="R1761" s="15">
        <v>1</v>
      </c>
      <c r="S1761" s="83">
        <v>17.100000000000001</v>
      </c>
      <c r="T1761" s="106" t="s">
        <v>433</v>
      </c>
    </row>
    <row r="1762" spans="13:20" x14ac:dyDescent="0.25">
      <c r="M1762" s="15">
        <v>10</v>
      </c>
      <c r="N1762" s="16">
        <v>45387</v>
      </c>
      <c r="O1762" s="15" t="s">
        <v>85</v>
      </c>
      <c r="P1762" s="15" t="s">
        <v>92</v>
      </c>
      <c r="Q1762" s="15" t="s">
        <v>379</v>
      </c>
      <c r="R1762" s="15">
        <v>1</v>
      </c>
      <c r="S1762" s="83">
        <v>11.5</v>
      </c>
      <c r="T1762" s="106" t="s">
        <v>434</v>
      </c>
    </row>
    <row r="1763" spans="13:20" x14ac:dyDescent="0.25">
      <c r="M1763" s="15">
        <v>11</v>
      </c>
      <c r="N1763" s="16">
        <v>45387</v>
      </c>
      <c r="O1763" s="15" t="s">
        <v>85</v>
      </c>
      <c r="P1763" s="15" t="s">
        <v>92</v>
      </c>
      <c r="Q1763" s="15" t="s">
        <v>379</v>
      </c>
      <c r="R1763" s="15">
        <v>1</v>
      </c>
      <c r="S1763" s="83">
        <v>12.6</v>
      </c>
      <c r="T1763" s="106" t="s">
        <v>435</v>
      </c>
    </row>
    <row r="1764" spans="13:20" x14ac:dyDescent="0.25">
      <c r="M1764" s="15">
        <v>12</v>
      </c>
      <c r="N1764" s="82">
        <v>45390</v>
      </c>
      <c r="O1764" s="15" t="s">
        <v>85</v>
      </c>
      <c r="P1764" s="15" t="s">
        <v>90</v>
      </c>
      <c r="Q1764" s="15" t="s">
        <v>379</v>
      </c>
      <c r="R1764" s="15">
        <v>1</v>
      </c>
      <c r="S1764" s="83">
        <v>15.8</v>
      </c>
      <c r="T1764" s="106" t="s">
        <v>436</v>
      </c>
    </row>
    <row r="1765" spans="13:20" x14ac:dyDescent="0.25">
      <c r="M1765" s="15">
        <v>13</v>
      </c>
      <c r="N1765" s="82">
        <v>45390</v>
      </c>
      <c r="O1765" s="15" t="s">
        <v>88</v>
      </c>
      <c r="P1765" s="15" t="s">
        <v>94</v>
      </c>
      <c r="Q1765" s="15" t="s">
        <v>379</v>
      </c>
      <c r="R1765" s="15">
        <v>1</v>
      </c>
      <c r="S1765" s="83">
        <v>15</v>
      </c>
      <c r="T1765" s="106" t="s">
        <v>437</v>
      </c>
    </row>
    <row r="1766" spans="13:20" x14ac:dyDescent="0.25">
      <c r="M1766" s="15">
        <v>14</v>
      </c>
      <c r="N1766" s="82">
        <v>45390</v>
      </c>
      <c r="O1766" s="15" t="s">
        <v>88</v>
      </c>
      <c r="P1766" s="15" t="s">
        <v>94</v>
      </c>
      <c r="Q1766" s="15" t="s">
        <v>379</v>
      </c>
      <c r="R1766" s="15">
        <v>1</v>
      </c>
      <c r="S1766" s="83">
        <v>14.2</v>
      </c>
      <c r="T1766" s="106" t="s">
        <v>438</v>
      </c>
    </row>
    <row r="1767" spans="13:20" x14ac:dyDescent="0.25">
      <c r="M1767" s="15">
        <v>15</v>
      </c>
      <c r="N1767" s="82">
        <v>45390</v>
      </c>
      <c r="O1767" s="15" t="s">
        <v>88</v>
      </c>
      <c r="P1767" s="15" t="s">
        <v>94</v>
      </c>
      <c r="Q1767" s="15" t="s">
        <v>379</v>
      </c>
      <c r="R1767" s="15">
        <v>1</v>
      </c>
      <c r="S1767" s="83">
        <v>15.6</v>
      </c>
      <c r="T1767" s="106" t="s">
        <v>439</v>
      </c>
    </row>
    <row r="1768" spans="13:20" x14ac:dyDescent="0.25">
      <c r="M1768" s="15">
        <v>16</v>
      </c>
      <c r="N1768" s="82">
        <v>45390</v>
      </c>
      <c r="O1768" s="15" t="s">
        <v>88</v>
      </c>
      <c r="P1768" s="15" t="s">
        <v>89</v>
      </c>
      <c r="Q1768" s="15" t="s">
        <v>379</v>
      </c>
      <c r="R1768" s="15">
        <v>1</v>
      </c>
      <c r="S1768" s="83">
        <v>19.399999999999999</v>
      </c>
      <c r="T1768" s="106" t="s">
        <v>440</v>
      </c>
    </row>
    <row r="1769" spans="13:20" x14ac:dyDescent="0.25">
      <c r="M1769" s="15">
        <v>17</v>
      </c>
      <c r="N1769" s="82">
        <v>45390</v>
      </c>
      <c r="O1769" s="15" t="s">
        <v>88</v>
      </c>
      <c r="P1769" s="15" t="s">
        <v>89</v>
      </c>
      <c r="Q1769" s="15" t="s">
        <v>379</v>
      </c>
      <c r="R1769" s="15">
        <v>1</v>
      </c>
      <c r="S1769" s="83">
        <v>15.8</v>
      </c>
      <c r="T1769" s="106" t="s">
        <v>441</v>
      </c>
    </row>
    <row r="1770" spans="13:20" x14ac:dyDescent="0.25">
      <c r="M1770" s="15">
        <v>18</v>
      </c>
      <c r="N1770" s="82">
        <v>45391</v>
      </c>
      <c r="O1770" s="15" t="s">
        <v>85</v>
      </c>
      <c r="P1770" s="15" t="s">
        <v>92</v>
      </c>
      <c r="Q1770" s="15" t="s">
        <v>379</v>
      </c>
      <c r="R1770" s="15">
        <v>1</v>
      </c>
      <c r="S1770" s="83">
        <v>16.100000000000001</v>
      </c>
      <c r="T1770" s="106" t="s">
        <v>442</v>
      </c>
    </row>
    <row r="1771" spans="13:20" x14ac:dyDescent="0.25">
      <c r="M1771" s="15">
        <v>19</v>
      </c>
      <c r="N1771" s="82">
        <v>45391</v>
      </c>
      <c r="O1771" s="15" t="s">
        <v>85</v>
      </c>
      <c r="P1771" s="15" t="s">
        <v>90</v>
      </c>
      <c r="Q1771" s="15" t="s">
        <v>379</v>
      </c>
      <c r="R1771" s="15">
        <v>1</v>
      </c>
      <c r="S1771" s="83">
        <v>13</v>
      </c>
      <c r="T1771" s="106" t="s">
        <v>443</v>
      </c>
    </row>
    <row r="1772" spans="13:20" x14ac:dyDescent="0.25">
      <c r="M1772" s="15">
        <v>20</v>
      </c>
      <c r="N1772" s="82">
        <v>45391</v>
      </c>
      <c r="O1772" s="15" t="s">
        <v>88</v>
      </c>
      <c r="P1772" s="15" t="s">
        <v>93</v>
      </c>
      <c r="Q1772" s="15" t="s">
        <v>379</v>
      </c>
      <c r="R1772" s="15">
        <v>1</v>
      </c>
      <c r="S1772" s="83">
        <v>15.3</v>
      </c>
      <c r="T1772" s="106" t="s">
        <v>444</v>
      </c>
    </row>
    <row r="1773" spans="13:20" x14ac:dyDescent="0.25">
      <c r="M1773" s="15">
        <v>21</v>
      </c>
      <c r="N1773" s="82">
        <v>45391</v>
      </c>
      <c r="O1773" s="15" t="s">
        <v>85</v>
      </c>
      <c r="P1773" s="15" t="s">
        <v>92</v>
      </c>
      <c r="Q1773" s="15" t="s">
        <v>379</v>
      </c>
      <c r="R1773" s="15">
        <v>1</v>
      </c>
      <c r="S1773" s="83">
        <v>15.8</v>
      </c>
      <c r="T1773" s="106" t="s">
        <v>445</v>
      </c>
    </row>
    <row r="1774" spans="13:20" x14ac:dyDescent="0.25">
      <c r="M1774" s="15">
        <v>22</v>
      </c>
      <c r="N1774" s="82">
        <v>45391</v>
      </c>
      <c r="O1774" s="15" t="s">
        <v>85</v>
      </c>
      <c r="P1774" s="15" t="s">
        <v>90</v>
      </c>
      <c r="Q1774" s="15" t="s">
        <v>379</v>
      </c>
      <c r="R1774" s="15">
        <v>1</v>
      </c>
      <c r="S1774" s="83">
        <v>17</v>
      </c>
      <c r="T1774" s="106" t="s">
        <v>446</v>
      </c>
    </row>
    <row r="1775" spans="13:20" x14ac:dyDescent="0.25">
      <c r="M1775" s="15">
        <v>23</v>
      </c>
      <c r="N1775" s="82">
        <v>45391</v>
      </c>
      <c r="O1775" s="15" t="s">
        <v>85</v>
      </c>
      <c r="P1775" s="15" t="s">
        <v>90</v>
      </c>
      <c r="Q1775" s="15" t="s">
        <v>379</v>
      </c>
      <c r="R1775" s="15">
        <v>1</v>
      </c>
      <c r="S1775" s="83">
        <v>16.7</v>
      </c>
      <c r="T1775" s="106" t="s">
        <v>447</v>
      </c>
    </row>
    <row r="1776" spans="13:20" x14ac:dyDescent="0.25">
      <c r="M1776" s="15">
        <v>24</v>
      </c>
      <c r="N1776" s="82">
        <v>45391</v>
      </c>
      <c r="O1776" s="15" t="s">
        <v>88</v>
      </c>
      <c r="P1776" s="15" t="s">
        <v>91</v>
      </c>
      <c r="Q1776" s="15" t="s">
        <v>379</v>
      </c>
      <c r="R1776" s="15">
        <v>1</v>
      </c>
      <c r="S1776" s="83">
        <v>15.4</v>
      </c>
      <c r="T1776" s="106" t="s">
        <v>448</v>
      </c>
    </row>
    <row r="1777" spans="13:20" x14ac:dyDescent="0.25">
      <c r="M1777" s="15">
        <v>25</v>
      </c>
      <c r="N1777" s="82">
        <v>45391</v>
      </c>
      <c r="O1777" s="15" t="s">
        <v>88</v>
      </c>
      <c r="P1777" s="15" t="s">
        <v>91</v>
      </c>
      <c r="Q1777" s="15" t="s">
        <v>379</v>
      </c>
      <c r="R1777" s="15">
        <v>1</v>
      </c>
      <c r="S1777" s="83">
        <v>14.7</v>
      </c>
      <c r="T1777" s="106" t="s">
        <v>449</v>
      </c>
    </row>
    <row r="1778" spans="13:20" x14ac:dyDescent="0.25">
      <c r="M1778" s="15">
        <v>26</v>
      </c>
      <c r="N1778" s="82">
        <v>45391</v>
      </c>
      <c r="O1778" s="15" t="s">
        <v>88</v>
      </c>
      <c r="P1778" s="15" t="s">
        <v>93</v>
      </c>
      <c r="Q1778" s="15" t="s">
        <v>379</v>
      </c>
      <c r="R1778" s="15">
        <v>1</v>
      </c>
      <c r="S1778" s="83">
        <v>15.6</v>
      </c>
      <c r="T1778" s="106" t="s">
        <v>450</v>
      </c>
    </row>
    <row r="1779" spans="13:20" x14ac:dyDescent="0.25">
      <c r="M1779" s="15">
        <v>27</v>
      </c>
      <c r="N1779" s="82">
        <v>45391</v>
      </c>
      <c r="O1779" s="15" t="s">
        <v>88</v>
      </c>
      <c r="P1779" s="15" t="s">
        <v>93</v>
      </c>
      <c r="Q1779" s="15" t="s">
        <v>379</v>
      </c>
      <c r="R1779" s="15">
        <v>1</v>
      </c>
      <c r="S1779" s="83">
        <v>20.399999999999999</v>
      </c>
      <c r="T1779" s="106" t="s">
        <v>451</v>
      </c>
    </row>
    <row r="1780" spans="13:20" x14ac:dyDescent="0.25">
      <c r="M1780" s="15">
        <v>28</v>
      </c>
      <c r="N1780" s="82">
        <v>45393</v>
      </c>
      <c r="O1780" s="15" t="s">
        <v>85</v>
      </c>
      <c r="P1780" s="15" t="s">
        <v>90</v>
      </c>
      <c r="Q1780" s="15" t="s">
        <v>379</v>
      </c>
      <c r="R1780" s="15">
        <v>1</v>
      </c>
      <c r="S1780" s="83">
        <v>15.9</v>
      </c>
      <c r="T1780" s="106" t="s">
        <v>452</v>
      </c>
    </row>
    <row r="1781" spans="13:20" x14ac:dyDescent="0.25">
      <c r="M1781" s="15">
        <v>29</v>
      </c>
      <c r="N1781" s="82">
        <v>45393</v>
      </c>
      <c r="O1781" s="15" t="s">
        <v>88</v>
      </c>
      <c r="P1781" s="15" t="s">
        <v>99</v>
      </c>
      <c r="Q1781" s="15" t="s">
        <v>379</v>
      </c>
      <c r="R1781" s="15">
        <v>1</v>
      </c>
      <c r="S1781" s="83">
        <v>18.399999999999999</v>
      </c>
      <c r="T1781" s="106" t="s">
        <v>453</v>
      </c>
    </row>
    <row r="1782" spans="13:20" x14ac:dyDescent="0.25">
      <c r="M1782" s="15">
        <v>30</v>
      </c>
      <c r="N1782" s="82">
        <v>45393</v>
      </c>
      <c r="O1782" s="15" t="s">
        <v>85</v>
      </c>
      <c r="P1782" s="15" t="s">
        <v>92</v>
      </c>
      <c r="Q1782" s="15" t="s">
        <v>379</v>
      </c>
      <c r="R1782" s="15">
        <v>1</v>
      </c>
      <c r="S1782" s="83">
        <v>17.2</v>
      </c>
      <c r="T1782" s="106" t="s">
        <v>454</v>
      </c>
    </row>
    <row r="1783" spans="13:20" x14ac:dyDescent="0.25">
      <c r="M1783" s="15">
        <v>31</v>
      </c>
      <c r="N1783" s="82">
        <v>45393</v>
      </c>
      <c r="O1783" s="15" t="s">
        <v>85</v>
      </c>
      <c r="P1783" s="15" t="s">
        <v>92</v>
      </c>
      <c r="Q1783" s="15" t="s">
        <v>379</v>
      </c>
      <c r="R1783" s="15">
        <v>1</v>
      </c>
      <c r="S1783" s="83">
        <v>14.6</v>
      </c>
      <c r="T1783" s="106" t="s">
        <v>455</v>
      </c>
    </row>
    <row r="1784" spans="13:20" x14ac:dyDescent="0.25">
      <c r="M1784" s="15">
        <v>32</v>
      </c>
      <c r="N1784" s="82">
        <v>45393</v>
      </c>
      <c r="O1784" s="15" t="s">
        <v>85</v>
      </c>
      <c r="P1784" s="15" t="s">
        <v>90</v>
      </c>
      <c r="Q1784" s="15" t="s">
        <v>379</v>
      </c>
      <c r="R1784" s="15">
        <v>1</v>
      </c>
      <c r="S1784" s="83">
        <v>13.9</v>
      </c>
      <c r="T1784" s="106" t="s">
        <v>456</v>
      </c>
    </row>
    <row r="1785" spans="13:20" x14ac:dyDescent="0.25">
      <c r="M1785" s="15">
        <v>33</v>
      </c>
      <c r="N1785" s="82">
        <v>45394</v>
      </c>
      <c r="O1785" s="15" t="s">
        <v>88</v>
      </c>
      <c r="P1785" s="15" t="s">
        <v>106</v>
      </c>
      <c r="Q1785" s="15" t="s">
        <v>379</v>
      </c>
      <c r="R1785" s="15">
        <v>1</v>
      </c>
      <c r="S1785" s="83">
        <v>17</v>
      </c>
      <c r="T1785" s="106" t="s">
        <v>457</v>
      </c>
    </row>
    <row r="1786" spans="13:20" x14ac:dyDescent="0.25">
      <c r="M1786" s="15">
        <v>34</v>
      </c>
      <c r="N1786" s="82">
        <v>45394</v>
      </c>
      <c r="O1786" s="15" t="s">
        <v>88</v>
      </c>
      <c r="P1786" s="15" t="s">
        <v>106</v>
      </c>
      <c r="Q1786" s="15" t="s">
        <v>379</v>
      </c>
      <c r="R1786" s="15">
        <v>1</v>
      </c>
      <c r="S1786" s="83">
        <v>15.8</v>
      </c>
      <c r="T1786" s="106" t="s">
        <v>458</v>
      </c>
    </row>
    <row r="1787" spans="13:20" x14ac:dyDescent="0.25">
      <c r="M1787" s="15">
        <v>35</v>
      </c>
      <c r="N1787" s="82">
        <v>45394</v>
      </c>
      <c r="O1787" s="15" t="s">
        <v>88</v>
      </c>
      <c r="P1787" s="15" t="s">
        <v>106</v>
      </c>
      <c r="Q1787" s="15" t="s">
        <v>379</v>
      </c>
      <c r="R1787" s="15">
        <v>1</v>
      </c>
      <c r="S1787" s="83">
        <v>15.7</v>
      </c>
      <c r="T1787" s="106" t="s">
        <v>459</v>
      </c>
    </row>
    <row r="1788" spans="13:20" x14ac:dyDescent="0.25">
      <c r="M1788" s="15">
        <v>36</v>
      </c>
      <c r="N1788" s="82">
        <v>45394</v>
      </c>
      <c r="O1788" s="15" t="s">
        <v>85</v>
      </c>
      <c r="P1788" s="15" t="s">
        <v>92</v>
      </c>
      <c r="Q1788" s="15" t="s">
        <v>379</v>
      </c>
      <c r="R1788" s="15">
        <v>1</v>
      </c>
      <c r="S1788" s="83">
        <v>14.7</v>
      </c>
      <c r="T1788" s="106" t="s">
        <v>460</v>
      </c>
    </row>
    <row r="1789" spans="13:20" x14ac:dyDescent="0.25">
      <c r="M1789" s="15">
        <v>37</v>
      </c>
      <c r="N1789" s="82">
        <v>45394</v>
      </c>
      <c r="O1789" s="15" t="s">
        <v>85</v>
      </c>
      <c r="P1789" s="15" t="s">
        <v>92</v>
      </c>
      <c r="Q1789" s="15" t="s">
        <v>379</v>
      </c>
      <c r="R1789" s="15">
        <v>1</v>
      </c>
      <c r="S1789" s="83">
        <v>16.8</v>
      </c>
      <c r="T1789" s="106" t="s">
        <v>461</v>
      </c>
    </row>
    <row r="1790" spans="13:20" x14ac:dyDescent="0.25">
      <c r="M1790" s="15">
        <v>38</v>
      </c>
      <c r="N1790" s="82">
        <v>45395</v>
      </c>
      <c r="O1790" s="15" t="s">
        <v>88</v>
      </c>
      <c r="P1790" s="15" t="s">
        <v>93</v>
      </c>
      <c r="Q1790" s="15" t="s">
        <v>379</v>
      </c>
      <c r="R1790" s="15">
        <v>1</v>
      </c>
      <c r="S1790" s="83">
        <v>14.9</v>
      </c>
      <c r="T1790" s="106" t="s">
        <v>462</v>
      </c>
    </row>
    <row r="1791" spans="13:20" x14ac:dyDescent="0.25">
      <c r="M1791" s="15">
        <v>39</v>
      </c>
      <c r="N1791" s="82">
        <v>45395</v>
      </c>
      <c r="O1791" s="15" t="s">
        <v>88</v>
      </c>
      <c r="P1791" s="15" t="s">
        <v>91</v>
      </c>
      <c r="Q1791" s="15" t="s">
        <v>379</v>
      </c>
      <c r="R1791" s="15">
        <v>1</v>
      </c>
      <c r="S1791" s="83">
        <v>15.6</v>
      </c>
      <c r="T1791" s="106" t="s">
        <v>463</v>
      </c>
    </row>
    <row r="1792" spans="13:20" x14ac:dyDescent="0.25">
      <c r="M1792" s="15">
        <v>40</v>
      </c>
      <c r="N1792" s="82">
        <v>45395</v>
      </c>
      <c r="O1792" s="15" t="s">
        <v>88</v>
      </c>
      <c r="P1792" s="15" t="s">
        <v>91</v>
      </c>
      <c r="Q1792" s="15" t="s">
        <v>379</v>
      </c>
      <c r="R1792" s="15">
        <v>1</v>
      </c>
      <c r="S1792" s="83">
        <v>16</v>
      </c>
      <c r="T1792" s="106" t="s">
        <v>464</v>
      </c>
    </row>
    <row r="1793" spans="13:20" x14ac:dyDescent="0.25">
      <c r="M1793" s="15">
        <v>41</v>
      </c>
      <c r="N1793" s="82">
        <v>45395</v>
      </c>
      <c r="O1793" s="15" t="s">
        <v>85</v>
      </c>
      <c r="P1793" s="15" t="s">
        <v>87</v>
      </c>
      <c r="Q1793" s="15" t="s">
        <v>379</v>
      </c>
      <c r="R1793" s="15">
        <v>1</v>
      </c>
      <c r="S1793" s="83">
        <v>16.100000000000001</v>
      </c>
      <c r="T1793" s="106" t="s">
        <v>465</v>
      </c>
    </row>
    <row r="1794" spans="13:20" x14ac:dyDescent="0.25">
      <c r="M1794" s="15">
        <v>42</v>
      </c>
      <c r="N1794" s="82">
        <v>45395</v>
      </c>
      <c r="O1794" s="15" t="s">
        <v>85</v>
      </c>
      <c r="P1794" s="15" t="s">
        <v>86</v>
      </c>
      <c r="Q1794" s="15" t="s">
        <v>379</v>
      </c>
      <c r="R1794" s="15">
        <v>1</v>
      </c>
      <c r="S1794" s="83">
        <v>14.6</v>
      </c>
      <c r="T1794" s="106" t="s">
        <v>466</v>
      </c>
    </row>
    <row r="1795" spans="13:20" x14ac:dyDescent="0.25">
      <c r="M1795" s="15">
        <v>43</v>
      </c>
      <c r="N1795" s="82">
        <v>45395</v>
      </c>
      <c r="O1795" s="15" t="s">
        <v>85</v>
      </c>
      <c r="P1795" s="15" t="s">
        <v>86</v>
      </c>
      <c r="Q1795" s="15" t="s">
        <v>379</v>
      </c>
      <c r="R1795" s="15">
        <v>1</v>
      </c>
      <c r="S1795" s="83">
        <v>14.6</v>
      </c>
      <c r="T1795" s="106" t="s">
        <v>467</v>
      </c>
    </row>
    <row r="1796" spans="13:20" x14ac:dyDescent="0.25">
      <c r="M1796" s="15">
        <v>44</v>
      </c>
      <c r="N1796" s="82">
        <v>45395</v>
      </c>
      <c r="O1796" s="15" t="s">
        <v>85</v>
      </c>
      <c r="P1796" s="15" t="s">
        <v>86</v>
      </c>
      <c r="Q1796" s="15" t="s">
        <v>379</v>
      </c>
      <c r="R1796" s="15">
        <v>1</v>
      </c>
      <c r="S1796" s="83">
        <v>16.3</v>
      </c>
      <c r="T1796" s="106" t="s">
        <v>468</v>
      </c>
    </row>
    <row r="1797" spans="13:20" x14ac:dyDescent="0.25">
      <c r="M1797" s="15">
        <v>45</v>
      </c>
      <c r="N1797" s="82">
        <v>45395</v>
      </c>
      <c r="O1797" s="15" t="s">
        <v>85</v>
      </c>
      <c r="P1797" s="15" t="s">
        <v>86</v>
      </c>
      <c r="Q1797" s="15" t="s">
        <v>379</v>
      </c>
      <c r="R1797" s="15">
        <v>1</v>
      </c>
      <c r="S1797" s="83">
        <v>16</v>
      </c>
      <c r="T1797" s="106" t="s">
        <v>469</v>
      </c>
    </row>
    <row r="1798" spans="13:20" x14ac:dyDescent="0.25">
      <c r="M1798" s="15">
        <v>46</v>
      </c>
      <c r="N1798" s="82">
        <v>45395</v>
      </c>
      <c r="O1798" s="15" t="s">
        <v>85</v>
      </c>
      <c r="P1798" s="15" t="s">
        <v>87</v>
      </c>
      <c r="Q1798" s="15" t="s">
        <v>379</v>
      </c>
      <c r="R1798" s="15">
        <v>1</v>
      </c>
      <c r="S1798" s="83">
        <v>15.9</v>
      </c>
      <c r="T1798" s="106" t="s">
        <v>470</v>
      </c>
    </row>
    <row r="1799" spans="13:20" x14ac:dyDescent="0.25">
      <c r="M1799" s="15">
        <v>47</v>
      </c>
      <c r="N1799" s="82">
        <v>45396</v>
      </c>
      <c r="O1799" s="15" t="s">
        <v>85</v>
      </c>
      <c r="P1799" s="15" t="s">
        <v>87</v>
      </c>
      <c r="Q1799" s="15" t="s">
        <v>379</v>
      </c>
      <c r="R1799" s="15">
        <v>1</v>
      </c>
      <c r="S1799" s="83">
        <v>16.5</v>
      </c>
      <c r="T1799" s="106" t="s">
        <v>471</v>
      </c>
    </row>
    <row r="1800" spans="13:20" x14ac:dyDescent="0.25">
      <c r="M1800" s="15">
        <v>48</v>
      </c>
      <c r="N1800" s="82">
        <v>45396</v>
      </c>
      <c r="O1800" s="15" t="s">
        <v>85</v>
      </c>
      <c r="P1800" s="15" t="s">
        <v>86</v>
      </c>
      <c r="Q1800" s="15" t="s">
        <v>379</v>
      </c>
      <c r="R1800" s="15">
        <v>1</v>
      </c>
      <c r="S1800" s="83">
        <v>10.199999999999999</v>
      </c>
      <c r="T1800" s="106" t="s">
        <v>472</v>
      </c>
    </row>
    <row r="1801" spans="13:20" x14ac:dyDescent="0.25">
      <c r="M1801" s="15">
        <v>49</v>
      </c>
      <c r="N1801" s="82">
        <v>45396</v>
      </c>
      <c r="O1801" s="15" t="s">
        <v>85</v>
      </c>
      <c r="P1801" s="15" t="s">
        <v>86</v>
      </c>
      <c r="Q1801" s="15" t="s">
        <v>379</v>
      </c>
      <c r="R1801" s="15">
        <v>1</v>
      </c>
      <c r="S1801" s="83">
        <v>13.7</v>
      </c>
      <c r="T1801" s="106" t="s">
        <v>473</v>
      </c>
    </row>
    <row r="1802" spans="13:20" x14ac:dyDescent="0.25">
      <c r="M1802" s="15">
        <v>50</v>
      </c>
      <c r="N1802" s="82">
        <v>45396</v>
      </c>
      <c r="O1802" s="15" t="s">
        <v>85</v>
      </c>
      <c r="P1802" s="15" t="s">
        <v>86</v>
      </c>
      <c r="Q1802" s="15" t="s">
        <v>379</v>
      </c>
      <c r="R1802" s="15">
        <v>1</v>
      </c>
      <c r="S1802" s="83">
        <v>15.9</v>
      </c>
      <c r="T1802" s="106" t="s">
        <v>474</v>
      </c>
    </row>
    <row r="1803" spans="13:20" x14ac:dyDescent="0.25">
      <c r="M1803" s="15">
        <v>51</v>
      </c>
      <c r="N1803" s="82">
        <v>45396</v>
      </c>
      <c r="O1803" s="15" t="s">
        <v>85</v>
      </c>
      <c r="P1803" s="15" t="s">
        <v>86</v>
      </c>
      <c r="Q1803" s="15" t="s">
        <v>379</v>
      </c>
      <c r="R1803" s="15">
        <v>1</v>
      </c>
      <c r="S1803" s="83">
        <v>16.899999999999999</v>
      </c>
      <c r="T1803" s="106" t="s">
        <v>475</v>
      </c>
    </row>
    <row r="1804" spans="13:20" x14ac:dyDescent="0.25">
      <c r="M1804" s="15">
        <v>52</v>
      </c>
      <c r="N1804" s="82">
        <v>45396</v>
      </c>
      <c r="O1804" s="15" t="s">
        <v>85</v>
      </c>
      <c r="P1804" s="15" t="s">
        <v>90</v>
      </c>
      <c r="Q1804" s="15" t="s">
        <v>379</v>
      </c>
      <c r="R1804" s="15">
        <v>1</v>
      </c>
      <c r="S1804" s="83">
        <v>17.100000000000001</v>
      </c>
      <c r="T1804" s="106" t="s">
        <v>476</v>
      </c>
    </row>
    <row r="1805" spans="13:20" x14ac:dyDescent="0.25">
      <c r="M1805" s="15">
        <v>53</v>
      </c>
      <c r="N1805" s="82">
        <v>45396</v>
      </c>
      <c r="O1805" s="15" t="s">
        <v>85</v>
      </c>
      <c r="P1805" s="15" t="s">
        <v>107</v>
      </c>
      <c r="Q1805" s="15" t="s">
        <v>379</v>
      </c>
      <c r="R1805" s="15">
        <v>1</v>
      </c>
      <c r="S1805" s="83">
        <v>9.6999999999999993</v>
      </c>
      <c r="T1805" s="106" t="s">
        <v>477</v>
      </c>
    </row>
    <row r="1807" spans="13:20" x14ac:dyDescent="0.25">
      <c r="M1807" s="15">
        <v>1</v>
      </c>
      <c r="N1807" s="16">
        <v>45398</v>
      </c>
      <c r="O1807" s="15" t="s">
        <v>88</v>
      </c>
      <c r="P1807" s="15" t="s">
        <v>93</v>
      </c>
      <c r="Q1807" s="15" t="s">
        <v>379</v>
      </c>
      <c r="R1807" s="15">
        <v>1</v>
      </c>
      <c r="S1807" s="83">
        <v>20</v>
      </c>
      <c r="T1807" s="15">
        <v>2481</v>
      </c>
    </row>
    <row r="1808" spans="13:20" x14ac:dyDescent="0.25">
      <c r="M1808" s="15">
        <v>2</v>
      </c>
      <c r="N1808" s="16">
        <v>45401</v>
      </c>
      <c r="O1808" s="15" t="s">
        <v>88</v>
      </c>
      <c r="P1808" s="15" t="s">
        <v>94</v>
      </c>
      <c r="Q1808" s="15" t="s">
        <v>379</v>
      </c>
      <c r="R1808" s="15">
        <v>1</v>
      </c>
      <c r="S1808" s="83">
        <v>19.899999999999999</v>
      </c>
      <c r="T1808" s="15">
        <v>2681</v>
      </c>
    </row>
    <row r="1809" spans="13:21" x14ac:dyDescent="0.25">
      <c r="M1809" s="15">
        <v>3</v>
      </c>
      <c r="N1809" s="16">
        <v>45401</v>
      </c>
      <c r="O1809" s="15" t="s">
        <v>88</v>
      </c>
      <c r="P1809" s="15" t="s">
        <v>89</v>
      </c>
      <c r="Q1809" s="15" t="s">
        <v>379</v>
      </c>
      <c r="R1809" s="15">
        <v>1</v>
      </c>
      <c r="S1809" s="83">
        <v>20</v>
      </c>
      <c r="T1809" s="15">
        <v>2323</v>
      </c>
    </row>
    <row r="1810" spans="13:21" x14ac:dyDescent="0.25">
      <c r="M1810" s="15">
        <v>4</v>
      </c>
      <c r="N1810" s="16">
        <v>45402</v>
      </c>
      <c r="O1810" s="15" t="s">
        <v>88</v>
      </c>
      <c r="P1810" s="15" t="s">
        <v>106</v>
      </c>
      <c r="Q1810" s="15" t="s">
        <v>379</v>
      </c>
      <c r="R1810" s="15">
        <v>1</v>
      </c>
      <c r="S1810" s="83">
        <v>20.2</v>
      </c>
      <c r="T1810" s="15">
        <v>2225</v>
      </c>
    </row>
    <row r="1811" spans="13:21" x14ac:dyDescent="0.25">
      <c r="M1811" s="15">
        <v>5</v>
      </c>
      <c r="N1811" s="16">
        <v>45404</v>
      </c>
      <c r="O1811" s="15" t="s">
        <v>85</v>
      </c>
      <c r="P1811" s="15" t="s">
        <v>87</v>
      </c>
      <c r="Q1811" s="15" t="s">
        <v>379</v>
      </c>
      <c r="R1811" s="15">
        <v>1</v>
      </c>
      <c r="S1811" s="83">
        <v>18.7</v>
      </c>
      <c r="T1811" s="15">
        <v>2997</v>
      </c>
    </row>
    <row r="1812" spans="13:21" x14ac:dyDescent="0.25">
      <c r="M1812" s="15">
        <v>6</v>
      </c>
      <c r="N1812" s="16">
        <v>45404</v>
      </c>
      <c r="O1812" s="15" t="s">
        <v>88</v>
      </c>
      <c r="P1812" s="15" t="s">
        <v>101</v>
      </c>
      <c r="Q1812" s="15" t="s">
        <v>379</v>
      </c>
      <c r="R1812" s="15">
        <v>1</v>
      </c>
      <c r="S1812" s="83">
        <v>14.6</v>
      </c>
      <c r="T1812" s="15">
        <v>2831</v>
      </c>
    </row>
    <row r="1813" spans="13:21" x14ac:dyDescent="0.25">
      <c r="M1813" s="15">
        <v>7</v>
      </c>
      <c r="N1813" s="16">
        <v>45404</v>
      </c>
      <c r="O1813" s="15" t="s">
        <v>88</v>
      </c>
      <c r="P1813" s="15" t="s">
        <v>101</v>
      </c>
      <c r="Q1813" s="15" t="s">
        <v>379</v>
      </c>
      <c r="R1813" s="15">
        <v>1</v>
      </c>
      <c r="S1813" s="83">
        <v>15.9</v>
      </c>
      <c r="T1813" s="15">
        <v>3098</v>
      </c>
    </row>
    <row r="1814" spans="13:21" x14ac:dyDescent="0.25">
      <c r="M1814" s="15">
        <v>8</v>
      </c>
      <c r="N1814" s="16">
        <v>45404</v>
      </c>
      <c r="O1814" s="15" t="s">
        <v>88</v>
      </c>
      <c r="P1814" s="15" t="s">
        <v>100</v>
      </c>
      <c r="Q1814" s="15" t="s">
        <v>379</v>
      </c>
      <c r="R1814" s="15">
        <v>1</v>
      </c>
      <c r="S1814" s="83">
        <v>19.8</v>
      </c>
      <c r="T1814" s="15">
        <v>3081</v>
      </c>
    </row>
    <row r="1815" spans="13:21" x14ac:dyDescent="0.25">
      <c r="M1815" s="15">
        <v>9</v>
      </c>
      <c r="N1815" s="16">
        <v>45404</v>
      </c>
      <c r="O1815" s="15" t="s">
        <v>88</v>
      </c>
      <c r="P1815" s="15" t="s">
        <v>100</v>
      </c>
      <c r="Q1815" s="15" t="s">
        <v>379</v>
      </c>
      <c r="R1815" s="15">
        <v>1</v>
      </c>
      <c r="S1815" s="83">
        <v>14.9</v>
      </c>
      <c r="T1815" s="15">
        <v>3103</v>
      </c>
    </row>
    <row r="1816" spans="13:21" x14ac:dyDescent="0.25">
      <c r="M1816" s="15">
        <v>10</v>
      </c>
      <c r="N1816" s="16">
        <v>45404</v>
      </c>
      <c r="O1816" s="15" t="s">
        <v>88</v>
      </c>
      <c r="P1816" s="15" t="s">
        <v>91</v>
      </c>
      <c r="Q1816" s="15" t="s">
        <v>379</v>
      </c>
      <c r="R1816" s="15">
        <v>1</v>
      </c>
      <c r="S1816" s="83">
        <v>16.100000000000001</v>
      </c>
      <c r="T1816" s="15">
        <v>2838</v>
      </c>
    </row>
    <row r="1817" spans="13:21" x14ac:dyDescent="0.25">
      <c r="M1817" s="15">
        <v>11</v>
      </c>
      <c r="N1817" s="16">
        <v>45404</v>
      </c>
      <c r="O1817" s="15" t="s">
        <v>88</v>
      </c>
      <c r="P1817" s="15" t="s">
        <v>99</v>
      </c>
      <c r="Q1817" s="15" t="s">
        <v>379</v>
      </c>
      <c r="R1817" s="15">
        <v>1</v>
      </c>
      <c r="S1817" s="83">
        <v>20</v>
      </c>
      <c r="T1817" s="17">
        <v>3835</v>
      </c>
      <c r="U1817" s="141" t="s">
        <v>483</v>
      </c>
    </row>
    <row r="1818" spans="13:21" x14ac:dyDescent="0.25">
      <c r="M1818" s="15">
        <v>12</v>
      </c>
      <c r="N1818" s="16">
        <v>45405</v>
      </c>
      <c r="O1818" s="15" t="s">
        <v>88</v>
      </c>
      <c r="P1818" s="15" t="s">
        <v>94</v>
      </c>
      <c r="Q1818" s="15" t="s">
        <v>379</v>
      </c>
      <c r="R1818" s="15">
        <v>1</v>
      </c>
      <c r="S1818" s="83">
        <v>20</v>
      </c>
      <c r="T1818" s="15">
        <v>2662</v>
      </c>
    </row>
    <row r="1819" spans="13:21" x14ac:dyDescent="0.25">
      <c r="M1819" s="15">
        <v>13</v>
      </c>
      <c r="N1819" s="16">
        <v>45407</v>
      </c>
      <c r="O1819" s="15" t="s">
        <v>85</v>
      </c>
      <c r="P1819" s="15" t="s">
        <v>90</v>
      </c>
      <c r="Q1819" s="15" t="s">
        <v>379</v>
      </c>
      <c r="R1819" s="15">
        <v>1</v>
      </c>
      <c r="S1819" s="83">
        <v>15.1</v>
      </c>
      <c r="T1819" s="15">
        <v>2705</v>
      </c>
    </row>
    <row r="1820" spans="13:21" x14ac:dyDescent="0.25">
      <c r="M1820" s="15">
        <v>14</v>
      </c>
      <c r="N1820" s="16">
        <v>45407</v>
      </c>
      <c r="O1820" s="15" t="s">
        <v>88</v>
      </c>
      <c r="P1820" s="15" t="s">
        <v>91</v>
      </c>
      <c r="Q1820" s="15" t="s">
        <v>379</v>
      </c>
      <c r="R1820" s="15">
        <v>1</v>
      </c>
      <c r="S1820" s="83">
        <v>10</v>
      </c>
      <c r="T1820" s="15">
        <v>1952</v>
      </c>
    </row>
    <row r="1821" spans="13:21" x14ac:dyDescent="0.25">
      <c r="M1821" s="15">
        <v>15</v>
      </c>
      <c r="N1821" s="16">
        <v>45407</v>
      </c>
      <c r="O1821" s="15" t="s">
        <v>88</v>
      </c>
      <c r="P1821" s="15" t="s">
        <v>91</v>
      </c>
      <c r="Q1821" s="15" t="s">
        <v>379</v>
      </c>
      <c r="R1821" s="15">
        <v>1</v>
      </c>
      <c r="S1821" s="83">
        <v>14.9</v>
      </c>
      <c r="T1821" s="15">
        <v>2370</v>
      </c>
    </row>
    <row r="1822" spans="13:21" x14ac:dyDescent="0.25">
      <c r="M1822" s="15">
        <v>16</v>
      </c>
      <c r="N1822" s="16">
        <v>45409</v>
      </c>
      <c r="O1822" s="15" t="s">
        <v>88</v>
      </c>
      <c r="P1822" s="15" t="s">
        <v>99</v>
      </c>
      <c r="Q1822" s="15" t="s">
        <v>379</v>
      </c>
      <c r="R1822" s="15">
        <v>1</v>
      </c>
      <c r="S1822" s="83">
        <v>20</v>
      </c>
      <c r="T1822" s="15">
        <v>2183</v>
      </c>
    </row>
    <row r="1823" spans="13:21" x14ac:dyDescent="0.25">
      <c r="M1823" s="15">
        <v>17</v>
      </c>
      <c r="N1823" s="16">
        <v>45409</v>
      </c>
      <c r="O1823" s="15" t="s">
        <v>88</v>
      </c>
      <c r="P1823" s="15" t="s">
        <v>99</v>
      </c>
      <c r="Q1823" s="15" t="s">
        <v>379</v>
      </c>
      <c r="R1823" s="15">
        <v>1</v>
      </c>
      <c r="S1823" s="83">
        <v>20</v>
      </c>
      <c r="T1823" s="15">
        <v>2299</v>
      </c>
    </row>
    <row r="1825" spans="13:20" x14ac:dyDescent="0.25">
      <c r="M1825" s="15">
        <v>1</v>
      </c>
      <c r="N1825" s="16">
        <v>45416</v>
      </c>
      <c r="O1825" s="15" t="s">
        <v>88</v>
      </c>
      <c r="P1825" s="15" t="s">
        <v>93</v>
      </c>
      <c r="Q1825" s="15" t="s">
        <v>379</v>
      </c>
      <c r="R1825" s="15">
        <v>1</v>
      </c>
      <c r="S1825" s="83">
        <v>14.8</v>
      </c>
      <c r="T1825" s="15">
        <v>3197</v>
      </c>
    </row>
    <row r="1826" spans="13:20" x14ac:dyDescent="0.25">
      <c r="M1826" s="15">
        <v>2</v>
      </c>
      <c r="N1826" s="16">
        <v>45416</v>
      </c>
      <c r="O1826" s="15" t="s">
        <v>88</v>
      </c>
      <c r="P1826" s="15" t="s">
        <v>93</v>
      </c>
      <c r="Q1826" s="15" t="s">
        <v>379</v>
      </c>
      <c r="R1826" s="15">
        <v>1</v>
      </c>
      <c r="S1826" s="83">
        <v>13.3</v>
      </c>
      <c r="T1826" s="15">
        <v>4053</v>
      </c>
    </row>
    <row r="1827" spans="13:20" x14ac:dyDescent="0.25">
      <c r="M1827" s="15">
        <v>3</v>
      </c>
      <c r="N1827" s="16">
        <v>45416</v>
      </c>
      <c r="O1827" s="15" t="s">
        <v>85</v>
      </c>
      <c r="P1827" s="15" t="s">
        <v>92</v>
      </c>
      <c r="Q1827" s="15" t="s">
        <v>379</v>
      </c>
      <c r="R1827" s="15">
        <v>1</v>
      </c>
      <c r="S1827" s="83">
        <v>15.1</v>
      </c>
      <c r="T1827" s="15">
        <v>3412</v>
      </c>
    </row>
    <row r="1828" spans="13:20" x14ac:dyDescent="0.25">
      <c r="M1828" s="15">
        <v>4</v>
      </c>
      <c r="N1828" s="16">
        <v>45416</v>
      </c>
      <c r="O1828" s="15" t="s">
        <v>88</v>
      </c>
      <c r="P1828" s="15" t="s">
        <v>89</v>
      </c>
      <c r="Q1828" s="15" t="s">
        <v>379</v>
      </c>
      <c r="R1828" s="15">
        <v>1</v>
      </c>
      <c r="S1828" s="83">
        <v>16.100000000000001</v>
      </c>
      <c r="T1828" s="15">
        <v>3601</v>
      </c>
    </row>
    <row r="1829" spans="13:20" x14ac:dyDescent="0.25">
      <c r="M1829" s="15">
        <v>5</v>
      </c>
      <c r="N1829" s="16">
        <v>45416</v>
      </c>
      <c r="O1829" s="15" t="s">
        <v>88</v>
      </c>
      <c r="P1829" s="15" t="s">
        <v>94</v>
      </c>
      <c r="Q1829" s="15" t="s">
        <v>379</v>
      </c>
      <c r="R1829" s="15">
        <v>1</v>
      </c>
      <c r="S1829" s="83">
        <v>15.4</v>
      </c>
      <c r="T1829" s="15">
        <v>3584</v>
      </c>
    </row>
    <row r="1830" spans="13:20" x14ac:dyDescent="0.25">
      <c r="M1830" s="15">
        <v>6</v>
      </c>
      <c r="N1830" s="16">
        <v>45416</v>
      </c>
      <c r="O1830" s="15" t="s">
        <v>85</v>
      </c>
      <c r="P1830" s="15" t="s">
        <v>90</v>
      </c>
      <c r="Q1830" s="15" t="s">
        <v>379</v>
      </c>
      <c r="R1830" s="15">
        <v>1</v>
      </c>
      <c r="S1830" s="83">
        <v>13.3</v>
      </c>
      <c r="T1830" s="15">
        <v>3507</v>
      </c>
    </row>
    <row r="1831" spans="13:20" x14ac:dyDescent="0.25">
      <c r="M1831" s="15">
        <v>7</v>
      </c>
      <c r="N1831" s="16">
        <v>45416</v>
      </c>
      <c r="O1831" s="15" t="s">
        <v>88</v>
      </c>
      <c r="P1831" s="15" t="s">
        <v>93</v>
      </c>
      <c r="Q1831" s="15" t="s">
        <v>379</v>
      </c>
      <c r="R1831" s="15">
        <v>1</v>
      </c>
      <c r="S1831" s="83">
        <v>12</v>
      </c>
      <c r="T1831" s="15">
        <v>3580</v>
      </c>
    </row>
    <row r="1832" spans="13:20" x14ac:dyDescent="0.25">
      <c r="M1832" s="15">
        <v>8</v>
      </c>
      <c r="N1832" s="16">
        <v>45417</v>
      </c>
      <c r="O1832" s="15" t="s">
        <v>85</v>
      </c>
      <c r="P1832" s="15" t="s">
        <v>92</v>
      </c>
      <c r="Q1832" s="15" t="s">
        <v>379</v>
      </c>
      <c r="R1832" s="15">
        <v>1</v>
      </c>
      <c r="S1832" s="83">
        <v>16.3</v>
      </c>
      <c r="T1832" s="15">
        <v>3948</v>
      </c>
    </row>
    <row r="1833" spans="13:20" x14ac:dyDescent="0.25">
      <c r="M1833" s="15">
        <v>9</v>
      </c>
      <c r="N1833" s="16">
        <v>45417</v>
      </c>
      <c r="O1833" s="15" t="s">
        <v>85</v>
      </c>
      <c r="P1833" s="15" t="s">
        <v>90</v>
      </c>
      <c r="Q1833" s="15" t="s">
        <v>379</v>
      </c>
      <c r="R1833" s="15">
        <v>1</v>
      </c>
      <c r="S1833" s="83">
        <v>15.6</v>
      </c>
      <c r="T1833" s="15">
        <v>4682</v>
      </c>
    </row>
    <row r="1834" spans="13:20" x14ac:dyDescent="0.25">
      <c r="M1834" s="15">
        <v>10</v>
      </c>
      <c r="N1834" s="16">
        <v>45417</v>
      </c>
      <c r="O1834" s="15" t="s">
        <v>88</v>
      </c>
      <c r="P1834" s="15" t="s">
        <v>90</v>
      </c>
      <c r="Q1834" s="15" t="s">
        <v>379</v>
      </c>
      <c r="R1834" s="15">
        <v>1</v>
      </c>
      <c r="S1834" s="83">
        <v>14.7</v>
      </c>
      <c r="T1834" s="15">
        <v>4674</v>
      </c>
    </row>
    <row r="1835" spans="13:20" x14ac:dyDescent="0.25">
      <c r="M1835" s="15">
        <v>11</v>
      </c>
      <c r="N1835" s="16">
        <v>45417</v>
      </c>
      <c r="O1835" s="15" t="s">
        <v>88</v>
      </c>
      <c r="P1835" s="15" t="s">
        <v>89</v>
      </c>
      <c r="Q1835" s="15" t="s">
        <v>379</v>
      </c>
      <c r="R1835" s="15">
        <v>1</v>
      </c>
      <c r="S1835" s="83">
        <v>17.899999999999999</v>
      </c>
      <c r="T1835" s="15">
        <v>3498</v>
      </c>
    </row>
    <row r="1836" spans="13:20" x14ac:dyDescent="0.25">
      <c r="M1836" s="15">
        <v>12</v>
      </c>
      <c r="N1836" s="16">
        <v>45417</v>
      </c>
      <c r="O1836" s="15" t="s">
        <v>88</v>
      </c>
      <c r="P1836" s="15" t="s">
        <v>89</v>
      </c>
      <c r="Q1836" s="15" t="s">
        <v>379</v>
      </c>
      <c r="R1836" s="15">
        <v>1</v>
      </c>
      <c r="S1836" s="15">
        <v>15.6</v>
      </c>
      <c r="T1836" s="15">
        <v>2972</v>
      </c>
    </row>
    <row r="1838" spans="13:20" x14ac:dyDescent="0.25">
      <c r="M1838" s="15">
        <v>1</v>
      </c>
      <c r="N1838" s="16">
        <v>45441</v>
      </c>
      <c r="O1838" s="15" t="s">
        <v>88</v>
      </c>
      <c r="P1838" s="15" t="s">
        <v>94</v>
      </c>
      <c r="Q1838" s="15" t="s">
        <v>379</v>
      </c>
      <c r="R1838" s="15">
        <v>1</v>
      </c>
      <c r="S1838" s="83">
        <v>14</v>
      </c>
      <c r="T1838" s="15">
        <v>4382</v>
      </c>
    </row>
    <row r="1839" spans="13:20" x14ac:dyDescent="0.25">
      <c r="M1839" s="15">
        <v>2</v>
      </c>
      <c r="N1839" s="16">
        <v>45441</v>
      </c>
      <c r="O1839" s="15" t="s">
        <v>88</v>
      </c>
      <c r="P1839" s="15" t="s">
        <v>94</v>
      </c>
      <c r="Q1839" s="15" t="s">
        <v>379</v>
      </c>
      <c r="R1839" s="15">
        <v>1</v>
      </c>
      <c r="S1839" s="83">
        <v>16</v>
      </c>
      <c r="T1839" s="15">
        <v>4557</v>
      </c>
    </row>
    <row r="1840" spans="13:20" x14ac:dyDescent="0.25">
      <c r="M1840" s="15">
        <v>3</v>
      </c>
      <c r="N1840" s="16">
        <v>45441</v>
      </c>
      <c r="O1840" s="15" t="s">
        <v>88</v>
      </c>
      <c r="P1840" s="15" t="s">
        <v>99</v>
      </c>
      <c r="Q1840" s="15" t="s">
        <v>379</v>
      </c>
      <c r="R1840" s="15">
        <v>1</v>
      </c>
      <c r="S1840" s="83">
        <v>10.199999999999999</v>
      </c>
      <c r="T1840" s="15">
        <v>4371</v>
      </c>
    </row>
    <row r="1841" spans="13:20" x14ac:dyDescent="0.25">
      <c r="M1841" s="15">
        <v>4</v>
      </c>
      <c r="N1841" s="16">
        <v>45443</v>
      </c>
      <c r="O1841" s="15" t="s">
        <v>88</v>
      </c>
      <c r="P1841" s="15" t="s">
        <v>104</v>
      </c>
      <c r="Q1841" s="15" t="s">
        <v>379</v>
      </c>
      <c r="R1841" s="15">
        <v>1</v>
      </c>
      <c r="S1841" s="83">
        <v>20</v>
      </c>
      <c r="T1841" s="15">
        <v>3058</v>
      </c>
    </row>
    <row r="1842" spans="13:20" x14ac:dyDescent="0.25">
      <c r="M1842" s="15">
        <v>5</v>
      </c>
      <c r="N1842" s="16">
        <v>45443</v>
      </c>
      <c r="O1842" s="15" t="s">
        <v>88</v>
      </c>
      <c r="P1842" s="15" t="s">
        <v>484</v>
      </c>
      <c r="Q1842" s="15" t="s">
        <v>379</v>
      </c>
      <c r="R1842" s="15">
        <v>1</v>
      </c>
      <c r="S1842" s="83">
        <v>20</v>
      </c>
      <c r="T1842" s="15">
        <v>3680</v>
      </c>
    </row>
  </sheetData>
  <mergeCells count="1">
    <mergeCell ref="W79:Y79"/>
  </mergeCells>
  <conditionalFormatting sqref="H293:H299 H597:H908 H933:H1048576">
    <cfRule type="duplicateValues" dxfId="136" priority="28"/>
  </conditionalFormatting>
  <conditionalFormatting sqref="H2:H105 H107:H292">
    <cfRule type="duplicateValues" dxfId="135" priority="29"/>
  </conditionalFormatting>
  <conditionalFormatting sqref="H1">
    <cfRule type="duplicateValues" dxfId="134" priority="27"/>
  </conditionalFormatting>
  <conditionalFormatting sqref="H106">
    <cfRule type="duplicateValues" dxfId="133" priority="26"/>
  </conditionalFormatting>
  <conditionalFormatting sqref="T1752 T742:T906 T1691 I909:I932 P744:S744 T1712 T1806 T1824 T1837 T1843:T1048576">
    <cfRule type="duplicateValues" dxfId="132" priority="25"/>
  </conditionalFormatting>
  <conditionalFormatting sqref="T2:T741 S739">
    <cfRule type="duplicateValues" dxfId="131" priority="24"/>
  </conditionalFormatting>
  <conditionalFormatting sqref="T1">
    <cfRule type="duplicateValues" dxfId="130" priority="23"/>
  </conditionalFormatting>
  <conditionalFormatting sqref="H592:H596">
    <cfRule type="duplicateValues" dxfId="129" priority="21"/>
  </conditionalFormatting>
  <conditionalFormatting sqref="H301:H404 H406:H591">
    <cfRule type="duplicateValues" dxfId="128" priority="22"/>
  </conditionalFormatting>
  <conditionalFormatting sqref="H300">
    <cfRule type="duplicateValues" dxfId="127" priority="20"/>
  </conditionalFormatting>
  <conditionalFormatting sqref="H405">
    <cfRule type="duplicateValues" dxfId="126" priority="19"/>
  </conditionalFormatting>
  <conditionalFormatting sqref="T907">
    <cfRule type="duplicateValues" dxfId="125" priority="18"/>
  </conditionalFormatting>
  <conditionalFormatting sqref="T907">
    <cfRule type="duplicateValues" dxfId="124" priority="17"/>
  </conditionalFormatting>
  <conditionalFormatting sqref="T908:T1526 T1528:T1532 T1534:T1690 Q1549:S1549">
    <cfRule type="duplicateValues" dxfId="123" priority="13"/>
  </conditionalFormatting>
  <conditionalFormatting sqref="T908:T1034">
    <cfRule type="duplicateValues" dxfId="122" priority="12"/>
  </conditionalFormatting>
  <conditionalFormatting sqref="T1527">
    <cfRule type="duplicateValues" dxfId="121" priority="11"/>
  </conditionalFormatting>
  <conditionalFormatting sqref="T1550:T1651">
    <cfRule type="duplicateValues" dxfId="120" priority="10"/>
  </conditionalFormatting>
  <conditionalFormatting sqref="T1653:T1690">
    <cfRule type="duplicateValues" dxfId="119" priority="9"/>
  </conditionalFormatting>
  <conditionalFormatting sqref="T1692:T1711">
    <cfRule type="duplicateValues" dxfId="118" priority="8"/>
  </conditionalFormatting>
  <conditionalFormatting sqref="T1746:T1751">
    <cfRule type="duplicateValues" dxfId="117" priority="7"/>
  </conditionalFormatting>
  <conditionalFormatting sqref="T1713:T1745">
    <cfRule type="duplicateValues" dxfId="116" priority="167"/>
  </conditionalFormatting>
  <conditionalFormatting sqref="T1753:T1805">
    <cfRule type="duplicateValues" dxfId="115" priority="5"/>
  </conditionalFormatting>
  <conditionalFormatting sqref="T1807:T1823">
    <cfRule type="duplicateValues" dxfId="114" priority="4"/>
  </conditionalFormatting>
  <conditionalFormatting sqref="T1836">
    <cfRule type="duplicateValues" dxfId="113" priority="3"/>
  </conditionalFormatting>
  <conditionalFormatting sqref="T1825:T1835">
    <cfRule type="duplicateValues" dxfId="112" priority="2"/>
  </conditionalFormatting>
  <conditionalFormatting sqref="T1838:T1842">
    <cfRule type="duplicateValues" dxfId="111" priority="1"/>
  </conditionalFormatting>
  <pageMargins left="0.25" right="0.25" top="0.75" bottom="0.75" header="0.3" footer="0.3"/>
  <pageSetup paperSize="9" scale="1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6BA6F-D1D1-4D81-A773-DAF542E0BF0E}">
  <sheetPr>
    <tabColor rgb="FF00B050"/>
    <pageSetUpPr fitToPage="1"/>
  </sheetPr>
  <dimension ref="A1:S1892"/>
  <sheetViews>
    <sheetView tabSelected="1" topLeftCell="I1" zoomScale="85" zoomScaleNormal="85" workbookViewId="0">
      <pane ySplit="1" topLeftCell="A1854" activePane="bottomLeft" state="frozen"/>
      <selection activeCell="A2" sqref="A2:E15"/>
      <selection pane="bottomLeft" activeCell="N1871" sqref="N2:N1871"/>
    </sheetView>
  </sheetViews>
  <sheetFormatPr defaultColWidth="8.85546875" defaultRowHeight="15" x14ac:dyDescent="0.25"/>
  <cols>
    <col min="1" max="1" width="8.85546875" style="1"/>
    <col min="2" max="2" width="15.140625" style="1" customWidth="1"/>
    <col min="3" max="3" width="13.28515625" style="1" customWidth="1"/>
    <col min="4" max="4" width="15.7109375" style="1" customWidth="1"/>
    <col min="5" max="5" width="21.7109375" style="1" customWidth="1"/>
    <col min="6" max="6" width="31.28515625" style="42" customWidth="1"/>
    <col min="7" max="7" width="3.7109375" style="1" customWidth="1"/>
    <col min="8" max="8" width="10.7109375" style="1" customWidth="1"/>
    <col min="9" max="9" width="15.42578125" style="1" customWidth="1"/>
    <col min="10" max="10" width="15.140625" style="1" customWidth="1"/>
    <col min="11" max="11" width="13.85546875" style="1" customWidth="1"/>
    <col min="12" max="12" width="19" style="1" customWidth="1"/>
    <col min="13" max="13" width="6.28515625" style="1" customWidth="1"/>
    <col min="14" max="14" width="11.7109375" style="1" customWidth="1"/>
    <col min="15" max="15" width="14.85546875" style="1" customWidth="1"/>
    <col min="16" max="16" width="19.140625" style="1" customWidth="1"/>
    <col min="17" max="17" width="12.28515625" style="1" customWidth="1"/>
    <col min="18" max="18" width="33.85546875" style="1" customWidth="1"/>
    <col min="19" max="19" width="104.42578125" style="1" customWidth="1"/>
    <col min="20" max="16384" width="8.85546875" style="1"/>
  </cols>
  <sheetData>
    <row r="1" spans="1:15" x14ac:dyDescent="0.25">
      <c r="A1" s="2" t="s">
        <v>29</v>
      </c>
      <c r="B1" s="2" t="s">
        <v>10</v>
      </c>
      <c r="C1" s="2" t="s">
        <v>11</v>
      </c>
      <c r="D1" s="2" t="s">
        <v>48</v>
      </c>
      <c r="E1" s="70" t="s">
        <v>49</v>
      </c>
      <c r="F1" s="78" t="s">
        <v>75</v>
      </c>
      <c r="H1" s="18" t="s">
        <v>120</v>
      </c>
      <c r="I1" s="18" t="s">
        <v>175</v>
      </c>
      <c r="J1" s="18" t="s">
        <v>176</v>
      </c>
      <c r="K1" s="18" t="s">
        <v>177</v>
      </c>
      <c r="L1" s="18" t="s">
        <v>178</v>
      </c>
      <c r="M1" s="18" t="s">
        <v>161</v>
      </c>
      <c r="N1" s="173" t="s">
        <v>179</v>
      </c>
      <c r="O1" s="18" t="s">
        <v>180</v>
      </c>
    </row>
    <row r="2" spans="1:15" x14ac:dyDescent="0.25">
      <c r="H2" s="15">
        <v>1</v>
      </c>
      <c r="I2" s="82">
        <v>45166</v>
      </c>
      <c r="J2" s="15" t="s">
        <v>110</v>
      </c>
      <c r="K2" s="15" t="s">
        <v>17</v>
      </c>
      <c r="L2" s="15" t="s">
        <v>84</v>
      </c>
      <c r="M2" s="15">
        <v>1</v>
      </c>
      <c r="N2" s="83">
        <v>13</v>
      </c>
      <c r="O2" s="15">
        <v>3300</v>
      </c>
    </row>
    <row r="3" spans="1:15" x14ac:dyDescent="0.25">
      <c r="H3" s="15">
        <v>2</v>
      </c>
      <c r="I3" s="82">
        <v>45166</v>
      </c>
      <c r="J3" s="15" t="s">
        <v>111</v>
      </c>
      <c r="K3" s="15" t="s">
        <v>24</v>
      </c>
      <c r="L3" s="15" t="s">
        <v>84</v>
      </c>
      <c r="M3" s="15">
        <v>1</v>
      </c>
      <c r="N3" s="83">
        <v>16.5</v>
      </c>
      <c r="O3" s="15">
        <v>3298</v>
      </c>
    </row>
    <row r="4" spans="1:15" x14ac:dyDescent="0.25">
      <c r="H4" s="15">
        <v>3</v>
      </c>
      <c r="I4" s="82">
        <v>45166</v>
      </c>
      <c r="J4" s="15" t="s">
        <v>112</v>
      </c>
      <c r="K4" s="15" t="s">
        <v>2</v>
      </c>
      <c r="L4" s="15" t="s">
        <v>84</v>
      </c>
      <c r="M4" s="15">
        <v>1</v>
      </c>
      <c r="N4" s="83">
        <v>15</v>
      </c>
      <c r="O4" s="15">
        <v>3295</v>
      </c>
    </row>
    <row r="5" spans="1:15" x14ac:dyDescent="0.25">
      <c r="H5" s="15">
        <v>4</v>
      </c>
      <c r="I5" s="82">
        <v>45166</v>
      </c>
      <c r="J5" s="15" t="s">
        <v>112</v>
      </c>
      <c r="K5" s="15" t="s">
        <v>3</v>
      </c>
      <c r="L5" s="15" t="s">
        <v>84</v>
      </c>
      <c r="M5" s="15">
        <v>1</v>
      </c>
      <c r="N5" s="83">
        <v>16.3</v>
      </c>
      <c r="O5" s="15">
        <v>3296</v>
      </c>
    </row>
    <row r="6" spans="1:15" x14ac:dyDescent="0.25">
      <c r="H6" s="15">
        <v>5</v>
      </c>
      <c r="I6" s="82">
        <v>45166</v>
      </c>
      <c r="J6" s="15" t="s">
        <v>113</v>
      </c>
      <c r="K6" s="15" t="s">
        <v>4</v>
      </c>
      <c r="L6" s="15" t="s">
        <v>84</v>
      </c>
      <c r="M6" s="15">
        <v>1</v>
      </c>
      <c r="N6" s="83">
        <v>16.7</v>
      </c>
      <c r="O6" s="15">
        <v>3297</v>
      </c>
    </row>
    <row r="7" spans="1:15" x14ac:dyDescent="0.25">
      <c r="H7" s="15">
        <v>6</v>
      </c>
      <c r="I7" s="82">
        <v>45166</v>
      </c>
      <c r="J7" s="15" t="s">
        <v>111</v>
      </c>
      <c r="K7" s="15" t="s">
        <v>24</v>
      </c>
      <c r="L7" s="15" t="s">
        <v>84</v>
      </c>
      <c r="M7" s="15">
        <v>1</v>
      </c>
      <c r="N7" s="83">
        <v>15.6</v>
      </c>
      <c r="O7" s="15">
        <v>3442</v>
      </c>
    </row>
    <row r="8" spans="1:15" x14ac:dyDescent="0.25">
      <c r="H8" s="15">
        <v>7</v>
      </c>
      <c r="I8" s="82">
        <v>45166</v>
      </c>
      <c r="J8" s="15" t="s">
        <v>113</v>
      </c>
      <c r="K8" s="15" t="s">
        <v>4</v>
      </c>
      <c r="L8" s="15" t="s">
        <v>84</v>
      </c>
      <c r="M8" s="15">
        <v>1</v>
      </c>
      <c r="N8" s="83">
        <v>15.1</v>
      </c>
      <c r="O8" s="15">
        <v>3440</v>
      </c>
    </row>
    <row r="9" spans="1:15" x14ac:dyDescent="0.25">
      <c r="H9" s="15">
        <v>8</v>
      </c>
      <c r="I9" s="82">
        <v>45166</v>
      </c>
      <c r="J9" s="15" t="s">
        <v>113</v>
      </c>
      <c r="K9" s="15" t="s">
        <v>4</v>
      </c>
      <c r="L9" s="15" t="s">
        <v>84</v>
      </c>
      <c r="M9" s="15">
        <v>1</v>
      </c>
      <c r="N9" s="83">
        <v>13.9</v>
      </c>
      <c r="O9" s="15">
        <v>3441</v>
      </c>
    </row>
    <row r="10" spans="1:15" x14ac:dyDescent="0.25">
      <c r="H10" s="15">
        <v>9</v>
      </c>
      <c r="I10" s="82">
        <v>45166</v>
      </c>
      <c r="J10" s="15" t="s">
        <v>111</v>
      </c>
      <c r="K10" s="15" t="s">
        <v>6</v>
      </c>
      <c r="L10" s="15" t="s">
        <v>84</v>
      </c>
      <c r="M10" s="15">
        <v>1</v>
      </c>
      <c r="N10" s="83">
        <v>18.2</v>
      </c>
      <c r="O10" s="15">
        <v>3293</v>
      </c>
    </row>
    <row r="11" spans="1:15" x14ac:dyDescent="0.25">
      <c r="H11" s="15">
        <v>10</v>
      </c>
      <c r="I11" s="82">
        <v>45167</v>
      </c>
      <c r="J11" s="15" t="s">
        <v>113</v>
      </c>
      <c r="K11" s="15" t="s">
        <v>4</v>
      </c>
      <c r="L11" s="15" t="s">
        <v>84</v>
      </c>
      <c r="M11" s="15">
        <v>1</v>
      </c>
      <c r="N11" s="83">
        <v>15.4</v>
      </c>
      <c r="O11" s="15">
        <v>4756</v>
      </c>
    </row>
    <row r="12" spans="1:15" x14ac:dyDescent="0.25">
      <c r="H12" s="15">
        <v>11</v>
      </c>
      <c r="I12" s="82">
        <v>45167</v>
      </c>
      <c r="J12" s="15" t="s">
        <v>112</v>
      </c>
      <c r="K12" s="15" t="s">
        <v>3</v>
      </c>
      <c r="L12" s="15" t="s">
        <v>84</v>
      </c>
      <c r="M12" s="15">
        <v>1</v>
      </c>
      <c r="N12" s="83">
        <v>15.8</v>
      </c>
      <c r="O12" s="15">
        <v>3191</v>
      </c>
    </row>
    <row r="13" spans="1:15" x14ac:dyDescent="0.25">
      <c r="H13" s="15">
        <v>12</v>
      </c>
      <c r="I13" s="82">
        <v>45167</v>
      </c>
      <c r="J13" s="15" t="s">
        <v>112</v>
      </c>
      <c r="K13" s="15" t="s">
        <v>3</v>
      </c>
      <c r="L13" s="15" t="s">
        <v>84</v>
      </c>
      <c r="M13" s="15">
        <v>1</v>
      </c>
      <c r="N13" s="83">
        <v>17</v>
      </c>
      <c r="O13" s="15">
        <v>3229</v>
      </c>
    </row>
    <row r="14" spans="1:15" x14ac:dyDescent="0.25">
      <c r="H14" s="15">
        <v>13</v>
      </c>
      <c r="I14" s="82">
        <v>45167</v>
      </c>
      <c r="J14" s="15" t="s">
        <v>111</v>
      </c>
      <c r="K14" s="15" t="s">
        <v>114</v>
      </c>
      <c r="L14" s="15" t="s">
        <v>84</v>
      </c>
      <c r="M14" s="15">
        <v>1</v>
      </c>
      <c r="N14" s="83">
        <v>14.2</v>
      </c>
      <c r="O14" s="15">
        <v>3207</v>
      </c>
    </row>
    <row r="15" spans="1:15" x14ac:dyDescent="0.25">
      <c r="H15" s="15">
        <v>14</v>
      </c>
      <c r="I15" s="82">
        <v>45167</v>
      </c>
      <c r="J15" s="15" t="s">
        <v>113</v>
      </c>
      <c r="K15" s="15" t="s">
        <v>4</v>
      </c>
      <c r="L15" s="15" t="s">
        <v>84</v>
      </c>
      <c r="M15" s="15">
        <v>1</v>
      </c>
      <c r="N15" s="83">
        <v>15.5</v>
      </c>
      <c r="O15" s="15">
        <v>3219</v>
      </c>
    </row>
    <row r="16" spans="1:15" x14ac:dyDescent="0.25">
      <c r="H16" s="15">
        <v>15</v>
      </c>
      <c r="I16" s="82">
        <v>45167</v>
      </c>
      <c r="J16" s="15" t="s">
        <v>111</v>
      </c>
      <c r="K16" s="15" t="s">
        <v>8</v>
      </c>
      <c r="L16" s="15" t="s">
        <v>84</v>
      </c>
      <c r="M16" s="15">
        <v>1</v>
      </c>
      <c r="N16" s="83">
        <v>16.600000000000001</v>
      </c>
      <c r="O16" s="15">
        <v>3194</v>
      </c>
    </row>
    <row r="17" spans="8:15" x14ac:dyDescent="0.25">
      <c r="H17" s="15">
        <v>16</v>
      </c>
      <c r="I17" s="82">
        <v>45167</v>
      </c>
      <c r="J17" s="15" t="s">
        <v>112</v>
      </c>
      <c r="K17" s="15" t="s">
        <v>13</v>
      </c>
      <c r="L17" s="15" t="s">
        <v>84</v>
      </c>
      <c r="M17" s="15">
        <v>1</v>
      </c>
      <c r="N17" s="83">
        <v>14.3</v>
      </c>
      <c r="O17" s="15">
        <v>3204</v>
      </c>
    </row>
    <row r="18" spans="8:15" x14ac:dyDescent="0.25">
      <c r="H18" s="15">
        <v>17</v>
      </c>
      <c r="I18" s="82">
        <v>45167</v>
      </c>
      <c r="J18" s="15" t="s">
        <v>111</v>
      </c>
      <c r="K18" s="15" t="s">
        <v>6</v>
      </c>
      <c r="L18" s="15" t="s">
        <v>84</v>
      </c>
      <c r="M18" s="15">
        <v>1</v>
      </c>
      <c r="N18" s="83">
        <v>17.2</v>
      </c>
      <c r="O18" s="15">
        <v>3227</v>
      </c>
    </row>
    <row r="19" spans="8:15" x14ac:dyDescent="0.25">
      <c r="H19" s="15">
        <v>18</v>
      </c>
      <c r="I19" s="82">
        <v>45167</v>
      </c>
      <c r="J19" s="15" t="s">
        <v>111</v>
      </c>
      <c r="K19" s="15" t="s">
        <v>19</v>
      </c>
      <c r="L19" s="15" t="s">
        <v>84</v>
      </c>
      <c r="M19" s="15">
        <v>1</v>
      </c>
      <c r="N19" s="83">
        <v>17.3</v>
      </c>
      <c r="O19" s="15">
        <v>3186</v>
      </c>
    </row>
    <row r="20" spans="8:15" x14ac:dyDescent="0.25">
      <c r="H20" s="15">
        <v>19</v>
      </c>
      <c r="I20" s="82">
        <v>45167</v>
      </c>
      <c r="J20" s="15" t="s">
        <v>112</v>
      </c>
      <c r="K20" s="15" t="s">
        <v>2</v>
      </c>
      <c r="L20" s="15" t="s">
        <v>84</v>
      </c>
      <c r="M20" s="15">
        <v>1</v>
      </c>
      <c r="N20" s="83">
        <v>15.4</v>
      </c>
      <c r="O20" s="15">
        <v>3196</v>
      </c>
    </row>
    <row r="21" spans="8:15" x14ac:dyDescent="0.25">
      <c r="H21" s="15">
        <v>20</v>
      </c>
      <c r="I21" s="82">
        <v>45167</v>
      </c>
      <c r="J21" s="15" t="s">
        <v>111</v>
      </c>
      <c r="K21" s="15" t="s">
        <v>8</v>
      </c>
      <c r="L21" s="15" t="s">
        <v>84</v>
      </c>
      <c r="M21" s="15">
        <v>1</v>
      </c>
      <c r="N21" s="83">
        <v>17.2</v>
      </c>
      <c r="O21" s="15">
        <v>3187</v>
      </c>
    </row>
    <row r="22" spans="8:15" x14ac:dyDescent="0.25">
      <c r="H22" s="15">
        <v>21</v>
      </c>
      <c r="I22" s="82">
        <v>45167</v>
      </c>
      <c r="J22" s="15" t="s">
        <v>111</v>
      </c>
      <c r="K22" s="15" t="s">
        <v>24</v>
      </c>
      <c r="L22" s="15" t="s">
        <v>84</v>
      </c>
      <c r="M22" s="15">
        <v>1</v>
      </c>
      <c r="N22" s="83">
        <v>15.2</v>
      </c>
      <c r="O22" s="15">
        <v>3213</v>
      </c>
    </row>
    <row r="23" spans="8:15" x14ac:dyDescent="0.25">
      <c r="H23" s="15">
        <v>22</v>
      </c>
      <c r="I23" s="82">
        <v>45167</v>
      </c>
      <c r="J23" s="15" t="s">
        <v>111</v>
      </c>
      <c r="K23" s="15" t="s">
        <v>114</v>
      </c>
      <c r="L23" s="15" t="s">
        <v>84</v>
      </c>
      <c r="M23" s="15">
        <v>1</v>
      </c>
      <c r="N23" s="83">
        <v>16.5</v>
      </c>
      <c r="O23" s="15">
        <v>3198</v>
      </c>
    </row>
    <row r="24" spans="8:15" x14ac:dyDescent="0.25">
      <c r="H24" s="15">
        <v>23</v>
      </c>
      <c r="I24" s="82">
        <v>45167</v>
      </c>
      <c r="J24" s="15" t="s">
        <v>111</v>
      </c>
      <c r="K24" s="15" t="s">
        <v>24</v>
      </c>
      <c r="L24" s="15" t="s">
        <v>84</v>
      </c>
      <c r="M24" s="15">
        <v>1</v>
      </c>
      <c r="N24" s="83">
        <v>16</v>
      </c>
      <c r="O24" s="15">
        <v>3199</v>
      </c>
    </row>
    <row r="25" spans="8:15" x14ac:dyDescent="0.25">
      <c r="H25" s="15">
        <v>24</v>
      </c>
      <c r="I25" s="82">
        <v>45167</v>
      </c>
      <c r="J25" s="15" t="s">
        <v>111</v>
      </c>
      <c r="K25" s="15" t="s">
        <v>24</v>
      </c>
      <c r="L25" s="15" t="s">
        <v>84</v>
      </c>
      <c r="M25" s="15">
        <v>1</v>
      </c>
      <c r="N25" s="83">
        <v>15.5</v>
      </c>
      <c r="O25" s="15">
        <v>3226</v>
      </c>
    </row>
    <row r="26" spans="8:15" x14ac:dyDescent="0.25">
      <c r="H26" s="15">
        <v>25</v>
      </c>
      <c r="I26" s="82">
        <v>45167</v>
      </c>
      <c r="J26" s="15" t="s">
        <v>113</v>
      </c>
      <c r="K26" s="15" t="s">
        <v>4</v>
      </c>
      <c r="L26" s="15" t="s">
        <v>84</v>
      </c>
      <c r="M26" s="15">
        <v>1</v>
      </c>
      <c r="N26" s="83">
        <v>14.7</v>
      </c>
      <c r="O26" s="15">
        <v>3188</v>
      </c>
    </row>
    <row r="27" spans="8:15" x14ac:dyDescent="0.25">
      <c r="H27" s="15">
        <v>26</v>
      </c>
      <c r="I27" s="82">
        <v>45167</v>
      </c>
      <c r="J27" s="15" t="s">
        <v>112</v>
      </c>
      <c r="K27" s="15" t="s">
        <v>3</v>
      </c>
      <c r="L27" s="15" t="s">
        <v>84</v>
      </c>
      <c r="M27" s="15">
        <v>1</v>
      </c>
      <c r="N27" s="83">
        <v>16.100000000000001</v>
      </c>
      <c r="O27" s="15">
        <v>3203</v>
      </c>
    </row>
    <row r="28" spans="8:15" x14ac:dyDescent="0.25">
      <c r="H28" s="15">
        <v>27</v>
      </c>
      <c r="I28" s="82">
        <v>45167</v>
      </c>
      <c r="J28" s="15" t="s">
        <v>113</v>
      </c>
      <c r="K28" s="15" t="s">
        <v>17</v>
      </c>
      <c r="L28" s="15" t="s">
        <v>84</v>
      </c>
      <c r="M28" s="15">
        <v>1</v>
      </c>
      <c r="N28" s="83">
        <v>14.2</v>
      </c>
      <c r="O28" s="15">
        <v>3225</v>
      </c>
    </row>
    <row r="29" spans="8:15" x14ac:dyDescent="0.25">
      <c r="H29" s="15">
        <v>28</v>
      </c>
      <c r="I29" s="82">
        <v>45167</v>
      </c>
      <c r="J29" s="15" t="s">
        <v>113</v>
      </c>
      <c r="K29" s="15" t="s">
        <v>17</v>
      </c>
      <c r="L29" s="15" t="s">
        <v>84</v>
      </c>
      <c r="M29" s="15">
        <v>1</v>
      </c>
      <c r="N29" s="83">
        <v>12.8</v>
      </c>
      <c r="O29" s="15">
        <v>3230</v>
      </c>
    </row>
    <row r="30" spans="8:15" x14ac:dyDescent="0.25">
      <c r="H30" s="15">
        <v>29</v>
      </c>
      <c r="I30" s="82">
        <v>45167</v>
      </c>
      <c r="J30" s="15" t="s">
        <v>111</v>
      </c>
      <c r="K30" s="15" t="s">
        <v>19</v>
      </c>
      <c r="L30" s="15" t="s">
        <v>84</v>
      </c>
      <c r="M30" s="15">
        <v>1</v>
      </c>
      <c r="N30" s="83">
        <v>16.3</v>
      </c>
      <c r="O30" s="15">
        <v>3210</v>
      </c>
    </row>
    <row r="31" spans="8:15" x14ac:dyDescent="0.25">
      <c r="H31" s="15">
        <v>30</v>
      </c>
      <c r="I31" s="82">
        <v>45167</v>
      </c>
      <c r="J31" s="15" t="s">
        <v>111</v>
      </c>
      <c r="K31" s="15" t="s">
        <v>6</v>
      </c>
      <c r="L31" s="15" t="s">
        <v>84</v>
      </c>
      <c r="M31" s="15">
        <v>1</v>
      </c>
      <c r="N31" s="83">
        <v>15.1</v>
      </c>
      <c r="O31" s="15">
        <v>3193</v>
      </c>
    </row>
    <row r="32" spans="8:15" x14ac:dyDescent="0.25">
      <c r="H32" s="15">
        <v>31</v>
      </c>
      <c r="I32" s="82">
        <v>45167</v>
      </c>
      <c r="J32" s="15" t="s">
        <v>111</v>
      </c>
      <c r="K32" s="15" t="s">
        <v>6</v>
      </c>
      <c r="L32" s="15" t="s">
        <v>84</v>
      </c>
      <c r="M32" s="15">
        <v>1</v>
      </c>
      <c r="N32" s="83">
        <v>16.600000000000001</v>
      </c>
      <c r="O32" s="15">
        <v>3200</v>
      </c>
    </row>
    <row r="33" spans="8:15" x14ac:dyDescent="0.25">
      <c r="H33" s="15">
        <v>32</v>
      </c>
      <c r="I33" s="82">
        <v>45167</v>
      </c>
      <c r="J33" s="15" t="s">
        <v>113</v>
      </c>
      <c r="K33" s="15" t="s">
        <v>17</v>
      </c>
      <c r="L33" s="15" t="s">
        <v>84</v>
      </c>
      <c r="M33" s="15">
        <v>1</v>
      </c>
      <c r="N33" s="83">
        <v>14.3</v>
      </c>
      <c r="O33" s="15">
        <v>3197</v>
      </c>
    </row>
    <row r="34" spans="8:15" x14ac:dyDescent="0.25">
      <c r="H34" s="15">
        <v>33</v>
      </c>
      <c r="I34" s="82">
        <v>45167</v>
      </c>
      <c r="J34" s="15" t="s">
        <v>113</v>
      </c>
      <c r="K34" s="15" t="s">
        <v>4</v>
      </c>
      <c r="L34" s="15" t="s">
        <v>84</v>
      </c>
      <c r="M34" s="15">
        <v>1</v>
      </c>
      <c r="N34" s="83">
        <v>14.5</v>
      </c>
      <c r="O34" s="15">
        <v>3190</v>
      </c>
    </row>
    <row r="35" spans="8:15" x14ac:dyDescent="0.25">
      <c r="H35" s="15">
        <v>34</v>
      </c>
      <c r="I35" s="82">
        <v>45167</v>
      </c>
      <c r="J35" s="15" t="s">
        <v>113</v>
      </c>
      <c r="K35" s="15" t="s">
        <v>4</v>
      </c>
      <c r="L35" s="15" t="s">
        <v>84</v>
      </c>
      <c r="M35" s="15">
        <v>1</v>
      </c>
      <c r="N35" s="83">
        <v>15.5</v>
      </c>
      <c r="O35" s="15">
        <v>3202</v>
      </c>
    </row>
    <row r="36" spans="8:15" x14ac:dyDescent="0.25">
      <c r="H36" s="15">
        <v>35</v>
      </c>
      <c r="I36" s="82">
        <v>45167</v>
      </c>
      <c r="J36" s="15" t="s">
        <v>113</v>
      </c>
      <c r="K36" s="15" t="s">
        <v>4</v>
      </c>
      <c r="L36" s="15" t="s">
        <v>84</v>
      </c>
      <c r="M36" s="15">
        <v>1</v>
      </c>
      <c r="N36" s="83">
        <v>15.5</v>
      </c>
      <c r="O36" s="15">
        <v>4780</v>
      </c>
    </row>
    <row r="37" spans="8:15" x14ac:dyDescent="0.25">
      <c r="H37" s="15">
        <v>36</v>
      </c>
      <c r="I37" s="82">
        <v>45167</v>
      </c>
      <c r="J37" s="15" t="s">
        <v>112</v>
      </c>
      <c r="K37" s="15" t="s">
        <v>3</v>
      </c>
      <c r="L37" s="15" t="s">
        <v>84</v>
      </c>
      <c r="M37" s="15">
        <v>1</v>
      </c>
      <c r="N37" s="83">
        <v>14.4</v>
      </c>
      <c r="O37" s="15">
        <v>3446</v>
      </c>
    </row>
    <row r="38" spans="8:15" x14ac:dyDescent="0.25">
      <c r="H38" s="15">
        <v>37</v>
      </c>
      <c r="I38" s="82">
        <v>45167</v>
      </c>
      <c r="J38" s="15" t="s">
        <v>112</v>
      </c>
      <c r="K38" s="15" t="s">
        <v>13</v>
      </c>
      <c r="L38" s="15" t="s">
        <v>84</v>
      </c>
      <c r="M38" s="15">
        <v>1</v>
      </c>
      <c r="N38" s="83">
        <v>15</v>
      </c>
      <c r="O38" s="15">
        <v>3445</v>
      </c>
    </row>
    <row r="39" spans="8:15" x14ac:dyDescent="0.25">
      <c r="H39" s="15">
        <v>38</v>
      </c>
      <c r="I39" s="82">
        <v>45167</v>
      </c>
      <c r="J39" s="15" t="s">
        <v>111</v>
      </c>
      <c r="K39" s="15" t="s">
        <v>6</v>
      </c>
      <c r="L39" s="15" t="s">
        <v>84</v>
      </c>
      <c r="M39" s="15">
        <v>1</v>
      </c>
      <c r="N39" s="83">
        <v>15.3</v>
      </c>
      <c r="O39" s="15">
        <v>4781</v>
      </c>
    </row>
    <row r="40" spans="8:15" x14ac:dyDescent="0.25">
      <c r="H40" s="15">
        <v>39</v>
      </c>
      <c r="I40" s="82">
        <v>45167</v>
      </c>
      <c r="J40" s="15" t="s">
        <v>112</v>
      </c>
      <c r="K40" s="15" t="s">
        <v>14</v>
      </c>
      <c r="L40" s="15" t="s">
        <v>84</v>
      </c>
      <c r="M40" s="15">
        <v>1</v>
      </c>
      <c r="N40" s="83">
        <v>15.6</v>
      </c>
      <c r="O40" s="15">
        <v>3458</v>
      </c>
    </row>
    <row r="41" spans="8:15" x14ac:dyDescent="0.25">
      <c r="H41" s="15">
        <v>40</v>
      </c>
      <c r="I41" s="82">
        <v>45167</v>
      </c>
      <c r="J41" s="15" t="s">
        <v>112</v>
      </c>
      <c r="K41" s="15" t="s">
        <v>3</v>
      </c>
      <c r="L41" s="15" t="s">
        <v>84</v>
      </c>
      <c r="M41" s="15">
        <v>1</v>
      </c>
      <c r="N41" s="83">
        <v>15.7</v>
      </c>
      <c r="O41" s="15">
        <v>4752</v>
      </c>
    </row>
    <row r="42" spans="8:15" x14ac:dyDescent="0.25">
      <c r="H42" s="15">
        <v>41</v>
      </c>
      <c r="I42" s="82">
        <v>45168</v>
      </c>
      <c r="J42" s="15" t="s">
        <v>113</v>
      </c>
      <c r="K42" s="15" t="s">
        <v>17</v>
      </c>
      <c r="L42" s="15" t="s">
        <v>84</v>
      </c>
      <c r="M42" s="15">
        <v>1</v>
      </c>
      <c r="N42" s="83">
        <v>15.6</v>
      </c>
      <c r="O42" s="15">
        <v>3214</v>
      </c>
    </row>
    <row r="43" spans="8:15" x14ac:dyDescent="0.25">
      <c r="H43" s="15">
        <v>42</v>
      </c>
      <c r="I43" s="82">
        <v>45168</v>
      </c>
      <c r="J43" s="15" t="s">
        <v>111</v>
      </c>
      <c r="K43" s="15" t="s">
        <v>6</v>
      </c>
      <c r="L43" s="15" t="s">
        <v>84</v>
      </c>
      <c r="M43" s="15">
        <v>1</v>
      </c>
      <c r="N43" s="83">
        <v>15.7</v>
      </c>
      <c r="O43" s="15">
        <v>3231</v>
      </c>
    </row>
    <row r="44" spans="8:15" x14ac:dyDescent="0.25">
      <c r="H44" s="15">
        <v>43</v>
      </c>
      <c r="I44" s="82">
        <v>45168</v>
      </c>
      <c r="J44" s="15" t="s">
        <v>111</v>
      </c>
      <c r="K44" s="15" t="s">
        <v>6</v>
      </c>
      <c r="L44" s="15" t="s">
        <v>84</v>
      </c>
      <c r="M44" s="15">
        <v>1</v>
      </c>
      <c r="N44" s="83">
        <v>16.399999999999999</v>
      </c>
      <c r="O44" s="15">
        <v>3239</v>
      </c>
    </row>
    <row r="45" spans="8:15" x14ac:dyDescent="0.25">
      <c r="H45" s="15">
        <v>44</v>
      </c>
      <c r="I45" s="82">
        <v>45168</v>
      </c>
      <c r="J45" s="15" t="s">
        <v>111</v>
      </c>
      <c r="K45" s="15" t="s">
        <v>6</v>
      </c>
      <c r="L45" s="15" t="s">
        <v>84</v>
      </c>
      <c r="M45" s="15">
        <v>1</v>
      </c>
      <c r="N45" s="83">
        <v>12.6</v>
      </c>
      <c r="O45" s="15">
        <v>3306</v>
      </c>
    </row>
    <row r="46" spans="8:15" x14ac:dyDescent="0.25">
      <c r="H46" s="15">
        <v>45</v>
      </c>
      <c r="I46" s="82">
        <v>45168</v>
      </c>
      <c r="J46" s="15" t="s">
        <v>113</v>
      </c>
      <c r="K46" s="15" t="s">
        <v>4</v>
      </c>
      <c r="L46" s="15" t="s">
        <v>84</v>
      </c>
      <c r="M46" s="15">
        <v>1</v>
      </c>
      <c r="N46" s="83">
        <v>12.8</v>
      </c>
      <c r="O46" s="15">
        <v>3315</v>
      </c>
    </row>
    <row r="47" spans="8:15" x14ac:dyDescent="0.25">
      <c r="H47" s="15">
        <v>46</v>
      </c>
      <c r="I47" s="82">
        <v>45168</v>
      </c>
      <c r="J47" s="15" t="s">
        <v>113</v>
      </c>
      <c r="K47" s="15" t="s">
        <v>4</v>
      </c>
      <c r="L47" s="15" t="s">
        <v>84</v>
      </c>
      <c r="M47" s="15">
        <v>1</v>
      </c>
      <c r="N47" s="83">
        <v>17</v>
      </c>
      <c r="O47" s="15">
        <v>3304</v>
      </c>
    </row>
    <row r="48" spans="8:15" x14ac:dyDescent="0.25">
      <c r="H48" s="15">
        <v>47</v>
      </c>
      <c r="I48" s="82" t="s">
        <v>115</v>
      </c>
      <c r="J48" s="15" t="s">
        <v>113</v>
      </c>
      <c r="K48" s="15" t="s">
        <v>4</v>
      </c>
      <c r="L48" s="15" t="s">
        <v>84</v>
      </c>
      <c r="M48" s="15">
        <v>1</v>
      </c>
      <c r="N48" s="83">
        <v>11.6</v>
      </c>
      <c r="O48" s="15">
        <v>3232</v>
      </c>
    </row>
    <row r="49" spans="8:15" x14ac:dyDescent="0.25">
      <c r="H49" s="15">
        <v>48</v>
      </c>
      <c r="I49" s="82">
        <v>45168</v>
      </c>
      <c r="J49" s="15" t="s">
        <v>113</v>
      </c>
      <c r="K49" s="15" t="s">
        <v>4</v>
      </c>
      <c r="L49" s="15" t="s">
        <v>84</v>
      </c>
      <c r="M49" s="15">
        <v>1</v>
      </c>
      <c r="N49" s="83">
        <v>15.5</v>
      </c>
      <c r="O49" s="15">
        <v>3220</v>
      </c>
    </row>
    <row r="50" spans="8:15" x14ac:dyDescent="0.25">
      <c r="H50" s="15">
        <v>49</v>
      </c>
      <c r="I50" s="82">
        <v>45168</v>
      </c>
      <c r="J50" s="15" t="s">
        <v>111</v>
      </c>
      <c r="K50" s="15" t="s">
        <v>24</v>
      </c>
      <c r="L50" s="15" t="s">
        <v>84</v>
      </c>
      <c r="M50" s="15">
        <v>1</v>
      </c>
      <c r="N50" s="83">
        <v>16</v>
      </c>
      <c r="O50" s="15">
        <v>3208</v>
      </c>
    </row>
    <row r="51" spans="8:15" x14ac:dyDescent="0.25">
      <c r="H51" s="15">
        <v>50</v>
      </c>
      <c r="I51" s="82">
        <v>45168</v>
      </c>
      <c r="J51" s="15" t="s">
        <v>111</v>
      </c>
      <c r="K51" s="15" t="s">
        <v>24</v>
      </c>
      <c r="L51" s="15" t="s">
        <v>84</v>
      </c>
      <c r="M51" s="15">
        <v>1</v>
      </c>
      <c r="N51" s="83">
        <v>15</v>
      </c>
      <c r="O51" s="15">
        <v>3302</v>
      </c>
    </row>
    <row r="52" spans="8:15" x14ac:dyDescent="0.25">
      <c r="H52" s="15">
        <v>51</v>
      </c>
      <c r="I52" s="82">
        <v>45168</v>
      </c>
      <c r="J52" s="15" t="s">
        <v>111</v>
      </c>
      <c r="K52" s="15" t="s">
        <v>24</v>
      </c>
      <c r="L52" s="15" t="s">
        <v>84</v>
      </c>
      <c r="M52" s="15">
        <v>1</v>
      </c>
      <c r="N52" s="83">
        <v>14.3</v>
      </c>
      <c r="O52" s="15">
        <v>3238</v>
      </c>
    </row>
    <row r="53" spans="8:15" x14ac:dyDescent="0.25">
      <c r="H53" s="15">
        <v>52</v>
      </c>
      <c r="I53" s="82">
        <v>45168</v>
      </c>
      <c r="J53" s="15" t="s">
        <v>111</v>
      </c>
      <c r="K53" s="15" t="s">
        <v>114</v>
      </c>
      <c r="L53" s="15" t="s">
        <v>84</v>
      </c>
      <c r="M53" s="15">
        <v>1</v>
      </c>
      <c r="N53" s="83">
        <v>15.5</v>
      </c>
      <c r="O53" s="15">
        <v>3236</v>
      </c>
    </row>
    <row r="54" spans="8:15" x14ac:dyDescent="0.25">
      <c r="H54" s="15">
        <v>53</v>
      </c>
      <c r="I54" s="82">
        <v>45168</v>
      </c>
      <c r="J54" s="15" t="s">
        <v>111</v>
      </c>
      <c r="K54" s="15" t="s">
        <v>114</v>
      </c>
      <c r="L54" s="15" t="s">
        <v>84</v>
      </c>
      <c r="M54" s="15">
        <v>1</v>
      </c>
      <c r="N54" s="83">
        <v>15.9</v>
      </c>
      <c r="O54" s="15">
        <v>3307</v>
      </c>
    </row>
    <row r="55" spans="8:15" x14ac:dyDescent="0.25">
      <c r="H55" s="15">
        <v>54</v>
      </c>
      <c r="I55" s="82">
        <v>45168</v>
      </c>
      <c r="J55" s="15" t="s">
        <v>111</v>
      </c>
      <c r="K55" s="15" t="s">
        <v>114</v>
      </c>
      <c r="L55" s="15" t="s">
        <v>84</v>
      </c>
      <c r="M55" s="15">
        <v>1</v>
      </c>
      <c r="N55" s="83">
        <v>17.3</v>
      </c>
      <c r="O55" s="15">
        <v>3217</v>
      </c>
    </row>
    <row r="56" spans="8:15" x14ac:dyDescent="0.25">
      <c r="H56" s="15">
        <v>55</v>
      </c>
      <c r="I56" s="82">
        <v>45168</v>
      </c>
      <c r="J56" s="15" t="s">
        <v>113</v>
      </c>
      <c r="K56" s="15" t="s">
        <v>17</v>
      </c>
      <c r="L56" s="15" t="s">
        <v>84</v>
      </c>
      <c r="M56" s="15">
        <v>1</v>
      </c>
      <c r="N56" s="83">
        <v>15.7</v>
      </c>
      <c r="O56" s="15">
        <v>3211</v>
      </c>
    </row>
    <row r="57" spans="8:15" x14ac:dyDescent="0.25">
      <c r="H57" s="15">
        <v>56</v>
      </c>
      <c r="I57" s="82">
        <v>45168</v>
      </c>
      <c r="J57" s="15" t="s">
        <v>113</v>
      </c>
      <c r="K57" s="15" t="s">
        <v>17</v>
      </c>
      <c r="L57" s="15" t="s">
        <v>84</v>
      </c>
      <c r="M57" s="15">
        <v>1</v>
      </c>
      <c r="N57" s="83">
        <v>14.3</v>
      </c>
      <c r="O57" s="15">
        <v>3305</v>
      </c>
    </row>
    <row r="58" spans="8:15" x14ac:dyDescent="0.25">
      <c r="H58" s="15">
        <v>57</v>
      </c>
      <c r="I58" s="82">
        <v>45168</v>
      </c>
      <c r="J58" s="15" t="s">
        <v>113</v>
      </c>
      <c r="K58" s="15" t="s">
        <v>17</v>
      </c>
      <c r="L58" s="15" t="s">
        <v>84</v>
      </c>
      <c r="M58" s="15">
        <v>1</v>
      </c>
      <c r="N58" s="83">
        <v>13.1</v>
      </c>
      <c r="O58" s="15">
        <v>3237</v>
      </c>
    </row>
    <row r="59" spans="8:15" x14ac:dyDescent="0.25">
      <c r="H59" s="15">
        <v>58</v>
      </c>
      <c r="I59" s="82">
        <v>45168</v>
      </c>
      <c r="J59" s="15" t="s">
        <v>112</v>
      </c>
      <c r="K59" s="15" t="s">
        <v>13</v>
      </c>
      <c r="L59" s="15" t="s">
        <v>84</v>
      </c>
      <c r="M59" s="15">
        <v>1</v>
      </c>
      <c r="N59" s="83">
        <v>15.4</v>
      </c>
      <c r="O59" s="15">
        <v>3234</v>
      </c>
    </row>
    <row r="60" spans="8:15" x14ac:dyDescent="0.25">
      <c r="H60" s="15">
        <v>59</v>
      </c>
      <c r="I60" s="82">
        <v>45168</v>
      </c>
      <c r="J60" s="15" t="s">
        <v>111</v>
      </c>
      <c r="K60" s="15" t="s">
        <v>19</v>
      </c>
      <c r="L60" s="15" t="s">
        <v>84</v>
      </c>
      <c r="M60" s="15">
        <v>1</v>
      </c>
      <c r="N60" s="83">
        <v>17.3</v>
      </c>
      <c r="O60" s="15">
        <v>3222</v>
      </c>
    </row>
    <row r="61" spans="8:15" x14ac:dyDescent="0.25">
      <c r="H61" s="15">
        <v>60</v>
      </c>
      <c r="I61" s="82">
        <v>45168</v>
      </c>
      <c r="J61" s="15" t="s">
        <v>111</v>
      </c>
      <c r="K61" s="15" t="s">
        <v>19</v>
      </c>
      <c r="L61" s="15" t="s">
        <v>84</v>
      </c>
      <c r="M61" s="15">
        <v>1</v>
      </c>
      <c r="N61" s="83">
        <v>17.8</v>
      </c>
      <c r="O61" s="15">
        <v>3310</v>
      </c>
    </row>
    <row r="62" spans="8:15" x14ac:dyDescent="0.25">
      <c r="H62" s="15">
        <v>61</v>
      </c>
      <c r="I62" s="82">
        <v>45168</v>
      </c>
      <c r="J62" s="15" t="s">
        <v>111</v>
      </c>
      <c r="K62" s="15" t="s">
        <v>19</v>
      </c>
      <c r="L62" s="15" t="s">
        <v>84</v>
      </c>
      <c r="M62" s="15">
        <v>1</v>
      </c>
      <c r="N62" s="83">
        <v>15.6</v>
      </c>
      <c r="O62" s="15">
        <v>3233</v>
      </c>
    </row>
    <row r="63" spans="8:15" x14ac:dyDescent="0.25">
      <c r="H63" s="15">
        <v>62</v>
      </c>
      <c r="I63" s="82">
        <v>45168</v>
      </c>
      <c r="J63" s="15" t="s">
        <v>112</v>
      </c>
      <c r="K63" s="15" t="s">
        <v>13</v>
      </c>
      <c r="L63" s="15" t="s">
        <v>84</v>
      </c>
      <c r="M63" s="15">
        <v>1</v>
      </c>
      <c r="N63" s="83">
        <v>8.6999999999999993</v>
      </c>
      <c r="O63" s="15">
        <v>4380</v>
      </c>
    </row>
    <row r="64" spans="8:15" x14ac:dyDescent="0.25">
      <c r="H64" s="15">
        <v>63</v>
      </c>
      <c r="I64" s="82">
        <v>45168</v>
      </c>
      <c r="J64" s="15" t="s">
        <v>112</v>
      </c>
      <c r="K64" s="15" t="s">
        <v>14</v>
      </c>
      <c r="L64" s="15" t="s">
        <v>84</v>
      </c>
      <c r="M64" s="15">
        <v>1</v>
      </c>
      <c r="N64" s="83">
        <v>15</v>
      </c>
      <c r="O64" s="15">
        <v>4265</v>
      </c>
    </row>
    <row r="65" spans="8:15" x14ac:dyDescent="0.25">
      <c r="H65" s="15">
        <v>64</v>
      </c>
      <c r="I65" s="82">
        <v>45168</v>
      </c>
      <c r="J65" s="15" t="s">
        <v>113</v>
      </c>
      <c r="K65" s="15" t="s">
        <v>4</v>
      </c>
      <c r="L65" s="15" t="s">
        <v>84</v>
      </c>
      <c r="M65" s="15">
        <v>1</v>
      </c>
      <c r="N65" s="83">
        <v>15.9</v>
      </c>
      <c r="O65" s="15">
        <v>4097</v>
      </c>
    </row>
    <row r="66" spans="8:15" x14ac:dyDescent="0.25">
      <c r="H66" s="15">
        <v>65</v>
      </c>
      <c r="I66" s="82">
        <v>45169</v>
      </c>
      <c r="J66" s="15" t="s">
        <v>111</v>
      </c>
      <c r="K66" s="15" t="s">
        <v>114</v>
      </c>
      <c r="L66" s="15" t="s">
        <v>84</v>
      </c>
      <c r="M66" s="15">
        <v>1</v>
      </c>
      <c r="N66" s="83">
        <v>17</v>
      </c>
      <c r="O66" s="15">
        <v>4773</v>
      </c>
    </row>
    <row r="67" spans="8:15" x14ac:dyDescent="0.25">
      <c r="H67" s="15">
        <v>66</v>
      </c>
      <c r="I67" s="82">
        <v>45169</v>
      </c>
      <c r="J67" s="15" t="s">
        <v>111</v>
      </c>
      <c r="K67" s="15" t="s">
        <v>8</v>
      </c>
      <c r="L67" s="15" t="s">
        <v>84</v>
      </c>
      <c r="M67" s="15">
        <v>1</v>
      </c>
      <c r="N67" s="83">
        <v>15.6</v>
      </c>
      <c r="O67" s="15">
        <v>3218</v>
      </c>
    </row>
    <row r="68" spans="8:15" x14ac:dyDescent="0.25">
      <c r="H68" s="15">
        <v>67</v>
      </c>
      <c r="I68" s="82">
        <v>45169</v>
      </c>
      <c r="J68" s="15" t="s">
        <v>111</v>
      </c>
      <c r="K68" s="15" t="s">
        <v>114</v>
      </c>
      <c r="L68" s="15" t="s">
        <v>84</v>
      </c>
      <c r="M68" s="15">
        <v>1</v>
      </c>
      <c r="N68" s="83">
        <v>15.6</v>
      </c>
      <c r="O68" s="15">
        <v>4814</v>
      </c>
    </row>
    <row r="69" spans="8:15" x14ac:dyDescent="0.25">
      <c r="H69" s="15">
        <v>68</v>
      </c>
      <c r="I69" s="82">
        <v>45169</v>
      </c>
      <c r="J69" s="15" t="s">
        <v>111</v>
      </c>
      <c r="K69" s="15" t="s">
        <v>114</v>
      </c>
      <c r="L69" s="15" t="s">
        <v>84</v>
      </c>
      <c r="M69" s="15">
        <v>1</v>
      </c>
      <c r="N69" s="83">
        <v>16.100000000000001</v>
      </c>
      <c r="O69" s="15">
        <v>3253</v>
      </c>
    </row>
    <row r="70" spans="8:15" x14ac:dyDescent="0.25">
      <c r="H70" s="15">
        <v>69</v>
      </c>
      <c r="I70" s="82">
        <v>45169</v>
      </c>
      <c r="J70" s="15" t="s">
        <v>111</v>
      </c>
      <c r="K70" s="15" t="s">
        <v>6</v>
      </c>
      <c r="L70" s="15" t="s">
        <v>84</v>
      </c>
      <c r="M70" s="15">
        <v>1</v>
      </c>
      <c r="N70" s="83">
        <v>15.8</v>
      </c>
      <c r="O70" s="15">
        <v>4817</v>
      </c>
    </row>
    <row r="71" spans="8:15" x14ac:dyDescent="0.25">
      <c r="H71" s="15">
        <v>70</v>
      </c>
      <c r="I71" s="82">
        <v>45169</v>
      </c>
      <c r="J71" s="15" t="s">
        <v>111</v>
      </c>
      <c r="K71" s="15" t="s">
        <v>19</v>
      </c>
      <c r="L71" s="15" t="s">
        <v>84</v>
      </c>
      <c r="M71" s="15">
        <v>1</v>
      </c>
      <c r="N71" s="83">
        <v>15.5</v>
      </c>
      <c r="O71" s="15">
        <v>3314</v>
      </c>
    </row>
    <row r="72" spans="8:15" x14ac:dyDescent="0.25">
      <c r="H72" s="15">
        <v>71</v>
      </c>
      <c r="I72" s="82">
        <v>45169</v>
      </c>
      <c r="J72" s="15" t="s">
        <v>111</v>
      </c>
      <c r="K72" s="15" t="s">
        <v>24</v>
      </c>
      <c r="L72" s="15" t="s">
        <v>84</v>
      </c>
      <c r="M72" s="15">
        <v>1</v>
      </c>
      <c r="N72" s="83">
        <v>14.5</v>
      </c>
      <c r="O72" s="15">
        <v>4671</v>
      </c>
    </row>
    <row r="73" spans="8:15" x14ac:dyDescent="0.25">
      <c r="H73" s="15">
        <v>72</v>
      </c>
      <c r="I73" s="82">
        <v>45169</v>
      </c>
      <c r="J73" s="15" t="s">
        <v>111</v>
      </c>
      <c r="K73" s="15" t="s">
        <v>19</v>
      </c>
      <c r="L73" s="15" t="s">
        <v>84</v>
      </c>
      <c r="M73" s="15">
        <v>1</v>
      </c>
      <c r="N73" s="83">
        <v>14.3</v>
      </c>
      <c r="O73" s="15">
        <v>4662</v>
      </c>
    </row>
    <row r="74" spans="8:15" x14ac:dyDescent="0.25">
      <c r="H74" s="15">
        <v>73</v>
      </c>
      <c r="I74" s="82">
        <v>45169</v>
      </c>
      <c r="J74" s="15" t="s">
        <v>111</v>
      </c>
      <c r="K74" s="15" t="s">
        <v>114</v>
      </c>
      <c r="L74" s="15" t="s">
        <v>84</v>
      </c>
      <c r="M74" s="15">
        <v>1</v>
      </c>
      <c r="N74" s="83">
        <v>15.6</v>
      </c>
      <c r="O74" s="15">
        <v>4668</v>
      </c>
    </row>
    <row r="75" spans="8:15" x14ac:dyDescent="0.25">
      <c r="H75" s="15">
        <v>74</v>
      </c>
      <c r="I75" s="82">
        <v>45170</v>
      </c>
      <c r="J75" s="15" t="s">
        <v>111</v>
      </c>
      <c r="K75" s="15" t="s">
        <v>19</v>
      </c>
      <c r="L75" s="15" t="s">
        <v>84</v>
      </c>
      <c r="M75" s="15">
        <v>1</v>
      </c>
      <c r="N75" s="83">
        <v>14.7</v>
      </c>
      <c r="O75" s="15">
        <v>3929</v>
      </c>
    </row>
    <row r="76" spans="8:15" x14ac:dyDescent="0.25">
      <c r="H76" s="15">
        <v>75</v>
      </c>
      <c r="I76" s="82">
        <v>45170</v>
      </c>
      <c r="J76" s="15" t="s">
        <v>111</v>
      </c>
      <c r="K76" s="15" t="s">
        <v>114</v>
      </c>
      <c r="L76" s="15" t="s">
        <v>84</v>
      </c>
      <c r="M76" s="15">
        <v>1</v>
      </c>
      <c r="N76" s="83">
        <v>15.5</v>
      </c>
      <c r="O76" s="15">
        <v>3463</v>
      </c>
    </row>
    <row r="77" spans="8:15" x14ac:dyDescent="0.25">
      <c r="H77" s="15">
        <v>76</v>
      </c>
      <c r="I77" s="82">
        <v>45170</v>
      </c>
      <c r="J77" s="15" t="s">
        <v>111</v>
      </c>
      <c r="K77" s="15" t="s">
        <v>8</v>
      </c>
      <c r="L77" s="15" t="s">
        <v>84</v>
      </c>
      <c r="M77" s="15">
        <v>1</v>
      </c>
      <c r="N77" s="83">
        <v>16.399999999999999</v>
      </c>
      <c r="O77" s="15">
        <v>4660</v>
      </c>
    </row>
    <row r="78" spans="8:15" x14ac:dyDescent="0.25">
      <c r="H78" s="15">
        <v>77</v>
      </c>
      <c r="I78" s="82">
        <v>45170</v>
      </c>
      <c r="J78" s="15" t="s">
        <v>112</v>
      </c>
      <c r="K78" s="15" t="s">
        <v>14</v>
      </c>
      <c r="L78" s="15" t="s">
        <v>84</v>
      </c>
      <c r="M78" s="15">
        <v>1</v>
      </c>
      <c r="N78" s="83">
        <v>16</v>
      </c>
      <c r="O78" s="15">
        <v>3453</v>
      </c>
    </row>
    <row r="79" spans="8:15" x14ac:dyDescent="0.25">
      <c r="H79" s="15">
        <v>78</v>
      </c>
      <c r="I79" s="82">
        <v>45170</v>
      </c>
      <c r="J79" s="15" t="s">
        <v>112</v>
      </c>
      <c r="K79" s="15" t="s">
        <v>13</v>
      </c>
      <c r="L79" s="15" t="s">
        <v>84</v>
      </c>
      <c r="M79" s="15">
        <v>1</v>
      </c>
      <c r="N79" s="83">
        <v>14.4</v>
      </c>
      <c r="O79" s="15">
        <v>3456</v>
      </c>
    </row>
    <row r="80" spans="8:15" x14ac:dyDescent="0.25">
      <c r="H80" s="15">
        <v>79</v>
      </c>
      <c r="I80" s="82">
        <v>45170</v>
      </c>
      <c r="J80" s="15" t="s">
        <v>111</v>
      </c>
      <c r="K80" s="15" t="s">
        <v>19</v>
      </c>
      <c r="L80" s="15" t="s">
        <v>84</v>
      </c>
      <c r="M80" s="15">
        <v>1</v>
      </c>
      <c r="N80" s="83">
        <v>16.7</v>
      </c>
      <c r="O80" s="15">
        <v>3928</v>
      </c>
    </row>
    <row r="81" spans="8:15" x14ac:dyDescent="0.25">
      <c r="H81" s="15">
        <v>80</v>
      </c>
      <c r="I81" s="82">
        <v>45170</v>
      </c>
      <c r="J81" s="15" t="s">
        <v>111</v>
      </c>
      <c r="K81" s="15" t="s">
        <v>8</v>
      </c>
      <c r="L81" s="15" t="s">
        <v>84</v>
      </c>
      <c r="M81" s="15">
        <v>1</v>
      </c>
      <c r="N81" s="83">
        <v>15.1</v>
      </c>
      <c r="O81" s="15">
        <v>4657</v>
      </c>
    </row>
    <row r="82" spans="8:15" x14ac:dyDescent="0.25">
      <c r="H82" s="15">
        <v>81</v>
      </c>
      <c r="I82" s="82">
        <v>45170</v>
      </c>
      <c r="J82" s="15" t="s">
        <v>111</v>
      </c>
      <c r="K82" s="15" t="s">
        <v>19</v>
      </c>
      <c r="L82" s="15" t="s">
        <v>84</v>
      </c>
      <c r="M82" s="15">
        <v>1</v>
      </c>
      <c r="N82" s="83">
        <v>15.9</v>
      </c>
      <c r="O82" s="15">
        <v>3464</v>
      </c>
    </row>
    <row r="83" spans="8:15" x14ac:dyDescent="0.25">
      <c r="H83" s="15">
        <v>82</v>
      </c>
      <c r="I83" s="82">
        <v>45170</v>
      </c>
      <c r="J83" s="15" t="s">
        <v>112</v>
      </c>
      <c r="K83" s="15" t="s">
        <v>13</v>
      </c>
      <c r="L83" s="15" t="s">
        <v>84</v>
      </c>
      <c r="M83" s="15">
        <v>1</v>
      </c>
      <c r="N83" s="83">
        <v>14.4</v>
      </c>
      <c r="O83" s="15">
        <v>3462</v>
      </c>
    </row>
    <row r="84" spans="8:15" x14ac:dyDescent="0.25">
      <c r="H84" s="15">
        <v>83</v>
      </c>
      <c r="I84" s="82">
        <v>45170</v>
      </c>
      <c r="J84" s="15" t="s">
        <v>112</v>
      </c>
      <c r="K84" s="15" t="s">
        <v>14</v>
      </c>
      <c r="L84" s="15" t="s">
        <v>84</v>
      </c>
      <c r="M84" s="15">
        <v>1</v>
      </c>
      <c r="N84" s="83">
        <v>14.5</v>
      </c>
      <c r="O84" s="15">
        <v>3448</v>
      </c>
    </row>
    <row r="85" spans="8:15" x14ac:dyDescent="0.25">
      <c r="H85" s="15">
        <v>84</v>
      </c>
      <c r="I85" s="82">
        <v>45170</v>
      </c>
      <c r="J85" s="15" t="s">
        <v>111</v>
      </c>
      <c r="K85" s="15" t="s">
        <v>8</v>
      </c>
      <c r="L85" s="15" t="s">
        <v>84</v>
      </c>
      <c r="M85" s="15">
        <v>1</v>
      </c>
      <c r="N85" s="83">
        <v>16.100000000000001</v>
      </c>
      <c r="O85" s="15">
        <v>3461</v>
      </c>
    </row>
    <row r="86" spans="8:15" x14ac:dyDescent="0.25">
      <c r="H86" s="15">
        <v>85</v>
      </c>
      <c r="I86" s="82">
        <v>45170</v>
      </c>
      <c r="J86" s="15" t="s">
        <v>111</v>
      </c>
      <c r="K86" s="15" t="s">
        <v>19</v>
      </c>
      <c r="L86" s="15" t="s">
        <v>84</v>
      </c>
      <c r="M86" s="15">
        <v>1</v>
      </c>
      <c r="N86" s="83">
        <v>17.5</v>
      </c>
      <c r="O86" s="15">
        <v>3224</v>
      </c>
    </row>
    <row r="87" spans="8:15" x14ac:dyDescent="0.25">
      <c r="H87" s="15">
        <v>86</v>
      </c>
      <c r="I87" s="82">
        <v>45170</v>
      </c>
      <c r="J87" s="15" t="s">
        <v>112</v>
      </c>
      <c r="K87" s="15" t="s">
        <v>3</v>
      </c>
      <c r="L87" s="15" t="s">
        <v>84</v>
      </c>
      <c r="M87" s="15">
        <v>1</v>
      </c>
      <c r="N87" s="83">
        <v>12.6</v>
      </c>
      <c r="O87" s="15">
        <v>3941</v>
      </c>
    </row>
    <row r="88" spans="8:15" x14ac:dyDescent="0.25">
      <c r="H88" s="15">
        <v>87</v>
      </c>
      <c r="I88" s="82">
        <v>45170</v>
      </c>
      <c r="J88" s="15" t="s">
        <v>113</v>
      </c>
      <c r="K88" s="15" t="s">
        <v>17</v>
      </c>
      <c r="L88" s="15" t="s">
        <v>84</v>
      </c>
      <c r="M88" s="15">
        <v>1</v>
      </c>
      <c r="N88" s="83">
        <v>15.2</v>
      </c>
      <c r="O88" s="15">
        <v>4666</v>
      </c>
    </row>
    <row r="89" spans="8:15" x14ac:dyDescent="0.25">
      <c r="H89" s="15">
        <v>88</v>
      </c>
      <c r="I89" s="82">
        <v>45170</v>
      </c>
      <c r="J89" s="15" t="s">
        <v>113</v>
      </c>
      <c r="K89" s="15" t="s">
        <v>17</v>
      </c>
      <c r="L89" s="15" t="s">
        <v>84</v>
      </c>
      <c r="M89" s="15">
        <v>1</v>
      </c>
      <c r="N89" s="83">
        <v>14.7</v>
      </c>
      <c r="O89" s="15">
        <v>3465</v>
      </c>
    </row>
    <row r="90" spans="8:15" x14ac:dyDescent="0.25">
      <c r="H90" s="15">
        <v>89</v>
      </c>
      <c r="I90" s="82">
        <v>45170</v>
      </c>
      <c r="J90" s="15" t="s">
        <v>112</v>
      </c>
      <c r="K90" s="15" t="s">
        <v>3</v>
      </c>
      <c r="L90" s="15" t="s">
        <v>84</v>
      </c>
      <c r="M90" s="15">
        <v>1</v>
      </c>
      <c r="N90" s="83">
        <v>15.1</v>
      </c>
      <c r="O90" s="15">
        <v>3942</v>
      </c>
    </row>
    <row r="91" spans="8:15" x14ac:dyDescent="0.25">
      <c r="H91" s="15">
        <v>90</v>
      </c>
      <c r="I91" s="82">
        <v>45170</v>
      </c>
      <c r="J91" s="15" t="s">
        <v>111</v>
      </c>
      <c r="K91" s="15" t="s">
        <v>8</v>
      </c>
      <c r="L91" s="15" t="s">
        <v>84</v>
      </c>
      <c r="M91" s="15">
        <v>1</v>
      </c>
      <c r="N91" s="83">
        <v>17.100000000000001</v>
      </c>
      <c r="O91" s="15">
        <v>4778</v>
      </c>
    </row>
    <row r="92" spans="8:15" x14ac:dyDescent="0.25">
      <c r="H92" s="15">
        <v>91</v>
      </c>
      <c r="I92" s="82">
        <v>45170</v>
      </c>
      <c r="J92" s="15" t="s">
        <v>111</v>
      </c>
      <c r="K92" s="15" t="s">
        <v>114</v>
      </c>
      <c r="L92" s="15" t="s">
        <v>84</v>
      </c>
      <c r="M92" s="15">
        <v>1</v>
      </c>
      <c r="N92" s="83">
        <v>16.8</v>
      </c>
      <c r="O92" s="15">
        <v>3459</v>
      </c>
    </row>
    <row r="93" spans="8:15" x14ac:dyDescent="0.25">
      <c r="H93" s="15">
        <v>92</v>
      </c>
      <c r="I93" s="82">
        <v>45170</v>
      </c>
      <c r="J93" s="15" t="s">
        <v>111</v>
      </c>
      <c r="K93" s="15" t="s">
        <v>114</v>
      </c>
      <c r="L93" s="15" t="s">
        <v>84</v>
      </c>
      <c r="M93" s="15">
        <v>1</v>
      </c>
      <c r="N93" s="83">
        <v>17</v>
      </c>
      <c r="O93" s="15">
        <v>4764</v>
      </c>
    </row>
    <row r="94" spans="8:15" x14ac:dyDescent="0.25">
      <c r="H94" s="15">
        <v>93</v>
      </c>
      <c r="I94" s="82">
        <v>45171</v>
      </c>
      <c r="J94" s="15" t="s">
        <v>112</v>
      </c>
      <c r="K94" s="15" t="s">
        <v>3</v>
      </c>
      <c r="L94" s="15" t="s">
        <v>84</v>
      </c>
      <c r="M94" s="15">
        <v>1</v>
      </c>
      <c r="N94" s="83">
        <v>16</v>
      </c>
      <c r="O94" s="15">
        <v>3933</v>
      </c>
    </row>
    <row r="95" spans="8:15" x14ac:dyDescent="0.25">
      <c r="H95" s="15">
        <v>94</v>
      </c>
      <c r="I95" s="82">
        <v>45171</v>
      </c>
      <c r="J95" s="15" t="s">
        <v>111</v>
      </c>
      <c r="K95" s="15" t="s">
        <v>24</v>
      </c>
      <c r="L95" s="15" t="s">
        <v>84</v>
      </c>
      <c r="M95" s="15">
        <v>1</v>
      </c>
      <c r="N95" s="83">
        <v>16.3</v>
      </c>
      <c r="O95" s="15">
        <v>4733</v>
      </c>
    </row>
    <row r="96" spans="8:15" x14ac:dyDescent="0.25">
      <c r="H96" s="15">
        <v>95</v>
      </c>
      <c r="I96" s="82">
        <v>45171</v>
      </c>
      <c r="J96" s="15" t="s">
        <v>111</v>
      </c>
      <c r="K96" s="15" t="s">
        <v>24</v>
      </c>
      <c r="L96" s="15" t="s">
        <v>84</v>
      </c>
      <c r="M96" s="15">
        <v>1</v>
      </c>
      <c r="N96" s="83">
        <v>18.2</v>
      </c>
      <c r="O96" s="15">
        <v>4759</v>
      </c>
    </row>
    <row r="97" spans="8:15" x14ac:dyDescent="0.25">
      <c r="H97" s="15">
        <v>96</v>
      </c>
      <c r="I97" s="82">
        <v>45171</v>
      </c>
      <c r="J97" s="15" t="s">
        <v>111</v>
      </c>
      <c r="K97" s="15" t="s">
        <v>24</v>
      </c>
      <c r="L97" s="15" t="s">
        <v>84</v>
      </c>
      <c r="M97" s="15">
        <v>1</v>
      </c>
      <c r="N97" s="83">
        <v>16.8</v>
      </c>
      <c r="O97" s="15">
        <v>3455</v>
      </c>
    </row>
    <row r="98" spans="8:15" x14ac:dyDescent="0.25">
      <c r="H98" s="15">
        <v>97</v>
      </c>
      <c r="I98" s="82">
        <v>45171</v>
      </c>
      <c r="J98" s="15" t="s">
        <v>111</v>
      </c>
      <c r="K98" s="15" t="s">
        <v>19</v>
      </c>
      <c r="L98" s="15" t="s">
        <v>84</v>
      </c>
      <c r="M98" s="15">
        <v>1</v>
      </c>
      <c r="N98" s="83">
        <v>16</v>
      </c>
      <c r="O98" s="15">
        <v>4774</v>
      </c>
    </row>
    <row r="99" spans="8:15" x14ac:dyDescent="0.25">
      <c r="H99" s="15">
        <v>98</v>
      </c>
      <c r="I99" s="82">
        <v>45171</v>
      </c>
      <c r="J99" s="15" t="s">
        <v>113</v>
      </c>
      <c r="K99" s="15" t="s">
        <v>9</v>
      </c>
      <c r="L99" s="15" t="s">
        <v>84</v>
      </c>
      <c r="M99" s="15">
        <v>1</v>
      </c>
      <c r="N99" s="83">
        <v>15.8</v>
      </c>
      <c r="O99" s="15">
        <v>4744</v>
      </c>
    </row>
    <row r="100" spans="8:15" x14ac:dyDescent="0.25">
      <c r="H100" s="15">
        <v>99</v>
      </c>
      <c r="I100" s="82">
        <v>45171</v>
      </c>
      <c r="J100" s="15" t="s">
        <v>113</v>
      </c>
      <c r="K100" s="15" t="s">
        <v>9</v>
      </c>
      <c r="L100" s="15" t="s">
        <v>84</v>
      </c>
      <c r="M100" s="15">
        <v>1</v>
      </c>
      <c r="N100" s="83">
        <v>15.8</v>
      </c>
      <c r="O100" s="15">
        <v>4735</v>
      </c>
    </row>
    <row r="101" spans="8:15" x14ac:dyDescent="0.25">
      <c r="H101" s="15">
        <v>100</v>
      </c>
      <c r="I101" s="82">
        <v>45171</v>
      </c>
      <c r="J101" s="15" t="s">
        <v>113</v>
      </c>
      <c r="K101" s="15" t="s">
        <v>4</v>
      </c>
      <c r="L101" s="15" t="s">
        <v>84</v>
      </c>
      <c r="M101" s="15">
        <v>1</v>
      </c>
      <c r="N101" s="83">
        <v>16</v>
      </c>
      <c r="O101" s="15">
        <v>4739</v>
      </c>
    </row>
    <row r="102" spans="8:15" x14ac:dyDescent="0.25">
      <c r="H102" s="15">
        <v>101</v>
      </c>
      <c r="I102" s="82">
        <v>45171</v>
      </c>
      <c r="J102" s="15" t="s">
        <v>113</v>
      </c>
      <c r="K102" s="15" t="s">
        <v>9</v>
      </c>
      <c r="L102" s="15" t="s">
        <v>84</v>
      </c>
      <c r="M102" s="15">
        <v>1</v>
      </c>
      <c r="N102" s="83">
        <v>16.5</v>
      </c>
      <c r="O102" s="15">
        <v>4149</v>
      </c>
    </row>
    <row r="103" spans="8:15" x14ac:dyDescent="0.25">
      <c r="H103" s="15">
        <v>102</v>
      </c>
      <c r="I103" s="82">
        <v>45171</v>
      </c>
      <c r="J103" s="15" t="s">
        <v>112</v>
      </c>
      <c r="K103" s="15" t="s">
        <v>14</v>
      </c>
      <c r="L103" s="15" t="s">
        <v>84</v>
      </c>
      <c r="M103" s="15">
        <v>1</v>
      </c>
      <c r="N103" s="83">
        <v>16</v>
      </c>
      <c r="O103" s="15">
        <v>4768</v>
      </c>
    </row>
    <row r="104" spans="8:15" x14ac:dyDescent="0.25">
      <c r="H104" s="15">
        <v>103</v>
      </c>
      <c r="I104" s="82">
        <v>45171</v>
      </c>
      <c r="J104" s="15" t="s">
        <v>112</v>
      </c>
      <c r="K104" s="15" t="s">
        <v>13</v>
      </c>
      <c r="L104" s="15" t="s">
        <v>84</v>
      </c>
      <c r="M104" s="15">
        <v>1</v>
      </c>
      <c r="N104" s="83">
        <v>14.1</v>
      </c>
      <c r="O104" s="15">
        <v>4736</v>
      </c>
    </row>
    <row r="105" spans="8:15" x14ac:dyDescent="0.25">
      <c r="H105" s="15">
        <v>104</v>
      </c>
      <c r="I105" s="82">
        <v>45171</v>
      </c>
      <c r="J105" s="15" t="s">
        <v>112</v>
      </c>
      <c r="K105" s="15" t="s">
        <v>14</v>
      </c>
      <c r="L105" s="15" t="s">
        <v>84</v>
      </c>
      <c r="M105" s="15">
        <v>1</v>
      </c>
      <c r="N105" s="83">
        <v>15.9</v>
      </c>
      <c r="O105" s="15">
        <v>3444</v>
      </c>
    </row>
    <row r="106" spans="8:15" x14ac:dyDescent="0.25">
      <c r="H106" s="15">
        <v>105</v>
      </c>
      <c r="I106" s="82">
        <v>45171</v>
      </c>
      <c r="J106" s="15" t="s">
        <v>111</v>
      </c>
      <c r="K106" s="15" t="s">
        <v>8</v>
      </c>
      <c r="L106" s="15" t="s">
        <v>84</v>
      </c>
      <c r="M106" s="15">
        <v>1</v>
      </c>
      <c r="N106" s="83">
        <v>16</v>
      </c>
      <c r="O106" s="15">
        <v>4777</v>
      </c>
    </row>
    <row r="107" spans="8:15" x14ac:dyDescent="0.25">
      <c r="H107" s="15">
        <v>106</v>
      </c>
      <c r="I107" s="82">
        <v>45171</v>
      </c>
      <c r="J107" s="15" t="s">
        <v>111</v>
      </c>
      <c r="K107" s="15" t="s">
        <v>8</v>
      </c>
      <c r="L107" s="15" t="s">
        <v>84</v>
      </c>
      <c r="M107" s="15">
        <v>1</v>
      </c>
      <c r="N107" s="83">
        <v>16.399999999999999</v>
      </c>
      <c r="O107" s="15">
        <v>4747</v>
      </c>
    </row>
    <row r="108" spans="8:15" x14ac:dyDescent="0.25">
      <c r="H108" s="15">
        <v>107</v>
      </c>
      <c r="I108" s="82">
        <v>45171</v>
      </c>
      <c r="J108" s="15" t="s">
        <v>111</v>
      </c>
      <c r="K108" s="15" t="s">
        <v>19</v>
      </c>
      <c r="L108" s="15" t="s">
        <v>84</v>
      </c>
      <c r="M108" s="15">
        <v>1</v>
      </c>
      <c r="N108" s="83">
        <v>14</v>
      </c>
      <c r="O108" s="15">
        <v>3932</v>
      </c>
    </row>
    <row r="109" spans="8:15" x14ac:dyDescent="0.25">
      <c r="H109" s="15">
        <v>108</v>
      </c>
      <c r="I109" s="82">
        <v>45171</v>
      </c>
      <c r="J109" s="15" t="s">
        <v>111</v>
      </c>
      <c r="K109" s="15" t="s">
        <v>116</v>
      </c>
      <c r="L109" s="15" t="s">
        <v>84</v>
      </c>
      <c r="M109" s="15">
        <v>1</v>
      </c>
      <c r="N109" s="83">
        <v>17.399999999999999</v>
      </c>
      <c r="O109" s="15">
        <v>4734</v>
      </c>
    </row>
    <row r="110" spans="8:15" x14ac:dyDescent="0.25">
      <c r="H110" s="15">
        <v>109</v>
      </c>
      <c r="I110" s="82">
        <v>45171</v>
      </c>
      <c r="J110" s="15" t="s">
        <v>111</v>
      </c>
      <c r="K110" s="15" t="s">
        <v>116</v>
      </c>
      <c r="L110" s="15" t="s">
        <v>84</v>
      </c>
      <c r="M110" s="15">
        <v>1</v>
      </c>
      <c r="N110" s="83">
        <v>16.8</v>
      </c>
      <c r="O110" s="15">
        <v>4745</v>
      </c>
    </row>
    <row r="111" spans="8:15" x14ac:dyDescent="0.25">
      <c r="H111" s="15">
        <v>110</v>
      </c>
      <c r="I111" s="82">
        <v>45171</v>
      </c>
      <c r="J111" s="15" t="s">
        <v>111</v>
      </c>
      <c r="K111" s="15" t="s">
        <v>116</v>
      </c>
      <c r="L111" s="15" t="s">
        <v>84</v>
      </c>
      <c r="M111" s="15">
        <v>1</v>
      </c>
      <c r="N111" s="83">
        <v>17.100000000000001</v>
      </c>
      <c r="O111" s="15">
        <v>4750</v>
      </c>
    </row>
    <row r="112" spans="8:15" x14ac:dyDescent="0.25">
      <c r="H112" s="15">
        <v>111</v>
      </c>
      <c r="I112" s="82">
        <v>45171</v>
      </c>
      <c r="J112" s="15" t="s">
        <v>112</v>
      </c>
      <c r="K112" s="15" t="s">
        <v>13</v>
      </c>
      <c r="L112" s="15" t="s">
        <v>84</v>
      </c>
      <c r="M112" s="15">
        <v>1</v>
      </c>
      <c r="N112" s="83">
        <v>14.3</v>
      </c>
      <c r="O112" s="15">
        <v>4741</v>
      </c>
    </row>
    <row r="113" spans="8:15" x14ac:dyDescent="0.25">
      <c r="H113" s="15">
        <v>112</v>
      </c>
      <c r="I113" s="82">
        <v>45171</v>
      </c>
      <c r="J113" s="15" t="s">
        <v>112</v>
      </c>
      <c r="K113" s="15" t="s">
        <v>13</v>
      </c>
      <c r="L113" s="15" t="s">
        <v>84</v>
      </c>
      <c r="M113" s="15">
        <v>1</v>
      </c>
      <c r="N113" s="83">
        <v>16.5</v>
      </c>
      <c r="O113" s="15">
        <v>4761</v>
      </c>
    </row>
    <row r="114" spans="8:15" x14ac:dyDescent="0.25">
      <c r="H114" s="15">
        <v>113</v>
      </c>
      <c r="I114" s="82">
        <v>45171</v>
      </c>
      <c r="J114" s="15" t="s">
        <v>112</v>
      </c>
      <c r="K114" s="15" t="s">
        <v>13</v>
      </c>
      <c r="L114" s="15" t="s">
        <v>84</v>
      </c>
      <c r="M114" s="15">
        <v>1</v>
      </c>
      <c r="N114" s="83">
        <v>15.4</v>
      </c>
      <c r="O114" s="15">
        <v>3443</v>
      </c>
    </row>
    <row r="115" spans="8:15" x14ac:dyDescent="0.25">
      <c r="H115" s="15">
        <v>114</v>
      </c>
      <c r="I115" s="82">
        <v>45171</v>
      </c>
      <c r="J115" s="15" t="s">
        <v>111</v>
      </c>
      <c r="K115" s="15" t="s">
        <v>6</v>
      </c>
      <c r="L115" s="15" t="s">
        <v>84</v>
      </c>
      <c r="M115" s="15">
        <v>1</v>
      </c>
      <c r="N115" s="83">
        <v>16.399999999999999</v>
      </c>
      <c r="O115" s="15">
        <v>3450</v>
      </c>
    </row>
    <row r="116" spans="8:15" x14ac:dyDescent="0.25">
      <c r="H116" s="15">
        <v>115</v>
      </c>
      <c r="I116" s="82">
        <v>45171</v>
      </c>
      <c r="J116" s="15" t="s">
        <v>113</v>
      </c>
      <c r="K116" s="15" t="s">
        <v>4</v>
      </c>
      <c r="L116" s="15" t="s">
        <v>84</v>
      </c>
      <c r="M116" s="15">
        <v>1</v>
      </c>
      <c r="N116" s="83">
        <v>16.399999999999999</v>
      </c>
      <c r="O116" s="15">
        <v>3457</v>
      </c>
    </row>
    <row r="117" spans="8:15" x14ac:dyDescent="0.25">
      <c r="H117" s="15">
        <v>116</v>
      </c>
      <c r="I117" s="82">
        <v>45171</v>
      </c>
      <c r="J117" s="15" t="s">
        <v>113</v>
      </c>
      <c r="K117" s="15" t="s">
        <v>17</v>
      </c>
      <c r="L117" s="15" t="s">
        <v>84</v>
      </c>
      <c r="M117" s="15">
        <v>1</v>
      </c>
      <c r="N117" s="83">
        <v>17.600000000000001</v>
      </c>
      <c r="O117" s="15">
        <v>4753</v>
      </c>
    </row>
    <row r="118" spans="8:15" x14ac:dyDescent="0.25">
      <c r="H118" s="15">
        <v>117</v>
      </c>
      <c r="I118" s="82">
        <v>45171</v>
      </c>
      <c r="J118" s="15" t="s">
        <v>111</v>
      </c>
      <c r="K118" s="15" t="s">
        <v>114</v>
      </c>
      <c r="L118" s="15" t="s">
        <v>84</v>
      </c>
      <c r="M118" s="15">
        <v>1</v>
      </c>
      <c r="N118" s="83">
        <v>17.8</v>
      </c>
      <c r="O118" s="15">
        <v>4740</v>
      </c>
    </row>
    <row r="119" spans="8:15" x14ac:dyDescent="0.25">
      <c r="H119" s="15">
        <v>118</v>
      </c>
      <c r="I119" s="82">
        <v>45171</v>
      </c>
      <c r="J119" s="15" t="s">
        <v>111</v>
      </c>
      <c r="K119" s="15" t="s">
        <v>114</v>
      </c>
      <c r="L119" s="15" t="s">
        <v>84</v>
      </c>
      <c r="M119" s="15">
        <v>1</v>
      </c>
      <c r="N119" s="83">
        <v>16</v>
      </c>
      <c r="O119" s="15">
        <v>4743</v>
      </c>
    </row>
    <row r="120" spans="8:15" x14ac:dyDescent="0.25">
      <c r="H120" s="15">
        <v>119</v>
      </c>
      <c r="I120" s="82">
        <v>45172</v>
      </c>
      <c r="J120" s="15" t="s">
        <v>111</v>
      </c>
      <c r="K120" s="15" t="s">
        <v>6</v>
      </c>
      <c r="L120" s="15" t="s">
        <v>84</v>
      </c>
      <c r="M120" s="15">
        <v>1</v>
      </c>
      <c r="N120" s="83">
        <v>16.100000000000001</v>
      </c>
      <c r="O120" s="15">
        <v>3216</v>
      </c>
    </row>
    <row r="121" spans="8:15" x14ac:dyDescent="0.25">
      <c r="H121" s="15">
        <v>120</v>
      </c>
      <c r="I121" s="82">
        <v>45172</v>
      </c>
      <c r="J121" s="15" t="s">
        <v>111</v>
      </c>
      <c r="K121" s="15" t="s">
        <v>6</v>
      </c>
      <c r="L121" s="15" t="s">
        <v>84</v>
      </c>
      <c r="M121" s="15">
        <v>1</v>
      </c>
      <c r="N121" s="83">
        <v>16.399999999999999</v>
      </c>
      <c r="O121" s="15">
        <v>3299</v>
      </c>
    </row>
    <row r="122" spans="8:15" x14ac:dyDescent="0.25">
      <c r="H122" s="15">
        <v>121</v>
      </c>
      <c r="I122" s="82">
        <v>45172</v>
      </c>
      <c r="J122" s="15" t="s">
        <v>112</v>
      </c>
      <c r="K122" s="15" t="s">
        <v>14</v>
      </c>
      <c r="L122" s="15" t="s">
        <v>84</v>
      </c>
      <c r="M122" s="15">
        <v>1</v>
      </c>
      <c r="N122" s="83">
        <v>16.100000000000001</v>
      </c>
      <c r="O122" s="15">
        <v>4815</v>
      </c>
    </row>
    <row r="123" spans="8:15" x14ac:dyDescent="0.25">
      <c r="H123" s="15">
        <v>122</v>
      </c>
      <c r="I123" s="82">
        <v>45172</v>
      </c>
      <c r="J123" s="15" t="s">
        <v>112</v>
      </c>
      <c r="K123" s="15" t="s">
        <v>14</v>
      </c>
      <c r="L123" s="15" t="s">
        <v>84</v>
      </c>
      <c r="M123" s="15">
        <v>1</v>
      </c>
      <c r="N123" s="83">
        <v>16.600000000000001</v>
      </c>
      <c r="O123" s="15">
        <v>4802</v>
      </c>
    </row>
    <row r="124" spans="8:15" x14ac:dyDescent="0.25">
      <c r="H124" s="15">
        <v>123</v>
      </c>
      <c r="I124" s="82">
        <v>45172</v>
      </c>
      <c r="J124" s="15" t="s">
        <v>111</v>
      </c>
      <c r="K124" s="15" t="s">
        <v>19</v>
      </c>
      <c r="L124" s="15" t="s">
        <v>84</v>
      </c>
      <c r="M124" s="15">
        <v>1</v>
      </c>
      <c r="N124" s="83">
        <v>16.5</v>
      </c>
      <c r="O124" s="15">
        <v>4757</v>
      </c>
    </row>
    <row r="125" spans="8:15" x14ac:dyDescent="0.25">
      <c r="H125" s="15">
        <v>124</v>
      </c>
      <c r="I125" s="82">
        <v>45172</v>
      </c>
      <c r="J125" s="15" t="s">
        <v>112</v>
      </c>
      <c r="K125" s="15" t="s">
        <v>2</v>
      </c>
      <c r="L125" s="15" t="s">
        <v>84</v>
      </c>
      <c r="M125" s="15">
        <v>1</v>
      </c>
      <c r="N125" s="83">
        <v>16.5</v>
      </c>
      <c r="O125" s="15">
        <v>4810</v>
      </c>
    </row>
    <row r="126" spans="8:15" x14ac:dyDescent="0.25">
      <c r="H126" s="15">
        <v>125</v>
      </c>
      <c r="I126" s="82">
        <v>45172</v>
      </c>
      <c r="J126" s="15" t="s">
        <v>112</v>
      </c>
      <c r="K126" s="15" t="s">
        <v>3</v>
      </c>
      <c r="L126" s="15" t="s">
        <v>84</v>
      </c>
      <c r="M126" s="15">
        <v>1</v>
      </c>
      <c r="N126" s="83">
        <v>17.3</v>
      </c>
      <c r="O126" s="15">
        <v>3252</v>
      </c>
    </row>
    <row r="127" spans="8:15" x14ac:dyDescent="0.25">
      <c r="H127" s="15">
        <v>126</v>
      </c>
      <c r="I127" s="82">
        <v>45172</v>
      </c>
      <c r="J127" s="15" t="s">
        <v>111</v>
      </c>
      <c r="K127" s="15" t="s">
        <v>114</v>
      </c>
      <c r="L127" s="15" t="s">
        <v>84</v>
      </c>
      <c r="M127" s="15">
        <v>1</v>
      </c>
      <c r="N127" s="83">
        <v>16.5</v>
      </c>
      <c r="O127" s="15">
        <v>4742</v>
      </c>
    </row>
    <row r="128" spans="8:15" x14ac:dyDescent="0.25">
      <c r="H128" s="15">
        <v>127</v>
      </c>
      <c r="I128" s="82">
        <v>45172</v>
      </c>
      <c r="J128" s="15" t="s">
        <v>113</v>
      </c>
      <c r="K128" s="15" t="s">
        <v>9</v>
      </c>
      <c r="L128" s="15" t="s">
        <v>84</v>
      </c>
      <c r="M128" s="15">
        <v>1</v>
      </c>
      <c r="N128" s="83">
        <v>16.7</v>
      </c>
      <c r="O128" s="15">
        <v>3249</v>
      </c>
    </row>
    <row r="129" spans="8:15" x14ac:dyDescent="0.25">
      <c r="H129" s="15">
        <v>128</v>
      </c>
      <c r="I129" s="82">
        <v>45172</v>
      </c>
      <c r="J129" s="15" t="s">
        <v>111</v>
      </c>
      <c r="K129" s="15" t="s">
        <v>8</v>
      </c>
      <c r="L129" s="15" t="s">
        <v>84</v>
      </c>
      <c r="M129" s="15">
        <v>1</v>
      </c>
      <c r="N129" s="83">
        <v>16.8</v>
      </c>
      <c r="O129" s="15">
        <v>4813</v>
      </c>
    </row>
    <row r="130" spans="8:15" x14ac:dyDescent="0.25">
      <c r="H130" s="15">
        <v>129</v>
      </c>
      <c r="I130" s="82">
        <v>45172</v>
      </c>
      <c r="J130" s="15" t="s">
        <v>111</v>
      </c>
      <c r="K130" s="15" t="s">
        <v>8</v>
      </c>
      <c r="L130" s="15" t="s">
        <v>84</v>
      </c>
      <c r="M130" s="15">
        <v>1</v>
      </c>
      <c r="N130" s="83">
        <v>16.3</v>
      </c>
      <c r="O130" s="15">
        <v>4818</v>
      </c>
    </row>
    <row r="131" spans="8:15" x14ac:dyDescent="0.25">
      <c r="H131" s="15">
        <v>130</v>
      </c>
      <c r="I131" s="82">
        <v>45172</v>
      </c>
      <c r="J131" s="15" t="s">
        <v>111</v>
      </c>
      <c r="K131" s="15" t="s">
        <v>8</v>
      </c>
      <c r="L131" s="15" t="s">
        <v>84</v>
      </c>
      <c r="M131" s="15">
        <v>1</v>
      </c>
      <c r="N131" s="83">
        <v>14.4</v>
      </c>
      <c r="O131" s="15">
        <v>3451</v>
      </c>
    </row>
    <row r="132" spans="8:15" x14ac:dyDescent="0.25">
      <c r="H132" s="15">
        <v>131</v>
      </c>
      <c r="I132" s="82">
        <v>45172</v>
      </c>
      <c r="J132" s="15" t="s">
        <v>111</v>
      </c>
      <c r="K132" s="15" t="s">
        <v>6</v>
      </c>
      <c r="L132" s="15" t="s">
        <v>84</v>
      </c>
      <c r="M132" s="15">
        <v>1</v>
      </c>
      <c r="N132" s="83">
        <v>16.600000000000001</v>
      </c>
      <c r="O132" s="15">
        <v>4805</v>
      </c>
    </row>
    <row r="133" spans="8:15" x14ac:dyDescent="0.25">
      <c r="H133" s="15">
        <v>132</v>
      </c>
      <c r="I133" s="82">
        <v>45172</v>
      </c>
      <c r="J133" s="15" t="s">
        <v>111</v>
      </c>
      <c r="K133" s="15" t="s">
        <v>19</v>
      </c>
      <c r="L133" s="15" t="s">
        <v>84</v>
      </c>
      <c r="M133" s="15">
        <v>1</v>
      </c>
      <c r="N133" s="83">
        <v>16.899999999999999</v>
      </c>
      <c r="O133" s="15">
        <v>3930</v>
      </c>
    </row>
    <row r="134" spans="8:15" x14ac:dyDescent="0.25">
      <c r="H134" s="15">
        <v>133</v>
      </c>
      <c r="I134" s="82">
        <v>45172</v>
      </c>
      <c r="J134" s="15" t="s">
        <v>111</v>
      </c>
      <c r="K134" s="15" t="s">
        <v>24</v>
      </c>
      <c r="L134" s="15" t="s">
        <v>84</v>
      </c>
      <c r="M134" s="15">
        <v>1</v>
      </c>
      <c r="N134" s="83">
        <v>16.100000000000001</v>
      </c>
      <c r="O134" s="15">
        <v>4758</v>
      </c>
    </row>
    <row r="135" spans="8:15" x14ac:dyDescent="0.25">
      <c r="H135" s="15">
        <v>134</v>
      </c>
      <c r="I135" s="82">
        <v>45172</v>
      </c>
      <c r="J135" s="15" t="s">
        <v>112</v>
      </c>
      <c r="K135" s="15" t="s">
        <v>3</v>
      </c>
      <c r="L135" s="15" t="s">
        <v>84</v>
      </c>
      <c r="M135" s="15">
        <v>1</v>
      </c>
      <c r="N135" s="83">
        <v>16.5</v>
      </c>
      <c r="O135" s="15">
        <v>4796</v>
      </c>
    </row>
    <row r="136" spans="8:15" x14ac:dyDescent="0.25">
      <c r="H136" s="15">
        <v>135</v>
      </c>
      <c r="I136" s="82">
        <v>45172</v>
      </c>
      <c r="J136" s="15" t="s">
        <v>112</v>
      </c>
      <c r="K136" s="15" t="s">
        <v>3</v>
      </c>
      <c r="L136" s="15" t="s">
        <v>84</v>
      </c>
      <c r="M136" s="15">
        <v>1</v>
      </c>
      <c r="N136" s="83">
        <v>16.3</v>
      </c>
      <c r="O136" s="15">
        <v>4799</v>
      </c>
    </row>
    <row r="137" spans="8:15" x14ac:dyDescent="0.25">
      <c r="H137" s="15">
        <v>136</v>
      </c>
      <c r="I137" s="82">
        <v>45172</v>
      </c>
      <c r="J137" s="15" t="s">
        <v>111</v>
      </c>
      <c r="K137" s="15" t="s">
        <v>116</v>
      </c>
      <c r="L137" s="15" t="s">
        <v>84</v>
      </c>
      <c r="M137" s="15">
        <v>1</v>
      </c>
      <c r="N137" s="83">
        <v>16.7</v>
      </c>
      <c r="O137" s="15">
        <v>3449</v>
      </c>
    </row>
    <row r="138" spans="8:15" x14ac:dyDescent="0.25">
      <c r="H138" s="15">
        <v>137</v>
      </c>
      <c r="I138" s="82">
        <v>45172</v>
      </c>
      <c r="J138" s="15" t="s">
        <v>111</v>
      </c>
      <c r="K138" s="15" t="s">
        <v>19</v>
      </c>
      <c r="L138" s="15" t="s">
        <v>84</v>
      </c>
      <c r="M138" s="15">
        <v>1</v>
      </c>
      <c r="N138" s="83">
        <v>16.7</v>
      </c>
      <c r="O138" s="15">
        <v>3251</v>
      </c>
    </row>
    <row r="139" spans="8:15" x14ac:dyDescent="0.25">
      <c r="H139" s="15">
        <v>138</v>
      </c>
      <c r="I139" s="82">
        <v>45172</v>
      </c>
      <c r="J139" s="15" t="s">
        <v>112</v>
      </c>
      <c r="K139" s="15" t="s">
        <v>3</v>
      </c>
      <c r="L139" s="15" t="s">
        <v>84</v>
      </c>
      <c r="M139" s="15">
        <v>1</v>
      </c>
      <c r="N139" s="83">
        <v>16.7</v>
      </c>
      <c r="O139" s="15">
        <v>4755</v>
      </c>
    </row>
    <row r="140" spans="8:15" x14ac:dyDescent="0.25">
      <c r="H140" s="15">
        <v>139</v>
      </c>
      <c r="I140" s="82">
        <v>45172</v>
      </c>
      <c r="J140" s="15" t="s">
        <v>113</v>
      </c>
      <c r="K140" s="15" t="s">
        <v>17</v>
      </c>
      <c r="L140" s="15" t="s">
        <v>84</v>
      </c>
      <c r="M140" s="15">
        <v>1</v>
      </c>
      <c r="N140" s="83">
        <v>15.2</v>
      </c>
      <c r="O140" s="15">
        <v>4785</v>
      </c>
    </row>
    <row r="141" spans="8:15" x14ac:dyDescent="0.25">
      <c r="H141" s="15">
        <v>140</v>
      </c>
      <c r="I141" s="82">
        <v>45172</v>
      </c>
      <c r="J141" s="15" t="s">
        <v>113</v>
      </c>
      <c r="K141" s="15" t="s">
        <v>17</v>
      </c>
      <c r="L141" s="15" t="s">
        <v>84</v>
      </c>
      <c r="M141" s="15">
        <v>1</v>
      </c>
      <c r="N141" s="83">
        <v>15</v>
      </c>
      <c r="O141" s="15">
        <v>4760</v>
      </c>
    </row>
    <row r="142" spans="8:15" x14ac:dyDescent="0.25">
      <c r="H142" s="15">
        <v>141</v>
      </c>
      <c r="I142" s="82">
        <v>45172</v>
      </c>
      <c r="J142" s="15" t="s">
        <v>111</v>
      </c>
      <c r="K142" s="15" t="s">
        <v>19</v>
      </c>
      <c r="L142" s="15" t="s">
        <v>84</v>
      </c>
      <c r="M142" s="15">
        <v>1</v>
      </c>
      <c r="N142" s="83">
        <v>16.8</v>
      </c>
      <c r="O142" s="15">
        <v>4804</v>
      </c>
    </row>
    <row r="143" spans="8:15" x14ac:dyDescent="0.25">
      <c r="H143" s="15">
        <v>142</v>
      </c>
      <c r="I143" s="82">
        <v>45172</v>
      </c>
      <c r="J143" s="15" t="s">
        <v>113</v>
      </c>
      <c r="K143" s="15" t="s">
        <v>4</v>
      </c>
      <c r="L143" s="15" t="s">
        <v>84</v>
      </c>
      <c r="M143" s="15">
        <v>1</v>
      </c>
      <c r="N143" s="83">
        <v>18.100000000000001</v>
      </c>
      <c r="O143" s="15">
        <v>4783</v>
      </c>
    </row>
    <row r="144" spans="8:15" x14ac:dyDescent="0.25">
      <c r="H144" s="15">
        <v>143</v>
      </c>
      <c r="I144" s="82">
        <v>45172</v>
      </c>
      <c r="J144" s="15" t="s">
        <v>113</v>
      </c>
      <c r="K144" s="15" t="s">
        <v>9</v>
      </c>
      <c r="L144" s="15" t="s">
        <v>84</v>
      </c>
      <c r="M144" s="15">
        <v>1</v>
      </c>
      <c r="N144" s="83">
        <v>15.6</v>
      </c>
      <c r="O144" s="15">
        <v>4794</v>
      </c>
    </row>
    <row r="145" spans="8:15" x14ac:dyDescent="0.25">
      <c r="H145" s="15">
        <v>144</v>
      </c>
      <c r="I145" s="82">
        <v>45172</v>
      </c>
      <c r="J145" s="15" t="s">
        <v>113</v>
      </c>
      <c r="K145" s="15" t="s">
        <v>9</v>
      </c>
      <c r="L145" s="15" t="s">
        <v>84</v>
      </c>
      <c r="M145" s="15">
        <v>1</v>
      </c>
      <c r="N145" s="83">
        <v>15.5</v>
      </c>
      <c r="O145" s="15">
        <v>4754</v>
      </c>
    </row>
    <row r="146" spans="8:15" x14ac:dyDescent="0.25">
      <c r="H146" s="15">
        <v>145</v>
      </c>
      <c r="I146" s="82">
        <v>45172</v>
      </c>
      <c r="J146" s="15" t="s">
        <v>112</v>
      </c>
      <c r="K146" s="15" t="s">
        <v>14</v>
      </c>
      <c r="L146" s="15" t="s">
        <v>84</v>
      </c>
      <c r="M146" s="15">
        <v>1</v>
      </c>
      <c r="N146" s="83">
        <v>15.6</v>
      </c>
      <c r="O146" s="15">
        <v>4793</v>
      </c>
    </row>
    <row r="147" spans="8:15" x14ac:dyDescent="0.25">
      <c r="H147" s="15">
        <v>146</v>
      </c>
      <c r="I147" s="82">
        <v>45172</v>
      </c>
      <c r="J147" s="15" t="s">
        <v>112</v>
      </c>
      <c r="K147" s="15" t="s">
        <v>14</v>
      </c>
      <c r="L147" s="15" t="s">
        <v>84</v>
      </c>
      <c r="M147" s="15">
        <v>1</v>
      </c>
      <c r="N147" s="83">
        <v>15.9</v>
      </c>
      <c r="O147" s="15">
        <v>4779</v>
      </c>
    </row>
    <row r="148" spans="8:15" x14ac:dyDescent="0.25">
      <c r="H148" s="15">
        <v>147</v>
      </c>
      <c r="I148" s="82">
        <v>45172</v>
      </c>
      <c r="J148" s="15" t="s">
        <v>111</v>
      </c>
      <c r="K148" s="15" t="s">
        <v>114</v>
      </c>
      <c r="L148" s="15" t="s">
        <v>84</v>
      </c>
      <c r="M148" s="15">
        <v>1</v>
      </c>
      <c r="N148" s="83">
        <v>16.3</v>
      </c>
      <c r="O148" s="15">
        <v>4797</v>
      </c>
    </row>
    <row r="149" spans="8:15" x14ac:dyDescent="0.25">
      <c r="H149" s="15">
        <v>148</v>
      </c>
      <c r="I149" s="82">
        <v>45172</v>
      </c>
      <c r="J149" s="15" t="s">
        <v>111</v>
      </c>
      <c r="K149" s="15" t="s">
        <v>8</v>
      </c>
      <c r="L149" s="15" t="s">
        <v>84</v>
      </c>
      <c r="M149" s="15">
        <v>1</v>
      </c>
      <c r="N149" s="83">
        <v>16.600000000000001</v>
      </c>
      <c r="O149" s="15">
        <v>4782</v>
      </c>
    </row>
    <row r="150" spans="8:15" x14ac:dyDescent="0.25">
      <c r="H150" s="15">
        <v>149</v>
      </c>
      <c r="I150" s="82">
        <v>45172</v>
      </c>
      <c r="J150" s="15" t="s">
        <v>111</v>
      </c>
      <c r="K150" s="15" t="s">
        <v>8</v>
      </c>
      <c r="L150" s="15" t="s">
        <v>84</v>
      </c>
      <c r="M150" s="15">
        <v>1</v>
      </c>
      <c r="N150" s="83">
        <v>16.2</v>
      </c>
      <c r="O150" s="15">
        <v>4786</v>
      </c>
    </row>
    <row r="151" spans="8:15" x14ac:dyDescent="0.25">
      <c r="H151" s="15">
        <v>150</v>
      </c>
      <c r="I151" s="82">
        <v>45172</v>
      </c>
      <c r="J151" s="15" t="s">
        <v>111</v>
      </c>
      <c r="K151" s="15" t="s">
        <v>116</v>
      </c>
      <c r="L151" s="15" t="s">
        <v>84</v>
      </c>
      <c r="M151" s="15">
        <v>1</v>
      </c>
      <c r="N151" s="83">
        <v>17</v>
      </c>
      <c r="O151" s="15">
        <v>3209</v>
      </c>
    </row>
    <row r="152" spans="8:15" x14ac:dyDescent="0.25">
      <c r="H152" s="15">
        <v>151</v>
      </c>
      <c r="I152" s="82">
        <v>45172</v>
      </c>
      <c r="J152" s="15" t="s">
        <v>111</v>
      </c>
      <c r="K152" s="15" t="s">
        <v>116</v>
      </c>
      <c r="L152" s="15" t="s">
        <v>84</v>
      </c>
      <c r="M152" s="15">
        <v>1</v>
      </c>
      <c r="N152" s="83">
        <v>17.5</v>
      </c>
      <c r="O152" s="15">
        <v>3206</v>
      </c>
    </row>
    <row r="153" spans="8:15" x14ac:dyDescent="0.25">
      <c r="H153" s="15">
        <v>152</v>
      </c>
      <c r="I153" s="82">
        <v>45172</v>
      </c>
      <c r="J153" s="15" t="s">
        <v>111</v>
      </c>
      <c r="K153" s="15" t="s">
        <v>116</v>
      </c>
      <c r="L153" s="15" t="s">
        <v>84</v>
      </c>
      <c r="M153" s="15">
        <v>1</v>
      </c>
      <c r="N153" s="83">
        <v>16.5</v>
      </c>
      <c r="O153" s="15">
        <v>4791</v>
      </c>
    </row>
    <row r="154" spans="8:15" x14ac:dyDescent="0.25">
      <c r="H154" s="15">
        <v>153</v>
      </c>
      <c r="I154" s="82">
        <v>45172</v>
      </c>
      <c r="J154" s="15" t="s">
        <v>112</v>
      </c>
      <c r="K154" s="15" t="s">
        <v>13</v>
      </c>
      <c r="L154" s="15" t="s">
        <v>84</v>
      </c>
      <c r="M154" s="15">
        <v>1</v>
      </c>
      <c r="N154" s="83">
        <v>12.6</v>
      </c>
      <c r="O154" s="15">
        <v>4770</v>
      </c>
    </row>
    <row r="155" spans="8:15" x14ac:dyDescent="0.25">
      <c r="H155" s="15">
        <v>154</v>
      </c>
      <c r="I155" s="82">
        <v>45172</v>
      </c>
      <c r="J155" s="15" t="s">
        <v>113</v>
      </c>
      <c r="K155" s="15" t="s">
        <v>17</v>
      </c>
      <c r="L155" s="15" t="s">
        <v>84</v>
      </c>
      <c r="M155" s="15">
        <v>1</v>
      </c>
      <c r="N155" s="83">
        <v>16.8</v>
      </c>
      <c r="O155" s="15">
        <v>4767</v>
      </c>
    </row>
    <row r="156" spans="8:15" x14ac:dyDescent="0.25">
      <c r="H156" s="15">
        <v>155</v>
      </c>
      <c r="I156" s="82">
        <v>45172</v>
      </c>
      <c r="J156" s="15" t="s">
        <v>111</v>
      </c>
      <c r="K156" s="15" t="s">
        <v>6</v>
      </c>
      <c r="L156" s="15" t="s">
        <v>84</v>
      </c>
      <c r="M156" s="15">
        <v>1</v>
      </c>
      <c r="N156" s="83">
        <v>16.899999999999999</v>
      </c>
      <c r="O156" s="15">
        <v>4788</v>
      </c>
    </row>
    <row r="157" spans="8:15" x14ac:dyDescent="0.25">
      <c r="H157" s="15">
        <v>156</v>
      </c>
      <c r="I157" s="82">
        <v>45172</v>
      </c>
      <c r="J157" s="15" t="s">
        <v>112</v>
      </c>
      <c r="K157" s="15" t="s">
        <v>14</v>
      </c>
      <c r="L157" s="15" t="s">
        <v>84</v>
      </c>
      <c r="M157" s="15">
        <v>1</v>
      </c>
      <c r="N157" s="83">
        <v>17.100000000000001</v>
      </c>
      <c r="O157" s="15">
        <v>4795</v>
      </c>
    </row>
    <row r="158" spans="8:15" x14ac:dyDescent="0.25">
      <c r="H158" s="15">
        <v>157</v>
      </c>
      <c r="I158" s="82">
        <v>45173</v>
      </c>
      <c r="J158" s="15" t="s">
        <v>112</v>
      </c>
      <c r="K158" s="15" t="s">
        <v>2</v>
      </c>
      <c r="L158" s="15" t="s">
        <v>84</v>
      </c>
      <c r="M158" s="15">
        <v>1</v>
      </c>
      <c r="N158" s="83">
        <v>17.2</v>
      </c>
      <c r="O158" s="15">
        <v>3034</v>
      </c>
    </row>
    <row r="159" spans="8:15" x14ac:dyDescent="0.25">
      <c r="H159" s="15">
        <v>158</v>
      </c>
      <c r="I159" s="82">
        <v>45173</v>
      </c>
      <c r="J159" s="15" t="s">
        <v>112</v>
      </c>
      <c r="K159" s="15" t="s">
        <v>2</v>
      </c>
      <c r="L159" s="15" t="s">
        <v>84</v>
      </c>
      <c r="M159" s="15">
        <v>1</v>
      </c>
      <c r="N159" s="83">
        <v>15.5</v>
      </c>
      <c r="O159" s="15">
        <v>3180</v>
      </c>
    </row>
    <row r="160" spans="8:15" x14ac:dyDescent="0.25">
      <c r="H160" s="15">
        <v>159</v>
      </c>
      <c r="I160" s="82">
        <v>45173</v>
      </c>
      <c r="J160" s="15" t="s">
        <v>112</v>
      </c>
      <c r="K160" s="15" t="s">
        <v>2</v>
      </c>
      <c r="L160" s="15" t="s">
        <v>84</v>
      </c>
      <c r="M160" s="15">
        <v>1</v>
      </c>
      <c r="N160" s="83">
        <v>16</v>
      </c>
      <c r="O160" s="15">
        <v>4395</v>
      </c>
    </row>
    <row r="161" spans="8:15" x14ac:dyDescent="0.25">
      <c r="H161" s="15">
        <v>160</v>
      </c>
      <c r="I161" s="82">
        <v>45173</v>
      </c>
      <c r="J161" s="15" t="s">
        <v>112</v>
      </c>
      <c r="K161" s="15" t="s">
        <v>3</v>
      </c>
      <c r="L161" s="15" t="s">
        <v>84</v>
      </c>
      <c r="M161" s="15">
        <v>1</v>
      </c>
      <c r="N161" s="83">
        <v>16.399999999999999</v>
      </c>
      <c r="O161" s="15">
        <v>4812</v>
      </c>
    </row>
    <row r="162" spans="8:15" x14ac:dyDescent="0.25">
      <c r="H162" s="15">
        <v>161</v>
      </c>
      <c r="I162" s="82">
        <v>45173</v>
      </c>
      <c r="J162" s="15" t="s">
        <v>111</v>
      </c>
      <c r="K162" s="15" t="s">
        <v>19</v>
      </c>
      <c r="L162" s="15" t="s">
        <v>84</v>
      </c>
      <c r="M162" s="15">
        <v>1</v>
      </c>
      <c r="N162" s="83">
        <v>15.7</v>
      </c>
      <c r="O162" s="15">
        <v>4009</v>
      </c>
    </row>
    <row r="163" spans="8:15" x14ac:dyDescent="0.25">
      <c r="H163" s="15">
        <v>162</v>
      </c>
      <c r="I163" s="82">
        <v>45173</v>
      </c>
      <c r="J163" s="15" t="s">
        <v>111</v>
      </c>
      <c r="K163" s="15" t="s">
        <v>114</v>
      </c>
      <c r="L163" s="15" t="s">
        <v>84</v>
      </c>
      <c r="M163" s="15">
        <v>1</v>
      </c>
      <c r="N163" s="83">
        <v>15.7</v>
      </c>
      <c r="O163" s="15">
        <v>4246</v>
      </c>
    </row>
    <row r="164" spans="8:15" x14ac:dyDescent="0.25">
      <c r="H164" s="15">
        <v>163</v>
      </c>
      <c r="I164" s="82">
        <v>45173</v>
      </c>
      <c r="J164" s="15" t="s">
        <v>111</v>
      </c>
      <c r="K164" s="15" t="s">
        <v>24</v>
      </c>
      <c r="L164" s="15" t="s">
        <v>84</v>
      </c>
      <c r="M164" s="15">
        <v>1</v>
      </c>
      <c r="N164" s="83">
        <v>15.7</v>
      </c>
      <c r="O164" s="15">
        <v>4385</v>
      </c>
    </row>
    <row r="165" spans="8:15" x14ac:dyDescent="0.25">
      <c r="H165" s="15">
        <v>164</v>
      </c>
      <c r="I165" s="82">
        <v>45173</v>
      </c>
      <c r="J165" s="15" t="s">
        <v>111</v>
      </c>
      <c r="K165" s="15" t="s">
        <v>24</v>
      </c>
      <c r="L165" s="15" t="s">
        <v>84</v>
      </c>
      <c r="M165" s="15">
        <v>1</v>
      </c>
      <c r="N165" s="83">
        <v>16.8</v>
      </c>
      <c r="O165" s="15">
        <v>4803</v>
      </c>
    </row>
    <row r="166" spans="8:15" x14ac:dyDescent="0.25">
      <c r="H166" s="15">
        <v>165</v>
      </c>
      <c r="I166" s="82">
        <v>45173</v>
      </c>
      <c r="J166" s="15" t="s">
        <v>112</v>
      </c>
      <c r="K166" s="15" t="s">
        <v>3</v>
      </c>
      <c r="L166" s="15" t="s">
        <v>84</v>
      </c>
      <c r="M166" s="15">
        <v>1</v>
      </c>
      <c r="N166" s="83">
        <v>15.4</v>
      </c>
      <c r="O166" s="15">
        <v>4807</v>
      </c>
    </row>
    <row r="167" spans="8:15" x14ac:dyDescent="0.25">
      <c r="H167" s="15">
        <v>166</v>
      </c>
      <c r="I167" s="82">
        <v>45173</v>
      </c>
      <c r="J167" s="15" t="s">
        <v>111</v>
      </c>
      <c r="K167" s="15" t="s">
        <v>24</v>
      </c>
      <c r="L167" s="15" t="s">
        <v>84</v>
      </c>
      <c r="M167" s="15">
        <v>1</v>
      </c>
      <c r="N167" s="83">
        <v>16.8</v>
      </c>
      <c r="O167" s="15">
        <v>3240</v>
      </c>
    </row>
    <row r="168" spans="8:15" x14ac:dyDescent="0.25">
      <c r="H168" s="15">
        <v>167</v>
      </c>
      <c r="I168" s="82">
        <v>45173</v>
      </c>
      <c r="J168" s="15" t="s">
        <v>113</v>
      </c>
      <c r="K168" s="15" t="s">
        <v>17</v>
      </c>
      <c r="L168" s="15" t="s">
        <v>84</v>
      </c>
      <c r="M168" s="15">
        <v>1</v>
      </c>
      <c r="N168" s="83">
        <v>14.9</v>
      </c>
      <c r="O168" s="15">
        <v>4800</v>
      </c>
    </row>
    <row r="169" spans="8:15" x14ac:dyDescent="0.25">
      <c r="H169" s="15">
        <v>168</v>
      </c>
      <c r="I169" s="82">
        <v>45173</v>
      </c>
      <c r="J169" s="15" t="s">
        <v>111</v>
      </c>
      <c r="K169" s="15" t="s">
        <v>8</v>
      </c>
      <c r="L169" s="15" t="s">
        <v>84</v>
      </c>
      <c r="M169" s="15">
        <v>1</v>
      </c>
      <c r="N169" s="83">
        <v>14.6</v>
      </c>
      <c r="O169" s="15">
        <v>3244</v>
      </c>
    </row>
    <row r="170" spans="8:15" x14ac:dyDescent="0.25">
      <c r="H170" s="15">
        <v>169</v>
      </c>
      <c r="I170" s="82">
        <v>45173</v>
      </c>
      <c r="J170" s="15" t="s">
        <v>111</v>
      </c>
      <c r="K170" s="15" t="s">
        <v>8</v>
      </c>
      <c r="L170" s="15" t="s">
        <v>84</v>
      </c>
      <c r="M170" s="15">
        <v>1</v>
      </c>
      <c r="N170" s="83">
        <v>15.9</v>
      </c>
      <c r="O170" s="15">
        <v>3242</v>
      </c>
    </row>
    <row r="171" spans="8:15" x14ac:dyDescent="0.25">
      <c r="H171" s="15">
        <v>170</v>
      </c>
      <c r="I171" s="82">
        <v>45173</v>
      </c>
      <c r="J171" s="15" t="s">
        <v>111</v>
      </c>
      <c r="K171" s="15" t="s">
        <v>6</v>
      </c>
      <c r="L171" s="15" t="s">
        <v>84</v>
      </c>
      <c r="M171" s="15">
        <v>1</v>
      </c>
      <c r="N171" s="83">
        <v>16.399999999999999</v>
      </c>
      <c r="O171" s="15">
        <v>4809</v>
      </c>
    </row>
    <row r="172" spans="8:15" x14ac:dyDescent="0.25">
      <c r="H172" s="15">
        <v>171</v>
      </c>
      <c r="I172" s="82">
        <v>45173</v>
      </c>
      <c r="J172" s="15" t="s">
        <v>111</v>
      </c>
      <c r="K172" s="15" t="s">
        <v>116</v>
      </c>
      <c r="L172" s="15" t="s">
        <v>84</v>
      </c>
      <c r="M172" s="15">
        <v>1</v>
      </c>
      <c r="N172" s="83">
        <v>16.100000000000001</v>
      </c>
      <c r="O172" s="15">
        <v>4792</v>
      </c>
    </row>
    <row r="173" spans="8:15" x14ac:dyDescent="0.25">
      <c r="H173" s="15">
        <v>172</v>
      </c>
      <c r="I173" s="82">
        <v>45173</v>
      </c>
      <c r="J173" s="15" t="s">
        <v>111</v>
      </c>
      <c r="K173" s="15" t="s">
        <v>116</v>
      </c>
      <c r="L173" s="15" t="s">
        <v>84</v>
      </c>
      <c r="M173" s="15">
        <v>1</v>
      </c>
      <c r="N173" s="83">
        <v>15</v>
      </c>
      <c r="O173" s="15">
        <v>4808</v>
      </c>
    </row>
    <row r="174" spans="8:15" x14ac:dyDescent="0.25">
      <c r="H174" s="15">
        <v>173</v>
      </c>
      <c r="I174" s="82">
        <v>45173</v>
      </c>
      <c r="J174" s="15" t="s">
        <v>111</v>
      </c>
      <c r="K174" s="15" t="s">
        <v>116</v>
      </c>
      <c r="L174" s="15" t="s">
        <v>84</v>
      </c>
      <c r="M174" s="15">
        <v>1</v>
      </c>
      <c r="N174" s="83">
        <v>16.3</v>
      </c>
      <c r="O174" s="15">
        <v>3250</v>
      </c>
    </row>
    <row r="175" spans="8:15" x14ac:dyDescent="0.25">
      <c r="H175" s="15">
        <v>174</v>
      </c>
      <c r="I175" s="82">
        <v>45173</v>
      </c>
      <c r="J175" s="15" t="s">
        <v>112</v>
      </c>
      <c r="K175" s="15" t="s">
        <v>13</v>
      </c>
      <c r="L175" s="15" t="s">
        <v>84</v>
      </c>
      <c r="M175" s="15">
        <v>1</v>
      </c>
      <c r="N175" s="83">
        <v>15</v>
      </c>
      <c r="O175" s="15">
        <v>4816</v>
      </c>
    </row>
    <row r="176" spans="8:15" x14ac:dyDescent="0.25">
      <c r="H176" s="15">
        <v>175</v>
      </c>
      <c r="I176" s="82">
        <v>45173</v>
      </c>
      <c r="J176" s="15" t="s">
        <v>112</v>
      </c>
      <c r="K176" s="15" t="s">
        <v>13</v>
      </c>
      <c r="L176" s="15" t="s">
        <v>84</v>
      </c>
      <c r="M176" s="15">
        <v>1</v>
      </c>
      <c r="N176" s="83">
        <v>15.8</v>
      </c>
      <c r="O176" s="15">
        <v>4784</v>
      </c>
    </row>
    <row r="177" spans="1:16" x14ac:dyDescent="0.25">
      <c r="H177" s="15">
        <v>176</v>
      </c>
      <c r="I177" s="82">
        <v>45173</v>
      </c>
      <c r="J177" s="15" t="s">
        <v>111</v>
      </c>
      <c r="K177" s="15" t="s">
        <v>19</v>
      </c>
      <c r="L177" s="15" t="s">
        <v>84</v>
      </c>
      <c r="M177" s="15">
        <v>1</v>
      </c>
      <c r="N177" s="83">
        <v>16.2</v>
      </c>
      <c r="O177" s="15">
        <v>4806</v>
      </c>
    </row>
    <row r="178" spans="1:16" x14ac:dyDescent="0.25">
      <c r="H178" s="15">
        <v>177</v>
      </c>
      <c r="I178" s="82">
        <v>45173</v>
      </c>
      <c r="J178" s="15" t="s">
        <v>111</v>
      </c>
      <c r="K178" s="87" t="s">
        <v>114</v>
      </c>
      <c r="L178" s="15" t="s">
        <v>84</v>
      </c>
      <c r="M178" s="15">
        <v>1</v>
      </c>
      <c r="N178" s="83">
        <v>16.5</v>
      </c>
      <c r="O178" s="15">
        <v>3241</v>
      </c>
    </row>
    <row r="179" spans="1:16" x14ac:dyDescent="0.25">
      <c r="H179" s="15">
        <v>178</v>
      </c>
      <c r="I179" s="82">
        <v>45173</v>
      </c>
      <c r="J179" s="15" t="s">
        <v>111</v>
      </c>
      <c r="K179" s="15" t="s">
        <v>114</v>
      </c>
      <c r="L179" s="15" t="s">
        <v>84</v>
      </c>
      <c r="M179" s="15">
        <v>1</v>
      </c>
      <c r="N179" s="83">
        <v>16.600000000000001</v>
      </c>
      <c r="O179" s="15">
        <v>4789</v>
      </c>
    </row>
    <row r="180" spans="1:16" x14ac:dyDescent="0.25">
      <c r="H180" s="15">
        <v>179</v>
      </c>
      <c r="I180" s="82">
        <v>45173</v>
      </c>
      <c r="J180" s="15" t="s">
        <v>111</v>
      </c>
      <c r="K180" s="15" t="s">
        <v>114</v>
      </c>
      <c r="L180" s="15" t="s">
        <v>84</v>
      </c>
      <c r="M180" s="15">
        <v>1</v>
      </c>
      <c r="N180" s="83">
        <v>13.7</v>
      </c>
      <c r="O180" s="15">
        <v>4664</v>
      </c>
    </row>
    <row r="183" spans="1:16" x14ac:dyDescent="0.25">
      <c r="A183" s="33">
        <v>1</v>
      </c>
      <c r="B183" s="32">
        <v>45167</v>
      </c>
      <c r="C183" s="33">
        <v>792</v>
      </c>
      <c r="D183" s="34">
        <v>13.8</v>
      </c>
      <c r="E183" s="71">
        <v>3954</v>
      </c>
      <c r="F183" s="41"/>
      <c r="H183" s="15">
        <v>1</v>
      </c>
      <c r="I183" s="82">
        <v>45167</v>
      </c>
      <c r="J183" s="15" t="s">
        <v>82</v>
      </c>
      <c r="K183" s="15" t="s">
        <v>83</v>
      </c>
      <c r="L183" s="15" t="s">
        <v>84</v>
      </c>
      <c r="M183" s="15">
        <v>1</v>
      </c>
      <c r="N183" s="83">
        <v>13.8</v>
      </c>
      <c r="O183" s="15">
        <v>3954</v>
      </c>
      <c r="P183" s="1">
        <f>E183-O183</f>
        <v>0</v>
      </c>
    </row>
    <row r="184" spans="1:16" x14ac:dyDescent="0.25">
      <c r="A184" s="33">
        <v>2</v>
      </c>
      <c r="B184" s="32">
        <v>45167</v>
      </c>
      <c r="C184" s="33">
        <v>792</v>
      </c>
      <c r="D184" s="34">
        <v>12.6</v>
      </c>
      <c r="E184" s="71">
        <v>4148</v>
      </c>
      <c r="F184" s="41"/>
      <c r="H184" s="15">
        <v>2</v>
      </c>
      <c r="I184" s="82">
        <v>45167</v>
      </c>
      <c r="J184" s="15" t="s">
        <v>82</v>
      </c>
      <c r="K184" s="15" t="s">
        <v>83</v>
      </c>
      <c r="L184" s="15" t="s">
        <v>84</v>
      </c>
      <c r="M184" s="15">
        <v>1</v>
      </c>
      <c r="N184" s="83">
        <v>12.6</v>
      </c>
      <c r="O184" s="15">
        <v>4148</v>
      </c>
      <c r="P184" s="1">
        <f t="shared" ref="P184:P247" si="0">E184-O184</f>
        <v>0</v>
      </c>
    </row>
    <row r="185" spans="1:16" x14ac:dyDescent="0.25">
      <c r="A185" s="33">
        <v>3</v>
      </c>
      <c r="B185" s="32">
        <v>45167</v>
      </c>
      <c r="C185" s="33">
        <v>792</v>
      </c>
      <c r="D185" s="34">
        <v>13.6</v>
      </c>
      <c r="E185" s="71">
        <v>3989</v>
      </c>
      <c r="F185" s="41"/>
      <c r="H185" s="15">
        <v>3</v>
      </c>
      <c r="I185" s="82">
        <v>45167</v>
      </c>
      <c r="J185" s="15" t="s">
        <v>82</v>
      </c>
      <c r="K185" s="15" t="s">
        <v>83</v>
      </c>
      <c r="L185" s="15" t="s">
        <v>84</v>
      </c>
      <c r="M185" s="15">
        <v>1</v>
      </c>
      <c r="N185" s="83">
        <v>13.6</v>
      </c>
      <c r="O185" s="15">
        <v>3989</v>
      </c>
      <c r="P185" s="1">
        <f t="shared" si="0"/>
        <v>0</v>
      </c>
    </row>
    <row r="186" spans="1:16" x14ac:dyDescent="0.25">
      <c r="A186" s="33">
        <v>4</v>
      </c>
      <c r="B186" s="32">
        <v>45187</v>
      </c>
      <c r="C186" s="33">
        <v>860</v>
      </c>
      <c r="D186" s="34">
        <v>15.5</v>
      </c>
      <c r="E186" s="72">
        <v>3236</v>
      </c>
      <c r="F186" s="41" t="s">
        <v>73</v>
      </c>
      <c r="H186" s="15">
        <v>4</v>
      </c>
      <c r="I186" s="82">
        <v>45187</v>
      </c>
      <c r="J186" s="15" t="s">
        <v>85</v>
      </c>
      <c r="K186" s="15" t="s">
        <v>86</v>
      </c>
      <c r="L186" s="15" t="s">
        <v>84</v>
      </c>
      <c r="M186" s="15">
        <v>1</v>
      </c>
      <c r="N186" s="83">
        <v>15.5</v>
      </c>
      <c r="O186" s="15">
        <v>3436</v>
      </c>
      <c r="P186" s="88">
        <f t="shared" si="0"/>
        <v>-200</v>
      </c>
    </row>
    <row r="187" spans="1:16" x14ac:dyDescent="0.25">
      <c r="A187" s="33">
        <v>5</v>
      </c>
      <c r="B187" s="32">
        <v>45187</v>
      </c>
      <c r="C187" s="33">
        <v>837</v>
      </c>
      <c r="D187" s="34">
        <v>16.899999999999999</v>
      </c>
      <c r="E187" s="71">
        <v>4846</v>
      </c>
      <c r="F187" s="41"/>
      <c r="H187" s="15">
        <v>5</v>
      </c>
      <c r="I187" s="82">
        <v>45187</v>
      </c>
      <c r="J187" s="15" t="s">
        <v>85</v>
      </c>
      <c r="K187" s="15" t="s">
        <v>87</v>
      </c>
      <c r="L187" s="15" t="s">
        <v>84</v>
      </c>
      <c r="M187" s="15">
        <v>1</v>
      </c>
      <c r="N187" s="83">
        <v>16.899999999999999</v>
      </c>
      <c r="O187" s="15">
        <v>4846</v>
      </c>
      <c r="P187" s="1">
        <f t="shared" si="0"/>
        <v>0</v>
      </c>
    </row>
    <row r="188" spans="1:16" x14ac:dyDescent="0.25">
      <c r="A188" s="33">
        <v>6</v>
      </c>
      <c r="B188" s="32">
        <v>45187</v>
      </c>
      <c r="C188" s="33">
        <v>837</v>
      </c>
      <c r="D188" s="34">
        <v>16.899999999999999</v>
      </c>
      <c r="E188" s="71">
        <v>4848</v>
      </c>
      <c r="F188" s="41"/>
      <c r="H188" s="15">
        <v>6</v>
      </c>
      <c r="I188" s="82">
        <v>45187</v>
      </c>
      <c r="J188" s="15" t="s">
        <v>85</v>
      </c>
      <c r="K188" s="15" t="s">
        <v>87</v>
      </c>
      <c r="L188" s="15" t="s">
        <v>84</v>
      </c>
      <c r="M188" s="15">
        <v>1</v>
      </c>
      <c r="N188" s="83">
        <v>16.899999999999999</v>
      </c>
      <c r="O188" s="15">
        <v>4848</v>
      </c>
      <c r="P188" s="1">
        <f t="shared" si="0"/>
        <v>0</v>
      </c>
    </row>
    <row r="189" spans="1:16" x14ac:dyDescent="0.25">
      <c r="A189" s="33">
        <v>7</v>
      </c>
      <c r="B189" s="32">
        <v>45187</v>
      </c>
      <c r="C189" s="33">
        <v>837</v>
      </c>
      <c r="D189" s="34">
        <v>17.3</v>
      </c>
      <c r="E189" s="71">
        <v>4858</v>
      </c>
      <c r="F189" s="41"/>
      <c r="H189" s="15">
        <v>7</v>
      </c>
      <c r="I189" s="82">
        <v>45187</v>
      </c>
      <c r="J189" s="15" t="s">
        <v>85</v>
      </c>
      <c r="K189" s="15" t="s">
        <v>87</v>
      </c>
      <c r="L189" s="15" t="s">
        <v>84</v>
      </c>
      <c r="M189" s="15">
        <v>1</v>
      </c>
      <c r="N189" s="83">
        <v>17.3</v>
      </c>
      <c r="O189" s="15">
        <v>4858</v>
      </c>
      <c r="P189" s="1">
        <f t="shared" si="0"/>
        <v>0</v>
      </c>
    </row>
    <row r="190" spans="1:16" x14ac:dyDescent="0.25">
      <c r="A190" s="33">
        <v>8</v>
      </c>
      <c r="B190" s="32">
        <v>45187</v>
      </c>
      <c r="C190" s="33">
        <v>908</v>
      </c>
      <c r="D190" s="34">
        <v>16.3</v>
      </c>
      <c r="E190" s="71">
        <v>4853</v>
      </c>
      <c r="F190" s="41"/>
      <c r="H190" s="15">
        <v>8</v>
      </c>
      <c r="I190" s="82">
        <v>45187</v>
      </c>
      <c r="J190" s="15" t="s">
        <v>88</v>
      </c>
      <c r="K190" s="15" t="s">
        <v>89</v>
      </c>
      <c r="L190" s="15" t="s">
        <v>84</v>
      </c>
      <c r="M190" s="15">
        <v>1</v>
      </c>
      <c r="N190" s="83">
        <v>16.3</v>
      </c>
      <c r="O190" s="15">
        <v>4853</v>
      </c>
      <c r="P190" s="1">
        <f t="shared" si="0"/>
        <v>0</v>
      </c>
    </row>
    <row r="191" spans="1:16" x14ac:dyDescent="0.25">
      <c r="A191" s="33">
        <v>9</v>
      </c>
      <c r="B191" s="32">
        <v>45187</v>
      </c>
      <c r="C191" s="33">
        <v>909</v>
      </c>
      <c r="D191" s="34">
        <v>16.7</v>
      </c>
      <c r="E191" s="71">
        <v>4856</v>
      </c>
      <c r="F191" s="41"/>
      <c r="H191" s="15">
        <v>9</v>
      </c>
      <c r="I191" s="82">
        <v>45187</v>
      </c>
      <c r="J191" s="15" t="s">
        <v>85</v>
      </c>
      <c r="K191" s="15" t="s">
        <v>90</v>
      </c>
      <c r="L191" s="15" t="s">
        <v>84</v>
      </c>
      <c r="M191" s="15">
        <v>1</v>
      </c>
      <c r="N191" s="83">
        <v>16.7</v>
      </c>
      <c r="O191" s="15">
        <v>4856</v>
      </c>
      <c r="P191" s="1">
        <f t="shared" si="0"/>
        <v>0</v>
      </c>
    </row>
    <row r="192" spans="1:16" x14ac:dyDescent="0.25">
      <c r="A192" s="33">
        <v>10</v>
      </c>
      <c r="B192" s="32">
        <v>45187</v>
      </c>
      <c r="C192" s="33">
        <v>908</v>
      </c>
      <c r="D192" s="34">
        <v>15</v>
      </c>
      <c r="E192" s="71">
        <v>3289</v>
      </c>
      <c r="F192" s="41"/>
      <c r="H192" s="15">
        <v>10</v>
      </c>
      <c r="I192" s="82">
        <v>45187</v>
      </c>
      <c r="J192" s="15" t="s">
        <v>88</v>
      </c>
      <c r="K192" s="15" t="s">
        <v>89</v>
      </c>
      <c r="L192" s="15" t="s">
        <v>84</v>
      </c>
      <c r="M192" s="15">
        <v>1</v>
      </c>
      <c r="N192" s="83">
        <v>15</v>
      </c>
      <c r="O192" s="15">
        <v>3289</v>
      </c>
      <c r="P192" s="1">
        <f t="shared" si="0"/>
        <v>0</v>
      </c>
    </row>
    <row r="193" spans="1:17" x14ac:dyDescent="0.25">
      <c r="A193" s="33">
        <v>11</v>
      </c>
      <c r="B193" s="32">
        <v>45187</v>
      </c>
      <c r="C193" s="33">
        <v>909</v>
      </c>
      <c r="D193" s="34">
        <v>9.1999999999999993</v>
      </c>
      <c r="E193" s="71">
        <v>4826</v>
      </c>
      <c r="F193" s="41"/>
      <c r="H193" s="15">
        <v>11</v>
      </c>
      <c r="I193" s="82">
        <v>45187</v>
      </c>
      <c r="J193" s="15" t="s">
        <v>85</v>
      </c>
      <c r="K193" s="15" t="s">
        <v>90</v>
      </c>
      <c r="L193" s="15" t="s">
        <v>84</v>
      </c>
      <c r="M193" s="15">
        <v>1</v>
      </c>
      <c r="N193" s="83">
        <v>9.1999999999999993</v>
      </c>
      <c r="O193" s="15">
        <v>4826</v>
      </c>
      <c r="P193" s="1">
        <f t="shared" si="0"/>
        <v>0</v>
      </c>
    </row>
    <row r="194" spans="1:17" x14ac:dyDescent="0.25">
      <c r="A194" s="33">
        <v>12</v>
      </c>
      <c r="B194" s="32">
        <v>45187</v>
      </c>
      <c r="C194" s="33">
        <v>908</v>
      </c>
      <c r="D194" s="34">
        <v>16.899999999999999</v>
      </c>
      <c r="E194" s="71">
        <v>4854</v>
      </c>
      <c r="F194" s="41"/>
      <c r="H194" s="15">
        <v>12</v>
      </c>
      <c r="I194" s="82">
        <v>45187</v>
      </c>
      <c r="J194" s="15" t="s">
        <v>88</v>
      </c>
      <c r="K194" s="15" t="s">
        <v>89</v>
      </c>
      <c r="L194" s="15" t="s">
        <v>84</v>
      </c>
      <c r="M194" s="15">
        <v>1</v>
      </c>
      <c r="N194" s="83">
        <v>16.899999999999999</v>
      </c>
      <c r="O194" s="15">
        <v>4854</v>
      </c>
      <c r="P194" s="1">
        <f t="shared" si="0"/>
        <v>0</v>
      </c>
    </row>
    <row r="195" spans="1:17" x14ac:dyDescent="0.25">
      <c r="A195" s="33">
        <v>13</v>
      </c>
      <c r="B195" s="32">
        <v>45187</v>
      </c>
      <c r="C195" s="33">
        <v>901</v>
      </c>
      <c r="D195" s="34">
        <v>16.399999999999999</v>
      </c>
      <c r="E195" s="71">
        <v>3471</v>
      </c>
      <c r="F195" s="41"/>
      <c r="H195" s="15">
        <v>13</v>
      </c>
      <c r="I195" s="82">
        <v>45187</v>
      </c>
      <c r="J195" s="15" t="s">
        <v>88</v>
      </c>
      <c r="K195" s="15" t="s">
        <v>91</v>
      </c>
      <c r="L195" s="15" t="s">
        <v>84</v>
      </c>
      <c r="M195" s="15">
        <v>1</v>
      </c>
      <c r="N195" s="83">
        <v>16.399999999999999</v>
      </c>
      <c r="O195" s="15">
        <v>3471</v>
      </c>
      <c r="P195" s="1">
        <f t="shared" si="0"/>
        <v>0</v>
      </c>
    </row>
    <row r="196" spans="1:17" x14ac:dyDescent="0.25">
      <c r="A196" s="33">
        <v>14</v>
      </c>
      <c r="B196" s="32">
        <v>45187</v>
      </c>
      <c r="C196" s="33">
        <v>943</v>
      </c>
      <c r="D196" s="34">
        <v>16</v>
      </c>
      <c r="E196" s="71">
        <v>3479</v>
      </c>
      <c r="F196" s="41"/>
      <c r="H196" s="15">
        <v>14</v>
      </c>
      <c r="I196" s="82">
        <v>45187</v>
      </c>
      <c r="J196" s="15" t="s">
        <v>85</v>
      </c>
      <c r="K196" s="15" t="s">
        <v>92</v>
      </c>
      <c r="L196" s="15" t="s">
        <v>84</v>
      </c>
      <c r="M196" s="15">
        <v>1</v>
      </c>
      <c r="N196" s="83">
        <v>16</v>
      </c>
      <c r="O196" s="15">
        <v>3479</v>
      </c>
      <c r="P196" s="1">
        <f t="shared" si="0"/>
        <v>0</v>
      </c>
    </row>
    <row r="197" spans="1:17" x14ac:dyDescent="0.25">
      <c r="A197" s="33">
        <v>15</v>
      </c>
      <c r="B197" s="32">
        <v>45187</v>
      </c>
      <c r="C197" s="33">
        <v>901</v>
      </c>
      <c r="D197" s="34">
        <v>15.6</v>
      </c>
      <c r="E197" s="72">
        <v>4898</v>
      </c>
      <c r="F197" s="41" t="s">
        <v>74</v>
      </c>
      <c r="H197" s="15">
        <v>15</v>
      </c>
      <c r="I197" s="82">
        <v>45187</v>
      </c>
      <c r="J197" s="15" t="s">
        <v>88</v>
      </c>
      <c r="K197" s="15" t="s">
        <v>91</v>
      </c>
      <c r="L197" s="15" t="s">
        <v>84</v>
      </c>
      <c r="M197" s="15">
        <v>1</v>
      </c>
      <c r="N197" s="83">
        <v>15.6</v>
      </c>
      <c r="O197" s="15">
        <v>4898</v>
      </c>
      <c r="P197" s="1">
        <f t="shared" si="0"/>
        <v>0</v>
      </c>
      <c r="Q197" s="105">
        <f>N197</f>
        <v>15.6</v>
      </c>
    </row>
    <row r="198" spans="1:17" x14ac:dyDescent="0.25">
      <c r="A198" s="33">
        <v>16</v>
      </c>
      <c r="B198" s="32">
        <v>45187</v>
      </c>
      <c r="C198" s="33">
        <v>943</v>
      </c>
      <c r="D198" s="34">
        <v>15.7</v>
      </c>
      <c r="E198" s="71">
        <v>4843</v>
      </c>
      <c r="F198" s="41"/>
      <c r="H198" s="15">
        <v>16</v>
      </c>
      <c r="I198" s="82">
        <v>45187</v>
      </c>
      <c r="J198" s="15" t="s">
        <v>85</v>
      </c>
      <c r="K198" s="15" t="s">
        <v>92</v>
      </c>
      <c r="L198" s="15" t="s">
        <v>84</v>
      </c>
      <c r="M198" s="15">
        <v>1</v>
      </c>
      <c r="N198" s="83">
        <v>15.7</v>
      </c>
      <c r="O198" s="15">
        <v>4843</v>
      </c>
      <c r="P198" s="1">
        <f t="shared" si="0"/>
        <v>0</v>
      </c>
    </row>
    <row r="199" spans="1:17" x14ac:dyDescent="0.25">
      <c r="A199" s="33">
        <v>17</v>
      </c>
      <c r="B199" s="32">
        <v>45187</v>
      </c>
      <c r="C199" s="33">
        <v>860</v>
      </c>
      <c r="D199" s="34">
        <v>15.7</v>
      </c>
      <c r="E199" s="71">
        <v>3070</v>
      </c>
      <c r="F199" s="41"/>
      <c r="H199" s="15">
        <v>17</v>
      </c>
      <c r="I199" s="82">
        <v>45187</v>
      </c>
      <c r="J199" s="15" t="s">
        <v>85</v>
      </c>
      <c r="K199" s="15" t="s">
        <v>86</v>
      </c>
      <c r="L199" s="15" t="s">
        <v>84</v>
      </c>
      <c r="M199" s="15">
        <v>1</v>
      </c>
      <c r="N199" s="83">
        <v>15.7</v>
      </c>
      <c r="O199" s="15">
        <v>3070</v>
      </c>
      <c r="P199" s="1">
        <f t="shared" si="0"/>
        <v>0</v>
      </c>
    </row>
    <row r="200" spans="1:17" x14ac:dyDescent="0.25">
      <c r="A200" s="33">
        <v>18</v>
      </c>
      <c r="B200" s="32">
        <v>45188</v>
      </c>
      <c r="C200" s="33">
        <v>943</v>
      </c>
      <c r="D200" s="34">
        <v>16.8</v>
      </c>
      <c r="E200" s="71">
        <v>3062</v>
      </c>
      <c r="F200" s="41"/>
      <c r="H200" s="15">
        <v>18</v>
      </c>
      <c r="I200" s="82">
        <v>45188</v>
      </c>
      <c r="J200" s="15" t="s">
        <v>85</v>
      </c>
      <c r="K200" s="15" t="s">
        <v>92</v>
      </c>
      <c r="L200" s="15" t="s">
        <v>84</v>
      </c>
      <c r="M200" s="15">
        <v>1</v>
      </c>
      <c r="N200" s="83">
        <v>16.8</v>
      </c>
      <c r="O200" s="15">
        <v>3062</v>
      </c>
      <c r="P200" s="1">
        <f t="shared" si="0"/>
        <v>0</v>
      </c>
    </row>
    <row r="201" spans="1:17" x14ac:dyDescent="0.25">
      <c r="A201" s="33">
        <v>19</v>
      </c>
      <c r="B201" s="32">
        <v>45188</v>
      </c>
      <c r="C201" s="33">
        <v>908</v>
      </c>
      <c r="D201" s="34">
        <v>17</v>
      </c>
      <c r="E201" s="71">
        <v>4832</v>
      </c>
      <c r="F201" s="41"/>
      <c r="H201" s="15">
        <v>19</v>
      </c>
      <c r="I201" s="82">
        <v>45188</v>
      </c>
      <c r="J201" s="15" t="s">
        <v>88</v>
      </c>
      <c r="K201" s="15" t="s">
        <v>89</v>
      </c>
      <c r="L201" s="15" t="s">
        <v>84</v>
      </c>
      <c r="M201" s="15">
        <v>1</v>
      </c>
      <c r="N201" s="83">
        <v>17</v>
      </c>
      <c r="O201" s="15">
        <v>4832</v>
      </c>
      <c r="P201" s="1">
        <f t="shared" si="0"/>
        <v>0</v>
      </c>
    </row>
    <row r="202" spans="1:17" x14ac:dyDescent="0.25">
      <c r="A202" s="33">
        <v>20</v>
      </c>
      <c r="B202" s="32">
        <v>45188</v>
      </c>
      <c r="C202" s="33">
        <v>911</v>
      </c>
      <c r="D202" s="34">
        <v>11.3</v>
      </c>
      <c r="E202" s="71">
        <v>3069</v>
      </c>
      <c r="F202" s="41"/>
      <c r="H202" s="15">
        <v>20</v>
      </c>
      <c r="I202" s="82">
        <v>45188</v>
      </c>
      <c r="J202" s="15" t="s">
        <v>88</v>
      </c>
      <c r="K202" s="15" t="s">
        <v>93</v>
      </c>
      <c r="L202" s="15" t="s">
        <v>84</v>
      </c>
      <c r="M202" s="15">
        <v>1</v>
      </c>
      <c r="N202" s="83">
        <v>11.3</v>
      </c>
      <c r="O202" s="15">
        <v>3069</v>
      </c>
      <c r="P202" s="1">
        <f t="shared" si="0"/>
        <v>0</v>
      </c>
    </row>
    <row r="203" spans="1:17" x14ac:dyDescent="0.25">
      <c r="A203" s="33">
        <v>21</v>
      </c>
      <c r="B203" s="32">
        <v>45188</v>
      </c>
      <c r="C203" s="33">
        <v>908</v>
      </c>
      <c r="D203" s="34">
        <v>16</v>
      </c>
      <c r="E203" s="71">
        <v>3061</v>
      </c>
      <c r="F203" s="41"/>
      <c r="H203" s="15">
        <v>21</v>
      </c>
      <c r="I203" s="82">
        <v>45188</v>
      </c>
      <c r="J203" s="15" t="s">
        <v>88</v>
      </c>
      <c r="K203" s="15" t="s">
        <v>89</v>
      </c>
      <c r="L203" s="15" t="s">
        <v>84</v>
      </c>
      <c r="M203" s="15">
        <v>1</v>
      </c>
      <c r="N203" s="83">
        <v>16</v>
      </c>
      <c r="O203" s="15">
        <v>3061</v>
      </c>
      <c r="P203" s="1">
        <f t="shared" si="0"/>
        <v>0</v>
      </c>
    </row>
    <row r="204" spans="1:17" x14ac:dyDescent="0.25">
      <c r="A204" s="33">
        <v>22</v>
      </c>
      <c r="B204" s="32">
        <v>45188</v>
      </c>
      <c r="C204" s="33">
        <v>837</v>
      </c>
      <c r="D204" s="34">
        <v>16.3</v>
      </c>
      <c r="E204" s="71">
        <v>3067</v>
      </c>
      <c r="F204" s="41"/>
      <c r="H204" s="15">
        <v>22</v>
      </c>
      <c r="I204" s="82">
        <v>45188</v>
      </c>
      <c r="J204" s="15" t="s">
        <v>85</v>
      </c>
      <c r="K204" s="15" t="s">
        <v>87</v>
      </c>
      <c r="L204" s="15" t="s">
        <v>84</v>
      </c>
      <c r="M204" s="15">
        <v>1</v>
      </c>
      <c r="N204" s="83">
        <v>16.3</v>
      </c>
      <c r="O204" s="15">
        <v>3067</v>
      </c>
      <c r="P204" s="1">
        <f t="shared" si="0"/>
        <v>0</v>
      </c>
    </row>
    <row r="205" spans="1:17" x14ac:dyDescent="0.25">
      <c r="A205" s="33">
        <v>23</v>
      </c>
      <c r="B205" s="32">
        <v>45188</v>
      </c>
      <c r="C205" s="33">
        <v>837</v>
      </c>
      <c r="D205" s="34">
        <v>15.5</v>
      </c>
      <c r="E205" s="71">
        <v>3060</v>
      </c>
      <c r="F205" s="41"/>
      <c r="H205" s="15">
        <v>23</v>
      </c>
      <c r="I205" s="82">
        <v>45188</v>
      </c>
      <c r="J205" s="15" t="s">
        <v>85</v>
      </c>
      <c r="K205" s="15" t="s">
        <v>87</v>
      </c>
      <c r="L205" s="15" t="s">
        <v>84</v>
      </c>
      <c r="M205" s="15">
        <v>1</v>
      </c>
      <c r="N205" s="83">
        <v>15.5</v>
      </c>
      <c r="O205" s="15">
        <v>3060</v>
      </c>
      <c r="P205" s="1">
        <f t="shared" si="0"/>
        <v>0</v>
      </c>
    </row>
    <row r="206" spans="1:17" x14ac:dyDescent="0.25">
      <c r="A206" s="33">
        <v>24</v>
      </c>
      <c r="B206" s="32">
        <v>45188</v>
      </c>
      <c r="C206" s="33">
        <v>911</v>
      </c>
      <c r="D206" s="34">
        <v>13.6</v>
      </c>
      <c r="E206" s="71">
        <v>4485</v>
      </c>
      <c r="F206" s="41"/>
      <c r="H206" s="15">
        <v>24</v>
      </c>
      <c r="I206" s="82">
        <v>45188</v>
      </c>
      <c r="J206" s="15" t="s">
        <v>88</v>
      </c>
      <c r="K206" s="15" t="s">
        <v>93</v>
      </c>
      <c r="L206" s="15" t="s">
        <v>84</v>
      </c>
      <c r="M206" s="15">
        <v>1</v>
      </c>
      <c r="N206" s="83">
        <v>13.6</v>
      </c>
      <c r="O206" s="15">
        <v>4485</v>
      </c>
      <c r="P206" s="1">
        <f t="shared" si="0"/>
        <v>0</v>
      </c>
    </row>
    <row r="207" spans="1:17" x14ac:dyDescent="0.25">
      <c r="A207" s="33">
        <v>25</v>
      </c>
      <c r="B207" s="32">
        <v>45188</v>
      </c>
      <c r="C207" s="33">
        <v>837</v>
      </c>
      <c r="D207" s="34">
        <v>14</v>
      </c>
      <c r="E207" s="71">
        <v>4396</v>
      </c>
      <c r="F207" s="41"/>
      <c r="H207" s="15">
        <v>25</v>
      </c>
      <c r="I207" s="82">
        <v>45188</v>
      </c>
      <c r="J207" s="15" t="s">
        <v>85</v>
      </c>
      <c r="K207" s="15" t="s">
        <v>87</v>
      </c>
      <c r="L207" s="15" t="s">
        <v>84</v>
      </c>
      <c r="M207" s="15">
        <v>1</v>
      </c>
      <c r="N207" s="83">
        <v>14</v>
      </c>
      <c r="O207" s="15">
        <v>4396</v>
      </c>
      <c r="P207" s="1">
        <f t="shared" si="0"/>
        <v>0</v>
      </c>
    </row>
    <row r="208" spans="1:17" x14ac:dyDescent="0.25">
      <c r="A208" s="33">
        <v>26</v>
      </c>
      <c r="B208" s="32">
        <v>45188</v>
      </c>
      <c r="C208" s="33">
        <v>837</v>
      </c>
      <c r="D208" s="34">
        <v>16</v>
      </c>
      <c r="E208" s="71">
        <v>4847</v>
      </c>
      <c r="F208" s="41"/>
      <c r="H208" s="15">
        <v>26</v>
      </c>
      <c r="I208" s="82">
        <v>45188</v>
      </c>
      <c r="J208" s="15" t="s">
        <v>85</v>
      </c>
      <c r="K208" s="15" t="s">
        <v>87</v>
      </c>
      <c r="L208" s="15" t="s">
        <v>84</v>
      </c>
      <c r="M208" s="15">
        <v>1</v>
      </c>
      <c r="N208" s="83">
        <v>16</v>
      </c>
      <c r="O208" s="15">
        <v>4847</v>
      </c>
      <c r="P208" s="1">
        <f t="shared" si="0"/>
        <v>0</v>
      </c>
    </row>
    <row r="209" spans="1:16" x14ac:dyDescent="0.25">
      <c r="A209" s="33">
        <v>27</v>
      </c>
      <c r="B209" s="32">
        <v>45188</v>
      </c>
      <c r="C209" s="33">
        <v>909</v>
      </c>
      <c r="D209" s="34">
        <v>16.600000000000001</v>
      </c>
      <c r="E209" s="71">
        <v>3473</v>
      </c>
      <c r="F209" s="41"/>
      <c r="H209" s="15">
        <v>27</v>
      </c>
      <c r="I209" s="82">
        <v>45188</v>
      </c>
      <c r="J209" s="15" t="s">
        <v>85</v>
      </c>
      <c r="K209" s="15" t="s">
        <v>90</v>
      </c>
      <c r="L209" s="15" t="s">
        <v>84</v>
      </c>
      <c r="M209" s="15">
        <v>1</v>
      </c>
      <c r="N209" s="83">
        <v>16.600000000000001</v>
      </c>
      <c r="O209" s="15">
        <v>3473</v>
      </c>
      <c r="P209" s="1">
        <f t="shared" si="0"/>
        <v>0</v>
      </c>
    </row>
    <row r="210" spans="1:16" x14ac:dyDescent="0.25">
      <c r="A210" s="33">
        <v>28</v>
      </c>
      <c r="B210" s="32">
        <v>45188</v>
      </c>
      <c r="C210" s="33">
        <v>908</v>
      </c>
      <c r="D210" s="34">
        <v>16</v>
      </c>
      <c r="E210" s="71">
        <v>4857</v>
      </c>
      <c r="F210" s="41"/>
      <c r="H210" s="15">
        <v>28</v>
      </c>
      <c r="I210" s="82">
        <v>45188</v>
      </c>
      <c r="J210" s="15" t="s">
        <v>88</v>
      </c>
      <c r="K210" s="15" t="s">
        <v>89</v>
      </c>
      <c r="L210" s="15" t="s">
        <v>84</v>
      </c>
      <c r="M210" s="15">
        <v>1</v>
      </c>
      <c r="N210" s="83">
        <v>16</v>
      </c>
      <c r="O210" s="15">
        <v>4857</v>
      </c>
      <c r="P210" s="1">
        <f t="shared" si="0"/>
        <v>0</v>
      </c>
    </row>
    <row r="211" spans="1:16" x14ac:dyDescent="0.25">
      <c r="A211" s="33">
        <v>29</v>
      </c>
      <c r="B211" s="32">
        <v>45188</v>
      </c>
      <c r="C211" s="33">
        <v>908</v>
      </c>
      <c r="D211" s="34">
        <v>17.3</v>
      </c>
      <c r="E211" s="71">
        <v>4879</v>
      </c>
      <c r="F211" s="41"/>
      <c r="H211" s="15">
        <v>29</v>
      </c>
      <c r="I211" s="82">
        <v>45188</v>
      </c>
      <c r="J211" s="15" t="s">
        <v>88</v>
      </c>
      <c r="K211" s="15" t="s">
        <v>89</v>
      </c>
      <c r="L211" s="15" t="s">
        <v>84</v>
      </c>
      <c r="M211" s="15">
        <v>1</v>
      </c>
      <c r="N211" s="83">
        <v>17.3</v>
      </c>
      <c r="O211" s="15">
        <v>4879</v>
      </c>
      <c r="P211" s="1">
        <f t="shared" si="0"/>
        <v>0</v>
      </c>
    </row>
    <row r="212" spans="1:16" x14ac:dyDescent="0.25">
      <c r="A212" s="33">
        <v>30</v>
      </c>
      <c r="B212" s="32">
        <v>45188</v>
      </c>
      <c r="C212" s="33">
        <v>943</v>
      </c>
      <c r="D212" s="34">
        <v>17.2</v>
      </c>
      <c r="E212" s="71">
        <v>3103</v>
      </c>
      <c r="F212" s="41"/>
      <c r="H212" s="15">
        <v>30</v>
      </c>
      <c r="I212" s="82">
        <v>45188</v>
      </c>
      <c r="J212" s="15" t="s">
        <v>85</v>
      </c>
      <c r="K212" s="15" t="s">
        <v>92</v>
      </c>
      <c r="L212" s="15" t="s">
        <v>84</v>
      </c>
      <c r="M212" s="15">
        <v>1</v>
      </c>
      <c r="N212" s="83">
        <v>17.2</v>
      </c>
      <c r="O212" s="15">
        <v>3103</v>
      </c>
      <c r="P212" s="1">
        <f t="shared" si="0"/>
        <v>0</v>
      </c>
    </row>
    <row r="213" spans="1:16" x14ac:dyDescent="0.25">
      <c r="A213" s="33">
        <v>31</v>
      </c>
      <c r="B213" s="32">
        <v>45188</v>
      </c>
      <c r="C213" s="33">
        <v>943</v>
      </c>
      <c r="D213" s="34">
        <v>16.899999999999999</v>
      </c>
      <c r="E213" s="71">
        <v>4855</v>
      </c>
      <c r="F213" s="41"/>
      <c r="H213" s="15">
        <v>31</v>
      </c>
      <c r="I213" s="82">
        <v>45188</v>
      </c>
      <c r="J213" s="15" t="s">
        <v>85</v>
      </c>
      <c r="K213" s="15" t="s">
        <v>92</v>
      </c>
      <c r="L213" s="15" t="s">
        <v>84</v>
      </c>
      <c r="M213" s="15">
        <v>1</v>
      </c>
      <c r="N213" s="83">
        <v>16.899999999999999</v>
      </c>
      <c r="O213" s="15">
        <v>4855</v>
      </c>
      <c r="P213" s="1">
        <f t="shared" si="0"/>
        <v>0</v>
      </c>
    </row>
    <row r="214" spans="1:16" x14ac:dyDescent="0.25">
      <c r="A214" s="33">
        <v>32</v>
      </c>
      <c r="B214" s="32">
        <v>45189</v>
      </c>
      <c r="C214" s="33">
        <v>908</v>
      </c>
      <c r="D214" s="34">
        <v>16.600000000000001</v>
      </c>
      <c r="E214" s="71">
        <v>4163</v>
      </c>
      <c r="F214" s="41"/>
      <c r="H214" s="15">
        <v>32</v>
      </c>
      <c r="I214" s="82">
        <v>45189</v>
      </c>
      <c r="J214" s="15" t="s">
        <v>88</v>
      </c>
      <c r="K214" s="15" t="s">
        <v>89</v>
      </c>
      <c r="L214" s="15" t="s">
        <v>84</v>
      </c>
      <c r="M214" s="15">
        <v>1</v>
      </c>
      <c r="N214" s="83">
        <v>16.600000000000001</v>
      </c>
      <c r="O214" s="15">
        <v>4163</v>
      </c>
      <c r="P214" s="1">
        <f t="shared" si="0"/>
        <v>0</v>
      </c>
    </row>
    <row r="215" spans="1:16" x14ac:dyDescent="0.25">
      <c r="A215" s="33">
        <v>33</v>
      </c>
      <c r="B215" s="32">
        <v>45189</v>
      </c>
      <c r="C215" s="33">
        <v>831</v>
      </c>
      <c r="D215" s="34">
        <v>17.5</v>
      </c>
      <c r="E215" s="71">
        <v>5170</v>
      </c>
      <c r="F215" s="41"/>
      <c r="H215" s="15">
        <v>33</v>
      </c>
      <c r="I215" s="82">
        <v>45189</v>
      </c>
      <c r="J215" s="15" t="s">
        <v>88</v>
      </c>
      <c r="K215" s="15" t="s">
        <v>94</v>
      </c>
      <c r="L215" s="15" t="s">
        <v>84</v>
      </c>
      <c r="M215" s="15">
        <v>1</v>
      </c>
      <c r="N215" s="83">
        <v>17.5</v>
      </c>
      <c r="O215" s="15">
        <v>5170</v>
      </c>
      <c r="P215" s="1">
        <f t="shared" si="0"/>
        <v>0</v>
      </c>
    </row>
    <row r="216" spans="1:16" x14ac:dyDescent="0.25">
      <c r="A216" s="33">
        <v>34</v>
      </c>
      <c r="B216" s="32">
        <v>45189</v>
      </c>
      <c r="C216" s="33">
        <v>860</v>
      </c>
      <c r="D216" s="34">
        <v>17</v>
      </c>
      <c r="E216" s="71">
        <v>3476</v>
      </c>
      <c r="F216" s="41"/>
      <c r="H216" s="15">
        <v>34</v>
      </c>
      <c r="I216" s="82">
        <v>45189</v>
      </c>
      <c r="J216" s="15" t="s">
        <v>85</v>
      </c>
      <c r="K216" s="15" t="s">
        <v>86</v>
      </c>
      <c r="L216" s="15" t="s">
        <v>84</v>
      </c>
      <c r="M216" s="15">
        <v>1</v>
      </c>
      <c r="N216" s="83">
        <v>17</v>
      </c>
      <c r="O216" s="15">
        <v>3476</v>
      </c>
      <c r="P216" s="1">
        <f t="shared" si="0"/>
        <v>0</v>
      </c>
    </row>
    <row r="217" spans="1:16" x14ac:dyDescent="0.25">
      <c r="A217" s="33">
        <v>35</v>
      </c>
      <c r="B217" s="32">
        <v>45189</v>
      </c>
      <c r="C217" s="33">
        <v>837</v>
      </c>
      <c r="D217" s="34">
        <v>15.6</v>
      </c>
      <c r="E217" s="71">
        <v>3075</v>
      </c>
      <c r="F217" s="41"/>
      <c r="H217" s="15">
        <v>35</v>
      </c>
      <c r="I217" s="82">
        <v>45189</v>
      </c>
      <c r="J217" s="15" t="s">
        <v>85</v>
      </c>
      <c r="K217" s="15" t="s">
        <v>87</v>
      </c>
      <c r="L217" s="15" t="s">
        <v>84</v>
      </c>
      <c r="M217" s="15">
        <v>1</v>
      </c>
      <c r="N217" s="83">
        <v>15.6</v>
      </c>
      <c r="O217" s="15">
        <v>3075</v>
      </c>
      <c r="P217" s="1">
        <f t="shared" si="0"/>
        <v>0</v>
      </c>
    </row>
    <row r="218" spans="1:16" x14ac:dyDescent="0.25">
      <c r="A218" s="33">
        <v>36</v>
      </c>
      <c r="B218" s="32">
        <v>45189</v>
      </c>
      <c r="C218" s="33">
        <v>943</v>
      </c>
      <c r="D218" s="34">
        <v>17.3</v>
      </c>
      <c r="E218" s="71">
        <v>3074</v>
      </c>
      <c r="F218" s="41"/>
      <c r="H218" s="15">
        <v>36</v>
      </c>
      <c r="I218" s="82">
        <v>45189</v>
      </c>
      <c r="J218" s="15" t="s">
        <v>85</v>
      </c>
      <c r="K218" s="15" t="s">
        <v>92</v>
      </c>
      <c r="L218" s="15" t="s">
        <v>84</v>
      </c>
      <c r="M218" s="15">
        <v>1</v>
      </c>
      <c r="N218" s="83">
        <v>17.3</v>
      </c>
      <c r="O218" s="15">
        <v>3074</v>
      </c>
      <c r="P218" s="1">
        <f t="shared" si="0"/>
        <v>0</v>
      </c>
    </row>
    <row r="219" spans="1:16" x14ac:dyDescent="0.25">
      <c r="A219" s="33">
        <v>37</v>
      </c>
      <c r="B219" s="32">
        <v>45189</v>
      </c>
      <c r="C219" s="33">
        <v>908</v>
      </c>
      <c r="D219" s="34">
        <v>16</v>
      </c>
      <c r="E219" s="71">
        <v>3078</v>
      </c>
      <c r="F219" s="41"/>
      <c r="H219" s="15">
        <v>37</v>
      </c>
      <c r="I219" s="82">
        <v>45189</v>
      </c>
      <c r="J219" s="15" t="s">
        <v>88</v>
      </c>
      <c r="K219" s="15" t="s">
        <v>89</v>
      </c>
      <c r="L219" s="15" t="s">
        <v>84</v>
      </c>
      <c r="M219" s="15">
        <v>1</v>
      </c>
      <c r="N219" s="83">
        <v>16</v>
      </c>
      <c r="O219" s="15">
        <v>3078</v>
      </c>
      <c r="P219" s="1">
        <f t="shared" si="0"/>
        <v>0</v>
      </c>
    </row>
    <row r="220" spans="1:16" x14ac:dyDescent="0.25">
      <c r="A220" s="33">
        <v>38</v>
      </c>
      <c r="B220" s="32">
        <v>45190</v>
      </c>
      <c r="C220" s="33">
        <v>901</v>
      </c>
      <c r="D220" s="34">
        <v>15.6</v>
      </c>
      <c r="E220" s="71">
        <v>3474</v>
      </c>
      <c r="F220" s="41"/>
      <c r="H220" s="15">
        <v>38</v>
      </c>
      <c r="I220" s="82">
        <v>45190</v>
      </c>
      <c r="J220" s="15" t="s">
        <v>88</v>
      </c>
      <c r="K220" s="15" t="s">
        <v>91</v>
      </c>
      <c r="L220" s="15" t="s">
        <v>84</v>
      </c>
      <c r="M220" s="15">
        <v>1</v>
      </c>
      <c r="N220" s="83">
        <v>15.6</v>
      </c>
      <c r="O220" s="15">
        <v>3474</v>
      </c>
      <c r="P220" s="1">
        <f t="shared" si="0"/>
        <v>0</v>
      </c>
    </row>
    <row r="221" spans="1:16" x14ac:dyDescent="0.25">
      <c r="A221" s="33">
        <v>39</v>
      </c>
      <c r="B221" s="32">
        <v>45192</v>
      </c>
      <c r="C221" s="33">
        <v>911</v>
      </c>
      <c r="D221" s="34">
        <v>16.399999999999999</v>
      </c>
      <c r="E221" s="72">
        <v>4898</v>
      </c>
      <c r="F221" s="41" t="s">
        <v>74</v>
      </c>
      <c r="H221" s="15">
        <v>39</v>
      </c>
      <c r="I221" s="82">
        <v>45192</v>
      </c>
      <c r="J221" s="15" t="s">
        <v>88</v>
      </c>
      <c r="K221" s="15" t="s">
        <v>93</v>
      </c>
      <c r="L221" s="15" t="s">
        <v>84</v>
      </c>
      <c r="M221" s="15">
        <v>1</v>
      </c>
      <c r="N221" s="83">
        <v>16.5</v>
      </c>
      <c r="O221" s="15">
        <v>5440</v>
      </c>
      <c r="P221" s="88">
        <f t="shared" si="0"/>
        <v>-542</v>
      </c>
    </row>
    <row r="222" spans="1:16" x14ac:dyDescent="0.25">
      <c r="A222" s="33">
        <v>40</v>
      </c>
      <c r="B222" s="32">
        <v>45193</v>
      </c>
      <c r="C222" s="33">
        <v>927</v>
      </c>
      <c r="D222" s="34">
        <v>16.2</v>
      </c>
      <c r="E222" s="71">
        <v>4202</v>
      </c>
      <c r="F222" s="41"/>
      <c r="H222" s="15">
        <v>40</v>
      </c>
      <c r="I222" s="82">
        <v>45193</v>
      </c>
      <c r="J222" s="15" t="s">
        <v>82</v>
      </c>
      <c r="K222" s="15" t="s">
        <v>95</v>
      </c>
      <c r="L222" s="15" t="s">
        <v>84</v>
      </c>
      <c r="M222" s="15">
        <v>1</v>
      </c>
      <c r="N222" s="83">
        <v>16.2</v>
      </c>
      <c r="O222" s="15">
        <v>4202</v>
      </c>
      <c r="P222" s="1">
        <f t="shared" si="0"/>
        <v>0</v>
      </c>
    </row>
    <row r="223" spans="1:16" x14ac:dyDescent="0.25">
      <c r="A223" s="33">
        <v>41</v>
      </c>
      <c r="B223" s="32">
        <v>45194</v>
      </c>
      <c r="C223" s="33">
        <v>943</v>
      </c>
      <c r="D223" s="34">
        <v>15.6</v>
      </c>
      <c r="E223" s="71">
        <v>3102</v>
      </c>
      <c r="F223" s="41"/>
      <c r="H223" s="15">
        <v>41</v>
      </c>
      <c r="I223" s="82">
        <v>45194</v>
      </c>
      <c r="J223" s="15" t="s">
        <v>85</v>
      </c>
      <c r="K223" s="15" t="s">
        <v>92</v>
      </c>
      <c r="L223" s="15" t="s">
        <v>84</v>
      </c>
      <c r="M223" s="15">
        <v>1</v>
      </c>
      <c r="N223" s="83">
        <v>15.6</v>
      </c>
      <c r="O223" s="15">
        <v>3102</v>
      </c>
      <c r="P223" s="1">
        <f t="shared" si="0"/>
        <v>0</v>
      </c>
    </row>
    <row r="224" spans="1:16" x14ac:dyDescent="0.25">
      <c r="A224" s="33">
        <v>42</v>
      </c>
      <c r="B224" s="32">
        <v>45194</v>
      </c>
      <c r="C224" s="33">
        <v>943</v>
      </c>
      <c r="D224" s="34">
        <v>17.2</v>
      </c>
      <c r="E224" s="71">
        <v>3090</v>
      </c>
      <c r="F224" s="41"/>
      <c r="H224" s="15">
        <v>42</v>
      </c>
      <c r="I224" s="82">
        <v>45194</v>
      </c>
      <c r="J224" s="15" t="s">
        <v>85</v>
      </c>
      <c r="K224" s="15" t="s">
        <v>92</v>
      </c>
      <c r="L224" s="15" t="s">
        <v>84</v>
      </c>
      <c r="M224" s="15">
        <v>1</v>
      </c>
      <c r="N224" s="83">
        <v>17.2</v>
      </c>
      <c r="O224" s="15">
        <v>3090</v>
      </c>
      <c r="P224" s="1">
        <f t="shared" si="0"/>
        <v>0</v>
      </c>
    </row>
    <row r="225" spans="1:16" x14ac:dyDescent="0.25">
      <c r="A225" s="33">
        <v>43</v>
      </c>
      <c r="B225" s="32">
        <v>45194</v>
      </c>
      <c r="C225" s="33">
        <v>943</v>
      </c>
      <c r="D225" s="34">
        <v>16.2</v>
      </c>
      <c r="E225" s="71">
        <v>3084</v>
      </c>
      <c r="F225" s="41"/>
      <c r="H225" s="15">
        <v>43</v>
      </c>
      <c r="I225" s="82">
        <v>45194</v>
      </c>
      <c r="J225" s="15" t="s">
        <v>85</v>
      </c>
      <c r="K225" s="15" t="s">
        <v>92</v>
      </c>
      <c r="L225" s="15" t="s">
        <v>84</v>
      </c>
      <c r="M225" s="15">
        <v>1</v>
      </c>
      <c r="N225" s="83">
        <v>16.2</v>
      </c>
      <c r="O225" s="15">
        <v>3084</v>
      </c>
      <c r="P225" s="1">
        <f t="shared" si="0"/>
        <v>0</v>
      </c>
    </row>
    <row r="226" spans="1:16" x14ac:dyDescent="0.25">
      <c r="A226" s="33">
        <v>44</v>
      </c>
      <c r="B226" s="32">
        <v>45194</v>
      </c>
      <c r="C226" s="33">
        <v>911</v>
      </c>
      <c r="D226" s="34">
        <v>17.100000000000001</v>
      </c>
      <c r="E226" s="71">
        <v>3114</v>
      </c>
      <c r="F226" s="41"/>
      <c r="H226" s="15">
        <v>44</v>
      </c>
      <c r="I226" s="82">
        <v>45194</v>
      </c>
      <c r="J226" s="15" t="s">
        <v>88</v>
      </c>
      <c r="K226" s="15" t="s">
        <v>93</v>
      </c>
      <c r="L226" s="15" t="s">
        <v>84</v>
      </c>
      <c r="M226" s="15">
        <v>1</v>
      </c>
      <c r="N226" s="83">
        <v>17.100000000000001</v>
      </c>
      <c r="O226" s="15">
        <v>3114</v>
      </c>
      <c r="P226" s="1">
        <f t="shared" si="0"/>
        <v>0</v>
      </c>
    </row>
    <row r="227" spans="1:16" x14ac:dyDescent="0.25">
      <c r="A227" s="33">
        <v>45</v>
      </c>
      <c r="B227" s="32">
        <v>45194</v>
      </c>
      <c r="C227" s="33">
        <v>908</v>
      </c>
      <c r="D227" s="34">
        <v>15.4</v>
      </c>
      <c r="E227" s="71">
        <v>3111</v>
      </c>
      <c r="F227" s="41"/>
      <c r="H227" s="15">
        <v>45</v>
      </c>
      <c r="I227" s="82">
        <v>45194</v>
      </c>
      <c r="J227" s="15" t="s">
        <v>88</v>
      </c>
      <c r="K227" s="15" t="s">
        <v>89</v>
      </c>
      <c r="L227" s="15" t="s">
        <v>84</v>
      </c>
      <c r="M227" s="15">
        <v>1</v>
      </c>
      <c r="N227" s="83">
        <v>15.4</v>
      </c>
      <c r="O227" s="15">
        <v>3111</v>
      </c>
      <c r="P227" s="1">
        <f t="shared" si="0"/>
        <v>0</v>
      </c>
    </row>
    <row r="228" spans="1:16" x14ac:dyDescent="0.25">
      <c r="A228" s="33">
        <v>46</v>
      </c>
      <c r="B228" s="32">
        <v>45194</v>
      </c>
      <c r="C228" s="33">
        <v>909</v>
      </c>
      <c r="D228" s="34">
        <v>17.100000000000001</v>
      </c>
      <c r="E228" s="71">
        <v>3480</v>
      </c>
      <c r="F228" s="41"/>
      <c r="H228" s="15">
        <v>46</v>
      </c>
      <c r="I228" s="82">
        <v>45194</v>
      </c>
      <c r="J228" s="15" t="s">
        <v>85</v>
      </c>
      <c r="K228" s="15" t="s">
        <v>90</v>
      </c>
      <c r="L228" s="15" t="s">
        <v>84</v>
      </c>
      <c r="M228" s="15">
        <v>1</v>
      </c>
      <c r="N228" s="83">
        <v>17.100000000000001</v>
      </c>
      <c r="O228" s="15">
        <v>3480</v>
      </c>
      <c r="P228" s="1">
        <f t="shared" si="0"/>
        <v>0</v>
      </c>
    </row>
    <row r="229" spans="1:16" x14ac:dyDescent="0.25">
      <c r="A229" s="33">
        <v>47</v>
      </c>
      <c r="B229" s="32">
        <v>45194</v>
      </c>
      <c r="C229" s="33">
        <v>908</v>
      </c>
      <c r="D229" s="34">
        <v>18</v>
      </c>
      <c r="E229" s="71">
        <v>5176</v>
      </c>
      <c r="F229" s="41"/>
      <c r="H229" s="15">
        <v>47</v>
      </c>
      <c r="I229" s="82">
        <v>45194</v>
      </c>
      <c r="J229" s="15" t="s">
        <v>88</v>
      </c>
      <c r="K229" s="15" t="s">
        <v>89</v>
      </c>
      <c r="L229" s="15" t="s">
        <v>84</v>
      </c>
      <c r="M229" s="15">
        <v>1</v>
      </c>
      <c r="N229" s="83">
        <v>18</v>
      </c>
      <c r="O229" s="15">
        <v>5176</v>
      </c>
      <c r="P229" s="1">
        <f t="shared" si="0"/>
        <v>0</v>
      </c>
    </row>
    <row r="230" spans="1:16" x14ac:dyDescent="0.25">
      <c r="A230" s="33">
        <v>48</v>
      </c>
      <c r="B230" s="32">
        <v>45194</v>
      </c>
      <c r="C230" s="33">
        <v>837</v>
      </c>
      <c r="D230" s="34">
        <v>16.3</v>
      </c>
      <c r="E230" s="71">
        <v>3093</v>
      </c>
      <c r="F230" s="41"/>
      <c r="H230" s="15">
        <v>48</v>
      </c>
      <c r="I230" s="82">
        <v>45194</v>
      </c>
      <c r="J230" s="15" t="s">
        <v>85</v>
      </c>
      <c r="K230" s="15" t="s">
        <v>87</v>
      </c>
      <c r="L230" s="15" t="s">
        <v>84</v>
      </c>
      <c r="M230" s="15">
        <v>1</v>
      </c>
      <c r="N230" s="83">
        <v>16.3</v>
      </c>
      <c r="O230" s="15">
        <v>3093</v>
      </c>
      <c r="P230" s="1">
        <f t="shared" si="0"/>
        <v>0</v>
      </c>
    </row>
    <row r="231" spans="1:16" x14ac:dyDescent="0.25">
      <c r="A231" s="33">
        <v>49</v>
      </c>
      <c r="B231" s="32">
        <v>45194</v>
      </c>
      <c r="C231" s="33">
        <v>28</v>
      </c>
      <c r="D231" s="34">
        <v>17.2</v>
      </c>
      <c r="E231" s="71">
        <v>3108</v>
      </c>
      <c r="F231" s="41"/>
      <c r="H231" s="15">
        <v>49</v>
      </c>
      <c r="I231" s="82">
        <v>45194</v>
      </c>
      <c r="J231" s="15" t="s">
        <v>85</v>
      </c>
      <c r="K231" s="15" t="s">
        <v>96</v>
      </c>
      <c r="L231" s="15" t="s">
        <v>84</v>
      </c>
      <c r="M231" s="15">
        <v>1</v>
      </c>
      <c r="N231" s="83">
        <v>17.2</v>
      </c>
      <c r="O231" s="15">
        <v>3108</v>
      </c>
      <c r="P231" s="1">
        <f t="shared" si="0"/>
        <v>0</v>
      </c>
    </row>
    <row r="232" spans="1:16" x14ac:dyDescent="0.25">
      <c r="A232" s="33">
        <v>50</v>
      </c>
      <c r="B232" s="32">
        <v>45194</v>
      </c>
      <c r="C232" s="33">
        <v>901</v>
      </c>
      <c r="D232" s="34">
        <v>16.3</v>
      </c>
      <c r="E232" s="71">
        <v>3106</v>
      </c>
      <c r="F232" s="41"/>
      <c r="H232" s="15">
        <v>50</v>
      </c>
      <c r="I232" s="82">
        <v>45194</v>
      </c>
      <c r="J232" s="15" t="s">
        <v>88</v>
      </c>
      <c r="K232" s="15" t="s">
        <v>91</v>
      </c>
      <c r="L232" s="15" t="s">
        <v>84</v>
      </c>
      <c r="M232" s="15">
        <v>1</v>
      </c>
      <c r="N232" s="83">
        <v>16.3</v>
      </c>
      <c r="O232" s="15">
        <v>3106</v>
      </c>
      <c r="P232" s="1">
        <f t="shared" si="0"/>
        <v>0</v>
      </c>
    </row>
    <row r="233" spans="1:16" x14ac:dyDescent="0.25">
      <c r="A233" s="33">
        <v>51</v>
      </c>
      <c r="B233" s="32">
        <v>45194</v>
      </c>
      <c r="C233" s="33">
        <v>792</v>
      </c>
      <c r="D233" s="34">
        <v>17.399999999999999</v>
      </c>
      <c r="E233" s="71">
        <v>4837</v>
      </c>
      <c r="F233" s="41"/>
      <c r="H233" s="15">
        <v>51</v>
      </c>
      <c r="I233" s="82">
        <v>45194</v>
      </c>
      <c r="J233" s="15" t="s">
        <v>82</v>
      </c>
      <c r="K233" s="15" t="s">
        <v>83</v>
      </c>
      <c r="L233" s="15" t="s">
        <v>84</v>
      </c>
      <c r="M233" s="15">
        <v>1</v>
      </c>
      <c r="N233" s="83">
        <v>17.399999999999999</v>
      </c>
      <c r="O233" s="15">
        <v>4837</v>
      </c>
      <c r="P233" s="1">
        <f t="shared" si="0"/>
        <v>0</v>
      </c>
    </row>
    <row r="234" spans="1:16" x14ac:dyDescent="0.25">
      <c r="A234" s="33">
        <v>52</v>
      </c>
      <c r="B234" s="32">
        <v>45194</v>
      </c>
      <c r="C234" s="33">
        <v>943</v>
      </c>
      <c r="D234" s="34">
        <v>16.899999999999999</v>
      </c>
      <c r="E234" s="71">
        <v>4835</v>
      </c>
      <c r="F234" s="41"/>
      <c r="H234" s="15">
        <v>52</v>
      </c>
      <c r="I234" s="82">
        <v>45194</v>
      </c>
      <c r="J234" s="15" t="s">
        <v>85</v>
      </c>
      <c r="K234" s="15" t="s">
        <v>92</v>
      </c>
      <c r="L234" s="15" t="s">
        <v>84</v>
      </c>
      <c r="M234" s="15">
        <v>1</v>
      </c>
      <c r="N234" s="83">
        <v>16.899999999999999</v>
      </c>
      <c r="O234" s="15">
        <v>4835</v>
      </c>
      <c r="P234" s="1">
        <f t="shared" si="0"/>
        <v>0</v>
      </c>
    </row>
    <row r="235" spans="1:16" x14ac:dyDescent="0.25">
      <c r="A235" s="33">
        <v>53</v>
      </c>
      <c r="B235" s="32">
        <v>45194</v>
      </c>
      <c r="C235" s="33">
        <v>266</v>
      </c>
      <c r="D235" s="34">
        <v>16.7</v>
      </c>
      <c r="E235" s="71">
        <v>4924</v>
      </c>
      <c r="F235" s="41"/>
      <c r="H235" s="15">
        <v>53</v>
      </c>
      <c r="I235" s="82">
        <v>45194</v>
      </c>
      <c r="J235" s="15" t="s">
        <v>85</v>
      </c>
      <c r="K235" s="15" t="s">
        <v>97</v>
      </c>
      <c r="L235" s="15" t="s">
        <v>84</v>
      </c>
      <c r="M235" s="15">
        <v>1</v>
      </c>
      <c r="N235" s="83">
        <v>16.7</v>
      </c>
      <c r="O235" s="15">
        <v>4924</v>
      </c>
      <c r="P235" s="1">
        <f t="shared" si="0"/>
        <v>0</v>
      </c>
    </row>
    <row r="236" spans="1:16" x14ac:dyDescent="0.25">
      <c r="A236" s="33">
        <v>54</v>
      </c>
      <c r="B236" s="32">
        <v>45194</v>
      </c>
      <c r="C236" s="33">
        <v>908</v>
      </c>
      <c r="D236" s="34">
        <v>16.600000000000001</v>
      </c>
      <c r="E236" s="71">
        <v>3068</v>
      </c>
      <c r="F236" s="41"/>
      <c r="H236" s="15">
        <v>54</v>
      </c>
      <c r="I236" s="82">
        <v>45194</v>
      </c>
      <c r="J236" s="15" t="s">
        <v>88</v>
      </c>
      <c r="K236" s="15" t="s">
        <v>89</v>
      </c>
      <c r="L236" s="15" t="s">
        <v>84</v>
      </c>
      <c r="M236" s="15">
        <v>1</v>
      </c>
      <c r="N236" s="83">
        <v>16.600000000000001</v>
      </c>
      <c r="O236" s="15">
        <v>3068</v>
      </c>
      <c r="P236" s="1">
        <f t="shared" si="0"/>
        <v>0</v>
      </c>
    </row>
    <row r="237" spans="1:16" x14ac:dyDescent="0.25">
      <c r="A237" s="33">
        <v>55</v>
      </c>
      <c r="B237" s="32">
        <v>45194</v>
      </c>
      <c r="C237" s="33">
        <v>927</v>
      </c>
      <c r="D237" s="34">
        <v>16</v>
      </c>
      <c r="E237" s="71">
        <v>3596</v>
      </c>
      <c r="F237" s="41"/>
      <c r="H237" s="15">
        <v>55</v>
      </c>
      <c r="I237" s="82">
        <v>45194</v>
      </c>
      <c r="J237" s="15" t="s">
        <v>82</v>
      </c>
      <c r="K237" s="15" t="s">
        <v>95</v>
      </c>
      <c r="L237" s="15" t="s">
        <v>84</v>
      </c>
      <c r="M237" s="15">
        <v>1</v>
      </c>
      <c r="N237" s="83">
        <v>16</v>
      </c>
      <c r="O237" s="15">
        <v>3596</v>
      </c>
      <c r="P237" s="1">
        <f t="shared" si="0"/>
        <v>0</v>
      </c>
    </row>
    <row r="238" spans="1:16" x14ac:dyDescent="0.25">
      <c r="A238" s="33">
        <v>56</v>
      </c>
      <c r="B238" s="32">
        <v>45194</v>
      </c>
      <c r="C238" s="33">
        <v>909</v>
      </c>
      <c r="D238" s="34">
        <v>14.8</v>
      </c>
      <c r="E238" s="71">
        <v>3615</v>
      </c>
      <c r="F238" s="41"/>
      <c r="H238" s="15">
        <v>56</v>
      </c>
      <c r="I238" s="82">
        <v>45194</v>
      </c>
      <c r="J238" s="15" t="s">
        <v>85</v>
      </c>
      <c r="K238" s="15" t="s">
        <v>90</v>
      </c>
      <c r="L238" s="15" t="s">
        <v>84</v>
      </c>
      <c r="M238" s="15">
        <v>1</v>
      </c>
      <c r="N238" s="83">
        <v>14.8</v>
      </c>
      <c r="O238" s="15">
        <v>3615</v>
      </c>
      <c r="P238" s="1">
        <f t="shared" si="0"/>
        <v>0</v>
      </c>
    </row>
    <row r="239" spans="1:16" x14ac:dyDescent="0.25">
      <c r="A239" s="33">
        <v>57</v>
      </c>
      <c r="B239" s="32">
        <v>45194</v>
      </c>
      <c r="C239" s="33">
        <v>792</v>
      </c>
      <c r="D239" s="34">
        <v>15.5</v>
      </c>
      <c r="E239" s="71">
        <v>3621</v>
      </c>
      <c r="F239" s="41"/>
      <c r="H239" s="15">
        <v>57</v>
      </c>
      <c r="I239" s="82">
        <v>45194</v>
      </c>
      <c r="J239" s="15" t="s">
        <v>82</v>
      </c>
      <c r="K239" s="15" t="s">
        <v>83</v>
      </c>
      <c r="L239" s="15" t="s">
        <v>84</v>
      </c>
      <c r="M239" s="15">
        <v>1</v>
      </c>
      <c r="N239" s="83">
        <v>15.5</v>
      </c>
      <c r="O239" s="15">
        <v>3621</v>
      </c>
      <c r="P239" s="1">
        <f t="shared" si="0"/>
        <v>0</v>
      </c>
    </row>
    <row r="240" spans="1:16" x14ac:dyDescent="0.25">
      <c r="A240" s="33">
        <v>58</v>
      </c>
      <c r="B240" s="32">
        <v>45194</v>
      </c>
      <c r="C240" s="33">
        <v>831</v>
      </c>
      <c r="D240" s="34">
        <v>17</v>
      </c>
      <c r="E240" s="71">
        <v>4238</v>
      </c>
      <c r="F240" s="41"/>
      <c r="H240" s="15">
        <v>58</v>
      </c>
      <c r="I240" s="82">
        <v>45194</v>
      </c>
      <c r="J240" s="15" t="s">
        <v>88</v>
      </c>
      <c r="K240" s="15" t="s">
        <v>94</v>
      </c>
      <c r="L240" s="15" t="s">
        <v>84</v>
      </c>
      <c r="M240" s="15">
        <v>1</v>
      </c>
      <c r="N240" s="83">
        <v>17</v>
      </c>
      <c r="O240" s="15">
        <v>4238</v>
      </c>
      <c r="P240" s="1">
        <f t="shared" si="0"/>
        <v>0</v>
      </c>
    </row>
    <row r="241" spans="1:16" x14ac:dyDescent="0.25">
      <c r="A241" s="33">
        <v>59</v>
      </c>
      <c r="B241" s="32">
        <v>45194</v>
      </c>
      <c r="C241" s="33">
        <v>629</v>
      </c>
      <c r="D241" s="34">
        <v>15.5</v>
      </c>
      <c r="E241" s="71">
        <v>3614</v>
      </c>
      <c r="F241" s="41"/>
      <c r="H241" s="15">
        <v>59</v>
      </c>
      <c r="I241" s="82">
        <v>45194</v>
      </c>
      <c r="J241" s="15" t="s">
        <v>88</v>
      </c>
      <c r="K241" s="15" t="s">
        <v>98</v>
      </c>
      <c r="L241" s="15" t="s">
        <v>84</v>
      </c>
      <c r="M241" s="15">
        <v>1</v>
      </c>
      <c r="N241" s="83">
        <v>15.5</v>
      </c>
      <c r="O241" s="15">
        <v>3614</v>
      </c>
      <c r="P241" s="1">
        <f t="shared" si="0"/>
        <v>0</v>
      </c>
    </row>
    <row r="242" spans="1:16" x14ac:dyDescent="0.25">
      <c r="A242" s="33">
        <v>60</v>
      </c>
      <c r="B242" s="32">
        <v>45194</v>
      </c>
      <c r="C242" s="33">
        <v>629</v>
      </c>
      <c r="D242" s="34">
        <v>13.6</v>
      </c>
      <c r="E242" s="71">
        <v>3752</v>
      </c>
      <c r="F242" s="41"/>
      <c r="H242" s="15">
        <v>60</v>
      </c>
      <c r="I242" s="82">
        <v>45194</v>
      </c>
      <c r="J242" s="15" t="s">
        <v>88</v>
      </c>
      <c r="K242" s="15" t="s">
        <v>98</v>
      </c>
      <c r="L242" s="15" t="s">
        <v>84</v>
      </c>
      <c r="M242" s="15">
        <v>1</v>
      </c>
      <c r="N242" s="83">
        <v>13.6</v>
      </c>
      <c r="O242" s="15">
        <v>3752</v>
      </c>
      <c r="P242" s="1">
        <f t="shared" si="0"/>
        <v>0</v>
      </c>
    </row>
    <row r="243" spans="1:16" x14ac:dyDescent="0.25">
      <c r="A243" s="33">
        <v>61</v>
      </c>
      <c r="B243" s="32">
        <v>45195</v>
      </c>
      <c r="C243" s="33">
        <v>901</v>
      </c>
      <c r="D243" s="34">
        <v>15.5</v>
      </c>
      <c r="E243" s="71">
        <v>3019</v>
      </c>
      <c r="F243" s="41"/>
      <c r="H243" s="15">
        <v>61</v>
      </c>
      <c r="I243" s="82">
        <v>45195</v>
      </c>
      <c r="J243" s="15" t="s">
        <v>88</v>
      </c>
      <c r="K243" s="15" t="s">
        <v>91</v>
      </c>
      <c r="L243" s="15" t="s">
        <v>84</v>
      </c>
      <c r="M243" s="15">
        <v>1</v>
      </c>
      <c r="N243" s="83">
        <v>15.5</v>
      </c>
      <c r="O243" s="15">
        <v>3019</v>
      </c>
      <c r="P243" s="1">
        <f t="shared" si="0"/>
        <v>0</v>
      </c>
    </row>
    <row r="244" spans="1:16" x14ac:dyDescent="0.25">
      <c r="A244" s="33">
        <v>62</v>
      </c>
      <c r="B244" s="32">
        <v>45195</v>
      </c>
      <c r="C244" s="33">
        <v>266</v>
      </c>
      <c r="D244" s="34">
        <v>14.4</v>
      </c>
      <c r="E244" s="71">
        <v>4461</v>
      </c>
      <c r="F244" s="41"/>
      <c r="H244" s="15">
        <v>62</v>
      </c>
      <c r="I244" s="82">
        <v>45195</v>
      </c>
      <c r="J244" s="15" t="s">
        <v>85</v>
      </c>
      <c r="K244" s="15" t="s">
        <v>97</v>
      </c>
      <c r="L244" s="15" t="s">
        <v>84</v>
      </c>
      <c r="M244" s="15">
        <v>1</v>
      </c>
      <c r="N244" s="83">
        <v>14.4</v>
      </c>
      <c r="O244" s="15">
        <v>4461</v>
      </c>
      <c r="P244" s="1">
        <f t="shared" si="0"/>
        <v>0</v>
      </c>
    </row>
    <row r="245" spans="1:16" x14ac:dyDescent="0.25">
      <c r="A245" s="33">
        <v>63</v>
      </c>
      <c r="B245" s="32">
        <v>45195</v>
      </c>
      <c r="C245" s="33">
        <v>908</v>
      </c>
      <c r="D245" s="34">
        <v>13</v>
      </c>
      <c r="E245" s="71">
        <v>4374</v>
      </c>
      <c r="F245" s="41"/>
      <c r="H245" s="15">
        <v>63</v>
      </c>
      <c r="I245" s="82">
        <v>45195</v>
      </c>
      <c r="J245" s="15" t="s">
        <v>88</v>
      </c>
      <c r="K245" s="15" t="s">
        <v>89</v>
      </c>
      <c r="L245" s="15" t="s">
        <v>84</v>
      </c>
      <c r="M245" s="15">
        <v>1</v>
      </c>
      <c r="N245" s="83">
        <v>13</v>
      </c>
      <c r="O245" s="15">
        <v>4374</v>
      </c>
      <c r="P245" s="1">
        <f t="shared" si="0"/>
        <v>0</v>
      </c>
    </row>
    <row r="246" spans="1:16" x14ac:dyDescent="0.25">
      <c r="A246" s="33">
        <v>64</v>
      </c>
      <c r="B246" s="32">
        <v>45195</v>
      </c>
      <c r="C246" s="33">
        <v>901</v>
      </c>
      <c r="D246" s="34">
        <v>15.2</v>
      </c>
      <c r="E246" s="71">
        <v>4190</v>
      </c>
      <c r="F246" s="41"/>
      <c r="H246" s="15">
        <v>64</v>
      </c>
      <c r="I246" s="82">
        <v>45195</v>
      </c>
      <c r="J246" s="15" t="s">
        <v>88</v>
      </c>
      <c r="K246" s="15" t="s">
        <v>91</v>
      </c>
      <c r="L246" s="15" t="s">
        <v>84</v>
      </c>
      <c r="M246" s="15">
        <v>1</v>
      </c>
      <c r="N246" s="83">
        <v>15.2</v>
      </c>
      <c r="O246" s="15">
        <v>4190</v>
      </c>
      <c r="P246" s="1">
        <f t="shared" si="0"/>
        <v>0</v>
      </c>
    </row>
    <row r="247" spans="1:16" x14ac:dyDescent="0.25">
      <c r="A247" s="33">
        <v>65</v>
      </c>
      <c r="B247" s="32">
        <v>45195</v>
      </c>
      <c r="C247" s="33">
        <v>831</v>
      </c>
      <c r="D247" s="34">
        <v>14.3</v>
      </c>
      <c r="E247" s="71">
        <v>4422</v>
      </c>
      <c r="F247" s="41"/>
      <c r="H247" s="15">
        <v>65</v>
      </c>
      <c r="I247" s="82">
        <v>45195</v>
      </c>
      <c r="J247" s="15" t="s">
        <v>88</v>
      </c>
      <c r="K247" s="15" t="s">
        <v>94</v>
      </c>
      <c r="L247" s="15" t="s">
        <v>84</v>
      </c>
      <c r="M247" s="15">
        <v>1</v>
      </c>
      <c r="N247" s="83">
        <v>14.3</v>
      </c>
      <c r="O247" s="15">
        <v>4422</v>
      </c>
      <c r="P247" s="1">
        <f t="shared" si="0"/>
        <v>0</v>
      </c>
    </row>
    <row r="248" spans="1:16" x14ac:dyDescent="0.25">
      <c r="A248" s="33">
        <v>66</v>
      </c>
      <c r="B248" s="32">
        <v>45195</v>
      </c>
      <c r="C248" s="33">
        <v>831</v>
      </c>
      <c r="D248" s="34">
        <v>16.7</v>
      </c>
      <c r="E248" s="71">
        <v>4379</v>
      </c>
      <c r="F248" s="41"/>
      <c r="H248" s="15">
        <v>66</v>
      </c>
      <c r="I248" s="82">
        <v>45195</v>
      </c>
      <c r="J248" s="15" t="s">
        <v>88</v>
      </c>
      <c r="K248" s="15" t="s">
        <v>94</v>
      </c>
      <c r="L248" s="15" t="s">
        <v>84</v>
      </c>
      <c r="M248" s="15">
        <v>1</v>
      </c>
      <c r="N248" s="83">
        <v>16.7</v>
      </c>
      <c r="O248" s="15">
        <v>4379</v>
      </c>
      <c r="P248" s="1">
        <f t="shared" ref="P248:P313" si="1">E248-O248</f>
        <v>0</v>
      </c>
    </row>
    <row r="249" spans="1:16" x14ac:dyDescent="0.25">
      <c r="A249" s="33">
        <v>67</v>
      </c>
      <c r="B249" s="32">
        <v>45195</v>
      </c>
      <c r="C249" s="33">
        <v>831</v>
      </c>
      <c r="D249" s="34">
        <v>16.600000000000001</v>
      </c>
      <c r="E249" s="71">
        <v>3601</v>
      </c>
      <c r="F249" s="41"/>
      <c r="H249" s="15">
        <v>67</v>
      </c>
      <c r="I249" s="82">
        <v>45195</v>
      </c>
      <c r="J249" s="15" t="s">
        <v>88</v>
      </c>
      <c r="K249" s="15" t="s">
        <v>94</v>
      </c>
      <c r="L249" s="15" t="s">
        <v>84</v>
      </c>
      <c r="M249" s="15">
        <v>1</v>
      </c>
      <c r="N249" s="83">
        <v>16.600000000000001</v>
      </c>
      <c r="O249" s="15">
        <v>3601</v>
      </c>
      <c r="P249" s="1">
        <f t="shared" si="1"/>
        <v>0</v>
      </c>
    </row>
    <row r="250" spans="1:16" x14ac:dyDescent="0.25">
      <c r="A250" s="33">
        <v>68</v>
      </c>
      <c r="B250" s="32">
        <v>45195</v>
      </c>
      <c r="C250" s="33">
        <v>908</v>
      </c>
      <c r="D250" s="34">
        <v>20.399999999999999</v>
      </c>
      <c r="E250" s="71">
        <v>3753</v>
      </c>
      <c r="F250" s="41"/>
      <c r="H250" s="15">
        <v>68</v>
      </c>
      <c r="I250" s="82">
        <v>45195</v>
      </c>
      <c r="J250" s="15" t="s">
        <v>88</v>
      </c>
      <c r="K250" s="15" t="s">
        <v>89</v>
      </c>
      <c r="L250" s="15" t="s">
        <v>84</v>
      </c>
      <c r="M250" s="15">
        <v>1</v>
      </c>
      <c r="N250" s="83">
        <v>20.399999999999999</v>
      </c>
      <c r="O250" s="15">
        <v>3753</v>
      </c>
      <c r="P250" s="1">
        <f t="shared" si="1"/>
        <v>0</v>
      </c>
    </row>
    <row r="251" spans="1:16" x14ac:dyDescent="0.25">
      <c r="A251" s="33">
        <v>69</v>
      </c>
      <c r="B251" s="32">
        <v>45195</v>
      </c>
      <c r="C251" s="33">
        <v>909</v>
      </c>
      <c r="D251" s="34">
        <v>10.199999999999999</v>
      </c>
      <c r="E251" s="71">
        <v>3616</v>
      </c>
      <c r="F251" s="41"/>
      <c r="H251" s="15">
        <v>69</v>
      </c>
      <c r="I251" s="82">
        <v>45195</v>
      </c>
      <c r="J251" s="15" t="s">
        <v>85</v>
      </c>
      <c r="K251" s="15" t="s">
        <v>90</v>
      </c>
      <c r="L251" s="15" t="s">
        <v>84</v>
      </c>
      <c r="M251" s="15">
        <v>1</v>
      </c>
      <c r="N251" s="83">
        <v>10.199999999999999</v>
      </c>
      <c r="O251" s="15">
        <v>3616</v>
      </c>
      <c r="P251" s="1">
        <f t="shared" si="1"/>
        <v>0</v>
      </c>
    </row>
    <row r="252" spans="1:16" x14ac:dyDescent="0.25">
      <c r="A252" s="33">
        <v>70</v>
      </c>
      <c r="B252" s="32">
        <v>45195</v>
      </c>
      <c r="C252" s="33">
        <v>927</v>
      </c>
      <c r="D252" s="34">
        <v>15.7</v>
      </c>
      <c r="E252" s="71">
        <v>4199</v>
      </c>
      <c r="F252" s="41"/>
      <c r="H252" s="15">
        <v>70</v>
      </c>
      <c r="I252" s="82">
        <v>45195</v>
      </c>
      <c r="J252" s="15" t="s">
        <v>82</v>
      </c>
      <c r="K252" s="15" t="s">
        <v>95</v>
      </c>
      <c r="L252" s="15" t="s">
        <v>84</v>
      </c>
      <c r="M252" s="15">
        <v>1</v>
      </c>
      <c r="N252" s="83">
        <v>15.7</v>
      </c>
      <c r="O252" s="15">
        <v>4199</v>
      </c>
      <c r="P252" s="1">
        <f t="shared" si="1"/>
        <v>0</v>
      </c>
    </row>
    <row r="253" spans="1:16" x14ac:dyDescent="0.25">
      <c r="A253" s="33">
        <v>71</v>
      </c>
      <c r="B253" s="32">
        <v>45195</v>
      </c>
      <c r="C253" s="33">
        <v>927</v>
      </c>
      <c r="D253" s="34">
        <v>15.3</v>
      </c>
      <c r="E253" s="71">
        <v>4159</v>
      </c>
      <c r="F253" s="41"/>
      <c r="H253" s="15">
        <v>71</v>
      </c>
      <c r="I253" s="82">
        <v>45195</v>
      </c>
      <c r="J253" s="15" t="s">
        <v>82</v>
      </c>
      <c r="K253" s="15" t="s">
        <v>95</v>
      </c>
      <c r="L253" s="15" t="s">
        <v>84</v>
      </c>
      <c r="M253" s="15">
        <v>1</v>
      </c>
      <c r="N253" s="83">
        <v>15.3</v>
      </c>
      <c r="O253" s="15">
        <v>4159</v>
      </c>
      <c r="P253" s="1">
        <f t="shared" si="1"/>
        <v>0</v>
      </c>
    </row>
    <row r="254" spans="1:16" x14ac:dyDescent="0.25">
      <c r="A254" s="33">
        <v>72</v>
      </c>
      <c r="B254" s="32">
        <v>45195</v>
      </c>
      <c r="C254" s="33">
        <v>911</v>
      </c>
      <c r="D254" s="34">
        <v>15.4</v>
      </c>
      <c r="E254" s="71">
        <v>3593</v>
      </c>
      <c r="F254" s="41"/>
      <c r="H254" s="15">
        <v>72</v>
      </c>
      <c r="I254" s="82">
        <v>45195</v>
      </c>
      <c r="J254" s="15" t="s">
        <v>88</v>
      </c>
      <c r="K254" s="15" t="s">
        <v>93</v>
      </c>
      <c r="L254" s="15" t="s">
        <v>84</v>
      </c>
      <c r="M254" s="15">
        <v>1</v>
      </c>
      <c r="N254" s="83">
        <v>15.4</v>
      </c>
      <c r="O254" s="15">
        <v>3593</v>
      </c>
      <c r="P254" s="1">
        <f t="shared" si="1"/>
        <v>0</v>
      </c>
    </row>
    <row r="255" spans="1:16" x14ac:dyDescent="0.25">
      <c r="A255" s="33">
        <v>73</v>
      </c>
      <c r="B255" s="32">
        <v>45195</v>
      </c>
      <c r="C255" s="33">
        <v>927</v>
      </c>
      <c r="D255" s="34">
        <v>14.9</v>
      </c>
      <c r="E255" s="71">
        <v>3136</v>
      </c>
      <c r="F255" s="41"/>
      <c r="H255" s="15">
        <v>73</v>
      </c>
      <c r="I255" s="82">
        <v>45195</v>
      </c>
      <c r="J255" s="15" t="s">
        <v>82</v>
      </c>
      <c r="K255" s="15" t="s">
        <v>95</v>
      </c>
      <c r="L255" s="15" t="s">
        <v>84</v>
      </c>
      <c r="M255" s="15">
        <v>1</v>
      </c>
      <c r="N255" s="83">
        <v>14.9</v>
      </c>
      <c r="O255" s="15">
        <v>3136</v>
      </c>
      <c r="P255" s="1">
        <f t="shared" si="1"/>
        <v>0</v>
      </c>
    </row>
    <row r="256" spans="1:16" x14ac:dyDescent="0.25">
      <c r="A256" s="33">
        <v>74</v>
      </c>
      <c r="B256" s="32">
        <v>45195</v>
      </c>
      <c r="C256" s="33">
        <v>860</v>
      </c>
      <c r="D256" s="34">
        <v>15</v>
      </c>
      <c r="E256" s="71">
        <v>4162</v>
      </c>
      <c r="F256" s="41"/>
      <c r="H256" s="15">
        <v>74</v>
      </c>
      <c r="I256" s="82">
        <v>45195</v>
      </c>
      <c r="J256" s="15" t="s">
        <v>85</v>
      </c>
      <c r="K256" s="15" t="s">
        <v>86</v>
      </c>
      <c r="L256" s="15" t="s">
        <v>84</v>
      </c>
      <c r="M256" s="15">
        <v>1</v>
      </c>
      <c r="N256" s="83">
        <v>15</v>
      </c>
      <c r="O256" s="15">
        <v>4162</v>
      </c>
      <c r="P256" s="1">
        <f t="shared" si="1"/>
        <v>0</v>
      </c>
    </row>
    <row r="257" spans="1:16" x14ac:dyDescent="0.25">
      <c r="A257" s="33">
        <v>75</v>
      </c>
      <c r="B257" s="32">
        <v>45195</v>
      </c>
      <c r="C257" s="33">
        <v>943</v>
      </c>
      <c r="D257" s="34">
        <v>13.9</v>
      </c>
      <c r="E257" s="71">
        <v>4364</v>
      </c>
      <c r="F257" s="41"/>
      <c r="H257" s="15">
        <v>75</v>
      </c>
      <c r="I257" s="82">
        <v>45195</v>
      </c>
      <c r="J257" s="15" t="s">
        <v>85</v>
      </c>
      <c r="K257" s="15" t="s">
        <v>92</v>
      </c>
      <c r="L257" s="15" t="s">
        <v>84</v>
      </c>
      <c r="M257" s="15">
        <v>1</v>
      </c>
      <c r="N257" s="83">
        <v>13.9</v>
      </c>
      <c r="O257" s="15">
        <v>4364</v>
      </c>
      <c r="P257" s="1">
        <f t="shared" si="1"/>
        <v>0</v>
      </c>
    </row>
    <row r="258" spans="1:16" x14ac:dyDescent="0.25">
      <c r="A258" s="33">
        <v>76</v>
      </c>
      <c r="B258" s="32">
        <v>45195</v>
      </c>
      <c r="C258" s="33">
        <v>909</v>
      </c>
      <c r="D258" s="34">
        <v>14.7</v>
      </c>
      <c r="E258" s="71">
        <v>3595</v>
      </c>
      <c r="F258" s="41"/>
      <c r="H258" s="15">
        <v>76</v>
      </c>
      <c r="I258" s="82">
        <v>45195</v>
      </c>
      <c r="J258" s="15" t="s">
        <v>85</v>
      </c>
      <c r="K258" s="15" t="s">
        <v>90</v>
      </c>
      <c r="L258" s="15" t="s">
        <v>84</v>
      </c>
      <c r="M258" s="15">
        <v>1</v>
      </c>
      <c r="N258" s="83">
        <v>14.7</v>
      </c>
      <c r="O258" s="15">
        <v>3595</v>
      </c>
      <c r="P258" s="1">
        <f t="shared" si="1"/>
        <v>0</v>
      </c>
    </row>
    <row r="259" spans="1:16" x14ac:dyDescent="0.25">
      <c r="A259" s="33">
        <v>77</v>
      </c>
      <c r="B259" s="32">
        <v>45195</v>
      </c>
      <c r="C259" s="33">
        <v>943</v>
      </c>
      <c r="D259" s="34">
        <v>16.600000000000001</v>
      </c>
      <c r="E259" s="71">
        <v>3096</v>
      </c>
      <c r="F259" s="41"/>
      <c r="H259" s="15">
        <v>77</v>
      </c>
      <c r="I259" s="82">
        <v>45195</v>
      </c>
      <c r="J259" s="15" t="s">
        <v>85</v>
      </c>
      <c r="K259" s="15" t="s">
        <v>92</v>
      </c>
      <c r="L259" s="15" t="s">
        <v>84</v>
      </c>
      <c r="M259" s="15">
        <v>1</v>
      </c>
      <c r="N259" s="83">
        <v>16.600000000000001</v>
      </c>
      <c r="O259" s="15">
        <v>3096</v>
      </c>
      <c r="P259" s="1">
        <f t="shared" si="1"/>
        <v>0</v>
      </c>
    </row>
    <row r="260" spans="1:16" x14ac:dyDescent="0.25">
      <c r="A260" s="33">
        <v>78</v>
      </c>
      <c r="B260" s="32">
        <v>45195</v>
      </c>
      <c r="C260" s="33">
        <v>909</v>
      </c>
      <c r="D260" s="34">
        <v>17.399999999999999</v>
      </c>
      <c r="E260" s="71">
        <v>4878</v>
      </c>
      <c r="F260" s="41"/>
      <c r="H260" s="15">
        <v>78</v>
      </c>
      <c r="I260" s="82">
        <v>45195</v>
      </c>
      <c r="J260" s="15" t="s">
        <v>85</v>
      </c>
      <c r="K260" s="15" t="s">
        <v>90</v>
      </c>
      <c r="L260" s="15" t="s">
        <v>84</v>
      </c>
      <c r="M260" s="15">
        <v>1</v>
      </c>
      <c r="N260" s="83">
        <v>17.399999999999999</v>
      </c>
      <c r="O260" s="15">
        <v>4878</v>
      </c>
      <c r="P260" s="1">
        <f t="shared" si="1"/>
        <v>0</v>
      </c>
    </row>
    <row r="261" spans="1:16" x14ac:dyDescent="0.25">
      <c r="A261" s="33">
        <v>79</v>
      </c>
      <c r="B261" s="32">
        <v>45195</v>
      </c>
      <c r="C261" s="33">
        <v>629</v>
      </c>
      <c r="D261" s="34">
        <v>16.100000000000001</v>
      </c>
      <c r="E261" s="71">
        <v>4865</v>
      </c>
      <c r="F261" s="41"/>
      <c r="H261" s="15">
        <v>79</v>
      </c>
      <c r="I261" s="82">
        <v>45195</v>
      </c>
      <c r="J261" s="15" t="s">
        <v>88</v>
      </c>
      <c r="K261" s="15" t="s">
        <v>98</v>
      </c>
      <c r="L261" s="15" t="s">
        <v>84</v>
      </c>
      <c r="M261" s="15">
        <v>1</v>
      </c>
      <c r="N261" s="83">
        <v>16.100000000000001</v>
      </c>
      <c r="O261" s="15">
        <v>4865</v>
      </c>
      <c r="P261" s="1">
        <f t="shared" si="1"/>
        <v>0</v>
      </c>
    </row>
    <row r="262" spans="1:16" x14ac:dyDescent="0.25">
      <c r="A262" s="33">
        <v>80</v>
      </c>
      <c r="B262" s="32">
        <v>45195</v>
      </c>
      <c r="C262" s="33">
        <v>629</v>
      </c>
      <c r="D262" s="34">
        <v>16.899999999999999</v>
      </c>
      <c r="E262" s="71">
        <v>3482</v>
      </c>
      <c r="F262" s="41"/>
      <c r="H262" s="15">
        <v>80</v>
      </c>
      <c r="I262" s="82">
        <v>45195</v>
      </c>
      <c r="J262" s="15" t="s">
        <v>88</v>
      </c>
      <c r="K262" s="15" t="s">
        <v>98</v>
      </c>
      <c r="L262" s="15" t="s">
        <v>84</v>
      </c>
      <c r="M262" s="15">
        <v>1</v>
      </c>
      <c r="N262" s="83">
        <v>16.899999999999999</v>
      </c>
      <c r="O262" s="15">
        <v>3482</v>
      </c>
      <c r="P262" s="1">
        <f t="shared" si="1"/>
        <v>0</v>
      </c>
    </row>
    <row r="263" spans="1:16" x14ac:dyDescent="0.25">
      <c r="A263" s="33">
        <v>81</v>
      </c>
      <c r="B263" s="32">
        <v>45195</v>
      </c>
      <c r="C263" s="33">
        <v>908</v>
      </c>
      <c r="D263" s="34">
        <v>15.6</v>
      </c>
      <c r="E263" s="71">
        <v>3486</v>
      </c>
      <c r="F263" s="41"/>
      <c r="H263" s="15">
        <v>81</v>
      </c>
      <c r="I263" s="82">
        <v>45195</v>
      </c>
      <c r="J263" s="15" t="s">
        <v>88</v>
      </c>
      <c r="K263" s="15" t="s">
        <v>89</v>
      </c>
      <c r="L263" s="15" t="s">
        <v>84</v>
      </c>
      <c r="M263" s="15">
        <v>1</v>
      </c>
      <c r="N263" s="83">
        <v>15.6</v>
      </c>
      <c r="O263" s="15">
        <v>3486</v>
      </c>
      <c r="P263" s="1">
        <f t="shared" si="1"/>
        <v>0</v>
      </c>
    </row>
    <row r="264" spans="1:16" x14ac:dyDescent="0.25">
      <c r="A264" s="33">
        <v>82</v>
      </c>
      <c r="B264" s="32">
        <v>45195</v>
      </c>
      <c r="C264" s="33">
        <v>837</v>
      </c>
      <c r="D264" s="34">
        <v>17.600000000000001</v>
      </c>
      <c r="E264" s="71">
        <v>3493</v>
      </c>
      <c r="F264" s="41"/>
      <c r="H264" s="15">
        <v>82</v>
      </c>
      <c r="I264" s="82">
        <v>45195</v>
      </c>
      <c r="J264" s="15" t="s">
        <v>85</v>
      </c>
      <c r="K264" s="15" t="s">
        <v>87</v>
      </c>
      <c r="L264" s="15" t="s">
        <v>84</v>
      </c>
      <c r="M264" s="15">
        <v>1</v>
      </c>
      <c r="N264" s="83">
        <v>17.600000000000001</v>
      </c>
      <c r="O264" s="15">
        <v>3493</v>
      </c>
      <c r="P264" s="1">
        <f t="shared" si="1"/>
        <v>0</v>
      </c>
    </row>
    <row r="265" spans="1:16" x14ac:dyDescent="0.25">
      <c r="A265" s="33">
        <v>83</v>
      </c>
      <c r="B265" s="32">
        <v>45195</v>
      </c>
      <c r="C265" s="33">
        <v>837</v>
      </c>
      <c r="D265" s="34">
        <v>19.8</v>
      </c>
      <c r="E265" s="71">
        <v>3484</v>
      </c>
      <c r="F265" s="41"/>
      <c r="H265" s="15">
        <v>83</v>
      </c>
      <c r="I265" s="82">
        <v>45195</v>
      </c>
      <c r="J265" s="15" t="s">
        <v>85</v>
      </c>
      <c r="K265" s="15" t="s">
        <v>87</v>
      </c>
      <c r="L265" s="15" t="s">
        <v>84</v>
      </c>
      <c r="M265" s="15">
        <v>1</v>
      </c>
      <c r="N265" s="83">
        <v>19.8</v>
      </c>
      <c r="O265" s="15">
        <v>3484</v>
      </c>
      <c r="P265" s="1">
        <f t="shared" si="1"/>
        <v>0</v>
      </c>
    </row>
    <row r="266" spans="1:16" x14ac:dyDescent="0.25">
      <c r="A266" s="33">
        <v>84</v>
      </c>
      <c r="B266" s="32">
        <v>45196</v>
      </c>
      <c r="C266" s="33">
        <v>927</v>
      </c>
      <c r="D266" s="34">
        <v>19.7</v>
      </c>
      <c r="E266" s="71">
        <v>3723</v>
      </c>
      <c r="F266" s="41"/>
      <c r="H266" s="15">
        <v>84</v>
      </c>
      <c r="I266" s="82">
        <v>45196</v>
      </c>
      <c r="J266" s="15" t="s">
        <v>82</v>
      </c>
      <c r="K266" s="15" t="s">
        <v>95</v>
      </c>
      <c r="L266" s="15" t="s">
        <v>84</v>
      </c>
      <c r="M266" s="15">
        <v>1</v>
      </c>
      <c r="N266" s="83">
        <v>19.7</v>
      </c>
      <c r="O266" s="15">
        <v>3723</v>
      </c>
      <c r="P266" s="1">
        <f t="shared" si="1"/>
        <v>0</v>
      </c>
    </row>
    <row r="267" spans="1:16" x14ac:dyDescent="0.25">
      <c r="A267" s="33">
        <v>85</v>
      </c>
      <c r="B267" s="32">
        <v>45196</v>
      </c>
      <c r="C267" s="33">
        <v>792</v>
      </c>
      <c r="D267" s="34">
        <v>16.600000000000001</v>
      </c>
      <c r="E267" s="71">
        <v>4876</v>
      </c>
      <c r="F267" s="41"/>
      <c r="H267" s="15">
        <v>85</v>
      </c>
      <c r="I267" s="82">
        <v>45196</v>
      </c>
      <c r="J267" s="15" t="s">
        <v>82</v>
      </c>
      <c r="K267" s="15" t="s">
        <v>83</v>
      </c>
      <c r="L267" s="15" t="s">
        <v>84</v>
      </c>
      <c r="M267" s="15">
        <v>1</v>
      </c>
      <c r="N267" s="83">
        <v>16.600000000000001</v>
      </c>
      <c r="O267" s="15">
        <v>4876</v>
      </c>
      <c r="P267" s="1">
        <f t="shared" si="1"/>
        <v>0</v>
      </c>
    </row>
    <row r="268" spans="1:16" x14ac:dyDescent="0.25">
      <c r="A268" s="33">
        <v>86</v>
      </c>
      <c r="B268" s="32">
        <v>45196</v>
      </c>
      <c r="C268" s="33">
        <v>837</v>
      </c>
      <c r="D268" s="34">
        <v>17.899999999999999</v>
      </c>
      <c r="E268" s="71">
        <v>5178</v>
      </c>
      <c r="F268" s="41"/>
      <c r="H268" s="15">
        <v>86</v>
      </c>
      <c r="I268" s="82">
        <v>45196</v>
      </c>
      <c r="J268" s="15" t="s">
        <v>85</v>
      </c>
      <c r="K268" s="15" t="s">
        <v>87</v>
      </c>
      <c r="L268" s="15" t="s">
        <v>84</v>
      </c>
      <c r="M268" s="15">
        <v>1</v>
      </c>
      <c r="N268" s="83">
        <v>17.899999999999999</v>
      </c>
      <c r="O268" s="15">
        <v>5178</v>
      </c>
      <c r="P268" s="1">
        <f t="shared" si="1"/>
        <v>0</v>
      </c>
    </row>
    <row r="269" spans="1:16" x14ac:dyDescent="0.25">
      <c r="A269" s="33">
        <v>87</v>
      </c>
      <c r="B269" s="32">
        <v>45196</v>
      </c>
      <c r="C269" s="33">
        <v>908</v>
      </c>
      <c r="D269" s="34">
        <v>16.2</v>
      </c>
      <c r="E269" s="71">
        <v>4934</v>
      </c>
      <c r="F269" s="41"/>
      <c r="H269" s="15">
        <v>87</v>
      </c>
      <c r="I269" s="82">
        <v>45196</v>
      </c>
      <c r="J269" s="15" t="s">
        <v>88</v>
      </c>
      <c r="K269" s="15" t="s">
        <v>89</v>
      </c>
      <c r="L269" s="15" t="s">
        <v>84</v>
      </c>
      <c r="M269" s="15">
        <v>1</v>
      </c>
      <c r="N269" s="83">
        <v>16.2</v>
      </c>
      <c r="O269" s="15">
        <v>4934</v>
      </c>
      <c r="P269" s="1">
        <f t="shared" si="1"/>
        <v>0</v>
      </c>
    </row>
    <row r="270" spans="1:16" x14ac:dyDescent="0.25">
      <c r="A270" s="33">
        <v>88</v>
      </c>
      <c r="B270" s="32">
        <v>45196</v>
      </c>
      <c r="C270" s="33">
        <v>901</v>
      </c>
      <c r="D270" s="34">
        <v>16.3</v>
      </c>
      <c r="E270" s="71">
        <v>4951</v>
      </c>
      <c r="F270" s="41"/>
      <c r="H270" s="15">
        <v>88</v>
      </c>
      <c r="I270" s="82">
        <v>45196</v>
      </c>
      <c r="J270" s="15" t="s">
        <v>88</v>
      </c>
      <c r="K270" s="15" t="s">
        <v>91</v>
      </c>
      <c r="L270" s="15" t="s">
        <v>84</v>
      </c>
      <c r="M270" s="15">
        <v>1</v>
      </c>
      <c r="N270" s="83">
        <v>16.3</v>
      </c>
      <c r="O270" s="15">
        <v>4951</v>
      </c>
      <c r="P270" s="1">
        <f t="shared" si="1"/>
        <v>0</v>
      </c>
    </row>
    <row r="271" spans="1:16" x14ac:dyDescent="0.25">
      <c r="A271" s="33">
        <v>89</v>
      </c>
      <c r="B271" s="32">
        <v>45196</v>
      </c>
      <c r="C271" s="33">
        <v>909</v>
      </c>
      <c r="D271" s="34">
        <v>14.7</v>
      </c>
      <c r="E271" s="71">
        <v>4922</v>
      </c>
      <c r="F271" s="41"/>
      <c r="H271" s="15">
        <v>89</v>
      </c>
      <c r="I271" s="82">
        <v>45196</v>
      </c>
      <c r="J271" s="15" t="s">
        <v>85</v>
      </c>
      <c r="K271" s="15" t="s">
        <v>90</v>
      </c>
      <c r="L271" s="15" t="s">
        <v>84</v>
      </c>
      <c r="M271" s="15">
        <v>1</v>
      </c>
      <c r="N271" s="83">
        <v>14.7</v>
      </c>
      <c r="O271" s="15">
        <v>4922</v>
      </c>
      <c r="P271" s="1">
        <f t="shared" si="1"/>
        <v>0</v>
      </c>
    </row>
    <row r="272" spans="1:16" x14ac:dyDescent="0.25">
      <c r="A272" s="33">
        <v>90</v>
      </c>
      <c r="B272" s="32">
        <v>45196</v>
      </c>
      <c r="C272" s="33">
        <v>908</v>
      </c>
      <c r="D272" s="34">
        <v>14</v>
      </c>
      <c r="E272" s="71">
        <v>3617</v>
      </c>
      <c r="F272" s="41"/>
      <c r="H272" s="15">
        <v>90</v>
      </c>
      <c r="I272" s="82">
        <v>45196</v>
      </c>
      <c r="J272" s="15" t="s">
        <v>88</v>
      </c>
      <c r="K272" s="15" t="s">
        <v>89</v>
      </c>
      <c r="L272" s="15" t="s">
        <v>84</v>
      </c>
      <c r="M272" s="15">
        <v>1</v>
      </c>
      <c r="N272" s="83">
        <v>14</v>
      </c>
      <c r="O272" s="15">
        <v>3617</v>
      </c>
      <c r="P272" s="1">
        <f t="shared" si="1"/>
        <v>0</v>
      </c>
    </row>
    <row r="273" spans="1:16" x14ac:dyDescent="0.25">
      <c r="A273" s="33">
        <v>91</v>
      </c>
      <c r="B273" s="32">
        <v>45196</v>
      </c>
      <c r="C273" s="33">
        <v>909</v>
      </c>
      <c r="D273" s="34">
        <v>14.8</v>
      </c>
      <c r="E273" s="71">
        <v>3585</v>
      </c>
      <c r="F273" s="41"/>
      <c r="H273" s="15">
        <v>91</v>
      </c>
      <c r="I273" s="82">
        <v>45196</v>
      </c>
      <c r="J273" s="15" t="s">
        <v>85</v>
      </c>
      <c r="K273" s="15" t="s">
        <v>90</v>
      </c>
      <c r="L273" s="15" t="s">
        <v>84</v>
      </c>
      <c r="M273" s="15">
        <v>1</v>
      </c>
      <c r="N273" s="83">
        <v>14.8</v>
      </c>
      <c r="O273" s="15">
        <v>3585</v>
      </c>
      <c r="P273" s="1">
        <f t="shared" si="1"/>
        <v>0</v>
      </c>
    </row>
    <row r="274" spans="1:16" x14ac:dyDescent="0.25">
      <c r="A274" s="33">
        <v>92</v>
      </c>
      <c r="B274" s="32">
        <v>45196</v>
      </c>
      <c r="C274" s="33">
        <v>837</v>
      </c>
      <c r="D274" s="34">
        <v>18.899999999999999</v>
      </c>
      <c r="E274" s="71">
        <v>5182</v>
      </c>
      <c r="F274" s="41"/>
      <c r="H274" s="15">
        <v>92</v>
      </c>
      <c r="I274" s="82">
        <v>45196</v>
      </c>
      <c r="J274" s="15" t="s">
        <v>85</v>
      </c>
      <c r="K274" s="15" t="s">
        <v>87</v>
      </c>
      <c r="L274" s="15" t="s">
        <v>84</v>
      </c>
      <c r="M274" s="15">
        <v>1</v>
      </c>
      <c r="N274" s="83">
        <v>18.899999999999999</v>
      </c>
      <c r="O274" s="15">
        <v>5182</v>
      </c>
      <c r="P274" s="1">
        <f t="shared" si="1"/>
        <v>0</v>
      </c>
    </row>
    <row r="275" spans="1:16" x14ac:dyDescent="0.25">
      <c r="A275" s="33">
        <v>93</v>
      </c>
      <c r="B275" s="32">
        <v>45196</v>
      </c>
      <c r="C275" s="33">
        <v>909</v>
      </c>
      <c r="D275" s="34">
        <v>18.399999999999999</v>
      </c>
      <c r="E275" s="71">
        <v>5188</v>
      </c>
      <c r="F275" s="41"/>
      <c r="H275" s="15">
        <v>93</v>
      </c>
      <c r="I275" s="82">
        <v>45196</v>
      </c>
      <c r="J275" s="15" t="s">
        <v>85</v>
      </c>
      <c r="K275" s="15" t="s">
        <v>90</v>
      </c>
      <c r="L275" s="15" t="s">
        <v>84</v>
      </c>
      <c r="M275" s="15">
        <v>1</v>
      </c>
      <c r="N275" s="83">
        <v>18.399999999999999</v>
      </c>
      <c r="O275" s="15">
        <v>5188</v>
      </c>
      <c r="P275" s="1">
        <f t="shared" si="1"/>
        <v>0</v>
      </c>
    </row>
    <row r="276" spans="1:16" x14ac:dyDescent="0.25">
      <c r="A276" s="33">
        <v>94</v>
      </c>
      <c r="B276" s="32">
        <v>45196</v>
      </c>
      <c r="C276" s="33">
        <v>908</v>
      </c>
      <c r="D276" s="34">
        <v>16.899999999999999</v>
      </c>
      <c r="E276" s="71">
        <v>3362</v>
      </c>
      <c r="F276" s="41"/>
      <c r="H276" s="15">
        <v>94</v>
      </c>
      <c r="I276" s="82">
        <v>45196</v>
      </c>
      <c r="J276" s="15" t="s">
        <v>88</v>
      </c>
      <c r="K276" s="15" t="s">
        <v>89</v>
      </c>
      <c r="L276" s="15" t="s">
        <v>84</v>
      </c>
      <c r="M276" s="15">
        <v>1</v>
      </c>
      <c r="N276" s="83">
        <v>16.899999999999999</v>
      </c>
      <c r="O276" s="15">
        <v>3362</v>
      </c>
      <c r="P276" s="1">
        <f t="shared" si="1"/>
        <v>0</v>
      </c>
    </row>
    <row r="277" spans="1:16" x14ac:dyDescent="0.25">
      <c r="A277" s="33">
        <v>95</v>
      </c>
      <c r="B277" s="32">
        <v>45196</v>
      </c>
      <c r="C277" s="33">
        <v>908</v>
      </c>
      <c r="D277" s="34">
        <v>16.3</v>
      </c>
      <c r="E277" s="71">
        <v>3420</v>
      </c>
      <c r="F277" s="41"/>
      <c r="H277" s="15">
        <v>95</v>
      </c>
      <c r="I277" s="82">
        <v>45196</v>
      </c>
      <c r="J277" s="15" t="s">
        <v>88</v>
      </c>
      <c r="K277" s="15" t="s">
        <v>89</v>
      </c>
      <c r="L277" s="15" t="s">
        <v>84</v>
      </c>
      <c r="M277" s="15">
        <v>1</v>
      </c>
      <c r="N277" s="83">
        <v>16.3</v>
      </c>
      <c r="O277" s="15">
        <v>3420</v>
      </c>
      <c r="P277" s="1">
        <f t="shared" si="1"/>
        <v>0</v>
      </c>
    </row>
    <row r="278" spans="1:16" x14ac:dyDescent="0.25">
      <c r="A278" s="33">
        <v>96</v>
      </c>
      <c r="B278" s="32">
        <v>45196</v>
      </c>
      <c r="C278" s="33">
        <v>908</v>
      </c>
      <c r="D278" s="34">
        <v>16</v>
      </c>
      <c r="E278" s="71">
        <v>3277</v>
      </c>
      <c r="F278" s="41"/>
      <c r="H278" s="15">
        <v>96</v>
      </c>
      <c r="I278" s="82">
        <v>45196</v>
      </c>
      <c r="J278" s="15" t="s">
        <v>88</v>
      </c>
      <c r="K278" s="15" t="s">
        <v>89</v>
      </c>
      <c r="L278" s="15" t="s">
        <v>84</v>
      </c>
      <c r="M278" s="15">
        <v>1</v>
      </c>
      <c r="N278" s="83">
        <v>16</v>
      </c>
      <c r="O278" s="15">
        <v>3277</v>
      </c>
      <c r="P278" s="1">
        <f t="shared" si="1"/>
        <v>0</v>
      </c>
    </row>
    <row r="279" spans="1:16" x14ac:dyDescent="0.25">
      <c r="A279" s="33">
        <v>97</v>
      </c>
      <c r="B279" s="32">
        <v>45196</v>
      </c>
      <c r="C279" s="33">
        <v>909</v>
      </c>
      <c r="D279" s="34">
        <v>14.5</v>
      </c>
      <c r="E279" s="71">
        <v>3811</v>
      </c>
      <c r="F279" s="41"/>
      <c r="H279" s="15">
        <v>97</v>
      </c>
      <c r="I279" s="82">
        <v>45196</v>
      </c>
      <c r="J279" s="15" t="s">
        <v>85</v>
      </c>
      <c r="K279" s="15" t="s">
        <v>90</v>
      </c>
      <c r="L279" s="15" t="s">
        <v>84</v>
      </c>
      <c r="M279" s="15">
        <v>1</v>
      </c>
      <c r="N279" s="83">
        <v>14.5</v>
      </c>
      <c r="O279" s="15">
        <v>3811</v>
      </c>
      <c r="P279" s="1">
        <f t="shared" si="1"/>
        <v>0</v>
      </c>
    </row>
    <row r="280" spans="1:16" x14ac:dyDescent="0.25">
      <c r="A280" s="33">
        <v>98</v>
      </c>
      <c r="B280" s="32">
        <v>45196</v>
      </c>
      <c r="C280" s="33">
        <v>927</v>
      </c>
      <c r="D280" s="34">
        <v>16.100000000000001</v>
      </c>
      <c r="E280" s="71">
        <v>4888</v>
      </c>
      <c r="F280" s="41"/>
      <c r="H280" s="15">
        <v>98</v>
      </c>
      <c r="I280" s="82">
        <v>45196</v>
      </c>
      <c r="J280" s="15" t="s">
        <v>82</v>
      </c>
      <c r="K280" s="15" t="s">
        <v>95</v>
      </c>
      <c r="L280" s="15" t="s">
        <v>84</v>
      </c>
      <c r="M280" s="15">
        <v>1</v>
      </c>
      <c r="N280" s="83">
        <v>16.100000000000001</v>
      </c>
      <c r="O280" s="15">
        <v>4888</v>
      </c>
      <c r="P280" s="1">
        <f t="shared" si="1"/>
        <v>0</v>
      </c>
    </row>
    <row r="281" spans="1:16" x14ac:dyDescent="0.25">
      <c r="A281" s="33">
        <v>99</v>
      </c>
      <c r="B281" s="32">
        <v>45196</v>
      </c>
      <c r="C281" s="33">
        <v>629</v>
      </c>
      <c r="D281" s="34">
        <v>16.399999999999999</v>
      </c>
      <c r="E281" s="71">
        <v>5175</v>
      </c>
      <c r="F281" s="41"/>
      <c r="H281" s="15">
        <v>99</v>
      </c>
      <c r="I281" s="82">
        <v>45196</v>
      </c>
      <c r="J281" s="15" t="s">
        <v>88</v>
      </c>
      <c r="K281" s="15" t="s">
        <v>98</v>
      </c>
      <c r="L281" s="15" t="s">
        <v>84</v>
      </c>
      <c r="M281" s="15">
        <v>1</v>
      </c>
      <c r="N281" s="83">
        <v>16.399999999999999</v>
      </c>
      <c r="O281" s="15">
        <v>5175</v>
      </c>
      <c r="P281" s="1">
        <f t="shared" si="1"/>
        <v>0</v>
      </c>
    </row>
    <row r="282" spans="1:16" x14ac:dyDescent="0.25">
      <c r="A282" s="33">
        <v>100</v>
      </c>
      <c r="B282" s="32">
        <v>45196</v>
      </c>
      <c r="C282" s="33">
        <v>629</v>
      </c>
      <c r="D282" s="34">
        <v>17.600000000000001</v>
      </c>
      <c r="E282" s="71">
        <v>4892</v>
      </c>
      <c r="F282" s="41"/>
      <c r="H282" s="15">
        <v>100</v>
      </c>
      <c r="I282" s="82">
        <v>45196</v>
      </c>
      <c r="J282" s="15" t="s">
        <v>88</v>
      </c>
      <c r="K282" s="15" t="s">
        <v>98</v>
      </c>
      <c r="L282" s="15" t="s">
        <v>84</v>
      </c>
      <c r="M282" s="15">
        <v>1</v>
      </c>
      <c r="N282" s="83">
        <v>17.600000000000001</v>
      </c>
      <c r="O282" s="15">
        <v>4892</v>
      </c>
      <c r="P282" s="1">
        <f t="shared" si="1"/>
        <v>0</v>
      </c>
    </row>
    <row r="283" spans="1:16" x14ac:dyDescent="0.25">
      <c r="A283" s="33">
        <v>101</v>
      </c>
      <c r="B283" s="32">
        <v>45196</v>
      </c>
      <c r="C283" s="33">
        <v>629</v>
      </c>
      <c r="D283" s="34">
        <v>16.899999999999999</v>
      </c>
      <c r="E283" s="71">
        <v>4900</v>
      </c>
      <c r="F283" s="41"/>
      <c r="H283" s="15">
        <v>101</v>
      </c>
      <c r="I283" s="82">
        <v>45196</v>
      </c>
      <c r="J283" s="15" t="s">
        <v>88</v>
      </c>
      <c r="K283" s="15" t="s">
        <v>98</v>
      </c>
      <c r="L283" s="15" t="s">
        <v>84</v>
      </c>
      <c r="M283" s="15">
        <v>1</v>
      </c>
      <c r="N283" s="83">
        <v>16.899999999999999</v>
      </c>
      <c r="O283" s="15">
        <v>4900</v>
      </c>
      <c r="P283" s="1">
        <f t="shared" si="1"/>
        <v>0</v>
      </c>
    </row>
    <row r="284" spans="1:16" x14ac:dyDescent="0.25">
      <c r="A284" s="33">
        <v>102</v>
      </c>
      <c r="B284" s="32">
        <v>45196</v>
      </c>
      <c r="C284" s="33">
        <v>943</v>
      </c>
      <c r="D284" s="34">
        <v>17.3</v>
      </c>
      <c r="E284" s="71">
        <v>4943</v>
      </c>
      <c r="F284" s="41"/>
      <c r="H284" s="15">
        <v>102</v>
      </c>
      <c r="I284" s="82">
        <v>45196</v>
      </c>
      <c r="J284" s="15" t="s">
        <v>85</v>
      </c>
      <c r="K284" s="15" t="s">
        <v>92</v>
      </c>
      <c r="L284" s="15" t="s">
        <v>84</v>
      </c>
      <c r="M284" s="15">
        <v>1</v>
      </c>
      <c r="N284" s="83">
        <v>17.3</v>
      </c>
      <c r="O284" s="15">
        <v>4943</v>
      </c>
      <c r="P284" s="1">
        <f t="shared" si="1"/>
        <v>0</v>
      </c>
    </row>
    <row r="285" spans="1:16" x14ac:dyDescent="0.25">
      <c r="A285" s="33">
        <v>103</v>
      </c>
      <c r="B285" s="32">
        <v>45197</v>
      </c>
      <c r="C285" s="33">
        <v>943</v>
      </c>
      <c r="D285" s="34">
        <v>14.9</v>
      </c>
      <c r="E285" s="71">
        <v>4954</v>
      </c>
      <c r="F285" s="41"/>
      <c r="H285" s="15">
        <v>103</v>
      </c>
      <c r="I285" s="82">
        <v>45197</v>
      </c>
      <c r="J285" s="15" t="s">
        <v>85</v>
      </c>
      <c r="K285" s="15" t="s">
        <v>92</v>
      </c>
      <c r="L285" s="15" t="s">
        <v>84</v>
      </c>
      <c r="M285" s="15">
        <v>1</v>
      </c>
      <c r="N285" s="83">
        <v>14.9</v>
      </c>
      <c r="O285" s="15">
        <v>4954</v>
      </c>
      <c r="P285" s="1">
        <f t="shared" si="1"/>
        <v>0</v>
      </c>
    </row>
    <row r="286" spans="1:16" x14ac:dyDescent="0.25">
      <c r="A286" s="33">
        <v>104</v>
      </c>
      <c r="B286" s="32">
        <v>45197</v>
      </c>
      <c r="C286" s="33">
        <v>860</v>
      </c>
      <c r="D286" s="34">
        <v>15.4</v>
      </c>
      <c r="E286" s="71">
        <v>3613</v>
      </c>
      <c r="F286" s="41"/>
      <c r="H286" s="15">
        <v>104</v>
      </c>
      <c r="I286" s="82">
        <v>45197</v>
      </c>
      <c r="J286" s="15" t="s">
        <v>85</v>
      </c>
      <c r="K286" s="15" t="s">
        <v>86</v>
      </c>
      <c r="L286" s="15" t="s">
        <v>84</v>
      </c>
      <c r="M286" s="15">
        <v>1</v>
      </c>
      <c r="N286" s="83">
        <v>15.4</v>
      </c>
      <c r="O286" s="15">
        <v>3613</v>
      </c>
      <c r="P286" s="1">
        <f t="shared" si="1"/>
        <v>0</v>
      </c>
    </row>
    <row r="287" spans="1:16" x14ac:dyDescent="0.25">
      <c r="F287" s="1"/>
    </row>
    <row r="288" spans="1:16" x14ac:dyDescent="0.25">
      <c r="F288" s="1"/>
    </row>
    <row r="289" spans="1:16" s="8" customFormat="1" x14ac:dyDescent="0.25">
      <c r="A289" s="36">
        <v>1</v>
      </c>
      <c r="B289" s="35">
        <v>45202</v>
      </c>
      <c r="C289" s="36">
        <v>432</v>
      </c>
      <c r="D289" s="37">
        <v>12.9</v>
      </c>
      <c r="E289" s="73">
        <v>5000</v>
      </c>
      <c r="F289" s="65"/>
      <c r="H289" s="15">
        <v>1</v>
      </c>
      <c r="I289" s="82">
        <v>45202</v>
      </c>
      <c r="J289" s="15" t="s">
        <v>88</v>
      </c>
      <c r="K289" s="15" t="s">
        <v>99</v>
      </c>
      <c r="L289" s="15" t="s">
        <v>84</v>
      </c>
      <c r="M289" s="15">
        <v>1</v>
      </c>
      <c r="N289" s="83">
        <v>12.9</v>
      </c>
      <c r="O289" s="15">
        <v>5000</v>
      </c>
      <c r="P289" s="1">
        <f t="shared" si="1"/>
        <v>0</v>
      </c>
    </row>
    <row r="290" spans="1:16" s="8" customFormat="1" x14ac:dyDescent="0.25">
      <c r="A290" s="36">
        <v>2</v>
      </c>
      <c r="B290" s="35">
        <v>45202</v>
      </c>
      <c r="C290" s="36">
        <v>432</v>
      </c>
      <c r="D290" s="37">
        <v>17.899999999999999</v>
      </c>
      <c r="E290" s="73">
        <v>5091</v>
      </c>
      <c r="F290" s="65"/>
      <c r="H290" s="15">
        <v>2</v>
      </c>
      <c r="I290" s="82">
        <v>45202</v>
      </c>
      <c r="J290" s="15" t="s">
        <v>88</v>
      </c>
      <c r="K290" s="15" t="s">
        <v>99</v>
      </c>
      <c r="L290" s="15" t="s">
        <v>84</v>
      </c>
      <c r="M290" s="15">
        <v>1</v>
      </c>
      <c r="N290" s="83">
        <v>17.899999999999999</v>
      </c>
      <c r="O290" s="15">
        <v>5091</v>
      </c>
      <c r="P290" s="1">
        <f t="shared" si="1"/>
        <v>0</v>
      </c>
    </row>
    <row r="291" spans="1:16" s="8" customFormat="1" x14ac:dyDescent="0.25">
      <c r="A291" s="36">
        <v>3</v>
      </c>
      <c r="B291" s="35">
        <v>45202</v>
      </c>
      <c r="C291" s="36">
        <v>908</v>
      </c>
      <c r="D291" s="37">
        <v>14.2</v>
      </c>
      <c r="E291" s="73">
        <v>5079</v>
      </c>
      <c r="F291" s="65"/>
      <c r="H291" s="15">
        <v>3</v>
      </c>
      <c r="I291" s="82">
        <v>45202</v>
      </c>
      <c r="J291" s="15" t="s">
        <v>88</v>
      </c>
      <c r="K291" s="15" t="s">
        <v>89</v>
      </c>
      <c r="L291" s="15" t="s">
        <v>84</v>
      </c>
      <c r="M291" s="15">
        <v>1</v>
      </c>
      <c r="N291" s="83">
        <v>14.2</v>
      </c>
      <c r="O291" s="15">
        <v>5079</v>
      </c>
      <c r="P291" s="1">
        <f t="shared" si="1"/>
        <v>0</v>
      </c>
    </row>
    <row r="292" spans="1:16" s="8" customFormat="1" x14ac:dyDescent="0.25">
      <c r="A292" s="36">
        <v>4</v>
      </c>
      <c r="B292" s="35">
        <v>45202</v>
      </c>
      <c r="C292" s="36">
        <v>908</v>
      </c>
      <c r="D292" s="37">
        <v>16.600000000000001</v>
      </c>
      <c r="E292" s="73">
        <v>5024</v>
      </c>
      <c r="F292" s="65"/>
      <c r="H292" s="15">
        <v>4</v>
      </c>
      <c r="I292" s="82">
        <v>45202</v>
      </c>
      <c r="J292" s="15" t="s">
        <v>88</v>
      </c>
      <c r="K292" s="15" t="s">
        <v>89</v>
      </c>
      <c r="L292" s="15" t="s">
        <v>84</v>
      </c>
      <c r="M292" s="15">
        <v>1</v>
      </c>
      <c r="N292" s="83">
        <v>16.600000000000001</v>
      </c>
      <c r="O292" s="15">
        <v>5024</v>
      </c>
      <c r="P292" s="1">
        <f t="shared" si="1"/>
        <v>0</v>
      </c>
    </row>
    <row r="293" spans="1:16" s="8" customFormat="1" x14ac:dyDescent="0.25">
      <c r="A293" s="36">
        <v>5</v>
      </c>
      <c r="B293" s="35">
        <v>45202</v>
      </c>
      <c r="C293" s="36">
        <v>908</v>
      </c>
      <c r="D293" s="37">
        <v>17</v>
      </c>
      <c r="E293" s="73">
        <v>5036</v>
      </c>
      <c r="F293" s="65"/>
      <c r="H293" s="15">
        <v>5</v>
      </c>
      <c r="I293" s="82">
        <v>45202</v>
      </c>
      <c r="J293" s="15" t="s">
        <v>88</v>
      </c>
      <c r="K293" s="15" t="s">
        <v>89</v>
      </c>
      <c r="L293" s="15" t="s">
        <v>84</v>
      </c>
      <c r="M293" s="15">
        <v>1</v>
      </c>
      <c r="N293" s="83">
        <v>17</v>
      </c>
      <c r="O293" s="15">
        <v>5036</v>
      </c>
      <c r="P293" s="1">
        <f t="shared" si="1"/>
        <v>0</v>
      </c>
    </row>
    <row r="294" spans="1:16" s="8" customFormat="1" x14ac:dyDescent="0.25">
      <c r="A294" s="36">
        <v>6</v>
      </c>
      <c r="B294" s="35">
        <v>45202</v>
      </c>
      <c r="C294" s="36">
        <v>908</v>
      </c>
      <c r="D294" s="37">
        <v>16.399999999999999</v>
      </c>
      <c r="E294" s="73">
        <v>4962</v>
      </c>
      <c r="F294" s="65"/>
      <c r="H294" s="15">
        <v>6</v>
      </c>
      <c r="I294" s="82">
        <v>45202</v>
      </c>
      <c r="J294" s="15" t="s">
        <v>88</v>
      </c>
      <c r="K294" s="15" t="s">
        <v>89</v>
      </c>
      <c r="L294" s="15" t="s">
        <v>84</v>
      </c>
      <c r="M294" s="15">
        <v>1</v>
      </c>
      <c r="N294" s="83">
        <v>16.399999999999999</v>
      </c>
      <c r="O294" s="15">
        <v>4962</v>
      </c>
      <c r="P294" s="1">
        <f t="shared" si="1"/>
        <v>0</v>
      </c>
    </row>
    <row r="295" spans="1:16" s="8" customFormat="1" x14ac:dyDescent="0.25">
      <c r="A295" s="36">
        <v>7</v>
      </c>
      <c r="B295" s="35">
        <v>45202</v>
      </c>
      <c r="C295" s="36">
        <v>908</v>
      </c>
      <c r="D295" s="37">
        <v>16.8</v>
      </c>
      <c r="E295" s="73">
        <v>5005</v>
      </c>
      <c r="F295" s="65"/>
      <c r="H295" s="15">
        <v>7</v>
      </c>
      <c r="I295" s="82">
        <v>45202</v>
      </c>
      <c r="J295" s="15" t="s">
        <v>88</v>
      </c>
      <c r="K295" s="15" t="s">
        <v>89</v>
      </c>
      <c r="L295" s="15" t="s">
        <v>84</v>
      </c>
      <c r="M295" s="15">
        <v>1</v>
      </c>
      <c r="N295" s="83">
        <v>16.8</v>
      </c>
      <c r="O295" s="15">
        <v>5005</v>
      </c>
      <c r="P295" s="1">
        <f t="shared" si="1"/>
        <v>0</v>
      </c>
    </row>
    <row r="296" spans="1:16" s="8" customFormat="1" x14ac:dyDescent="0.25">
      <c r="A296" s="36">
        <v>8</v>
      </c>
      <c r="B296" s="35">
        <v>45202</v>
      </c>
      <c r="C296" s="36">
        <v>908</v>
      </c>
      <c r="D296" s="37">
        <v>18</v>
      </c>
      <c r="E296" s="73">
        <v>4974</v>
      </c>
      <c r="F296" s="65"/>
      <c r="H296" s="15">
        <v>8</v>
      </c>
      <c r="I296" s="82">
        <v>45202</v>
      </c>
      <c r="J296" s="15" t="s">
        <v>88</v>
      </c>
      <c r="K296" s="15" t="s">
        <v>89</v>
      </c>
      <c r="L296" s="15" t="s">
        <v>84</v>
      </c>
      <c r="M296" s="15">
        <v>1</v>
      </c>
      <c r="N296" s="83">
        <v>18</v>
      </c>
      <c r="O296" s="15">
        <v>4974</v>
      </c>
      <c r="P296" s="1">
        <f t="shared" si="1"/>
        <v>0</v>
      </c>
    </row>
    <row r="297" spans="1:16" s="8" customFormat="1" x14ac:dyDescent="0.25">
      <c r="A297" s="36">
        <v>9</v>
      </c>
      <c r="B297" s="35">
        <v>45202</v>
      </c>
      <c r="C297" s="36">
        <v>901</v>
      </c>
      <c r="D297" s="37">
        <v>15</v>
      </c>
      <c r="E297" s="73">
        <v>4960</v>
      </c>
      <c r="F297" s="65"/>
      <c r="H297" s="15">
        <v>9</v>
      </c>
      <c r="I297" s="82">
        <v>45202</v>
      </c>
      <c r="J297" s="15" t="s">
        <v>88</v>
      </c>
      <c r="K297" s="15" t="s">
        <v>91</v>
      </c>
      <c r="L297" s="15" t="s">
        <v>84</v>
      </c>
      <c r="M297" s="15">
        <v>1</v>
      </c>
      <c r="N297" s="83">
        <v>15</v>
      </c>
      <c r="O297" s="15">
        <v>4960</v>
      </c>
      <c r="P297" s="1">
        <f t="shared" si="1"/>
        <v>0</v>
      </c>
    </row>
    <row r="298" spans="1:16" s="8" customFormat="1" x14ac:dyDescent="0.25">
      <c r="A298" s="36">
        <v>10</v>
      </c>
      <c r="B298" s="35">
        <v>45202</v>
      </c>
      <c r="C298" s="36">
        <v>909</v>
      </c>
      <c r="D298" s="37">
        <v>16.8</v>
      </c>
      <c r="E298" s="73">
        <v>4958</v>
      </c>
      <c r="F298" s="65"/>
      <c r="H298" s="15">
        <v>10</v>
      </c>
      <c r="I298" s="82">
        <v>45202</v>
      </c>
      <c r="J298" s="15" t="s">
        <v>85</v>
      </c>
      <c r="K298" s="15" t="s">
        <v>90</v>
      </c>
      <c r="L298" s="15" t="s">
        <v>84</v>
      </c>
      <c r="M298" s="15">
        <v>1</v>
      </c>
      <c r="N298" s="83">
        <v>16.8</v>
      </c>
      <c r="O298" s="15">
        <v>4958</v>
      </c>
      <c r="P298" s="1">
        <f t="shared" si="1"/>
        <v>0</v>
      </c>
    </row>
    <row r="299" spans="1:16" s="8" customFormat="1" x14ac:dyDescent="0.25">
      <c r="A299" s="36">
        <v>11</v>
      </c>
      <c r="B299" s="35">
        <v>45202</v>
      </c>
      <c r="C299" s="36">
        <v>909</v>
      </c>
      <c r="D299" s="37">
        <v>16.5</v>
      </c>
      <c r="E299" s="73">
        <v>4997</v>
      </c>
      <c r="F299" s="65"/>
      <c r="H299" s="15">
        <v>11</v>
      </c>
      <c r="I299" s="82">
        <v>45202</v>
      </c>
      <c r="J299" s="15" t="s">
        <v>85</v>
      </c>
      <c r="K299" s="15" t="s">
        <v>90</v>
      </c>
      <c r="L299" s="15" t="s">
        <v>84</v>
      </c>
      <c r="M299" s="15">
        <v>1</v>
      </c>
      <c r="N299" s="83">
        <v>16.5</v>
      </c>
      <c r="O299" s="15">
        <v>4997</v>
      </c>
      <c r="P299" s="1">
        <f t="shared" si="1"/>
        <v>0</v>
      </c>
    </row>
    <row r="300" spans="1:16" s="8" customFormat="1" x14ac:dyDescent="0.25">
      <c r="A300" s="36">
        <v>12</v>
      </c>
      <c r="B300" s="35">
        <v>45202</v>
      </c>
      <c r="C300" s="36">
        <v>837</v>
      </c>
      <c r="D300" s="37">
        <v>16.600000000000001</v>
      </c>
      <c r="E300" s="73">
        <v>4980</v>
      </c>
      <c r="F300" s="65"/>
      <c r="H300" s="15">
        <v>12</v>
      </c>
      <c r="I300" s="82">
        <v>45202</v>
      </c>
      <c r="J300" s="15" t="s">
        <v>85</v>
      </c>
      <c r="K300" s="15" t="s">
        <v>87</v>
      </c>
      <c r="L300" s="15" t="s">
        <v>84</v>
      </c>
      <c r="M300" s="15">
        <v>1</v>
      </c>
      <c r="N300" s="83">
        <v>16.600000000000001</v>
      </c>
      <c r="O300" s="15">
        <v>4980</v>
      </c>
      <c r="P300" s="1">
        <f t="shared" si="1"/>
        <v>0</v>
      </c>
    </row>
    <row r="301" spans="1:16" s="8" customFormat="1" x14ac:dyDescent="0.25">
      <c r="A301" s="36">
        <v>13</v>
      </c>
      <c r="B301" s="35">
        <v>45202</v>
      </c>
      <c r="C301" s="36">
        <v>768</v>
      </c>
      <c r="D301" s="37">
        <v>18.100000000000001</v>
      </c>
      <c r="E301" s="73">
        <v>4965</v>
      </c>
      <c r="F301" s="65"/>
      <c r="H301" s="15">
        <v>13</v>
      </c>
      <c r="I301" s="82">
        <v>45202</v>
      </c>
      <c r="J301" s="15" t="s">
        <v>88</v>
      </c>
      <c r="K301" s="15" t="s">
        <v>100</v>
      </c>
      <c r="L301" s="15" t="s">
        <v>84</v>
      </c>
      <c r="M301" s="15">
        <v>1</v>
      </c>
      <c r="N301" s="83">
        <v>18.100000000000001</v>
      </c>
      <c r="O301" s="15">
        <v>4965</v>
      </c>
      <c r="P301" s="1">
        <f t="shared" si="1"/>
        <v>0</v>
      </c>
    </row>
    <row r="302" spans="1:16" s="8" customFormat="1" x14ac:dyDescent="0.25">
      <c r="A302" s="36">
        <v>14</v>
      </c>
      <c r="B302" s="35">
        <v>45202</v>
      </c>
      <c r="C302" s="36">
        <v>768</v>
      </c>
      <c r="D302" s="37">
        <v>17</v>
      </c>
      <c r="E302" s="73">
        <v>4930</v>
      </c>
      <c r="F302" s="65"/>
      <c r="H302" s="15">
        <v>14</v>
      </c>
      <c r="I302" s="82">
        <v>45202</v>
      </c>
      <c r="J302" s="15" t="s">
        <v>88</v>
      </c>
      <c r="K302" s="15" t="s">
        <v>100</v>
      </c>
      <c r="L302" s="15" t="s">
        <v>84</v>
      </c>
      <c r="M302" s="15">
        <v>1</v>
      </c>
      <c r="N302" s="83">
        <v>17</v>
      </c>
      <c r="O302" s="15">
        <v>4930</v>
      </c>
      <c r="P302" s="1">
        <f t="shared" si="1"/>
        <v>0</v>
      </c>
    </row>
    <row r="303" spans="1:16" s="8" customFormat="1" x14ac:dyDescent="0.25">
      <c r="A303" s="36">
        <v>15</v>
      </c>
      <c r="B303" s="35">
        <v>45202</v>
      </c>
      <c r="C303" s="36">
        <v>943</v>
      </c>
      <c r="D303" s="37">
        <v>17.3</v>
      </c>
      <c r="E303" s="73">
        <v>4973</v>
      </c>
      <c r="F303" s="65"/>
      <c r="H303" s="15">
        <v>15</v>
      </c>
      <c r="I303" s="82">
        <v>45202</v>
      </c>
      <c r="J303" s="15" t="s">
        <v>85</v>
      </c>
      <c r="K303" s="15" t="s">
        <v>92</v>
      </c>
      <c r="L303" s="15" t="s">
        <v>84</v>
      </c>
      <c r="M303" s="15">
        <v>1</v>
      </c>
      <c r="N303" s="83">
        <v>17.3</v>
      </c>
      <c r="O303" s="15">
        <v>4973</v>
      </c>
      <c r="P303" s="1">
        <f t="shared" si="1"/>
        <v>0</v>
      </c>
    </row>
    <row r="304" spans="1:16" s="8" customFormat="1" x14ac:dyDescent="0.25">
      <c r="A304" s="36">
        <v>16</v>
      </c>
      <c r="B304" s="35">
        <v>45202</v>
      </c>
      <c r="C304" s="36">
        <v>943</v>
      </c>
      <c r="D304" s="37">
        <v>17.600000000000001</v>
      </c>
      <c r="E304" s="73">
        <v>4970</v>
      </c>
      <c r="F304" s="65"/>
      <c r="H304" s="15">
        <v>16</v>
      </c>
      <c r="I304" s="82">
        <v>45202</v>
      </c>
      <c r="J304" s="15" t="s">
        <v>85</v>
      </c>
      <c r="K304" s="15" t="s">
        <v>92</v>
      </c>
      <c r="L304" s="15" t="s">
        <v>84</v>
      </c>
      <c r="M304" s="15">
        <v>1</v>
      </c>
      <c r="N304" s="83">
        <v>17.600000000000001</v>
      </c>
      <c r="O304" s="15">
        <v>4970</v>
      </c>
      <c r="P304" s="1">
        <f t="shared" si="1"/>
        <v>0</v>
      </c>
    </row>
    <row r="305" spans="1:16" s="8" customFormat="1" x14ac:dyDescent="0.25">
      <c r="A305" s="36">
        <v>17</v>
      </c>
      <c r="B305" s="35">
        <v>45202</v>
      </c>
      <c r="C305" s="36">
        <v>943</v>
      </c>
      <c r="D305" s="37">
        <v>17.399999999999999</v>
      </c>
      <c r="E305" s="73">
        <v>4967</v>
      </c>
      <c r="F305" s="65"/>
      <c r="H305" s="15">
        <v>17</v>
      </c>
      <c r="I305" s="82">
        <v>45202</v>
      </c>
      <c r="J305" s="15" t="s">
        <v>85</v>
      </c>
      <c r="K305" s="15" t="s">
        <v>92</v>
      </c>
      <c r="L305" s="15" t="s">
        <v>84</v>
      </c>
      <c r="M305" s="15">
        <v>1</v>
      </c>
      <c r="N305" s="83">
        <v>17.399999999999999</v>
      </c>
      <c r="O305" s="15">
        <v>4967</v>
      </c>
      <c r="P305" s="1">
        <f t="shared" si="1"/>
        <v>0</v>
      </c>
    </row>
    <row r="306" spans="1:16" s="8" customFormat="1" x14ac:dyDescent="0.25">
      <c r="A306" s="36">
        <v>18</v>
      </c>
      <c r="B306" s="35">
        <v>45202</v>
      </c>
      <c r="C306" s="36">
        <v>943</v>
      </c>
      <c r="D306" s="37">
        <v>16.600000000000001</v>
      </c>
      <c r="E306" s="73">
        <v>4989</v>
      </c>
      <c r="F306" s="65"/>
      <c r="H306" s="15">
        <v>18</v>
      </c>
      <c r="I306" s="82">
        <v>45202</v>
      </c>
      <c r="J306" s="15" t="s">
        <v>85</v>
      </c>
      <c r="K306" s="15" t="s">
        <v>92</v>
      </c>
      <c r="L306" s="15" t="s">
        <v>84</v>
      </c>
      <c r="M306" s="15">
        <v>1</v>
      </c>
      <c r="N306" s="83">
        <v>16.600000000000001</v>
      </c>
      <c r="O306" s="15">
        <v>4989</v>
      </c>
      <c r="P306" s="1">
        <f t="shared" si="1"/>
        <v>0</v>
      </c>
    </row>
    <row r="307" spans="1:16" s="8" customFormat="1" x14ac:dyDescent="0.25">
      <c r="A307" s="36">
        <v>19</v>
      </c>
      <c r="B307" s="35">
        <v>45202</v>
      </c>
      <c r="C307" s="36">
        <v>908</v>
      </c>
      <c r="D307" s="37">
        <v>16.899999999999999</v>
      </c>
      <c r="E307" s="73">
        <v>4983</v>
      </c>
      <c r="F307" s="65"/>
      <c r="H307" s="15">
        <v>19</v>
      </c>
      <c r="I307" s="82">
        <v>45202</v>
      </c>
      <c r="J307" s="15" t="s">
        <v>88</v>
      </c>
      <c r="K307" s="15" t="s">
        <v>89</v>
      </c>
      <c r="L307" s="15" t="s">
        <v>84</v>
      </c>
      <c r="M307" s="15">
        <v>1</v>
      </c>
      <c r="N307" s="83">
        <v>16.899999999999999</v>
      </c>
      <c r="O307" s="15">
        <v>4983</v>
      </c>
      <c r="P307" s="1">
        <f t="shared" si="1"/>
        <v>0</v>
      </c>
    </row>
    <row r="308" spans="1:16" s="8" customFormat="1" x14ac:dyDescent="0.25">
      <c r="A308" s="36">
        <v>20</v>
      </c>
      <c r="B308" s="35">
        <v>45202</v>
      </c>
      <c r="C308" s="36">
        <v>837</v>
      </c>
      <c r="D308" s="37">
        <v>16.7</v>
      </c>
      <c r="E308" s="73">
        <v>4959</v>
      </c>
      <c r="F308" s="65"/>
      <c r="H308" s="15">
        <v>20</v>
      </c>
      <c r="I308" s="82">
        <v>45202</v>
      </c>
      <c r="J308" s="15" t="s">
        <v>85</v>
      </c>
      <c r="K308" s="15" t="s">
        <v>87</v>
      </c>
      <c r="L308" s="15" t="s">
        <v>84</v>
      </c>
      <c r="M308" s="15">
        <v>1</v>
      </c>
      <c r="N308" s="83">
        <v>16.7</v>
      </c>
      <c r="O308" s="15">
        <v>4959</v>
      </c>
      <c r="P308" s="1">
        <f t="shared" si="1"/>
        <v>0</v>
      </c>
    </row>
    <row r="309" spans="1:16" s="8" customFormat="1" x14ac:dyDescent="0.25">
      <c r="A309" s="36">
        <v>21</v>
      </c>
      <c r="B309" s="35">
        <v>45202</v>
      </c>
      <c r="C309" s="36">
        <v>837</v>
      </c>
      <c r="D309" s="37">
        <v>16.399999999999999</v>
      </c>
      <c r="E309" s="73">
        <v>4991</v>
      </c>
      <c r="F309" s="65"/>
      <c r="H309" s="15">
        <v>21</v>
      </c>
      <c r="I309" s="82">
        <v>45202</v>
      </c>
      <c r="J309" s="15" t="s">
        <v>85</v>
      </c>
      <c r="K309" s="15" t="s">
        <v>87</v>
      </c>
      <c r="L309" s="15" t="s">
        <v>84</v>
      </c>
      <c r="M309" s="15">
        <v>1</v>
      </c>
      <c r="N309" s="83">
        <v>16.399999999999999</v>
      </c>
      <c r="O309" s="15">
        <v>4991</v>
      </c>
      <c r="P309" s="1">
        <f t="shared" si="1"/>
        <v>0</v>
      </c>
    </row>
    <row r="310" spans="1:16" s="8" customFormat="1" x14ac:dyDescent="0.25">
      <c r="A310" s="36">
        <v>22</v>
      </c>
      <c r="B310" s="35">
        <v>45202</v>
      </c>
      <c r="C310" s="36">
        <v>837</v>
      </c>
      <c r="D310" s="37">
        <v>17.7</v>
      </c>
      <c r="E310" s="73">
        <v>4977</v>
      </c>
      <c r="F310" s="65"/>
      <c r="H310" s="15">
        <v>22</v>
      </c>
      <c r="I310" s="82">
        <v>45202</v>
      </c>
      <c r="J310" s="15" t="s">
        <v>85</v>
      </c>
      <c r="K310" s="15" t="s">
        <v>87</v>
      </c>
      <c r="L310" s="15" t="s">
        <v>84</v>
      </c>
      <c r="M310" s="15">
        <v>1</v>
      </c>
      <c r="N310" s="83">
        <v>17.7</v>
      </c>
      <c r="O310" s="15">
        <v>4977</v>
      </c>
      <c r="P310" s="1">
        <f t="shared" si="1"/>
        <v>0</v>
      </c>
    </row>
    <row r="311" spans="1:16" s="8" customFormat="1" x14ac:dyDescent="0.25">
      <c r="A311" s="36">
        <v>23</v>
      </c>
      <c r="B311" s="35">
        <v>45202</v>
      </c>
      <c r="C311" s="36">
        <v>837</v>
      </c>
      <c r="D311" s="37">
        <v>16.600000000000001</v>
      </c>
      <c r="E311" s="73">
        <v>4828</v>
      </c>
      <c r="F311" s="65"/>
      <c r="H311" s="15">
        <v>23</v>
      </c>
      <c r="I311" s="82">
        <v>45202</v>
      </c>
      <c r="J311" s="15" t="s">
        <v>85</v>
      </c>
      <c r="K311" s="15" t="s">
        <v>87</v>
      </c>
      <c r="L311" s="15" t="s">
        <v>84</v>
      </c>
      <c r="M311" s="15">
        <v>1</v>
      </c>
      <c r="N311" s="83">
        <v>16.600000000000001</v>
      </c>
      <c r="O311" s="15">
        <v>4828</v>
      </c>
      <c r="P311" s="1">
        <f t="shared" si="1"/>
        <v>0</v>
      </c>
    </row>
    <row r="312" spans="1:16" s="8" customFormat="1" x14ac:dyDescent="0.25">
      <c r="A312" s="36">
        <v>24</v>
      </c>
      <c r="B312" s="35">
        <v>45202</v>
      </c>
      <c r="C312" s="36">
        <v>432</v>
      </c>
      <c r="D312" s="37">
        <v>17</v>
      </c>
      <c r="E312" s="73">
        <v>4972</v>
      </c>
      <c r="F312" s="65"/>
      <c r="H312" s="15">
        <v>24</v>
      </c>
      <c r="I312" s="82">
        <v>45202</v>
      </c>
      <c r="J312" s="15" t="s">
        <v>88</v>
      </c>
      <c r="K312" s="15" t="s">
        <v>99</v>
      </c>
      <c r="L312" s="15" t="s">
        <v>84</v>
      </c>
      <c r="M312" s="15">
        <v>1</v>
      </c>
      <c r="N312" s="83">
        <v>17</v>
      </c>
      <c r="O312" s="15">
        <v>4972</v>
      </c>
      <c r="P312" s="1">
        <f t="shared" si="1"/>
        <v>0</v>
      </c>
    </row>
    <row r="313" spans="1:16" s="8" customFormat="1" x14ac:dyDescent="0.25">
      <c r="A313" s="36">
        <v>25</v>
      </c>
      <c r="B313" s="35">
        <v>45203</v>
      </c>
      <c r="C313" s="36">
        <v>837</v>
      </c>
      <c r="D313" s="37">
        <v>17.600000000000001</v>
      </c>
      <c r="E313" s="73">
        <v>5035</v>
      </c>
      <c r="F313" s="65"/>
      <c r="H313" s="15">
        <v>25</v>
      </c>
      <c r="I313" s="82">
        <v>45203</v>
      </c>
      <c r="J313" s="15" t="s">
        <v>85</v>
      </c>
      <c r="K313" s="15" t="s">
        <v>87</v>
      </c>
      <c r="L313" s="15" t="s">
        <v>84</v>
      </c>
      <c r="M313" s="15">
        <v>1</v>
      </c>
      <c r="N313" s="83">
        <v>17.600000000000001</v>
      </c>
      <c r="O313" s="15">
        <v>5035</v>
      </c>
      <c r="P313" s="1">
        <f t="shared" si="1"/>
        <v>0</v>
      </c>
    </row>
    <row r="314" spans="1:16" s="8" customFormat="1" x14ac:dyDescent="0.25">
      <c r="A314" s="36">
        <v>26</v>
      </c>
      <c r="B314" s="35">
        <v>45203</v>
      </c>
      <c r="C314" s="36">
        <v>837</v>
      </c>
      <c r="D314" s="37">
        <v>17.600000000000001</v>
      </c>
      <c r="E314" s="73">
        <v>5012</v>
      </c>
      <c r="F314" s="65"/>
      <c r="H314" s="15">
        <v>26</v>
      </c>
      <c r="I314" s="82">
        <v>45203</v>
      </c>
      <c r="J314" s="15" t="s">
        <v>85</v>
      </c>
      <c r="K314" s="15" t="s">
        <v>87</v>
      </c>
      <c r="L314" s="15" t="s">
        <v>84</v>
      </c>
      <c r="M314" s="15">
        <v>1</v>
      </c>
      <c r="N314" s="83">
        <v>17.600000000000001</v>
      </c>
      <c r="O314" s="15">
        <v>5012</v>
      </c>
      <c r="P314" s="1">
        <f t="shared" ref="P314:P377" si="2">E314-O314</f>
        <v>0</v>
      </c>
    </row>
    <row r="315" spans="1:16" s="8" customFormat="1" x14ac:dyDescent="0.25">
      <c r="A315" s="36">
        <v>27</v>
      </c>
      <c r="B315" s="35">
        <v>45203</v>
      </c>
      <c r="C315" s="36">
        <v>837</v>
      </c>
      <c r="D315" s="37">
        <v>16.899999999999999</v>
      </c>
      <c r="E315" s="73">
        <v>4969</v>
      </c>
      <c r="F315" s="65"/>
      <c r="H315" s="15">
        <v>27</v>
      </c>
      <c r="I315" s="82">
        <v>45203</v>
      </c>
      <c r="J315" s="15" t="s">
        <v>85</v>
      </c>
      <c r="K315" s="15" t="s">
        <v>87</v>
      </c>
      <c r="L315" s="15" t="s">
        <v>84</v>
      </c>
      <c r="M315" s="15">
        <v>1</v>
      </c>
      <c r="N315" s="83">
        <v>16.899999999999999</v>
      </c>
      <c r="O315" s="15">
        <v>4969</v>
      </c>
      <c r="P315" s="1">
        <f t="shared" si="2"/>
        <v>0</v>
      </c>
    </row>
    <row r="316" spans="1:16" s="8" customFormat="1" x14ac:dyDescent="0.25">
      <c r="A316" s="36">
        <v>28</v>
      </c>
      <c r="B316" s="35">
        <v>45203</v>
      </c>
      <c r="C316" s="36">
        <v>837</v>
      </c>
      <c r="D316" s="37">
        <v>16.399999999999999</v>
      </c>
      <c r="E316" s="73">
        <v>5019</v>
      </c>
      <c r="F316" s="65"/>
      <c r="H316" s="15">
        <v>28</v>
      </c>
      <c r="I316" s="82">
        <v>45203</v>
      </c>
      <c r="J316" s="15" t="s">
        <v>85</v>
      </c>
      <c r="K316" s="15" t="s">
        <v>87</v>
      </c>
      <c r="L316" s="15" t="s">
        <v>84</v>
      </c>
      <c r="M316" s="15">
        <v>1</v>
      </c>
      <c r="N316" s="83">
        <v>16.399999999999999</v>
      </c>
      <c r="O316" s="15">
        <v>5019</v>
      </c>
      <c r="P316" s="1">
        <f t="shared" si="2"/>
        <v>0</v>
      </c>
    </row>
    <row r="317" spans="1:16" s="8" customFormat="1" x14ac:dyDescent="0.25">
      <c r="A317" s="36">
        <v>29</v>
      </c>
      <c r="B317" s="35">
        <v>45203</v>
      </c>
      <c r="C317" s="36">
        <v>908</v>
      </c>
      <c r="D317" s="37">
        <v>11.6</v>
      </c>
      <c r="E317" s="73">
        <v>4993</v>
      </c>
      <c r="F317" s="65"/>
      <c r="H317" s="15">
        <v>29</v>
      </c>
      <c r="I317" s="82">
        <v>45203</v>
      </c>
      <c r="J317" s="15" t="s">
        <v>88</v>
      </c>
      <c r="K317" s="15" t="s">
        <v>89</v>
      </c>
      <c r="L317" s="15" t="s">
        <v>84</v>
      </c>
      <c r="M317" s="15">
        <v>1</v>
      </c>
      <c r="N317" s="83">
        <v>11.6</v>
      </c>
      <c r="O317" s="15">
        <v>4993</v>
      </c>
      <c r="P317" s="1">
        <f t="shared" si="2"/>
        <v>0</v>
      </c>
    </row>
    <row r="318" spans="1:16" s="8" customFormat="1" x14ac:dyDescent="0.25">
      <c r="A318" s="36">
        <v>30</v>
      </c>
      <c r="B318" s="35">
        <v>45203</v>
      </c>
      <c r="C318" s="36">
        <v>908</v>
      </c>
      <c r="D318" s="37">
        <v>17.2</v>
      </c>
      <c r="E318" s="73">
        <v>5020</v>
      </c>
      <c r="F318" s="65"/>
      <c r="H318" s="15">
        <v>30</v>
      </c>
      <c r="I318" s="82">
        <v>45203</v>
      </c>
      <c r="J318" s="15" t="s">
        <v>88</v>
      </c>
      <c r="K318" s="15" t="s">
        <v>89</v>
      </c>
      <c r="L318" s="15" t="s">
        <v>84</v>
      </c>
      <c r="M318" s="15">
        <v>1</v>
      </c>
      <c r="N318" s="83">
        <v>17.2</v>
      </c>
      <c r="O318" s="15">
        <v>5020</v>
      </c>
      <c r="P318" s="1">
        <f t="shared" si="2"/>
        <v>0</v>
      </c>
    </row>
    <row r="319" spans="1:16" s="8" customFormat="1" x14ac:dyDescent="0.25">
      <c r="A319" s="36">
        <v>31</v>
      </c>
      <c r="B319" s="35">
        <v>45203</v>
      </c>
      <c r="C319" s="36">
        <v>432</v>
      </c>
      <c r="D319" s="37">
        <v>16.5</v>
      </c>
      <c r="E319" s="73">
        <v>5015</v>
      </c>
      <c r="F319" s="65"/>
      <c r="H319" s="15">
        <v>31</v>
      </c>
      <c r="I319" s="82">
        <v>45203</v>
      </c>
      <c r="J319" s="15" t="s">
        <v>88</v>
      </c>
      <c r="K319" s="15" t="s">
        <v>99</v>
      </c>
      <c r="L319" s="15" t="s">
        <v>84</v>
      </c>
      <c r="M319" s="15">
        <v>1</v>
      </c>
      <c r="N319" s="83">
        <v>16.5</v>
      </c>
      <c r="O319" s="15">
        <v>5015</v>
      </c>
      <c r="P319" s="1">
        <f t="shared" si="2"/>
        <v>0</v>
      </c>
    </row>
    <row r="320" spans="1:16" s="8" customFormat="1" x14ac:dyDescent="0.25">
      <c r="A320" s="36">
        <v>32</v>
      </c>
      <c r="B320" s="35">
        <v>45203</v>
      </c>
      <c r="C320" s="36">
        <v>432</v>
      </c>
      <c r="D320" s="37">
        <v>16.7</v>
      </c>
      <c r="E320" s="73">
        <v>4976</v>
      </c>
      <c r="F320" s="65"/>
      <c r="H320" s="15">
        <v>32</v>
      </c>
      <c r="I320" s="82">
        <v>45203</v>
      </c>
      <c r="J320" s="15" t="s">
        <v>88</v>
      </c>
      <c r="K320" s="15" t="s">
        <v>99</v>
      </c>
      <c r="L320" s="15" t="s">
        <v>84</v>
      </c>
      <c r="M320" s="15">
        <v>1</v>
      </c>
      <c r="N320" s="83">
        <v>16.7</v>
      </c>
      <c r="O320" s="15">
        <v>4976</v>
      </c>
      <c r="P320" s="1">
        <f t="shared" si="2"/>
        <v>0</v>
      </c>
    </row>
    <row r="321" spans="1:16" s="8" customFormat="1" x14ac:dyDescent="0.25">
      <c r="A321" s="36">
        <v>33</v>
      </c>
      <c r="B321" s="35">
        <v>45203</v>
      </c>
      <c r="C321" s="36">
        <v>432</v>
      </c>
      <c r="D321" s="37">
        <v>16.2</v>
      </c>
      <c r="E321" s="73">
        <v>4998</v>
      </c>
      <c r="F321" s="65"/>
      <c r="H321" s="15">
        <v>33</v>
      </c>
      <c r="I321" s="82">
        <v>45203</v>
      </c>
      <c r="J321" s="15" t="s">
        <v>88</v>
      </c>
      <c r="K321" s="15" t="s">
        <v>99</v>
      </c>
      <c r="L321" s="15" t="s">
        <v>84</v>
      </c>
      <c r="M321" s="15">
        <v>1</v>
      </c>
      <c r="N321" s="83">
        <v>16.2</v>
      </c>
      <c r="O321" s="15">
        <v>4998</v>
      </c>
      <c r="P321" s="1">
        <f t="shared" si="2"/>
        <v>0</v>
      </c>
    </row>
    <row r="322" spans="1:16" s="8" customFormat="1" x14ac:dyDescent="0.25">
      <c r="A322" s="36">
        <v>34</v>
      </c>
      <c r="B322" s="35">
        <v>45203</v>
      </c>
      <c r="C322" s="36">
        <v>768</v>
      </c>
      <c r="D322" s="37">
        <v>17.2</v>
      </c>
      <c r="E322" s="73">
        <v>5009</v>
      </c>
      <c r="F322" s="65"/>
      <c r="H322" s="15">
        <v>34</v>
      </c>
      <c r="I322" s="82">
        <v>45203</v>
      </c>
      <c r="J322" s="15" t="s">
        <v>88</v>
      </c>
      <c r="K322" s="15" t="s">
        <v>100</v>
      </c>
      <c r="L322" s="15" t="s">
        <v>84</v>
      </c>
      <c r="M322" s="15">
        <v>1</v>
      </c>
      <c r="N322" s="83">
        <v>17.2</v>
      </c>
      <c r="O322" s="15">
        <v>5009</v>
      </c>
      <c r="P322" s="1">
        <f t="shared" si="2"/>
        <v>0</v>
      </c>
    </row>
    <row r="323" spans="1:16" s="8" customFormat="1" x14ac:dyDescent="0.25">
      <c r="A323" s="36">
        <v>35</v>
      </c>
      <c r="B323" s="35">
        <v>45203</v>
      </c>
      <c r="C323" s="36">
        <v>768</v>
      </c>
      <c r="D323" s="37">
        <v>16.899999999999999</v>
      </c>
      <c r="E323" s="73">
        <v>5026</v>
      </c>
      <c r="F323" s="65"/>
      <c r="H323" s="15">
        <v>35</v>
      </c>
      <c r="I323" s="82">
        <v>45203</v>
      </c>
      <c r="J323" s="15" t="s">
        <v>88</v>
      </c>
      <c r="K323" s="15" t="s">
        <v>100</v>
      </c>
      <c r="L323" s="15" t="s">
        <v>84</v>
      </c>
      <c r="M323" s="15">
        <v>1</v>
      </c>
      <c r="N323" s="83">
        <v>16.899999999999999</v>
      </c>
      <c r="O323" s="15">
        <v>5026</v>
      </c>
      <c r="P323" s="1">
        <f t="shared" si="2"/>
        <v>0</v>
      </c>
    </row>
    <row r="324" spans="1:16" s="8" customFormat="1" x14ac:dyDescent="0.25">
      <c r="A324" s="36">
        <v>36</v>
      </c>
      <c r="B324" s="35">
        <v>45203</v>
      </c>
      <c r="C324" s="36">
        <v>768</v>
      </c>
      <c r="D324" s="37">
        <v>16.600000000000001</v>
      </c>
      <c r="E324" s="73">
        <v>5038</v>
      </c>
      <c r="F324" s="65"/>
      <c r="H324" s="15">
        <v>36</v>
      </c>
      <c r="I324" s="82">
        <v>45203</v>
      </c>
      <c r="J324" s="15" t="s">
        <v>88</v>
      </c>
      <c r="K324" s="15" t="s">
        <v>100</v>
      </c>
      <c r="L324" s="15" t="s">
        <v>84</v>
      </c>
      <c r="M324" s="15">
        <v>1</v>
      </c>
      <c r="N324" s="83">
        <v>16.600000000000001</v>
      </c>
      <c r="O324" s="15">
        <v>5038</v>
      </c>
      <c r="P324" s="1">
        <f t="shared" si="2"/>
        <v>0</v>
      </c>
    </row>
    <row r="325" spans="1:16" s="8" customFormat="1" x14ac:dyDescent="0.25">
      <c r="A325" s="36">
        <v>37</v>
      </c>
      <c r="B325" s="35">
        <v>45203</v>
      </c>
      <c r="C325" s="36">
        <v>909</v>
      </c>
      <c r="D325" s="37">
        <v>16.899999999999999</v>
      </c>
      <c r="E325" s="73">
        <v>4999</v>
      </c>
      <c r="F325" s="65"/>
      <c r="H325" s="15">
        <v>37</v>
      </c>
      <c r="I325" s="82">
        <v>45203</v>
      </c>
      <c r="J325" s="15" t="s">
        <v>85</v>
      </c>
      <c r="K325" s="15" t="s">
        <v>90</v>
      </c>
      <c r="L325" s="15" t="s">
        <v>84</v>
      </c>
      <c r="M325" s="15">
        <v>1</v>
      </c>
      <c r="N325" s="83">
        <v>16.899999999999999</v>
      </c>
      <c r="O325" s="15">
        <v>4999</v>
      </c>
      <c r="P325" s="1">
        <f t="shared" si="2"/>
        <v>0</v>
      </c>
    </row>
    <row r="326" spans="1:16" s="8" customFormat="1" x14ac:dyDescent="0.25">
      <c r="A326" s="36">
        <v>38</v>
      </c>
      <c r="B326" s="35">
        <v>45203</v>
      </c>
      <c r="C326" s="36">
        <v>909</v>
      </c>
      <c r="D326" s="37">
        <v>16.8</v>
      </c>
      <c r="E326" s="73">
        <v>5027</v>
      </c>
      <c r="F326" s="65"/>
      <c r="H326" s="15">
        <v>38</v>
      </c>
      <c r="I326" s="82">
        <v>45203</v>
      </c>
      <c r="J326" s="15" t="s">
        <v>85</v>
      </c>
      <c r="K326" s="15" t="s">
        <v>90</v>
      </c>
      <c r="L326" s="15" t="s">
        <v>84</v>
      </c>
      <c r="M326" s="15">
        <v>1</v>
      </c>
      <c r="N326" s="83">
        <v>16.8</v>
      </c>
      <c r="O326" s="15">
        <v>5027</v>
      </c>
      <c r="P326" s="1">
        <f t="shared" si="2"/>
        <v>0</v>
      </c>
    </row>
    <row r="327" spans="1:16" s="8" customFormat="1" x14ac:dyDescent="0.25">
      <c r="A327" s="36">
        <v>39</v>
      </c>
      <c r="B327" s="35">
        <v>45203</v>
      </c>
      <c r="C327" s="36">
        <v>860</v>
      </c>
      <c r="D327" s="37">
        <v>15.9</v>
      </c>
      <c r="E327" s="73">
        <v>5017</v>
      </c>
      <c r="F327" s="65"/>
      <c r="H327" s="15">
        <v>39</v>
      </c>
      <c r="I327" s="82">
        <v>45203</v>
      </c>
      <c r="J327" s="15" t="s">
        <v>85</v>
      </c>
      <c r="K327" s="15" t="s">
        <v>86</v>
      </c>
      <c r="L327" s="15" t="s">
        <v>84</v>
      </c>
      <c r="M327" s="15">
        <v>1</v>
      </c>
      <c r="N327" s="83">
        <v>15.9</v>
      </c>
      <c r="O327" s="15">
        <v>5017</v>
      </c>
      <c r="P327" s="1">
        <f t="shared" si="2"/>
        <v>0</v>
      </c>
    </row>
    <row r="328" spans="1:16" s="8" customFormat="1" x14ac:dyDescent="0.25">
      <c r="A328" s="36">
        <v>40</v>
      </c>
      <c r="B328" s="35">
        <v>45203</v>
      </c>
      <c r="C328" s="36">
        <v>909</v>
      </c>
      <c r="D328" s="37">
        <v>16</v>
      </c>
      <c r="E328" s="73">
        <v>5021</v>
      </c>
      <c r="F328" s="65"/>
      <c r="H328" s="15">
        <v>40</v>
      </c>
      <c r="I328" s="82">
        <v>45203</v>
      </c>
      <c r="J328" s="15" t="s">
        <v>85</v>
      </c>
      <c r="K328" s="15" t="s">
        <v>90</v>
      </c>
      <c r="L328" s="15" t="s">
        <v>84</v>
      </c>
      <c r="M328" s="15">
        <v>1</v>
      </c>
      <c r="N328" s="83">
        <v>16</v>
      </c>
      <c r="O328" s="15">
        <v>5021</v>
      </c>
      <c r="P328" s="1">
        <f t="shared" si="2"/>
        <v>0</v>
      </c>
    </row>
    <row r="329" spans="1:16" s="8" customFormat="1" x14ac:dyDescent="0.25">
      <c r="A329" s="36">
        <v>41</v>
      </c>
      <c r="B329" s="35">
        <v>45203</v>
      </c>
      <c r="C329" s="36">
        <v>909</v>
      </c>
      <c r="D329" s="37">
        <v>16.600000000000001</v>
      </c>
      <c r="E329" s="73">
        <v>5002</v>
      </c>
      <c r="F329" s="65"/>
      <c r="H329" s="15">
        <v>41</v>
      </c>
      <c r="I329" s="82">
        <v>45203</v>
      </c>
      <c r="J329" s="15" t="s">
        <v>85</v>
      </c>
      <c r="K329" s="15" t="s">
        <v>90</v>
      </c>
      <c r="L329" s="15" t="s">
        <v>84</v>
      </c>
      <c r="M329" s="15">
        <v>1</v>
      </c>
      <c r="N329" s="83">
        <v>16.600000000000001</v>
      </c>
      <c r="O329" s="15">
        <v>5002</v>
      </c>
      <c r="P329" s="1">
        <f t="shared" si="2"/>
        <v>0</v>
      </c>
    </row>
    <row r="330" spans="1:16" s="8" customFormat="1" x14ac:dyDescent="0.25">
      <c r="A330" s="36">
        <v>42</v>
      </c>
      <c r="B330" s="35">
        <v>45203</v>
      </c>
      <c r="C330" s="36">
        <v>876</v>
      </c>
      <c r="D330" s="37">
        <v>15.4</v>
      </c>
      <c r="E330" s="73">
        <v>4961</v>
      </c>
      <c r="F330" s="65"/>
      <c r="H330" s="15">
        <v>42</v>
      </c>
      <c r="I330" s="82">
        <v>45203</v>
      </c>
      <c r="J330" s="15" t="s">
        <v>88</v>
      </c>
      <c r="K330" s="15" t="s">
        <v>101</v>
      </c>
      <c r="L330" s="15" t="s">
        <v>84</v>
      </c>
      <c r="M330" s="15">
        <v>1</v>
      </c>
      <c r="N330" s="83">
        <v>15.4</v>
      </c>
      <c r="O330" s="15">
        <v>4961</v>
      </c>
      <c r="P330" s="1">
        <f t="shared" si="2"/>
        <v>0</v>
      </c>
    </row>
    <row r="331" spans="1:16" s="8" customFormat="1" x14ac:dyDescent="0.25">
      <c r="A331" s="36">
        <v>43</v>
      </c>
      <c r="B331" s="35">
        <v>45203</v>
      </c>
      <c r="C331" s="36">
        <v>876</v>
      </c>
      <c r="D331" s="37">
        <v>14.8</v>
      </c>
      <c r="E331" s="73">
        <v>5025</v>
      </c>
      <c r="F331" s="65"/>
      <c r="H331" s="15">
        <v>43</v>
      </c>
      <c r="I331" s="82">
        <v>45203</v>
      </c>
      <c r="J331" s="15" t="s">
        <v>88</v>
      </c>
      <c r="K331" s="15" t="s">
        <v>101</v>
      </c>
      <c r="L331" s="15" t="s">
        <v>84</v>
      </c>
      <c r="M331" s="15">
        <v>1</v>
      </c>
      <c r="N331" s="83">
        <v>14.8</v>
      </c>
      <c r="O331" s="15">
        <v>5025</v>
      </c>
      <c r="P331" s="1">
        <f t="shared" si="2"/>
        <v>0</v>
      </c>
    </row>
    <row r="332" spans="1:16" s="8" customFormat="1" x14ac:dyDescent="0.25">
      <c r="A332" s="36">
        <v>44</v>
      </c>
      <c r="B332" s="35">
        <v>45203</v>
      </c>
      <c r="C332" s="36">
        <v>831</v>
      </c>
      <c r="D332" s="37">
        <v>16.3</v>
      </c>
      <c r="E332" s="73">
        <v>5014</v>
      </c>
      <c r="F332" s="65"/>
      <c r="H332" s="15">
        <v>44</v>
      </c>
      <c r="I332" s="82">
        <v>45203</v>
      </c>
      <c r="J332" s="15" t="s">
        <v>88</v>
      </c>
      <c r="K332" s="15" t="s">
        <v>102</v>
      </c>
      <c r="L332" s="15" t="s">
        <v>84</v>
      </c>
      <c r="M332" s="15">
        <v>1</v>
      </c>
      <c r="N332" s="83">
        <v>16.3</v>
      </c>
      <c r="O332" s="15">
        <v>5014</v>
      </c>
      <c r="P332" s="1">
        <f t="shared" si="2"/>
        <v>0</v>
      </c>
    </row>
    <row r="333" spans="1:16" s="8" customFormat="1" x14ac:dyDescent="0.25">
      <c r="A333" s="36">
        <v>45</v>
      </c>
      <c r="B333" s="35">
        <v>45203</v>
      </c>
      <c r="C333" s="36">
        <v>831</v>
      </c>
      <c r="D333" s="37">
        <v>15.9</v>
      </c>
      <c r="E333" s="73">
        <v>4975</v>
      </c>
      <c r="F333" s="65"/>
      <c r="H333" s="15">
        <v>45</v>
      </c>
      <c r="I333" s="82">
        <v>45203</v>
      </c>
      <c r="J333" s="15" t="s">
        <v>88</v>
      </c>
      <c r="K333" s="15" t="s">
        <v>102</v>
      </c>
      <c r="L333" s="15" t="s">
        <v>84</v>
      </c>
      <c r="M333" s="15">
        <v>1</v>
      </c>
      <c r="N333" s="83">
        <v>15.9</v>
      </c>
      <c r="O333" s="15">
        <v>4975</v>
      </c>
      <c r="P333" s="1">
        <f t="shared" si="2"/>
        <v>0</v>
      </c>
    </row>
    <row r="334" spans="1:16" s="8" customFormat="1" x14ac:dyDescent="0.25">
      <c r="A334" s="36">
        <v>46</v>
      </c>
      <c r="B334" s="35">
        <v>45203</v>
      </c>
      <c r="C334" s="36">
        <v>860</v>
      </c>
      <c r="D334" s="37">
        <v>17.7</v>
      </c>
      <c r="E334" s="73">
        <v>5029</v>
      </c>
      <c r="F334" s="65"/>
      <c r="H334" s="15">
        <v>46</v>
      </c>
      <c r="I334" s="82">
        <v>45203</v>
      </c>
      <c r="J334" s="15" t="s">
        <v>85</v>
      </c>
      <c r="K334" s="15" t="s">
        <v>86</v>
      </c>
      <c r="L334" s="15" t="s">
        <v>84</v>
      </c>
      <c r="M334" s="15">
        <v>1</v>
      </c>
      <c r="N334" s="83">
        <v>17.7</v>
      </c>
      <c r="O334" s="15">
        <v>5029</v>
      </c>
      <c r="P334" s="1">
        <f t="shared" si="2"/>
        <v>0</v>
      </c>
    </row>
    <row r="335" spans="1:16" s="8" customFormat="1" x14ac:dyDescent="0.25">
      <c r="A335" s="36">
        <v>47</v>
      </c>
      <c r="B335" s="35">
        <v>45203</v>
      </c>
      <c r="C335" s="36">
        <v>860</v>
      </c>
      <c r="D335" s="37">
        <v>16.8</v>
      </c>
      <c r="E335" s="73">
        <v>5003</v>
      </c>
      <c r="F335" s="65"/>
      <c r="H335" s="15">
        <v>47</v>
      </c>
      <c r="I335" s="82">
        <v>45203</v>
      </c>
      <c r="J335" s="15" t="s">
        <v>85</v>
      </c>
      <c r="K335" s="15" t="s">
        <v>86</v>
      </c>
      <c r="L335" s="15" t="s">
        <v>84</v>
      </c>
      <c r="M335" s="15">
        <v>1</v>
      </c>
      <c r="N335" s="83">
        <v>16.8</v>
      </c>
      <c r="O335" s="15">
        <v>5003</v>
      </c>
      <c r="P335" s="1">
        <f t="shared" si="2"/>
        <v>0</v>
      </c>
    </row>
    <row r="336" spans="1:16" s="8" customFormat="1" x14ac:dyDescent="0.25">
      <c r="A336" s="36">
        <v>48</v>
      </c>
      <c r="B336" s="35">
        <v>45203</v>
      </c>
      <c r="C336" s="36">
        <v>943</v>
      </c>
      <c r="D336" s="37">
        <v>17.5</v>
      </c>
      <c r="E336" s="73">
        <v>5001</v>
      </c>
      <c r="F336" s="65"/>
      <c r="H336" s="15">
        <v>48</v>
      </c>
      <c r="I336" s="82">
        <v>45203</v>
      </c>
      <c r="J336" s="15" t="s">
        <v>85</v>
      </c>
      <c r="K336" s="15" t="s">
        <v>92</v>
      </c>
      <c r="L336" s="15" t="s">
        <v>84</v>
      </c>
      <c r="M336" s="15">
        <v>1</v>
      </c>
      <c r="N336" s="83">
        <v>17.5</v>
      </c>
      <c r="O336" s="15">
        <v>5001</v>
      </c>
      <c r="P336" s="1">
        <f t="shared" si="2"/>
        <v>0</v>
      </c>
    </row>
    <row r="337" spans="1:16" s="8" customFormat="1" x14ac:dyDescent="0.25">
      <c r="A337" s="36">
        <v>49</v>
      </c>
      <c r="B337" s="35">
        <v>45203</v>
      </c>
      <c r="C337" s="36">
        <v>837</v>
      </c>
      <c r="D337" s="37">
        <v>15.4</v>
      </c>
      <c r="E337" s="73">
        <v>5041</v>
      </c>
      <c r="F337" s="65"/>
      <c r="H337" s="15">
        <v>49</v>
      </c>
      <c r="I337" s="82">
        <v>45203</v>
      </c>
      <c r="J337" s="15" t="s">
        <v>85</v>
      </c>
      <c r="K337" s="15" t="s">
        <v>87</v>
      </c>
      <c r="L337" s="15" t="s">
        <v>84</v>
      </c>
      <c r="M337" s="15">
        <v>1</v>
      </c>
      <c r="N337" s="83">
        <v>15.4</v>
      </c>
      <c r="O337" s="15">
        <v>5041</v>
      </c>
      <c r="P337" s="1">
        <f t="shared" si="2"/>
        <v>0</v>
      </c>
    </row>
    <row r="338" spans="1:16" s="8" customFormat="1" x14ac:dyDescent="0.25">
      <c r="A338" s="36">
        <v>50</v>
      </c>
      <c r="B338" s="35">
        <v>45203</v>
      </c>
      <c r="C338" s="36">
        <v>837</v>
      </c>
      <c r="D338" s="37">
        <v>16.100000000000001</v>
      </c>
      <c r="E338" s="73">
        <v>4923</v>
      </c>
      <c r="F338" s="65"/>
      <c r="H338" s="15">
        <v>50</v>
      </c>
      <c r="I338" s="82">
        <v>45203</v>
      </c>
      <c r="J338" s="15" t="s">
        <v>85</v>
      </c>
      <c r="K338" s="15" t="s">
        <v>87</v>
      </c>
      <c r="L338" s="15" t="s">
        <v>84</v>
      </c>
      <c r="M338" s="15">
        <v>1</v>
      </c>
      <c r="N338" s="83">
        <v>16.100000000000001</v>
      </c>
      <c r="O338" s="15">
        <v>4923</v>
      </c>
      <c r="P338" s="1">
        <f t="shared" si="2"/>
        <v>0</v>
      </c>
    </row>
    <row r="339" spans="1:16" s="8" customFormat="1" x14ac:dyDescent="0.25">
      <c r="A339" s="36">
        <v>51</v>
      </c>
      <c r="B339" s="35">
        <v>45203</v>
      </c>
      <c r="C339" s="36">
        <v>837</v>
      </c>
      <c r="D339" s="37">
        <v>16.8</v>
      </c>
      <c r="E339" s="73">
        <v>5082</v>
      </c>
      <c r="F339" s="65"/>
      <c r="H339" s="15">
        <v>51</v>
      </c>
      <c r="I339" s="82">
        <v>45203</v>
      </c>
      <c r="J339" s="15" t="s">
        <v>85</v>
      </c>
      <c r="K339" s="15" t="s">
        <v>87</v>
      </c>
      <c r="L339" s="15" t="s">
        <v>84</v>
      </c>
      <c r="M339" s="15">
        <v>1</v>
      </c>
      <c r="N339" s="83">
        <v>16.8</v>
      </c>
      <c r="O339" s="15">
        <v>5082</v>
      </c>
      <c r="P339" s="1">
        <f t="shared" si="2"/>
        <v>0</v>
      </c>
    </row>
    <row r="340" spans="1:16" s="8" customFormat="1" x14ac:dyDescent="0.25">
      <c r="A340" s="36">
        <v>52</v>
      </c>
      <c r="B340" s="35">
        <v>45203</v>
      </c>
      <c r="C340" s="36">
        <v>909</v>
      </c>
      <c r="D340" s="37">
        <v>14.7</v>
      </c>
      <c r="E340" s="73">
        <v>5034</v>
      </c>
      <c r="F340" s="65"/>
      <c r="H340" s="15">
        <v>52</v>
      </c>
      <c r="I340" s="82">
        <v>45203</v>
      </c>
      <c r="J340" s="15" t="s">
        <v>85</v>
      </c>
      <c r="K340" s="15" t="s">
        <v>90</v>
      </c>
      <c r="L340" s="15" t="s">
        <v>84</v>
      </c>
      <c r="M340" s="15">
        <v>1</v>
      </c>
      <c r="N340" s="83">
        <v>14.7</v>
      </c>
      <c r="O340" s="15">
        <v>5034</v>
      </c>
      <c r="P340" s="1">
        <f t="shared" si="2"/>
        <v>0</v>
      </c>
    </row>
    <row r="341" spans="1:16" s="8" customFormat="1" x14ac:dyDescent="0.25">
      <c r="A341" s="36">
        <v>53</v>
      </c>
      <c r="B341" s="35">
        <v>45203</v>
      </c>
      <c r="C341" s="36">
        <v>909</v>
      </c>
      <c r="D341" s="37">
        <v>14.5</v>
      </c>
      <c r="E341" s="73">
        <v>4926</v>
      </c>
      <c r="F341" s="65"/>
      <c r="H341" s="15">
        <v>53</v>
      </c>
      <c r="I341" s="82">
        <v>45203</v>
      </c>
      <c r="J341" s="15" t="s">
        <v>85</v>
      </c>
      <c r="K341" s="15" t="s">
        <v>90</v>
      </c>
      <c r="L341" s="15" t="s">
        <v>84</v>
      </c>
      <c r="M341" s="15">
        <v>1</v>
      </c>
      <c r="N341" s="83">
        <v>14.5</v>
      </c>
      <c r="O341" s="15">
        <v>4926</v>
      </c>
      <c r="P341" s="1">
        <f t="shared" si="2"/>
        <v>0</v>
      </c>
    </row>
    <row r="342" spans="1:16" s="8" customFormat="1" x14ac:dyDescent="0.25">
      <c r="A342" s="36">
        <v>54</v>
      </c>
      <c r="B342" s="35">
        <v>45203</v>
      </c>
      <c r="C342" s="36">
        <v>943</v>
      </c>
      <c r="D342" s="37">
        <v>15.9</v>
      </c>
      <c r="E342" s="73">
        <v>4952</v>
      </c>
      <c r="F342" s="65"/>
      <c r="H342" s="15">
        <v>54</v>
      </c>
      <c r="I342" s="82">
        <v>45203</v>
      </c>
      <c r="J342" s="15" t="s">
        <v>85</v>
      </c>
      <c r="K342" s="15" t="s">
        <v>92</v>
      </c>
      <c r="L342" s="15" t="s">
        <v>84</v>
      </c>
      <c r="M342" s="15">
        <v>1</v>
      </c>
      <c r="N342" s="83">
        <v>15.9</v>
      </c>
      <c r="O342" s="15">
        <v>4952</v>
      </c>
      <c r="P342" s="1">
        <f t="shared" si="2"/>
        <v>0</v>
      </c>
    </row>
    <row r="343" spans="1:16" s="8" customFormat="1" x14ac:dyDescent="0.25">
      <c r="A343" s="36">
        <v>55</v>
      </c>
      <c r="B343" s="35">
        <v>45203</v>
      </c>
      <c r="C343" s="36">
        <v>908</v>
      </c>
      <c r="D343" s="37">
        <v>16.899999999999999</v>
      </c>
      <c r="E343" s="73">
        <v>5044</v>
      </c>
      <c r="F343" s="65"/>
      <c r="H343" s="15">
        <v>55</v>
      </c>
      <c r="I343" s="82">
        <v>45203</v>
      </c>
      <c r="J343" s="15" t="s">
        <v>88</v>
      </c>
      <c r="K343" s="15" t="s">
        <v>89</v>
      </c>
      <c r="L343" s="15" t="s">
        <v>84</v>
      </c>
      <c r="M343" s="15">
        <v>1</v>
      </c>
      <c r="N343" s="83">
        <v>16.899999999999999</v>
      </c>
      <c r="O343" s="15">
        <v>5044</v>
      </c>
      <c r="P343" s="1">
        <f t="shared" si="2"/>
        <v>0</v>
      </c>
    </row>
    <row r="344" spans="1:16" s="8" customFormat="1" x14ac:dyDescent="0.25">
      <c r="A344" s="36">
        <v>56</v>
      </c>
      <c r="B344" s="35">
        <v>45203</v>
      </c>
      <c r="C344" s="36">
        <v>908</v>
      </c>
      <c r="D344" s="37">
        <v>16</v>
      </c>
      <c r="E344" s="73">
        <v>4932</v>
      </c>
      <c r="F344" s="65"/>
      <c r="H344" s="15">
        <v>56</v>
      </c>
      <c r="I344" s="82">
        <v>45203</v>
      </c>
      <c r="J344" s="15" t="s">
        <v>88</v>
      </c>
      <c r="K344" s="15" t="s">
        <v>89</v>
      </c>
      <c r="L344" s="15" t="s">
        <v>84</v>
      </c>
      <c r="M344" s="15">
        <v>1</v>
      </c>
      <c r="N344" s="83">
        <v>16</v>
      </c>
      <c r="O344" s="15">
        <v>4932</v>
      </c>
      <c r="P344" s="1">
        <f t="shared" si="2"/>
        <v>0</v>
      </c>
    </row>
    <row r="345" spans="1:16" s="8" customFormat="1" x14ac:dyDescent="0.25">
      <c r="A345" s="36">
        <v>57</v>
      </c>
      <c r="B345" s="35">
        <v>45204</v>
      </c>
      <c r="C345" s="36">
        <v>432</v>
      </c>
      <c r="D345" s="37">
        <v>17</v>
      </c>
      <c r="E345" s="73">
        <v>5075</v>
      </c>
      <c r="F345" s="65"/>
      <c r="H345" s="15">
        <v>57</v>
      </c>
      <c r="I345" s="82">
        <v>45204</v>
      </c>
      <c r="J345" s="15" t="s">
        <v>88</v>
      </c>
      <c r="K345" s="15" t="s">
        <v>99</v>
      </c>
      <c r="L345" s="15" t="s">
        <v>84</v>
      </c>
      <c r="M345" s="15">
        <v>1</v>
      </c>
      <c r="N345" s="83">
        <v>17</v>
      </c>
      <c r="O345" s="15">
        <v>5075</v>
      </c>
      <c r="P345" s="1">
        <f t="shared" si="2"/>
        <v>0</v>
      </c>
    </row>
    <row r="346" spans="1:16" s="8" customFormat="1" x14ac:dyDescent="0.25">
      <c r="A346" s="36">
        <v>58</v>
      </c>
      <c r="B346" s="35">
        <v>45204</v>
      </c>
      <c r="C346" s="36">
        <v>837</v>
      </c>
      <c r="D346" s="37">
        <v>18.100000000000001</v>
      </c>
      <c r="E346" s="73">
        <v>5084</v>
      </c>
      <c r="F346" s="65"/>
      <c r="H346" s="15">
        <v>58</v>
      </c>
      <c r="I346" s="82">
        <v>45204</v>
      </c>
      <c r="J346" s="15" t="s">
        <v>85</v>
      </c>
      <c r="K346" s="15" t="s">
        <v>87</v>
      </c>
      <c r="L346" s="15" t="s">
        <v>84</v>
      </c>
      <c r="M346" s="15">
        <v>1</v>
      </c>
      <c r="N346" s="83">
        <v>18.100000000000001</v>
      </c>
      <c r="O346" s="15">
        <v>5084</v>
      </c>
      <c r="P346" s="1">
        <f t="shared" si="2"/>
        <v>0</v>
      </c>
    </row>
    <row r="347" spans="1:16" s="8" customFormat="1" x14ac:dyDescent="0.25">
      <c r="A347" s="36">
        <v>59</v>
      </c>
      <c r="B347" s="35">
        <v>45204</v>
      </c>
      <c r="C347" s="36">
        <v>837</v>
      </c>
      <c r="D347" s="37">
        <v>16.5</v>
      </c>
      <c r="E347" s="73">
        <v>5037</v>
      </c>
      <c r="F347" s="65"/>
      <c r="H347" s="15">
        <v>59</v>
      </c>
      <c r="I347" s="82">
        <v>45204</v>
      </c>
      <c r="J347" s="15" t="s">
        <v>85</v>
      </c>
      <c r="K347" s="15" t="s">
        <v>87</v>
      </c>
      <c r="L347" s="15" t="s">
        <v>84</v>
      </c>
      <c r="M347" s="15">
        <v>1</v>
      </c>
      <c r="N347" s="83">
        <v>16.5</v>
      </c>
      <c r="O347" s="15">
        <v>5037</v>
      </c>
      <c r="P347" s="1">
        <f t="shared" si="2"/>
        <v>0</v>
      </c>
    </row>
    <row r="348" spans="1:16" s="8" customFormat="1" x14ac:dyDescent="0.25">
      <c r="A348" s="36">
        <v>60</v>
      </c>
      <c r="B348" s="35">
        <v>45204</v>
      </c>
      <c r="C348" s="36">
        <v>837</v>
      </c>
      <c r="D348" s="37">
        <v>16.8</v>
      </c>
      <c r="E348" s="73">
        <v>5053</v>
      </c>
      <c r="F348" s="65"/>
      <c r="H348" s="15">
        <v>60</v>
      </c>
      <c r="I348" s="82">
        <v>45204</v>
      </c>
      <c r="J348" s="15" t="s">
        <v>85</v>
      </c>
      <c r="K348" s="15" t="s">
        <v>87</v>
      </c>
      <c r="L348" s="15" t="s">
        <v>84</v>
      </c>
      <c r="M348" s="15">
        <v>1</v>
      </c>
      <c r="N348" s="83">
        <v>16.8</v>
      </c>
      <c r="O348" s="15">
        <v>5053</v>
      </c>
      <c r="P348" s="1">
        <f t="shared" si="2"/>
        <v>0</v>
      </c>
    </row>
    <row r="349" spans="1:16" s="8" customFormat="1" x14ac:dyDescent="0.25">
      <c r="A349" s="36">
        <v>61</v>
      </c>
      <c r="B349" s="35">
        <v>45204</v>
      </c>
      <c r="C349" s="36">
        <v>908</v>
      </c>
      <c r="D349" s="37">
        <v>15.9</v>
      </c>
      <c r="E349" s="73">
        <v>5046</v>
      </c>
      <c r="F349" s="65"/>
      <c r="H349" s="15">
        <v>61</v>
      </c>
      <c r="I349" s="82">
        <v>45204</v>
      </c>
      <c r="J349" s="15" t="s">
        <v>88</v>
      </c>
      <c r="K349" s="15" t="s">
        <v>89</v>
      </c>
      <c r="L349" s="15" t="s">
        <v>84</v>
      </c>
      <c r="M349" s="15">
        <v>1</v>
      </c>
      <c r="N349" s="83">
        <v>15.9</v>
      </c>
      <c r="O349" s="15">
        <v>5046</v>
      </c>
      <c r="P349" s="1">
        <f t="shared" si="2"/>
        <v>0</v>
      </c>
    </row>
    <row r="350" spans="1:16" s="8" customFormat="1" x14ac:dyDescent="0.25">
      <c r="A350" s="36">
        <v>62</v>
      </c>
      <c r="B350" s="35">
        <v>45204</v>
      </c>
      <c r="C350" s="36">
        <v>908</v>
      </c>
      <c r="D350" s="37">
        <v>16.2</v>
      </c>
      <c r="E350" s="73">
        <v>5071</v>
      </c>
      <c r="F350" s="65"/>
      <c r="H350" s="15">
        <v>62</v>
      </c>
      <c r="I350" s="82">
        <v>45204</v>
      </c>
      <c r="J350" s="15" t="s">
        <v>88</v>
      </c>
      <c r="K350" s="15" t="s">
        <v>89</v>
      </c>
      <c r="L350" s="15" t="s">
        <v>84</v>
      </c>
      <c r="M350" s="15">
        <v>1</v>
      </c>
      <c r="N350" s="83">
        <v>16.2</v>
      </c>
      <c r="O350" s="15">
        <v>5071</v>
      </c>
      <c r="P350" s="1">
        <f t="shared" si="2"/>
        <v>0</v>
      </c>
    </row>
    <row r="351" spans="1:16" s="8" customFormat="1" x14ac:dyDescent="0.25">
      <c r="A351" s="36">
        <v>63</v>
      </c>
      <c r="B351" s="35">
        <v>45204</v>
      </c>
      <c r="C351" s="36">
        <v>943</v>
      </c>
      <c r="D351" s="37">
        <v>15.3</v>
      </c>
      <c r="E351" s="73">
        <v>5022</v>
      </c>
      <c r="F351" s="65"/>
      <c r="H351" s="15">
        <v>63</v>
      </c>
      <c r="I351" s="82">
        <v>45204</v>
      </c>
      <c r="J351" s="15" t="s">
        <v>85</v>
      </c>
      <c r="K351" s="15" t="s">
        <v>92</v>
      </c>
      <c r="L351" s="15" t="s">
        <v>84</v>
      </c>
      <c r="M351" s="15">
        <v>1</v>
      </c>
      <c r="N351" s="83">
        <v>15.3</v>
      </c>
      <c r="O351" s="15">
        <v>5022</v>
      </c>
      <c r="P351" s="1">
        <f t="shared" si="2"/>
        <v>0</v>
      </c>
    </row>
    <row r="352" spans="1:16" s="8" customFormat="1" x14ac:dyDescent="0.25">
      <c r="A352" s="36">
        <v>64</v>
      </c>
      <c r="B352" s="35">
        <v>45204</v>
      </c>
      <c r="C352" s="36">
        <v>943</v>
      </c>
      <c r="D352" s="37">
        <v>17.8</v>
      </c>
      <c r="E352" s="73">
        <v>5056</v>
      </c>
      <c r="F352" s="65"/>
      <c r="H352" s="15">
        <v>64</v>
      </c>
      <c r="I352" s="82">
        <v>45204</v>
      </c>
      <c r="J352" s="15" t="s">
        <v>85</v>
      </c>
      <c r="K352" s="15" t="s">
        <v>92</v>
      </c>
      <c r="L352" s="15" t="s">
        <v>84</v>
      </c>
      <c r="M352" s="15">
        <v>1</v>
      </c>
      <c r="N352" s="83">
        <v>17.8</v>
      </c>
      <c r="O352" s="15">
        <v>5056</v>
      </c>
      <c r="P352" s="1">
        <f t="shared" si="2"/>
        <v>0</v>
      </c>
    </row>
    <row r="353" spans="1:16" s="8" customFormat="1" x14ac:dyDescent="0.25">
      <c r="A353" s="36">
        <v>65</v>
      </c>
      <c r="B353" s="35">
        <v>45204</v>
      </c>
      <c r="C353" s="36">
        <v>943</v>
      </c>
      <c r="D353" s="37">
        <v>16.3</v>
      </c>
      <c r="E353" s="73">
        <v>5089</v>
      </c>
      <c r="F353" s="65"/>
      <c r="H353" s="15">
        <v>65</v>
      </c>
      <c r="I353" s="82">
        <v>45204</v>
      </c>
      <c r="J353" s="15" t="s">
        <v>85</v>
      </c>
      <c r="K353" s="15" t="s">
        <v>92</v>
      </c>
      <c r="L353" s="15" t="s">
        <v>84</v>
      </c>
      <c r="M353" s="15">
        <v>1</v>
      </c>
      <c r="N353" s="83">
        <v>16.3</v>
      </c>
      <c r="O353" s="15">
        <v>5089</v>
      </c>
      <c r="P353" s="1">
        <f>E353-O353</f>
        <v>0</v>
      </c>
    </row>
    <row r="354" spans="1:16" s="8" customFormat="1" x14ac:dyDescent="0.25">
      <c r="A354" s="36">
        <v>66</v>
      </c>
      <c r="B354" s="35">
        <v>45204</v>
      </c>
      <c r="C354" s="36">
        <v>768</v>
      </c>
      <c r="D354" s="37">
        <v>16.100000000000001</v>
      </c>
      <c r="E354" s="73">
        <v>5031</v>
      </c>
      <c r="F354" s="65"/>
      <c r="H354" s="15">
        <v>66</v>
      </c>
      <c r="I354" s="82">
        <v>45204</v>
      </c>
      <c r="J354" s="15" t="s">
        <v>88</v>
      </c>
      <c r="K354" s="15" t="s">
        <v>100</v>
      </c>
      <c r="L354" s="15" t="s">
        <v>84</v>
      </c>
      <c r="M354" s="15">
        <v>1</v>
      </c>
      <c r="N354" s="83">
        <v>16.100000000000001</v>
      </c>
      <c r="O354" s="15">
        <v>5031</v>
      </c>
      <c r="P354" s="1">
        <f t="shared" si="2"/>
        <v>0</v>
      </c>
    </row>
    <row r="355" spans="1:16" s="8" customFormat="1" x14ac:dyDescent="0.25">
      <c r="A355" s="36">
        <v>67</v>
      </c>
      <c r="B355" s="35">
        <v>45204</v>
      </c>
      <c r="C355" s="36">
        <v>943</v>
      </c>
      <c r="D355" s="37">
        <v>17.5</v>
      </c>
      <c r="E355" s="73">
        <v>5077</v>
      </c>
      <c r="F355" s="65"/>
      <c r="H355" s="15">
        <v>67</v>
      </c>
      <c r="I355" s="82">
        <v>45204</v>
      </c>
      <c r="J355" s="15" t="s">
        <v>85</v>
      </c>
      <c r="K355" s="15" t="s">
        <v>92</v>
      </c>
      <c r="L355" s="15" t="s">
        <v>84</v>
      </c>
      <c r="M355" s="15">
        <v>1</v>
      </c>
      <c r="N355" s="83">
        <v>17.5</v>
      </c>
      <c r="O355" s="15">
        <v>5077</v>
      </c>
      <c r="P355" s="1">
        <f t="shared" si="2"/>
        <v>0</v>
      </c>
    </row>
    <row r="356" spans="1:16" s="8" customFormat="1" x14ac:dyDescent="0.25">
      <c r="A356" s="36">
        <v>68</v>
      </c>
      <c r="B356" s="35">
        <v>45204</v>
      </c>
      <c r="C356" s="36">
        <v>768</v>
      </c>
      <c r="D356" s="37">
        <v>16.100000000000001</v>
      </c>
      <c r="E356" s="73">
        <v>5042</v>
      </c>
      <c r="F356" s="65"/>
      <c r="H356" s="15">
        <v>68</v>
      </c>
      <c r="I356" s="82">
        <v>45204</v>
      </c>
      <c r="J356" s="15" t="s">
        <v>88</v>
      </c>
      <c r="K356" s="15" t="s">
        <v>100</v>
      </c>
      <c r="L356" s="15" t="s">
        <v>84</v>
      </c>
      <c r="M356" s="15">
        <v>1</v>
      </c>
      <c r="N356" s="83">
        <v>16.100000000000001</v>
      </c>
      <c r="O356" s="15">
        <v>5042</v>
      </c>
      <c r="P356" s="1">
        <f t="shared" si="2"/>
        <v>0</v>
      </c>
    </row>
    <row r="357" spans="1:16" s="8" customFormat="1" x14ac:dyDescent="0.25">
      <c r="A357" s="36">
        <v>69</v>
      </c>
      <c r="B357" s="35">
        <v>45204</v>
      </c>
      <c r="C357" s="36">
        <v>831</v>
      </c>
      <c r="D357" s="37">
        <v>16.8</v>
      </c>
      <c r="E357" s="73">
        <v>5039</v>
      </c>
      <c r="F357" s="65"/>
      <c r="H357" s="15">
        <v>69</v>
      </c>
      <c r="I357" s="82">
        <v>45204</v>
      </c>
      <c r="J357" s="15" t="s">
        <v>88</v>
      </c>
      <c r="K357" s="15" t="s">
        <v>102</v>
      </c>
      <c r="L357" s="15" t="s">
        <v>84</v>
      </c>
      <c r="M357" s="15">
        <v>1</v>
      </c>
      <c r="N357" s="83">
        <v>16.8</v>
      </c>
      <c r="O357" s="15">
        <v>5039</v>
      </c>
      <c r="P357" s="1">
        <f t="shared" si="2"/>
        <v>0</v>
      </c>
    </row>
    <row r="358" spans="1:16" s="8" customFormat="1" x14ac:dyDescent="0.25">
      <c r="A358" s="36">
        <v>70</v>
      </c>
      <c r="B358" s="35">
        <v>45204</v>
      </c>
      <c r="C358" s="36">
        <v>831</v>
      </c>
      <c r="D358" s="37">
        <v>16.3</v>
      </c>
      <c r="E358" s="73">
        <v>5051</v>
      </c>
      <c r="F358" s="65"/>
      <c r="H358" s="15">
        <v>70</v>
      </c>
      <c r="I358" s="82">
        <v>45204</v>
      </c>
      <c r="J358" s="15" t="s">
        <v>88</v>
      </c>
      <c r="K358" s="15" t="s">
        <v>102</v>
      </c>
      <c r="L358" s="15" t="s">
        <v>84</v>
      </c>
      <c r="M358" s="15">
        <v>1</v>
      </c>
      <c r="N358" s="83">
        <v>16.3</v>
      </c>
      <c r="O358" s="15">
        <v>5051</v>
      </c>
      <c r="P358" s="1">
        <f t="shared" si="2"/>
        <v>0</v>
      </c>
    </row>
    <row r="359" spans="1:16" s="8" customFormat="1" x14ac:dyDescent="0.25">
      <c r="A359" s="36">
        <v>71</v>
      </c>
      <c r="B359" s="35">
        <v>45204</v>
      </c>
      <c r="C359" s="36">
        <v>909</v>
      </c>
      <c r="D359" s="37">
        <v>16.8</v>
      </c>
      <c r="E359" s="73">
        <v>5050</v>
      </c>
      <c r="F359" s="65"/>
      <c r="H359" s="15">
        <v>71</v>
      </c>
      <c r="I359" s="82">
        <v>45204</v>
      </c>
      <c r="J359" s="15" t="s">
        <v>85</v>
      </c>
      <c r="K359" s="15" t="s">
        <v>90</v>
      </c>
      <c r="L359" s="15" t="s">
        <v>84</v>
      </c>
      <c r="M359" s="15">
        <v>1</v>
      </c>
      <c r="N359" s="83">
        <v>16.8</v>
      </c>
      <c r="O359" s="15">
        <v>5050</v>
      </c>
      <c r="P359" s="1">
        <f t="shared" si="2"/>
        <v>0</v>
      </c>
    </row>
    <row r="360" spans="1:16" s="8" customFormat="1" x14ac:dyDescent="0.25">
      <c r="A360" s="36">
        <v>72</v>
      </c>
      <c r="B360" s="35">
        <v>45204</v>
      </c>
      <c r="C360" s="36">
        <v>28</v>
      </c>
      <c r="D360" s="37">
        <v>17.2</v>
      </c>
      <c r="E360" s="73">
        <v>5085</v>
      </c>
      <c r="F360" s="65"/>
      <c r="H360" s="15">
        <v>72</v>
      </c>
      <c r="I360" s="82">
        <v>45204</v>
      </c>
      <c r="J360" s="15" t="s">
        <v>85</v>
      </c>
      <c r="K360" s="15" t="s">
        <v>96</v>
      </c>
      <c r="L360" s="15" t="s">
        <v>84</v>
      </c>
      <c r="M360" s="15">
        <v>1</v>
      </c>
      <c r="N360" s="83">
        <v>17.2</v>
      </c>
      <c r="O360" s="15">
        <v>5085</v>
      </c>
      <c r="P360" s="1">
        <f t="shared" si="2"/>
        <v>0</v>
      </c>
    </row>
    <row r="361" spans="1:16" s="8" customFormat="1" x14ac:dyDescent="0.25">
      <c r="A361" s="36">
        <v>73</v>
      </c>
      <c r="B361" s="35">
        <v>45204</v>
      </c>
      <c r="C361" s="36">
        <v>28</v>
      </c>
      <c r="D361" s="37">
        <v>16.899999999999999</v>
      </c>
      <c r="E361" s="73">
        <v>5054</v>
      </c>
      <c r="F361" s="65"/>
      <c r="H361" s="15">
        <v>73</v>
      </c>
      <c r="I361" s="82">
        <v>45204</v>
      </c>
      <c r="J361" s="15" t="s">
        <v>85</v>
      </c>
      <c r="K361" s="15" t="s">
        <v>96</v>
      </c>
      <c r="L361" s="15" t="s">
        <v>84</v>
      </c>
      <c r="M361" s="15">
        <v>1</v>
      </c>
      <c r="N361" s="83">
        <v>16.899999999999999</v>
      </c>
      <c r="O361" s="15">
        <v>5054</v>
      </c>
      <c r="P361" s="1">
        <f t="shared" si="2"/>
        <v>0</v>
      </c>
    </row>
    <row r="362" spans="1:16" s="8" customFormat="1" x14ac:dyDescent="0.25">
      <c r="A362" s="36">
        <v>74</v>
      </c>
      <c r="B362" s="35">
        <v>45204</v>
      </c>
      <c r="C362" s="36">
        <v>266</v>
      </c>
      <c r="D362" s="37">
        <v>17.5</v>
      </c>
      <c r="E362" s="73">
        <v>5043</v>
      </c>
      <c r="F362" s="65"/>
      <c r="H362" s="15">
        <v>74</v>
      </c>
      <c r="I362" s="82">
        <v>45204</v>
      </c>
      <c r="J362" s="15" t="s">
        <v>85</v>
      </c>
      <c r="K362" s="15" t="s">
        <v>97</v>
      </c>
      <c r="L362" s="15" t="s">
        <v>84</v>
      </c>
      <c r="M362" s="15">
        <v>1</v>
      </c>
      <c r="N362" s="83">
        <v>17.5</v>
      </c>
      <c r="O362" s="15">
        <v>5043</v>
      </c>
      <c r="P362" s="1">
        <f t="shared" si="2"/>
        <v>0</v>
      </c>
    </row>
    <row r="363" spans="1:16" s="8" customFormat="1" x14ac:dyDescent="0.25">
      <c r="A363" s="36">
        <v>75</v>
      </c>
      <c r="B363" s="35">
        <v>45204</v>
      </c>
      <c r="C363" s="36">
        <v>266</v>
      </c>
      <c r="D363" s="37">
        <v>16.7</v>
      </c>
      <c r="E363" s="73">
        <v>5063</v>
      </c>
      <c r="F363" s="65"/>
      <c r="H363" s="15">
        <v>75</v>
      </c>
      <c r="I363" s="82">
        <v>45204</v>
      </c>
      <c r="J363" s="15" t="s">
        <v>85</v>
      </c>
      <c r="K363" s="15" t="s">
        <v>97</v>
      </c>
      <c r="L363" s="15" t="s">
        <v>84</v>
      </c>
      <c r="M363" s="15">
        <v>1</v>
      </c>
      <c r="N363" s="83">
        <v>16.7</v>
      </c>
      <c r="O363" s="15">
        <v>5063</v>
      </c>
      <c r="P363" s="1">
        <f t="shared" si="2"/>
        <v>0</v>
      </c>
    </row>
    <row r="364" spans="1:16" s="8" customFormat="1" x14ac:dyDescent="0.25">
      <c r="A364" s="36">
        <v>76</v>
      </c>
      <c r="B364" s="35">
        <v>45204</v>
      </c>
      <c r="C364" s="36">
        <v>911</v>
      </c>
      <c r="D364" s="37">
        <v>15.3</v>
      </c>
      <c r="E364" s="73">
        <v>5033</v>
      </c>
      <c r="F364" s="65"/>
      <c r="H364" s="15">
        <v>76</v>
      </c>
      <c r="I364" s="82">
        <v>45204</v>
      </c>
      <c r="J364" s="15" t="s">
        <v>88</v>
      </c>
      <c r="K364" s="15" t="s">
        <v>93</v>
      </c>
      <c r="L364" s="15" t="s">
        <v>84</v>
      </c>
      <c r="M364" s="15">
        <v>1</v>
      </c>
      <c r="N364" s="83">
        <v>15.3</v>
      </c>
      <c r="O364" s="15">
        <v>5033</v>
      </c>
      <c r="P364" s="1">
        <f t="shared" si="2"/>
        <v>0</v>
      </c>
    </row>
    <row r="365" spans="1:16" s="8" customFormat="1" x14ac:dyDescent="0.25">
      <c r="A365" s="36">
        <v>77</v>
      </c>
      <c r="B365" s="35">
        <v>45204</v>
      </c>
      <c r="C365" s="36">
        <v>901</v>
      </c>
      <c r="D365" s="37">
        <v>15.3</v>
      </c>
      <c r="E365" s="73">
        <v>5045</v>
      </c>
      <c r="F365" s="65"/>
      <c r="H365" s="15">
        <v>77</v>
      </c>
      <c r="I365" s="82">
        <v>45204</v>
      </c>
      <c r="J365" s="15" t="s">
        <v>88</v>
      </c>
      <c r="K365" s="15" t="s">
        <v>91</v>
      </c>
      <c r="L365" s="15" t="s">
        <v>84</v>
      </c>
      <c r="M365" s="15">
        <v>1</v>
      </c>
      <c r="N365" s="83">
        <v>15.3</v>
      </c>
      <c r="O365" s="15">
        <v>5045</v>
      </c>
      <c r="P365" s="1">
        <f t="shared" si="2"/>
        <v>0</v>
      </c>
    </row>
    <row r="366" spans="1:16" s="8" customFormat="1" x14ac:dyDescent="0.25">
      <c r="A366" s="36">
        <v>78</v>
      </c>
      <c r="B366" s="35">
        <v>45204</v>
      </c>
      <c r="C366" s="36">
        <v>911</v>
      </c>
      <c r="D366" s="37">
        <v>16.2</v>
      </c>
      <c r="E366" s="73">
        <v>5074</v>
      </c>
      <c r="F366" s="65"/>
      <c r="H366" s="15">
        <v>78</v>
      </c>
      <c r="I366" s="82">
        <v>45204</v>
      </c>
      <c r="J366" s="15" t="s">
        <v>88</v>
      </c>
      <c r="K366" s="15" t="s">
        <v>93</v>
      </c>
      <c r="L366" s="15" t="s">
        <v>84</v>
      </c>
      <c r="M366" s="15">
        <v>1</v>
      </c>
      <c r="N366" s="83">
        <v>16.2</v>
      </c>
      <c r="O366" s="15">
        <v>5074</v>
      </c>
      <c r="P366" s="1">
        <f t="shared" si="2"/>
        <v>0</v>
      </c>
    </row>
    <row r="367" spans="1:16" s="8" customFormat="1" x14ac:dyDescent="0.25">
      <c r="A367" s="36">
        <v>79</v>
      </c>
      <c r="B367" s="35">
        <v>45204</v>
      </c>
      <c r="C367" s="36">
        <v>911</v>
      </c>
      <c r="D367" s="37">
        <v>16.100000000000001</v>
      </c>
      <c r="E367" s="73">
        <v>5088</v>
      </c>
      <c r="F367" s="65"/>
      <c r="H367" s="15">
        <v>79</v>
      </c>
      <c r="I367" s="82">
        <v>45204</v>
      </c>
      <c r="J367" s="15" t="s">
        <v>88</v>
      </c>
      <c r="K367" s="15" t="s">
        <v>93</v>
      </c>
      <c r="L367" s="15" t="s">
        <v>84</v>
      </c>
      <c r="M367" s="15">
        <v>1</v>
      </c>
      <c r="N367" s="83">
        <v>16.100000000000001</v>
      </c>
      <c r="O367" s="15">
        <v>5088</v>
      </c>
      <c r="P367" s="1">
        <f t="shared" si="2"/>
        <v>0</v>
      </c>
    </row>
    <row r="368" spans="1:16" s="8" customFormat="1" x14ac:dyDescent="0.25">
      <c r="A368" s="36">
        <v>80</v>
      </c>
      <c r="B368" s="35">
        <v>45204</v>
      </c>
      <c r="C368" s="36">
        <v>901</v>
      </c>
      <c r="D368" s="37">
        <v>16</v>
      </c>
      <c r="E368" s="73">
        <v>5060</v>
      </c>
      <c r="F368" s="65"/>
      <c r="H368" s="15">
        <v>80</v>
      </c>
      <c r="I368" s="82">
        <v>45204</v>
      </c>
      <c r="J368" s="15" t="s">
        <v>88</v>
      </c>
      <c r="K368" s="15" t="s">
        <v>91</v>
      </c>
      <c r="L368" s="15" t="s">
        <v>84</v>
      </c>
      <c r="M368" s="15">
        <v>1</v>
      </c>
      <c r="N368" s="83">
        <v>16</v>
      </c>
      <c r="O368" s="15">
        <v>5060</v>
      </c>
      <c r="P368" s="1">
        <f t="shared" si="2"/>
        <v>0</v>
      </c>
    </row>
    <row r="369" spans="1:16" s="8" customFormat="1" x14ac:dyDescent="0.25">
      <c r="A369" s="36">
        <v>81</v>
      </c>
      <c r="B369" s="35">
        <v>45204</v>
      </c>
      <c r="C369" s="36">
        <v>909</v>
      </c>
      <c r="D369" s="37">
        <v>14.8</v>
      </c>
      <c r="E369" s="73">
        <v>4994</v>
      </c>
      <c r="F369" s="65"/>
      <c r="H369" s="15">
        <v>81</v>
      </c>
      <c r="I369" s="82">
        <v>45204</v>
      </c>
      <c r="J369" s="15" t="s">
        <v>85</v>
      </c>
      <c r="K369" s="15" t="s">
        <v>90</v>
      </c>
      <c r="L369" s="15" t="s">
        <v>84</v>
      </c>
      <c r="M369" s="15">
        <v>1</v>
      </c>
      <c r="N369" s="83">
        <v>14.8</v>
      </c>
      <c r="O369" s="15">
        <v>4994</v>
      </c>
      <c r="P369" s="1">
        <f t="shared" si="2"/>
        <v>0</v>
      </c>
    </row>
    <row r="370" spans="1:16" s="8" customFormat="1" x14ac:dyDescent="0.25">
      <c r="A370" s="36">
        <v>82</v>
      </c>
      <c r="B370" s="35">
        <v>45204</v>
      </c>
      <c r="C370" s="36">
        <v>901</v>
      </c>
      <c r="D370" s="37">
        <v>16.399999999999999</v>
      </c>
      <c r="E370" s="73">
        <v>4955</v>
      </c>
      <c r="F370" s="65"/>
      <c r="H370" s="15">
        <v>82</v>
      </c>
      <c r="I370" s="82">
        <v>45204</v>
      </c>
      <c r="J370" s="15" t="s">
        <v>88</v>
      </c>
      <c r="K370" s="15" t="s">
        <v>91</v>
      </c>
      <c r="L370" s="15" t="s">
        <v>84</v>
      </c>
      <c r="M370" s="15">
        <v>1</v>
      </c>
      <c r="N370" s="83">
        <v>16.399999999999999</v>
      </c>
      <c r="O370" s="15">
        <v>4955</v>
      </c>
      <c r="P370" s="1">
        <f t="shared" si="2"/>
        <v>0</v>
      </c>
    </row>
    <row r="371" spans="1:16" s="8" customFormat="1" x14ac:dyDescent="0.25">
      <c r="A371" s="36">
        <v>83</v>
      </c>
      <c r="B371" s="35">
        <v>45204</v>
      </c>
      <c r="C371" s="36">
        <v>860</v>
      </c>
      <c r="D371" s="37">
        <v>18.2</v>
      </c>
      <c r="E371" s="73">
        <v>5162</v>
      </c>
      <c r="F371" s="65"/>
      <c r="H371" s="15">
        <v>83</v>
      </c>
      <c r="I371" s="82">
        <v>45204</v>
      </c>
      <c r="J371" s="15" t="s">
        <v>85</v>
      </c>
      <c r="K371" s="15" t="s">
        <v>86</v>
      </c>
      <c r="L371" s="15" t="s">
        <v>84</v>
      </c>
      <c r="M371" s="15">
        <v>1</v>
      </c>
      <c r="N371" s="83">
        <v>18.2</v>
      </c>
      <c r="O371" s="15">
        <v>5162</v>
      </c>
      <c r="P371" s="1">
        <f t="shared" si="2"/>
        <v>0</v>
      </c>
    </row>
    <row r="372" spans="1:16" s="8" customFormat="1" x14ac:dyDescent="0.25">
      <c r="A372" s="36">
        <v>84</v>
      </c>
      <c r="B372" s="35">
        <v>45204</v>
      </c>
      <c r="C372" s="36">
        <v>901</v>
      </c>
      <c r="D372" s="37">
        <v>16.5</v>
      </c>
      <c r="E372" s="73">
        <v>5078</v>
      </c>
      <c r="F372" s="65"/>
      <c r="H372" s="15">
        <v>84</v>
      </c>
      <c r="I372" s="82">
        <v>45204</v>
      </c>
      <c r="J372" s="15" t="s">
        <v>88</v>
      </c>
      <c r="K372" s="15" t="s">
        <v>91</v>
      </c>
      <c r="L372" s="15" t="s">
        <v>84</v>
      </c>
      <c r="M372" s="15">
        <v>1</v>
      </c>
      <c r="N372" s="83">
        <v>16.5</v>
      </c>
      <c r="O372" s="15">
        <v>5078</v>
      </c>
      <c r="P372" s="1">
        <f t="shared" si="2"/>
        <v>0</v>
      </c>
    </row>
    <row r="373" spans="1:16" s="8" customFormat="1" x14ac:dyDescent="0.25">
      <c r="A373" s="36">
        <v>85</v>
      </c>
      <c r="B373" s="35">
        <v>45204</v>
      </c>
      <c r="C373" s="36">
        <v>911</v>
      </c>
      <c r="D373" s="37">
        <v>16.100000000000001</v>
      </c>
      <c r="E373" s="73">
        <v>4963</v>
      </c>
      <c r="F373" s="65"/>
      <c r="H373" s="15">
        <v>85</v>
      </c>
      <c r="I373" s="82">
        <v>45204</v>
      </c>
      <c r="J373" s="15" t="s">
        <v>88</v>
      </c>
      <c r="K373" s="15" t="s">
        <v>93</v>
      </c>
      <c r="L373" s="15" t="s">
        <v>84</v>
      </c>
      <c r="M373" s="15">
        <v>1</v>
      </c>
      <c r="N373" s="83">
        <v>16.100000000000001</v>
      </c>
      <c r="O373" s="15">
        <v>4963</v>
      </c>
      <c r="P373" s="1">
        <f t="shared" si="2"/>
        <v>0</v>
      </c>
    </row>
    <row r="374" spans="1:16" s="8" customFormat="1" x14ac:dyDescent="0.25">
      <c r="A374" s="36">
        <v>86</v>
      </c>
      <c r="B374" s="35">
        <v>45204</v>
      </c>
      <c r="C374" s="36">
        <v>629</v>
      </c>
      <c r="D374" s="37">
        <v>16.7</v>
      </c>
      <c r="E374" s="73">
        <v>4995</v>
      </c>
      <c r="F374" s="65"/>
      <c r="H374" s="15">
        <v>86</v>
      </c>
      <c r="I374" s="82">
        <v>45204</v>
      </c>
      <c r="J374" s="15" t="s">
        <v>88</v>
      </c>
      <c r="K374" s="15" t="s">
        <v>98</v>
      </c>
      <c r="L374" s="15" t="s">
        <v>84</v>
      </c>
      <c r="M374" s="15">
        <v>1</v>
      </c>
      <c r="N374" s="83">
        <v>16.7</v>
      </c>
      <c r="O374" s="15">
        <v>4995</v>
      </c>
      <c r="P374" s="1">
        <f t="shared" si="2"/>
        <v>0</v>
      </c>
    </row>
    <row r="375" spans="1:16" s="8" customFormat="1" x14ac:dyDescent="0.25">
      <c r="A375" s="36">
        <v>87</v>
      </c>
      <c r="B375" s="35">
        <v>45204</v>
      </c>
      <c r="C375" s="36">
        <v>837</v>
      </c>
      <c r="D375" s="37">
        <v>16.2</v>
      </c>
      <c r="E375" s="73">
        <v>4984</v>
      </c>
      <c r="F375" s="65"/>
      <c r="H375" s="15">
        <v>87</v>
      </c>
      <c r="I375" s="82">
        <v>45204</v>
      </c>
      <c r="J375" s="15" t="s">
        <v>85</v>
      </c>
      <c r="K375" s="15" t="s">
        <v>87</v>
      </c>
      <c r="L375" s="15" t="s">
        <v>84</v>
      </c>
      <c r="M375" s="15">
        <v>1</v>
      </c>
      <c r="N375" s="83">
        <v>16.2</v>
      </c>
      <c r="O375" s="15">
        <v>4984</v>
      </c>
      <c r="P375" s="1">
        <f t="shared" si="2"/>
        <v>0</v>
      </c>
    </row>
    <row r="376" spans="1:16" s="8" customFormat="1" x14ac:dyDescent="0.25">
      <c r="A376" s="36">
        <v>88</v>
      </c>
      <c r="B376" s="35">
        <v>45204</v>
      </c>
      <c r="C376" s="36">
        <v>629</v>
      </c>
      <c r="D376" s="37">
        <v>17.899999999999999</v>
      </c>
      <c r="E376" s="73">
        <v>5023</v>
      </c>
      <c r="F376" s="65"/>
      <c r="H376" s="15">
        <v>88</v>
      </c>
      <c r="I376" s="82">
        <v>45204</v>
      </c>
      <c r="J376" s="15" t="s">
        <v>88</v>
      </c>
      <c r="K376" s="15" t="s">
        <v>98</v>
      </c>
      <c r="L376" s="15" t="s">
        <v>84</v>
      </c>
      <c r="M376" s="15">
        <v>1</v>
      </c>
      <c r="N376" s="83">
        <v>17.899999999999999</v>
      </c>
      <c r="O376" s="15">
        <v>5023</v>
      </c>
      <c r="P376" s="1">
        <f t="shared" si="2"/>
        <v>0</v>
      </c>
    </row>
    <row r="377" spans="1:16" s="8" customFormat="1" x14ac:dyDescent="0.25">
      <c r="A377" s="36">
        <v>89</v>
      </c>
      <c r="B377" s="35">
        <v>45204</v>
      </c>
      <c r="C377" s="36">
        <v>943</v>
      </c>
      <c r="D377" s="37">
        <v>14.8</v>
      </c>
      <c r="E377" s="73">
        <v>5028</v>
      </c>
      <c r="F377" s="65"/>
      <c r="H377" s="15">
        <v>89</v>
      </c>
      <c r="I377" s="82">
        <v>45204</v>
      </c>
      <c r="J377" s="15" t="s">
        <v>85</v>
      </c>
      <c r="K377" s="15" t="s">
        <v>92</v>
      </c>
      <c r="L377" s="15" t="s">
        <v>84</v>
      </c>
      <c r="M377" s="15">
        <v>1</v>
      </c>
      <c r="N377" s="83">
        <v>14.8</v>
      </c>
      <c r="O377" s="15">
        <v>5028</v>
      </c>
      <c r="P377" s="1">
        <f t="shared" si="2"/>
        <v>0</v>
      </c>
    </row>
    <row r="378" spans="1:16" s="8" customFormat="1" x14ac:dyDescent="0.25">
      <c r="A378" s="36">
        <v>90</v>
      </c>
      <c r="B378" s="35">
        <v>45204</v>
      </c>
      <c r="C378" s="36">
        <v>943</v>
      </c>
      <c r="D378" s="37">
        <v>16.100000000000001</v>
      </c>
      <c r="E378" s="73">
        <v>4942</v>
      </c>
      <c r="F378" s="65"/>
      <c r="H378" s="15">
        <v>90</v>
      </c>
      <c r="I378" s="82">
        <v>45204</v>
      </c>
      <c r="J378" s="15" t="s">
        <v>85</v>
      </c>
      <c r="K378" s="15" t="s">
        <v>92</v>
      </c>
      <c r="L378" s="15" t="s">
        <v>84</v>
      </c>
      <c r="M378" s="15">
        <v>1</v>
      </c>
      <c r="N378" s="83">
        <v>16.100000000000001</v>
      </c>
      <c r="O378" s="15">
        <v>4942</v>
      </c>
      <c r="P378" s="1">
        <f t="shared" ref="P378:P441" si="3">E378-O378</f>
        <v>0</v>
      </c>
    </row>
    <row r="379" spans="1:16" s="8" customFormat="1" x14ac:dyDescent="0.25">
      <c r="A379" s="36">
        <v>91</v>
      </c>
      <c r="B379" s="35">
        <v>45204</v>
      </c>
      <c r="C379" s="36">
        <v>943</v>
      </c>
      <c r="D379" s="37">
        <v>17</v>
      </c>
      <c r="E379" s="73">
        <v>4988</v>
      </c>
      <c r="F379" s="65"/>
      <c r="H379" s="15">
        <v>91</v>
      </c>
      <c r="I379" s="82">
        <v>45204</v>
      </c>
      <c r="J379" s="15" t="s">
        <v>85</v>
      </c>
      <c r="K379" s="15" t="s">
        <v>92</v>
      </c>
      <c r="L379" s="15" t="s">
        <v>84</v>
      </c>
      <c r="M379" s="15">
        <v>1</v>
      </c>
      <c r="N379" s="83">
        <v>17</v>
      </c>
      <c r="O379" s="15">
        <v>4988</v>
      </c>
      <c r="P379" s="1">
        <f t="shared" si="3"/>
        <v>0</v>
      </c>
    </row>
    <row r="380" spans="1:16" s="8" customFormat="1" x14ac:dyDescent="0.25">
      <c r="A380" s="36">
        <v>92</v>
      </c>
      <c r="B380" s="35">
        <v>45204</v>
      </c>
      <c r="C380" s="36">
        <v>837</v>
      </c>
      <c r="D380" s="37">
        <v>16.8</v>
      </c>
      <c r="E380" s="73">
        <v>4956</v>
      </c>
      <c r="F380" s="65"/>
      <c r="H380" s="15">
        <v>92</v>
      </c>
      <c r="I380" s="82">
        <v>45204</v>
      </c>
      <c r="J380" s="15" t="s">
        <v>85</v>
      </c>
      <c r="K380" s="15" t="s">
        <v>87</v>
      </c>
      <c r="L380" s="15" t="s">
        <v>84</v>
      </c>
      <c r="M380" s="15">
        <v>1</v>
      </c>
      <c r="N380" s="83">
        <v>16.8</v>
      </c>
      <c r="O380" s="15">
        <v>4956</v>
      </c>
      <c r="P380" s="1">
        <f t="shared" si="3"/>
        <v>0</v>
      </c>
    </row>
    <row r="381" spans="1:16" s="8" customFormat="1" x14ac:dyDescent="0.25">
      <c r="A381" s="36">
        <v>93</v>
      </c>
      <c r="B381" s="35">
        <v>45204</v>
      </c>
      <c r="C381" s="36">
        <v>909</v>
      </c>
      <c r="D381" s="37">
        <v>17.100000000000001</v>
      </c>
      <c r="E381" s="73">
        <v>4968</v>
      </c>
      <c r="F381" s="65"/>
      <c r="H381" s="15">
        <v>93</v>
      </c>
      <c r="I381" s="82">
        <v>45204</v>
      </c>
      <c r="J381" s="15" t="s">
        <v>85</v>
      </c>
      <c r="K381" s="15" t="s">
        <v>90</v>
      </c>
      <c r="L381" s="15" t="s">
        <v>84</v>
      </c>
      <c r="M381" s="15">
        <v>1</v>
      </c>
      <c r="N381" s="83">
        <v>17.100000000000001</v>
      </c>
      <c r="O381" s="15">
        <v>4968</v>
      </c>
      <c r="P381" s="1">
        <f t="shared" si="3"/>
        <v>0</v>
      </c>
    </row>
    <row r="382" spans="1:16" s="8" customFormat="1" x14ac:dyDescent="0.25">
      <c r="A382" s="36">
        <v>94</v>
      </c>
      <c r="B382" s="35">
        <v>45204</v>
      </c>
      <c r="C382" s="36">
        <v>909</v>
      </c>
      <c r="D382" s="37">
        <v>18.100000000000001</v>
      </c>
      <c r="E382" s="73">
        <v>4981</v>
      </c>
      <c r="F382" s="65"/>
      <c r="H382" s="15">
        <v>94</v>
      </c>
      <c r="I382" s="82">
        <v>45204</v>
      </c>
      <c r="J382" s="15" t="s">
        <v>85</v>
      </c>
      <c r="K382" s="15" t="s">
        <v>90</v>
      </c>
      <c r="L382" s="15" t="s">
        <v>84</v>
      </c>
      <c r="M382" s="15">
        <v>1</v>
      </c>
      <c r="N382" s="83">
        <v>18.100000000000001</v>
      </c>
      <c r="O382" s="15">
        <v>4981</v>
      </c>
      <c r="P382" s="1">
        <f t="shared" si="3"/>
        <v>0</v>
      </c>
    </row>
    <row r="383" spans="1:16" s="8" customFormat="1" x14ac:dyDescent="0.25">
      <c r="A383" s="36">
        <v>95</v>
      </c>
      <c r="B383" s="35">
        <v>45204</v>
      </c>
      <c r="C383" s="36">
        <v>909</v>
      </c>
      <c r="D383" s="37">
        <v>16.600000000000001</v>
      </c>
      <c r="E383" s="73">
        <v>5119</v>
      </c>
      <c r="F383" s="65"/>
      <c r="H383" s="15">
        <v>95</v>
      </c>
      <c r="I383" s="82">
        <v>45204</v>
      </c>
      <c r="J383" s="15" t="s">
        <v>85</v>
      </c>
      <c r="K383" s="15" t="s">
        <v>90</v>
      </c>
      <c r="L383" s="15" t="s">
        <v>84</v>
      </c>
      <c r="M383" s="15">
        <v>1</v>
      </c>
      <c r="N383" s="83">
        <v>16.600000000000001</v>
      </c>
      <c r="O383" s="15">
        <v>5119</v>
      </c>
      <c r="P383" s="1">
        <f t="shared" si="3"/>
        <v>0</v>
      </c>
    </row>
    <row r="384" spans="1:16" s="8" customFormat="1" x14ac:dyDescent="0.25">
      <c r="A384" s="36">
        <v>96</v>
      </c>
      <c r="B384" s="35">
        <v>45204</v>
      </c>
      <c r="C384" s="36">
        <v>909</v>
      </c>
      <c r="D384" s="37">
        <v>16.899999999999999</v>
      </c>
      <c r="E384" s="73">
        <v>4936</v>
      </c>
      <c r="F384" s="65"/>
      <c r="H384" s="15">
        <v>96</v>
      </c>
      <c r="I384" s="82">
        <v>45204</v>
      </c>
      <c r="J384" s="15" t="s">
        <v>85</v>
      </c>
      <c r="K384" s="15" t="s">
        <v>90</v>
      </c>
      <c r="L384" s="15" t="s">
        <v>84</v>
      </c>
      <c r="M384" s="15">
        <v>1</v>
      </c>
      <c r="N384" s="83">
        <v>16.899999999999999</v>
      </c>
      <c r="O384" s="15">
        <v>4936</v>
      </c>
      <c r="P384" s="1">
        <f t="shared" si="3"/>
        <v>0</v>
      </c>
    </row>
    <row r="385" spans="1:16" s="8" customFormat="1" x14ac:dyDescent="0.25">
      <c r="A385" s="36">
        <v>97</v>
      </c>
      <c r="B385" s="35">
        <v>45204</v>
      </c>
      <c r="C385" s="36">
        <v>909</v>
      </c>
      <c r="D385" s="37">
        <v>17.100000000000001</v>
      </c>
      <c r="E385" s="73">
        <v>5052</v>
      </c>
      <c r="F385" s="65"/>
      <c r="H385" s="15">
        <v>97</v>
      </c>
      <c r="I385" s="82">
        <v>45204</v>
      </c>
      <c r="J385" s="15" t="s">
        <v>85</v>
      </c>
      <c r="K385" s="15" t="s">
        <v>90</v>
      </c>
      <c r="L385" s="15" t="s">
        <v>84</v>
      </c>
      <c r="M385" s="15">
        <v>1</v>
      </c>
      <c r="N385" s="83">
        <v>17.100000000000001</v>
      </c>
      <c r="O385" s="15">
        <v>5052</v>
      </c>
      <c r="P385" s="1">
        <f t="shared" si="3"/>
        <v>0</v>
      </c>
    </row>
    <row r="386" spans="1:16" s="8" customFormat="1" x14ac:dyDescent="0.25">
      <c r="A386" s="36">
        <v>98</v>
      </c>
      <c r="B386" s="35">
        <v>45205</v>
      </c>
      <c r="C386" s="36">
        <v>837</v>
      </c>
      <c r="D386" s="37">
        <v>17.899999999999999</v>
      </c>
      <c r="E386" s="73">
        <v>5072</v>
      </c>
      <c r="F386" s="65"/>
      <c r="H386" s="15">
        <v>98</v>
      </c>
      <c r="I386" s="82">
        <v>45205</v>
      </c>
      <c r="J386" s="15" t="s">
        <v>85</v>
      </c>
      <c r="K386" s="15" t="s">
        <v>87</v>
      </c>
      <c r="L386" s="15" t="s">
        <v>84</v>
      </c>
      <c r="M386" s="15">
        <v>1</v>
      </c>
      <c r="N386" s="83">
        <v>17.899999999999999</v>
      </c>
      <c r="O386" s="15">
        <v>5072</v>
      </c>
      <c r="P386" s="1">
        <f t="shared" si="3"/>
        <v>0</v>
      </c>
    </row>
    <row r="387" spans="1:16" s="8" customFormat="1" x14ac:dyDescent="0.25">
      <c r="A387" s="36">
        <v>99</v>
      </c>
      <c r="B387" s="35">
        <v>45205</v>
      </c>
      <c r="C387" s="36">
        <v>908</v>
      </c>
      <c r="D387" s="37">
        <v>17</v>
      </c>
      <c r="E387" s="73">
        <v>5076</v>
      </c>
      <c r="F387" s="65"/>
      <c r="H387" s="15">
        <v>99</v>
      </c>
      <c r="I387" s="82">
        <v>45205</v>
      </c>
      <c r="J387" s="15" t="s">
        <v>88</v>
      </c>
      <c r="K387" s="15" t="s">
        <v>89</v>
      </c>
      <c r="L387" s="15" t="s">
        <v>84</v>
      </c>
      <c r="M387" s="15">
        <v>1</v>
      </c>
      <c r="N387" s="83">
        <v>17</v>
      </c>
      <c r="O387" s="15">
        <v>5076</v>
      </c>
      <c r="P387" s="1">
        <f t="shared" si="3"/>
        <v>0</v>
      </c>
    </row>
    <row r="388" spans="1:16" s="8" customFormat="1" x14ac:dyDescent="0.25">
      <c r="A388" s="36">
        <v>100</v>
      </c>
      <c r="B388" s="35">
        <v>45205</v>
      </c>
      <c r="C388" s="36">
        <v>432</v>
      </c>
      <c r="D388" s="37">
        <v>17.899999999999999</v>
      </c>
      <c r="E388" s="73">
        <v>5058</v>
      </c>
      <c r="F388" s="65"/>
      <c r="H388" s="15">
        <v>100</v>
      </c>
      <c r="I388" s="82">
        <v>45205</v>
      </c>
      <c r="J388" s="15" t="s">
        <v>88</v>
      </c>
      <c r="K388" s="15" t="s">
        <v>99</v>
      </c>
      <c r="L388" s="15" t="s">
        <v>84</v>
      </c>
      <c r="M388" s="15">
        <v>1</v>
      </c>
      <c r="N388" s="83">
        <v>17.899999999999999</v>
      </c>
      <c r="O388" s="15">
        <v>5058</v>
      </c>
      <c r="P388" s="1">
        <f t="shared" si="3"/>
        <v>0</v>
      </c>
    </row>
    <row r="389" spans="1:16" s="8" customFormat="1" x14ac:dyDescent="0.25">
      <c r="A389" s="36">
        <v>101</v>
      </c>
      <c r="B389" s="35">
        <v>45205</v>
      </c>
      <c r="C389" s="36">
        <v>432</v>
      </c>
      <c r="D389" s="37">
        <v>16.600000000000001</v>
      </c>
      <c r="E389" s="73">
        <v>5064</v>
      </c>
      <c r="F389" s="65"/>
      <c r="H389" s="15">
        <v>101</v>
      </c>
      <c r="I389" s="82">
        <v>45205</v>
      </c>
      <c r="J389" s="15" t="s">
        <v>88</v>
      </c>
      <c r="K389" s="15" t="s">
        <v>99</v>
      </c>
      <c r="L389" s="15" t="s">
        <v>84</v>
      </c>
      <c r="M389" s="15">
        <v>1</v>
      </c>
      <c r="N389" s="83">
        <v>16.600000000000001</v>
      </c>
      <c r="O389" s="15">
        <v>5064</v>
      </c>
      <c r="P389" s="1">
        <f t="shared" si="3"/>
        <v>0</v>
      </c>
    </row>
    <row r="390" spans="1:16" s="8" customFormat="1" x14ac:dyDescent="0.25">
      <c r="A390" s="36">
        <v>102</v>
      </c>
      <c r="B390" s="35">
        <v>45205</v>
      </c>
      <c r="C390" s="36">
        <v>432</v>
      </c>
      <c r="D390" s="37">
        <v>16.8</v>
      </c>
      <c r="E390" s="73">
        <v>4971</v>
      </c>
      <c r="F390" s="65"/>
      <c r="H390" s="15">
        <v>102</v>
      </c>
      <c r="I390" s="82">
        <v>45205</v>
      </c>
      <c r="J390" s="15" t="s">
        <v>88</v>
      </c>
      <c r="K390" s="15" t="s">
        <v>99</v>
      </c>
      <c r="L390" s="15" t="s">
        <v>84</v>
      </c>
      <c r="M390" s="15">
        <v>1</v>
      </c>
      <c r="N390" s="83">
        <v>16.8</v>
      </c>
      <c r="O390" s="15">
        <v>4971</v>
      </c>
      <c r="P390" s="1">
        <f t="shared" si="3"/>
        <v>0</v>
      </c>
    </row>
    <row r="391" spans="1:16" s="8" customFormat="1" x14ac:dyDescent="0.25">
      <c r="A391" s="36">
        <v>103</v>
      </c>
      <c r="B391" s="35">
        <v>45205</v>
      </c>
      <c r="C391" s="36">
        <v>909</v>
      </c>
      <c r="D391" s="37">
        <v>16.8</v>
      </c>
      <c r="E391" s="73">
        <v>5055</v>
      </c>
      <c r="F391" s="65"/>
      <c r="H391" s="15">
        <v>103</v>
      </c>
      <c r="I391" s="82">
        <v>45205</v>
      </c>
      <c r="J391" s="15" t="s">
        <v>85</v>
      </c>
      <c r="K391" s="15" t="s">
        <v>90</v>
      </c>
      <c r="L391" s="15" t="s">
        <v>84</v>
      </c>
      <c r="M391" s="15">
        <v>1</v>
      </c>
      <c r="N391" s="83">
        <v>16.8</v>
      </c>
      <c r="O391" s="15">
        <v>5055</v>
      </c>
      <c r="P391" s="1">
        <f t="shared" si="3"/>
        <v>0</v>
      </c>
    </row>
    <row r="392" spans="1:16" s="8" customFormat="1" x14ac:dyDescent="0.25">
      <c r="A392" s="36">
        <v>104</v>
      </c>
      <c r="B392" s="35">
        <v>45205</v>
      </c>
      <c r="C392" s="36">
        <v>909</v>
      </c>
      <c r="D392" s="37">
        <v>16.5</v>
      </c>
      <c r="E392" s="73">
        <v>5069</v>
      </c>
      <c r="F392" s="65"/>
      <c r="H392" s="15">
        <v>104</v>
      </c>
      <c r="I392" s="82">
        <v>45205</v>
      </c>
      <c r="J392" s="15" t="s">
        <v>85</v>
      </c>
      <c r="K392" s="15" t="s">
        <v>90</v>
      </c>
      <c r="L392" s="15" t="s">
        <v>84</v>
      </c>
      <c r="M392" s="15">
        <v>1</v>
      </c>
      <c r="N392" s="83">
        <v>16.5</v>
      </c>
      <c r="O392" s="15">
        <v>5069</v>
      </c>
      <c r="P392" s="1">
        <f t="shared" si="3"/>
        <v>0</v>
      </c>
    </row>
    <row r="393" spans="1:16" s="8" customFormat="1" x14ac:dyDescent="0.25">
      <c r="A393" s="36">
        <v>105</v>
      </c>
      <c r="B393" s="35">
        <v>45205</v>
      </c>
      <c r="C393" s="36">
        <v>909</v>
      </c>
      <c r="D393" s="37">
        <v>19.100000000000001</v>
      </c>
      <c r="E393" s="73">
        <v>5068</v>
      </c>
      <c r="F393" s="65"/>
      <c r="H393" s="15">
        <v>105</v>
      </c>
      <c r="I393" s="82">
        <v>45205</v>
      </c>
      <c r="J393" s="15" t="s">
        <v>85</v>
      </c>
      <c r="K393" s="15" t="s">
        <v>90</v>
      </c>
      <c r="L393" s="15" t="s">
        <v>84</v>
      </c>
      <c r="M393" s="15">
        <v>1</v>
      </c>
      <c r="N393" s="83">
        <v>19.100000000000001</v>
      </c>
      <c r="O393" s="15">
        <v>5068</v>
      </c>
      <c r="P393" s="1">
        <f t="shared" si="3"/>
        <v>0</v>
      </c>
    </row>
    <row r="394" spans="1:16" s="8" customFormat="1" x14ac:dyDescent="0.25">
      <c r="A394" s="36">
        <v>106</v>
      </c>
      <c r="B394" s="35">
        <v>45205</v>
      </c>
      <c r="C394" s="36">
        <v>901</v>
      </c>
      <c r="D394" s="37">
        <v>17.399999999999999</v>
      </c>
      <c r="E394" s="73">
        <v>5007</v>
      </c>
      <c r="F394" s="65"/>
      <c r="H394" s="15">
        <v>106</v>
      </c>
      <c r="I394" s="82">
        <v>45205</v>
      </c>
      <c r="J394" s="15" t="s">
        <v>88</v>
      </c>
      <c r="K394" s="15" t="s">
        <v>91</v>
      </c>
      <c r="L394" s="15" t="s">
        <v>84</v>
      </c>
      <c r="M394" s="15">
        <v>1</v>
      </c>
      <c r="N394" s="83">
        <v>17.399999999999999</v>
      </c>
      <c r="O394" s="15">
        <v>5007</v>
      </c>
      <c r="P394" s="1">
        <f t="shared" si="3"/>
        <v>0</v>
      </c>
    </row>
    <row r="395" spans="1:16" s="8" customFormat="1" x14ac:dyDescent="0.25">
      <c r="A395" s="36">
        <v>107</v>
      </c>
      <c r="B395" s="35">
        <v>45205</v>
      </c>
      <c r="C395" s="36">
        <v>901</v>
      </c>
      <c r="D395" s="37">
        <v>18</v>
      </c>
      <c r="E395" s="73">
        <v>5083</v>
      </c>
      <c r="F395" s="65"/>
      <c r="H395" s="15">
        <v>107</v>
      </c>
      <c r="I395" s="82">
        <v>45205</v>
      </c>
      <c r="J395" s="15" t="s">
        <v>88</v>
      </c>
      <c r="K395" s="15" t="s">
        <v>91</v>
      </c>
      <c r="L395" s="15" t="s">
        <v>84</v>
      </c>
      <c r="M395" s="15">
        <v>1</v>
      </c>
      <c r="N395" s="83">
        <v>18</v>
      </c>
      <c r="O395" s="15">
        <v>5083</v>
      </c>
      <c r="P395" s="1">
        <f t="shared" si="3"/>
        <v>0</v>
      </c>
    </row>
    <row r="396" spans="1:16" s="8" customFormat="1" x14ac:dyDescent="0.25">
      <c r="A396" s="36">
        <v>108</v>
      </c>
      <c r="B396" s="35">
        <v>45205</v>
      </c>
      <c r="C396" s="36">
        <v>831</v>
      </c>
      <c r="D396" s="37">
        <v>17.5</v>
      </c>
      <c r="E396" s="73">
        <v>5008</v>
      </c>
      <c r="F396" s="65"/>
      <c r="H396" s="15">
        <v>108</v>
      </c>
      <c r="I396" s="82">
        <v>45205</v>
      </c>
      <c r="J396" s="15" t="s">
        <v>88</v>
      </c>
      <c r="K396" s="15" t="s">
        <v>102</v>
      </c>
      <c r="L396" s="15" t="s">
        <v>84</v>
      </c>
      <c r="M396" s="15">
        <v>1</v>
      </c>
      <c r="N396" s="83">
        <v>17.5</v>
      </c>
      <c r="O396" s="15">
        <v>5008</v>
      </c>
      <c r="P396" s="1">
        <f t="shared" si="3"/>
        <v>0</v>
      </c>
    </row>
    <row r="397" spans="1:16" s="8" customFormat="1" x14ac:dyDescent="0.25">
      <c r="A397" s="36">
        <v>109</v>
      </c>
      <c r="B397" s="35">
        <v>45205</v>
      </c>
      <c r="C397" s="36">
        <v>911</v>
      </c>
      <c r="D397" s="37">
        <v>15.8</v>
      </c>
      <c r="E397" s="73">
        <v>5171</v>
      </c>
      <c r="F397" s="65"/>
      <c r="H397" s="15">
        <v>109</v>
      </c>
      <c r="I397" s="82">
        <v>45205</v>
      </c>
      <c r="J397" s="15" t="s">
        <v>88</v>
      </c>
      <c r="K397" s="15" t="s">
        <v>93</v>
      </c>
      <c r="L397" s="15" t="s">
        <v>84</v>
      </c>
      <c r="M397" s="15">
        <v>1</v>
      </c>
      <c r="N397" s="83">
        <v>15.8</v>
      </c>
      <c r="O397" s="15">
        <v>5171</v>
      </c>
      <c r="P397" s="1">
        <f t="shared" si="3"/>
        <v>0</v>
      </c>
    </row>
    <row r="398" spans="1:16" s="8" customFormat="1" x14ac:dyDescent="0.25">
      <c r="A398" s="36">
        <v>110</v>
      </c>
      <c r="B398" s="35">
        <v>45205</v>
      </c>
      <c r="C398" s="36">
        <v>831</v>
      </c>
      <c r="D398" s="37">
        <v>16.8</v>
      </c>
      <c r="E398" s="73">
        <v>4898</v>
      </c>
      <c r="F398" s="65" t="s">
        <v>74</v>
      </c>
      <c r="H398" s="15">
        <v>110</v>
      </c>
      <c r="I398" s="82">
        <v>45205</v>
      </c>
      <c r="J398" s="15" t="s">
        <v>88</v>
      </c>
      <c r="K398" s="15" t="s">
        <v>102</v>
      </c>
      <c r="L398" s="15" t="s">
        <v>84</v>
      </c>
      <c r="M398" s="15">
        <v>1</v>
      </c>
      <c r="N398" s="83">
        <v>16.7</v>
      </c>
      <c r="O398" s="15">
        <v>5403</v>
      </c>
      <c r="P398" s="88">
        <f t="shared" si="3"/>
        <v>-505</v>
      </c>
    </row>
    <row r="399" spans="1:16" s="8" customFormat="1" x14ac:dyDescent="0.25">
      <c r="A399" s="36">
        <v>111</v>
      </c>
      <c r="B399" s="35">
        <v>45205</v>
      </c>
      <c r="C399" s="36">
        <v>831</v>
      </c>
      <c r="D399" s="37">
        <v>15</v>
      </c>
      <c r="E399" s="73">
        <v>4885</v>
      </c>
      <c r="F399" s="65"/>
      <c r="H399" s="15">
        <v>111</v>
      </c>
      <c r="I399" s="82">
        <v>45205</v>
      </c>
      <c r="J399" s="15" t="s">
        <v>88</v>
      </c>
      <c r="K399" s="15" t="s">
        <v>102</v>
      </c>
      <c r="L399" s="15" t="s">
        <v>84</v>
      </c>
      <c r="M399" s="15">
        <v>1</v>
      </c>
      <c r="N399" s="83">
        <v>15</v>
      </c>
      <c r="O399" s="15">
        <v>4885</v>
      </c>
      <c r="P399" s="1">
        <f t="shared" si="3"/>
        <v>0</v>
      </c>
    </row>
    <row r="400" spans="1:16" s="8" customFormat="1" x14ac:dyDescent="0.25">
      <c r="A400" s="36">
        <v>112</v>
      </c>
      <c r="B400" s="35">
        <v>45205</v>
      </c>
      <c r="C400" s="36">
        <v>911</v>
      </c>
      <c r="D400" s="37">
        <v>15.9</v>
      </c>
      <c r="E400" s="73">
        <v>3089</v>
      </c>
      <c r="F400" s="65"/>
      <c r="H400" s="15">
        <v>112</v>
      </c>
      <c r="I400" s="82">
        <v>45205</v>
      </c>
      <c r="J400" s="15" t="s">
        <v>88</v>
      </c>
      <c r="K400" s="15" t="s">
        <v>93</v>
      </c>
      <c r="L400" s="15" t="s">
        <v>84</v>
      </c>
      <c r="M400" s="15">
        <v>1</v>
      </c>
      <c r="N400" s="83">
        <v>15.9</v>
      </c>
      <c r="O400" s="15">
        <v>3089</v>
      </c>
      <c r="P400" s="1">
        <f t="shared" si="3"/>
        <v>0</v>
      </c>
    </row>
    <row r="401" spans="1:16" s="8" customFormat="1" x14ac:dyDescent="0.25">
      <c r="A401" s="36">
        <v>113</v>
      </c>
      <c r="B401" s="35">
        <v>45205</v>
      </c>
      <c r="C401" s="36">
        <v>911</v>
      </c>
      <c r="D401" s="37">
        <v>16.100000000000001</v>
      </c>
      <c r="E401" s="73">
        <v>3112</v>
      </c>
      <c r="F401" s="65"/>
      <c r="H401" s="15">
        <v>113</v>
      </c>
      <c r="I401" s="82">
        <v>45205</v>
      </c>
      <c r="J401" s="15" t="s">
        <v>88</v>
      </c>
      <c r="K401" s="15" t="s">
        <v>93</v>
      </c>
      <c r="L401" s="15" t="s">
        <v>84</v>
      </c>
      <c r="M401" s="15">
        <v>1</v>
      </c>
      <c r="N401" s="83">
        <v>16.100000000000001</v>
      </c>
      <c r="O401" s="15">
        <v>3112</v>
      </c>
      <c r="P401" s="1">
        <f t="shared" si="3"/>
        <v>0</v>
      </c>
    </row>
    <row r="402" spans="1:16" s="8" customFormat="1" x14ac:dyDescent="0.25">
      <c r="A402" s="36">
        <v>114</v>
      </c>
      <c r="B402" s="35">
        <v>45205</v>
      </c>
      <c r="C402" s="36">
        <v>911</v>
      </c>
      <c r="D402" s="37">
        <v>15.9</v>
      </c>
      <c r="E402" s="73">
        <v>4838</v>
      </c>
      <c r="F402" s="65"/>
      <c r="H402" s="15">
        <v>114</v>
      </c>
      <c r="I402" s="82">
        <v>45205</v>
      </c>
      <c r="J402" s="15" t="s">
        <v>88</v>
      </c>
      <c r="K402" s="15" t="s">
        <v>93</v>
      </c>
      <c r="L402" s="15" t="s">
        <v>84</v>
      </c>
      <c r="M402" s="15">
        <v>1</v>
      </c>
      <c r="N402" s="83">
        <v>15.9</v>
      </c>
      <c r="O402" s="15">
        <v>4838</v>
      </c>
      <c r="P402" s="1">
        <f t="shared" si="3"/>
        <v>0</v>
      </c>
    </row>
    <row r="403" spans="1:16" s="8" customFormat="1" x14ac:dyDescent="0.25">
      <c r="A403" s="36">
        <v>115</v>
      </c>
      <c r="B403" s="35">
        <v>45205</v>
      </c>
      <c r="C403" s="36">
        <v>911</v>
      </c>
      <c r="D403" s="37">
        <v>16.8</v>
      </c>
      <c r="E403" s="73">
        <v>4831</v>
      </c>
      <c r="F403" s="65"/>
      <c r="H403" s="15">
        <v>115</v>
      </c>
      <c r="I403" s="82">
        <v>45205</v>
      </c>
      <c r="J403" s="15" t="s">
        <v>88</v>
      </c>
      <c r="K403" s="15" t="s">
        <v>93</v>
      </c>
      <c r="L403" s="15" t="s">
        <v>84</v>
      </c>
      <c r="M403" s="15">
        <v>1</v>
      </c>
      <c r="N403" s="83">
        <v>16.8</v>
      </c>
      <c r="O403" s="15">
        <v>4831</v>
      </c>
      <c r="P403" s="1">
        <f t="shared" si="3"/>
        <v>0</v>
      </c>
    </row>
    <row r="404" spans="1:16" s="8" customFormat="1" x14ac:dyDescent="0.25">
      <c r="A404" s="36">
        <v>116</v>
      </c>
      <c r="B404" s="35">
        <v>45205</v>
      </c>
      <c r="C404" s="36">
        <v>911</v>
      </c>
      <c r="D404" s="37">
        <v>11.3</v>
      </c>
      <c r="E404" s="73">
        <v>3346</v>
      </c>
      <c r="F404" s="65"/>
      <c r="H404" s="15">
        <v>116</v>
      </c>
      <c r="I404" s="82">
        <v>45205</v>
      </c>
      <c r="J404" s="15" t="s">
        <v>88</v>
      </c>
      <c r="K404" s="15" t="s">
        <v>93</v>
      </c>
      <c r="L404" s="15" t="s">
        <v>84</v>
      </c>
      <c r="M404" s="15">
        <v>1</v>
      </c>
      <c r="N404" s="83">
        <v>11.3</v>
      </c>
      <c r="O404" s="15">
        <v>3346</v>
      </c>
      <c r="P404" s="1">
        <f t="shared" si="3"/>
        <v>0</v>
      </c>
    </row>
    <row r="405" spans="1:16" s="8" customFormat="1" x14ac:dyDescent="0.25">
      <c r="A405" s="36">
        <v>117</v>
      </c>
      <c r="B405" s="35">
        <v>45205</v>
      </c>
      <c r="C405" s="36">
        <v>432</v>
      </c>
      <c r="D405" s="37">
        <v>11.6</v>
      </c>
      <c r="E405" s="73">
        <v>3292</v>
      </c>
      <c r="F405" s="65"/>
      <c r="H405" s="15">
        <v>117</v>
      </c>
      <c r="I405" s="82">
        <v>45205</v>
      </c>
      <c r="J405" s="15" t="s">
        <v>88</v>
      </c>
      <c r="K405" s="15" t="s">
        <v>99</v>
      </c>
      <c r="L405" s="15" t="s">
        <v>84</v>
      </c>
      <c r="M405" s="15">
        <v>1</v>
      </c>
      <c r="N405" s="83">
        <v>11.6</v>
      </c>
      <c r="O405" s="15">
        <v>3292</v>
      </c>
      <c r="P405" s="1">
        <f t="shared" si="3"/>
        <v>0</v>
      </c>
    </row>
    <row r="406" spans="1:16" s="8" customFormat="1" x14ac:dyDescent="0.25">
      <c r="A406" s="36">
        <v>118</v>
      </c>
      <c r="B406" s="35">
        <v>45205</v>
      </c>
      <c r="C406" s="36">
        <v>432</v>
      </c>
      <c r="D406" s="37">
        <v>15.9</v>
      </c>
      <c r="E406" s="73">
        <v>4894</v>
      </c>
      <c r="F406" s="65" t="s">
        <v>74</v>
      </c>
      <c r="H406" s="15">
        <v>118</v>
      </c>
      <c r="I406" s="82">
        <v>45205</v>
      </c>
      <c r="J406" s="15" t="s">
        <v>88</v>
      </c>
      <c r="K406" s="15" t="s">
        <v>99</v>
      </c>
      <c r="L406" s="15" t="s">
        <v>84</v>
      </c>
      <c r="M406" s="15">
        <v>1</v>
      </c>
      <c r="N406" s="83">
        <v>15.9</v>
      </c>
      <c r="O406" s="15">
        <v>4894</v>
      </c>
      <c r="P406" s="1">
        <f t="shared" si="3"/>
        <v>0</v>
      </c>
    </row>
    <row r="407" spans="1:16" s="8" customFormat="1" x14ac:dyDescent="0.25">
      <c r="A407" s="36">
        <v>119</v>
      </c>
      <c r="B407" s="35">
        <v>45205</v>
      </c>
      <c r="C407" s="36">
        <v>432</v>
      </c>
      <c r="D407" s="37">
        <v>16.399999999999999</v>
      </c>
      <c r="E407" s="73">
        <v>3065</v>
      </c>
      <c r="F407" s="65"/>
      <c r="H407" s="15">
        <v>119</v>
      </c>
      <c r="I407" s="82">
        <v>45205</v>
      </c>
      <c r="J407" s="15" t="s">
        <v>88</v>
      </c>
      <c r="K407" s="15" t="s">
        <v>99</v>
      </c>
      <c r="L407" s="15" t="s">
        <v>84</v>
      </c>
      <c r="M407" s="15">
        <v>1</v>
      </c>
      <c r="N407" s="83">
        <v>16.399999999999999</v>
      </c>
      <c r="O407" s="15">
        <v>3065</v>
      </c>
      <c r="P407" s="1">
        <f t="shared" si="3"/>
        <v>0</v>
      </c>
    </row>
    <row r="408" spans="1:16" s="8" customFormat="1" x14ac:dyDescent="0.25">
      <c r="A408" s="36">
        <v>120</v>
      </c>
      <c r="B408" s="35">
        <v>45206</v>
      </c>
      <c r="C408" s="36">
        <v>28</v>
      </c>
      <c r="D408" s="37">
        <v>14.8</v>
      </c>
      <c r="E408" s="73">
        <v>4875</v>
      </c>
      <c r="F408" s="65"/>
      <c r="H408" s="15">
        <v>120</v>
      </c>
      <c r="I408" s="82">
        <v>45206</v>
      </c>
      <c r="J408" s="15" t="s">
        <v>85</v>
      </c>
      <c r="K408" s="15" t="s">
        <v>96</v>
      </c>
      <c r="L408" s="15" t="s">
        <v>84</v>
      </c>
      <c r="M408" s="15">
        <v>1</v>
      </c>
      <c r="N408" s="83">
        <v>14.8</v>
      </c>
      <c r="O408" s="15">
        <v>4875</v>
      </c>
      <c r="P408" s="1">
        <f t="shared" si="3"/>
        <v>0</v>
      </c>
    </row>
    <row r="409" spans="1:16" s="8" customFormat="1" x14ac:dyDescent="0.25">
      <c r="A409" s="36">
        <v>121</v>
      </c>
      <c r="B409" s="35">
        <v>45206</v>
      </c>
      <c r="C409" s="36">
        <v>943</v>
      </c>
      <c r="D409" s="37">
        <v>17.2</v>
      </c>
      <c r="E409" s="73">
        <v>3360</v>
      </c>
      <c r="F409" s="65"/>
      <c r="H409" s="15">
        <v>121</v>
      </c>
      <c r="I409" s="82">
        <v>45206</v>
      </c>
      <c r="J409" s="15" t="s">
        <v>85</v>
      </c>
      <c r="K409" s="15" t="s">
        <v>92</v>
      </c>
      <c r="L409" s="15" t="s">
        <v>84</v>
      </c>
      <c r="M409" s="15">
        <v>1</v>
      </c>
      <c r="N409" s="83">
        <v>17.2</v>
      </c>
      <c r="O409" s="15">
        <v>3360</v>
      </c>
      <c r="P409" s="1">
        <f t="shared" si="3"/>
        <v>0</v>
      </c>
    </row>
    <row r="410" spans="1:16" s="8" customFormat="1" x14ac:dyDescent="0.25">
      <c r="A410" s="36">
        <v>122</v>
      </c>
      <c r="B410" s="35">
        <v>45206</v>
      </c>
      <c r="C410" s="36">
        <v>943</v>
      </c>
      <c r="D410" s="37">
        <v>16.3</v>
      </c>
      <c r="E410" s="73">
        <v>5067</v>
      </c>
      <c r="F410" s="65"/>
      <c r="H410" s="15">
        <v>122</v>
      </c>
      <c r="I410" s="82">
        <v>45206</v>
      </c>
      <c r="J410" s="15" t="s">
        <v>85</v>
      </c>
      <c r="K410" s="15" t="s">
        <v>92</v>
      </c>
      <c r="L410" s="15" t="s">
        <v>84</v>
      </c>
      <c r="M410" s="15">
        <v>1</v>
      </c>
      <c r="N410" s="83">
        <v>16.3</v>
      </c>
      <c r="O410" s="15">
        <v>5067</v>
      </c>
      <c r="P410" s="1">
        <f t="shared" si="3"/>
        <v>0</v>
      </c>
    </row>
    <row r="411" spans="1:16" s="8" customFormat="1" x14ac:dyDescent="0.25">
      <c r="A411" s="36">
        <v>123</v>
      </c>
      <c r="B411" s="35">
        <v>45206</v>
      </c>
      <c r="C411" s="36">
        <v>266</v>
      </c>
      <c r="D411" s="37">
        <v>17.5</v>
      </c>
      <c r="E411" s="73">
        <v>5004</v>
      </c>
      <c r="F411" s="65"/>
      <c r="H411" s="15">
        <v>123</v>
      </c>
      <c r="I411" s="82">
        <v>45206</v>
      </c>
      <c r="J411" s="15" t="s">
        <v>85</v>
      </c>
      <c r="K411" s="15" t="s">
        <v>97</v>
      </c>
      <c r="L411" s="15" t="s">
        <v>84</v>
      </c>
      <c r="M411" s="15">
        <v>1</v>
      </c>
      <c r="N411" s="83">
        <v>17.5</v>
      </c>
      <c r="O411" s="15">
        <v>5004</v>
      </c>
      <c r="P411" s="1">
        <f t="shared" si="3"/>
        <v>0</v>
      </c>
    </row>
    <row r="412" spans="1:16" s="8" customFormat="1" x14ac:dyDescent="0.25">
      <c r="A412" s="36">
        <v>124</v>
      </c>
      <c r="B412" s="35">
        <v>45206</v>
      </c>
      <c r="C412" s="36">
        <v>266</v>
      </c>
      <c r="D412" s="37">
        <v>16.600000000000001</v>
      </c>
      <c r="E412" s="73">
        <v>5066</v>
      </c>
      <c r="F412" s="65"/>
      <c r="H412" s="15">
        <v>124</v>
      </c>
      <c r="I412" s="82">
        <v>45206</v>
      </c>
      <c r="J412" s="15" t="s">
        <v>85</v>
      </c>
      <c r="K412" s="15" t="s">
        <v>97</v>
      </c>
      <c r="L412" s="15" t="s">
        <v>84</v>
      </c>
      <c r="M412" s="15">
        <v>1</v>
      </c>
      <c r="N412" s="83">
        <v>16.600000000000001</v>
      </c>
      <c r="O412" s="15">
        <v>5066</v>
      </c>
      <c r="P412" s="1">
        <f t="shared" si="3"/>
        <v>0</v>
      </c>
    </row>
    <row r="413" spans="1:16" s="8" customFormat="1" x14ac:dyDescent="0.25">
      <c r="A413" s="36">
        <v>125</v>
      </c>
      <c r="B413" s="35">
        <v>45206</v>
      </c>
      <c r="C413" s="36">
        <v>860</v>
      </c>
      <c r="D413" s="37">
        <v>16.2</v>
      </c>
      <c r="E413" s="73">
        <v>3423</v>
      </c>
      <c r="F413" s="65"/>
      <c r="H413" s="15">
        <v>125</v>
      </c>
      <c r="I413" s="82">
        <v>45206</v>
      </c>
      <c r="J413" s="15" t="s">
        <v>85</v>
      </c>
      <c r="K413" s="15" t="s">
        <v>86</v>
      </c>
      <c r="L413" s="15" t="s">
        <v>84</v>
      </c>
      <c r="M413" s="15">
        <v>1</v>
      </c>
      <c r="N413" s="83">
        <v>16.2</v>
      </c>
      <c r="O413" s="15">
        <v>3423</v>
      </c>
      <c r="P413" s="1">
        <f t="shared" si="3"/>
        <v>0</v>
      </c>
    </row>
    <row r="414" spans="1:16" s="8" customFormat="1" x14ac:dyDescent="0.25">
      <c r="A414" s="36">
        <v>126</v>
      </c>
      <c r="B414" s="35">
        <v>45206</v>
      </c>
      <c r="C414" s="36">
        <v>837</v>
      </c>
      <c r="D414" s="37">
        <v>17.100000000000001</v>
      </c>
      <c r="E414" s="73">
        <v>3331</v>
      </c>
      <c r="F414" s="65"/>
      <c r="H414" s="15">
        <v>126</v>
      </c>
      <c r="I414" s="82">
        <v>45206</v>
      </c>
      <c r="J414" s="15" t="s">
        <v>85</v>
      </c>
      <c r="K414" s="15" t="s">
        <v>87</v>
      </c>
      <c r="L414" s="15" t="s">
        <v>84</v>
      </c>
      <c r="M414" s="15">
        <v>1</v>
      </c>
      <c r="N414" s="83">
        <v>17.100000000000001</v>
      </c>
      <c r="O414" s="15">
        <v>3331</v>
      </c>
      <c r="P414" s="1">
        <f t="shared" si="3"/>
        <v>0</v>
      </c>
    </row>
    <row r="415" spans="1:16" s="8" customFormat="1" x14ac:dyDescent="0.25">
      <c r="A415" s="36">
        <v>127</v>
      </c>
      <c r="B415" s="35">
        <v>45206</v>
      </c>
      <c r="C415" s="36">
        <v>901</v>
      </c>
      <c r="D415" s="37">
        <v>16.7</v>
      </c>
      <c r="E415" s="73">
        <v>3387</v>
      </c>
      <c r="F415" s="65"/>
      <c r="H415" s="15">
        <v>127</v>
      </c>
      <c r="I415" s="82">
        <v>45206</v>
      </c>
      <c r="J415" s="15" t="s">
        <v>88</v>
      </c>
      <c r="K415" s="15" t="s">
        <v>91</v>
      </c>
      <c r="L415" s="15" t="s">
        <v>84</v>
      </c>
      <c r="M415" s="15">
        <v>1</v>
      </c>
      <c r="N415" s="83">
        <v>16.7</v>
      </c>
      <c r="O415" s="15">
        <v>3387</v>
      </c>
      <c r="P415" s="1">
        <f t="shared" si="3"/>
        <v>0</v>
      </c>
    </row>
    <row r="416" spans="1:16" s="8" customFormat="1" x14ac:dyDescent="0.25">
      <c r="A416" s="36">
        <v>128</v>
      </c>
      <c r="B416" s="35">
        <v>45206</v>
      </c>
      <c r="C416" s="36">
        <v>432</v>
      </c>
      <c r="D416" s="37">
        <v>14.6</v>
      </c>
      <c r="E416" s="73">
        <v>5057</v>
      </c>
      <c r="F416" s="65"/>
      <c r="H416" s="15">
        <v>128</v>
      </c>
      <c r="I416" s="82">
        <v>45206</v>
      </c>
      <c r="J416" s="15" t="s">
        <v>88</v>
      </c>
      <c r="K416" s="15" t="s">
        <v>99</v>
      </c>
      <c r="L416" s="15" t="s">
        <v>84</v>
      </c>
      <c r="M416" s="15">
        <v>1</v>
      </c>
      <c r="N416" s="83">
        <v>14.6</v>
      </c>
      <c r="O416" s="15">
        <v>5057</v>
      </c>
      <c r="P416" s="1">
        <f t="shared" si="3"/>
        <v>0</v>
      </c>
    </row>
    <row r="417" spans="1:16" s="8" customFormat="1" x14ac:dyDescent="0.25">
      <c r="A417" s="36">
        <v>129</v>
      </c>
      <c r="B417" s="35">
        <v>45206</v>
      </c>
      <c r="C417" s="36">
        <v>911</v>
      </c>
      <c r="D417" s="37">
        <v>17.2</v>
      </c>
      <c r="E417" s="73">
        <v>5030</v>
      </c>
      <c r="F417" s="65"/>
      <c r="H417" s="15">
        <v>129</v>
      </c>
      <c r="I417" s="82">
        <v>45206</v>
      </c>
      <c r="J417" s="15" t="s">
        <v>88</v>
      </c>
      <c r="K417" s="15" t="s">
        <v>93</v>
      </c>
      <c r="L417" s="15" t="s">
        <v>84</v>
      </c>
      <c r="M417" s="15">
        <v>1</v>
      </c>
      <c r="N417" s="83">
        <v>17.2</v>
      </c>
      <c r="O417" s="15">
        <v>5030</v>
      </c>
      <c r="P417" s="1">
        <f t="shared" si="3"/>
        <v>0</v>
      </c>
    </row>
    <row r="418" spans="1:16" s="8" customFormat="1" x14ac:dyDescent="0.25">
      <c r="A418" s="36">
        <v>130</v>
      </c>
      <c r="B418" s="35">
        <v>45206</v>
      </c>
      <c r="C418" s="36">
        <v>768</v>
      </c>
      <c r="D418" s="37">
        <v>15.8</v>
      </c>
      <c r="E418" s="73">
        <v>5081</v>
      </c>
      <c r="F418" s="65"/>
      <c r="H418" s="15">
        <v>130</v>
      </c>
      <c r="I418" s="82">
        <v>45206</v>
      </c>
      <c r="J418" s="15" t="s">
        <v>88</v>
      </c>
      <c r="K418" s="15" t="s">
        <v>100</v>
      </c>
      <c r="L418" s="15" t="s">
        <v>84</v>
      </c>
      <c r="M418" s="15">
        <v>1</v>
      </c>
      <c r="N418" s="83">
        <v>15.8</v>
      </c>
      <c r="O418" s="15">
        <v>5081</v>
      </c>
      <c r="P418" s="1">
        <f t="shared" si="3"/>
        <v>0</v>
      </c>
    </row>
    <row r="419" spans="1:16" s="8" customFormat="1" x14ac:dyDescent="0.25">
      <c r="A419" s="36">
        <v>131</v>
      </c>
      <c r="B419" s="35">
        <v>45207</v>
      </c>
      <c r="C419" s="36">
        <v>908</v>
      </c>
      <c r="D419" s="37">
        <v>16.399999999999999</v>
      </c>
      <c r="E419" s="73">
        <v>3350</v>
      </c>
      <c r="F419" s="65"/>
      <c r="H419" s="15">
        <v>131</v>
      </c>
      <c r="I419" s="82">
        <v>45207</v>
      </c>
      <c r="J419" s="15" t="s">
        <v>88</v>
      </c>
      <c r="K419" s="15" t="s">
        <v>89</v>
      </c>
      <c r="L419" s="15" t="s">
        <v>84</v>
      </c>
      <c r="M419" s="15">
        <v>1</v>
      </c>
      <c r="N419" s="83">
        <v>16.399999999999999</v>
      </c>
      <c r="O419" s="15">
        <v>3350</v>
      </c>
      <c r="P419" s="1">
        <f t="shared" si="3"/>
        <v>0</v>
      </c>
    </row>
    <row r="420" spans="1:16" s="8" customFormat="1" x14ac:dyDescent="0.25">
      <c r="A420" s="36">
        <v>132</v>
      </c>
      <c r="B420" s="35">
        <v>45207</v>
      </c>
      <c r="C420" s="36">
        <v>908</v>
      </c>
      <c r="D420" s="37">
        <v>14.4</v>
      </c>
      <c r="E420" s="73">
        <v>3265</v>
      </c>
      <c r="F420" s="65"/>
      <c r="H420" s="15">
        <v>132</v>
      </c>
      <c r="I420" s="82">
        <v>45207</v>
      </c>
      <c r="J420" s="15" t="s">
        <v>88</v>
      </c>
      <c r="K420" s="15" t="s">
        <v>89</v>
      </c>
      <c r="L420" s="15" t="s">
        <v>84</v>
      </c>
      <c r="M420" s="15">
        <v>1</v>
      </c>
      <c r="N420" s="83">
        <v>14.4</v>
      </c>
      <c r="O420" s="15">
        <v>3265</v>
      </c>
      <c r="P420" s="1">
        <f t="shared" si="3"/>
        <v>0</v>
      </c>
    </row>
    <row r="421" spans="1:16" s="8" customFormat="1" x14ac:dyDescent="0.25">
      <c r="A421" s="36">
        <v>133</v>
      </c>
      <c r="B421" s="35">
        <v>45207</v>
      </c>
      <c r="C421" s="36">
        <v>28</v>
      </c>
      <c r="D421" s="37">
        <v>16.899999999999999</v>
      </c>
      <c r="E421" s="73">
        <v>3268</v>
      </c>
      <c r="F421" s="65"/>
      <c r="H421" s="15">
        <v>133</v>
      </c>
      <c r="I421" s="82">
        <v>45207</v>
      </c>
      <c r="J421" s="15" t="s">
        <v>85</v>
      </c>
      <c r="K421" s="15" t="s">
        <v>96</v>
      </c>
      <c r="L421" s="15" t="s">
        <v>84</v>
      </c>
      <c r="M421" s="15">
        <v>1</v>
      </c>
      <c r="N421" s="83">
        <v>16.899999999999999</v>
      </c>
      <c r="O421" s="15">
        <v>3268</v>
      </c>
      <c r="P421" s="1">
        <f t="shared" si="3"/>
        <v>0</v>
      </c>
    </row>
    <row r="422" spans="1:16" s="8" customFormat="1" x14ac:dyDescent="0.25">
      <c r="A422" s="36">
        <v>134</v>
      </c>
      <c r="B422" s="35">
        <v>45207</v>
      </c>
      <c r="C422" s="36">
        <v>28</v>
      </c>
      <c r="D422" s="37">
        <v>17.100000000000001</v>
      </c>
      <c r="E422" s="73">
        <v>5112</v>
      </c>
      <c r="F422" s="65"/>
      <c r="H422" s="15">
        <v>134</v>
      </c>
      <c r="I422" s="82">
        <v>45207</v>
      </c>
      <c r="J422" s="15" t="s">
        <v>85</v>
      </c>
      <c r="K422" s="15" t="s">
        <v>96</v>
      </c>
      <c r="L422" s="15" t="s">
        <v>84</v>
      </c>
      <c r="M422" s="15">
        <v>1</v>
      </c>
      <c r="N422" s="83">
        <v>17.100000000000001</v>
      </c>
      <c r="O422" s="15">
        <v>5112</v>
      </c>
      <c r="P422" s="1">
        <f t="shared" si="3"/>
        <v>0</v>
      </c>
    </row>
    <row r="423" spans="1:16" s="8" customFormat="1" x14ac:dyDescent="0.25">
      <c r="A423" s="36">
        <v>135</v>
      </c>
      <c r="B423" s="35">
        <v>45207</v>
      </c>
      <c r="C423" s="36">
        <v>909</v>
      </c>
      <c r="D423" s="37">
        <v>17.100000000000001</v>
      </c>
      <c r="E423" s="73">
        <v>4763</v>
      </c>
      <c r="F423" s="65"/>
      <c r="H423" s="15">
        <v>135</v>
      </c>
      <c r="I423" s="82">
        <v>45207</v>
      </c>
      <c r="J423" s="15" t="s">
        <v>85</v>
      </c>
      <c r="K423" s="15" t="s">
        <v>90</v>
      </c>
      <c r="L423" s="15" t="s">
        <v>84</v>
      </c>
      <c r="M423" s="15">
        <v>1</v>
      </c>
      <c r="N423" s="83">
        <v>17.100000000000001</v>
      </c>
      <c r="O423" s="15">
        <v>4763</v>
      </c>
      <c r="P423" s="1">
        <f t="shared" si="3"/>
        <v>0</v>
      </c>
    </row>
    <row r="424" spans="1:16" s="8" customFormat="1" x14ac:dyDescent="0.25">
      <c r="A424" s="36">
        <v>136</v>
      </c>
      <c r="B424" s="35">
        <v>45207</v>
      </c>
      <c r="C424" s="36">
        <v>28</v>
      </c>
      <c r="D424" s="37">
        <v>16.100000000000001</v>
      </c>
      <c r="E424" s="73">
        <v>3263</v>
      </c>
      <c r="F424" s="65"/>
      <c r="H424" s="15">
        <v>136</v>
      </c>
      <c r="I424" s="82">
        <v>45207</v>
      </c>
      <c r="J424" s="15" t="s">
        <v>85</v>
      </c>
      <c r="K424" s="15" t="s">
        <v>96</v>
      </c>
      <c r="L424" s="15" t="s">
        <v>84</v>
      </c>
      <c r="M424" s="15">
        <v>1</v>
      </c>
      <c r="N424" s="83">
        <v>16.100000000000001</v>
      </c>
      <c r="O424" s="15">
        <v>3263</v>
      </c>
      <c r="P424" s="1">
        <f t="shared" si="3"/>
        <v>0</v>
      </c>
    </row>
    <row r="425" spans="1:16" s="8" customFormat="1" x14ac:dyDescent="0.25">
      <c r="A425" s="36">
        <v>137</v>
      </c>
      <c r="B425" s="35">
        <v>45207</v>
      </c>
      <c r="C425" s="36">
        <v>909</v>
      </c>
      <c r="D425" s="37">
        <v>16.3</v>
      </c>
      <c r="E425" s="73">
        <v>3274</v>
      </c>
      <c r="F425" s="65"/>
      <c r="H425" s="15">
        <v>137</v>
      </c>
      <c r="I425" s="82">
        <v>45207</v>
      </c>
      <c r="J425" s="15" t="s">
        <v>85</v>
      </c>
      <c r="K425" s="15" t="s">
        <v>90</v>
      </c>
      <c r="L425" s="15" t="s">
        <v>84</v>
      </c>
      <c r="M425" s="15">
        <v>1</v>
      </c>
      <c r="N425" s="83">
        <v>16.3</v>
      </c>
      <c r="O425" s="15">
        <v>3274</v>
      </c>
      <c r="P425" s="1">
        <f t="shared" si="3"/>
        <v>0</v>
      </c>
    </row>
    <row r="426" spans="1:16" s="8" customFormat="1" x14ac:dyDescent="0.25">
      <c r="A426" s="36">
        <v>138</v>
      </c>
      <c r="B426" s="35">
        <v>45207</v>
      </c>
      <c r="C426" s="36">
        <v>909</v>
      </c>
      <c r="D426" s="37">
        <v>17.2</v>
      </c>
      <c r="E426" s="73">
        <v>4949</v>
      </c>
      <c r="F426" s="65"/>
      <c r="H426" s="15">
        <v>138</v>
      </c>
      <c r="I426" s="82">
        <v>45207</v>
      </c>
      <c r="J426" s="15" t="s">
        <v>85</v>
      </c>
      <c r="K426" s="15" t="s">
        <v>90</v>
      </c>
      <c r="L426" s="15" t="s">
        <v>84</v>
      </c>
      <c r="M426" s="15">
        <v>1</v>
      </c>
      <c r="N426" s="83">
        <v>17.2</v>
      </c>
      <c r="O426" s="15">
        <v>4949</v>
      </c>
      <c r="P426" s="1">
        <f t="shared" si="3"/>
        <v>0</v>
      </c>
    </row>
    <row r="427" spans="1:16" s="8" customFormat="1" x14ac:dyDescent="0.25">
      <c r="A427" s="36">
        <v>139</v>
      </c>
      <c r="B427" s="35">
        <v>45207</v>
      </c>
      <c r="C427" s="36">
        <v>28</v>
      </c>
      <c r="D427" s="37">
        <v>17</v>
      </c>
      <c r="E427" s="73">
        <v>5163</v>
      </c>
      <c r="F427" s="65"/>
      <c r="H427" s="15">
        <v>139</v>
      </c>
      <c r="I427" s="82">
        <v>45207</v>
      </c>
      <c r="J427" s="15" t="s">
        <v>85</v>
      </c>
      <c r="K427" s="15" t="s">
        <v>96</v>
      </c>
      <c r="L427" s="15" t="s">
        <v>84</v>
      </c>
      <c r="M427" s="15">
        <v>1</v>
      </c>
      <c r="N427" s="83">
        <v>17</v>
      </c>
      <c r="O427" s="15">
        <v>5163</v>
      </c>
      <c r="P427" s="1">
        <f t="shared" si="3"/>
        <v>0</v>
      </c>
    </row>
    <row r="428" spans="1:16" s="8" customFormat="1" x14ac:dyDescent="0.25">
      <c r="A428" s="36">
        <v>140</v>
      </c>
      <c r="B428" s="35">
        <v>45207</v>
      </c>
      <c r="C428" s="36">
        <v>831</v>
      </c>
      <c r="D428" s="37">
        <v>16.899999999999999</v>
      </c>
      <c r="E428" s="73">
        <v>3066</v>
      </c>
      <c r="F428" s="65"/>
      <c r="H428" s="15">
        <v>140</v>
      </c>
      <c r="I428" s="82">
        <v>45207</v>
      </c>
      <c r="J428" s="15" t="s">
        <v>88</v>
      </c>
      <c r="K428" s="15" t="s">
        <v>102</v>
      </c>
      <c r="L428" s="15" t="s">
        <v>84</v>
      </c>
      <c r="M428" s="15">
        <v>1</v>
      </c>
      <c r="N428" s="83">
        <v>16.899999999999999</v>
      </c>
      <c r="O428" s="15">
        <v>3066</v>
      </c>
      <c r="P428" s="1">
        <f t="shared" si="3"/>
        <v>0</v>
      </c>
    </row>
    <row r="429" spans="1:16" s="8" customFormat="1" x14ac:dyDescent="0.25">
      <c r="A429" s="36">
        <v>141</v>
      </c>
      <c r="B429" s="35">
        <v>45207</v>
      </c>
      <c r="C429" s="36">
        <v>909</v>
      </c>
      <c r="D429" s="37">
        <v>17.8</v>
      </c>
      <c r="E429" s="73">
        <v>5155</v>
      </c>
      <c r="F429" s="65"/>
      <c r="H429" s="15">
        <v>141</v>
      </c>
      <c r="I429" s="82">
        <v>45207</v>
      </c>
      <c r="J429" s="15" t="s">
        <v>85</v>
      </c>
      <c r="K429" s="15" t="s">
        <v>90</v>
      </c>
      <c r="L429" s="15" t="s">
        <v>84</v>
      </c>
      <c r="M429" s="15">
        <v>1</v>
      </c>
      <c r="N429" s="83">
        <v>17.8</v>
      </c>
      <c r="O429" s="15">
        <v>5155</v>
      </c>
      <c r="P429" s="1">
        <f t="shared" si="3"/>
        <v>0</v>
      </c>
    </row>
    <row r="430" spans="1:16" s="8" customFormat="1" x14ac:dyDescent="0.25">
      <c r="A430" s="36">
        <v>142</v>
      </c>
      <c r="B430" s="35">
        <v>45207</v>
      </c>
      <c r="C430" s="36">
        <v>831</v>
      </c>
      <c r="D430" s="37">
        <v>18.100000000000001</v>
      </c>
      <c r="E430" s="73">
        <v>5149</v>
      </c>
      <c r="F430" s="65"/>
      <c r="H430" s="15">
        <v>142</v>
      </c>
      <c r="I430" s="82">
        <v>45207</v>
      </c>
      <c r="J430" s="15" t="s">
        <v>88</v>
      </c>
      <c r="K430" s="15" t="s">
        <v>102</v>
      </c>
      <c r="L430" s="15" t="s">
        <v>84</v>
      </c>
      <c r="M430" s="15">
        <v>1</v>
      </c>
      <c r="N430" s="83">
        <v>18.100000000000001</v>
      </c>
      <c r="O430" s="15">
        <v>5149</v>
      </c>
      <c r="P430" s="1">
        <f t="shared" si="3"/>
        <v>0</v>
      </c>
    </row>
    <row r="431" spans="1:16" s="8" customFormat="1" x14ac:dyDescent="0.25">
      <c r="A431" s="36">
        <v>143</v>
      </c>
      <c r="B431" s="35">
        <v>45207</v>
      </c>
      <c r="C431" s="36">
        <v>909</v>
      </c>
      <c r="D431" s="37">
        <v>17.2</v>
      </c>
      <c r="E431" s="73">
        <v>5152</v>
      </c>
      <c r="F431" s="65"/>
      <c r="H431" s="15">
        <v>143</v>
      </c>
      <c r="I431" s="82">
        <v>45207</v>
      </c>
      <c r="J431" s="15" t="s">
        <v>85</v>
      </c>
      <c r="K431" s="15" t="s">
        <v>90</v>
      </c>
      <c r="L431" s="15" t="s">
        <v>84</v>
      </c>
      <c r="M431" s="15">
        <v>1</v>
      </c>
      <c r="N431" s="83">
        <v>17.2</v>
      </c>
      <c r="O431" s="15">
        <v>5152</v>
      </c>
      <c r="P431" s="1">
        <f t="shared" si="3"/>
        <v>0</v>
      </c>
    </row>
    <row r="432" spans="1:16" s="8" customFormat="1" x14ac:dyDescent="0.25">
      <c r="A432" s="36">
        <v>144</v>
      </c>
      <c r="B432" s="35">
        <v>45207</v>
      </c>
      <c r="C432" s="36">
        <v>432</v>
      </c>
      <c r="D432" s="37">
        <v>19.7</v>
      </c>
      <c r="E432" s="73">
        <v>5133</v>
      </c>
      <c r="F432" s="65"/>
      <c r="H432" s="15">
        <v>144</v>
      </c>
      <c r="I432" s="82">
        <v>45207</v>
      </c>
      <c r="J432" s="15" t="s">
        <v>88</v>
      </c>
      <c r="K432" s="15" t="s">
        <v>99</v>
      </c>
      <c r="L432" s="15" t="s">
        <v>84</v>
      </c>
      <c r="M432" s="15">
        <v>1</v>
      </c>
      <c r="N432" s="83">
        <v>19.7</v>
      </c>
      <c r="O432" s="15">
        <v>5133</v>
      </c>
      <c r="P432" s="1">
        <f t="shared" si="3"/>
        <v>0</v>
      </c>
    </row>
    <row r="433" spans="1:16" s="8" customFormat="1" x14ac:dyDescent="0.25">
      <c r="A433" s="36">
        <v>145</v>
      </c>
      <c r="B433" s="35">
        <v>45207</v>
      </c>
      <c r="C433" s="36">
        <v>432</v>
      </c>
      <c r="D433" s="37">
        <v>16.100000000000001</v>
      </c>
      <c r="E433" s="73">
        <v>5146</v>
      </c>
      <c r="F433" s="65"/>
      <c r="H433" s="15">
        <v>145</v>
      </c>
      <c r="I433" s="82">
        <v>45207</v>
      </c>
      <c r="J433" s="15" t="s">
        <v>88</v>
      </c>
      <c r="K433" s="15" t="s">
        <v>99</v>
      </c>
      <c r="L433" s="15" t="s">
        <v>84</v>
      </c>
      <c r="M433" s="15">
        <v>1</v>
      </c>
      <c r="N433" s="83">
        <v>16.100000000000001</v>
      </c>
      <c r="O433" s="15">
        <v>5146</v>
      </c>
      <c r="P433" s="1">
        <f t="shared" si="3"/>
        <v>0</v>
      </c>
    </row>
    <row r="434" spans="1:16" s="8" customFormat="1" x14ac:dyDescent="0.25">
      <c r="A434" s="36">
        <v>146</v>
      </c>
      <c r="B434" s="35">
        <v>45207</v>
      </c>
      <c r="C434" s="36">
        <v>768</v>
      </c>
      <c r="D434" s="37">
        <v>16.399999999999999</v>
      </c>
      <c r="E434" s="73">
        <v>5106</v>
      </c>
      <c r="F434" s="65"/>
      <c r="H434" s="15">
        <v>146</v>
      </c>
      <c r="I434" s="82">
        <v>45207</v>
      </c>
      <c r="J434" s="15" t="s">
        <v>88</v>
      </c>
      <c r="K434" s="15" t="s">
        <v>100</v>
      </c>
      <c r="L434" s="15" t="s">
        <v>84</v>
      </c>
      <c r="M434" s="15">
        <v>1</v>
      </c>
      <c r="N434" s="83">
        <v>16.399999999999999</v>
      </c>
      <c r="O434" s="15">
        <v>5106</v>
      </c>
      <c r="P434" s="1">
        <f t="shared" si="3"/>
        <v>0</v>
      </c>
    </row>
    <row r="435" spans="1:16" s="8" customFormat="1" x14ac:dyDescent="0.25">
      <c r="A435" s="36">
        <v>147</v>
      </c>
      <c r="B435" s="35">
        <v>45207</v>
      </c>
      <c r="C435" s="36">
        <v>768</v>
      </c>
      <c r="D435" s="37">
        <v>17</v>
      </c>
      <c r="E435" s="73">
        <v>5086</v>
      </c>
      <c r="F435" s="65"/>
      <c r="H435" s="15">
        <v>147</v>
      </c>
      <c r="I435" s="82">
        <v>45207</v>
      </c>
      <c r="J435" s="15" t="s">
        <v>88</v>
      </c>
      <c r="K435" s="15" t="s">
        <v>100</v>
      </c>
      <c r="L435" s="15" t="s">
        <v>84</v>
      </c>
      <c r="M435" s="15">
        <v>1</v>
      </c>
      <c r="N435" s="83">
        <v>17</v>
      </c>
      <c r="O435" s="15">
        <v>5086</v>
      </c>
      <c r="P435" s="1">
        <f t="shared" si="3"/>
        <v>0</v>
      </c>
    </row>
    <row r="436" spans="1:16" s="8" customFormat="1" x14ac:dyDescent="0.25">
      <c r="A436" s="36">
        <v>148</v>
      </c>
      <c r="B436" s="35">
        <v>45207</v>
      </c>
      <c r="C436" s="36">
        <v>768</v>
      </c>
      <c r="D436" s="37">
        <v>16.7</v>
      </c>
      <c r="E436" s="73">
        <v>5158</v>
      </c>
      <c r="F436" s="65"/>
      <c r="H436" s="15">
        <v>148</v>
      </c>
      <c r="I436" s="82">
        <v>45207</v>
      </c>
      <c r="J436" s="15" t="s">
        <v>88</v>
      </c>
      <c r="K436" s="15" t="s">
        <v>100</v>
      </c>
      <c r="L436" s="15" t="s">
        <v>84</v>
      </c>
      <c r="M436" s="15">
        <v>1</v>
      </c>
      <c r="N436" s="83">
        <v>16.7</v>
      </c>
      <c r="O436" s="15">
        <v>5158</v>
      </c>
      <c r="P436" s="1">
        <f t="shared" si="3"/>
        <v>0</v>
      </c>
    </row>
    <row r="437" spans="1:16" s="8" customFormat="1" x14ac:dyDescent="0.25">
      <c r="A437" s="36">
        <v>149</v>
      </c>
      <c r="B437" s="35">
        <v>45207</v>
      </c>
      <c r="C437" s="36">
        <v>768</v>
      </c>
      <c r="D437" s="37">
        <v>17.100000000000001</v>
      </c>
      <c r="E437" s="73">
        <v>5121</v>
      </c>
      <c r="F437" s="65"/>
      <c r="H437" s="15">
        <v>149</v>
      </c>
      <c r="I437" s="82">
        <v>45207</v>
      </c>
      <c r="J437" s="15" t="s">
        <v>88</v>
      </c>
      <c r="K437" s="15" t="s">
        <v>100</v>
      </c>
      <c r="L437" s="15" t="s">
        <v>84</v>
      </c>
      <c r="M437" s="15">
        <v>1</v>
      </c>
      <c r="N437" s="83">
        <v>17.100000000000001</v>
      </c>
      <c r="O437" s="15">
        <v>5121</v>
      </c>
      <c r="P437" s="1">
        <f t="shared" si="3"/>
        <v>0</v>
      </c>
    </row>
    <row r="438" spans="1:16" s="8" customFormat="1" x14ac:dyDescent="0.25">
      <c r="A438" s="36">
        <v>150</v>
      </c>
      <c r="B438" s="35">
        <v>45207</v>
      </c>
      <c r="C438" s="36">
        <v>768</v>
      </c>
      <c r="D438" s="37">
        <v>17.100000000000001</v>
      </c>
      <c r="E438" s="73">
        <v>5165</v>
      </c>
      <c r="F438" s="65"/>
      <c r="H438" s="15">
        <v>150</v>
      </c>
      <c r="I438" s="82">
        <v>45207</v>
      </c>
      <c r="J438" s="15" t="s">
        <v>88</v>
      </c>
      <c r="K438" s="15" t="s">
        <v>100</v>
      </c>
      <c r="L438" s="15" t="s">
        <v>84</v>
      </c>
      <c r="M438" s="15">
        <v>1</v>
      </c>
      <c r="N438" s="83">
        <v>17.100000000000001</v>
      </c>
      <c r="O438" s="15">
        <v>5165</v>
      </c>
      <c r="P438" s="1">
        <f t="shared" si="3"/>
        <v>0</v>
      </c>
    </row>
    <row r="439" spans="1:16" s="8" customFormat="1" x14ac:dyDescent="0.25">
      <c r="A439" s="36">
        <v>151</v>
      </c>
      <c r="B439" s="35">
        <v>45207</v>
      </c>
      <c r="C439" s="36">
        <v>876</v>
      </c>
      <c r="D439" s="37">
        <v>17.5</v>
      </c>
      <c r="E439" s="73">
        <v>5087</v>
      </c>
      <c r="F439" s="65"/>
      <c r="H439" s="15">
        <v>151</v>
      </c>
      <c r="I439" s="82">
        <v>45207</v>
      </c>
      <c r="J439" s="15" t="s">
        <v>88</v>
      </c>
      <c r="K439" s="15" t="s">
        <v>101</v>
      </c>
      <c r="L439" s="15" t="s">
        <v>84</v>
      </c>
      <c r="M439" s="15">
        <v>1</v>
      </c>
      <c r="N439" s="83">
        <v>17.5</v>
      </c>
      <c r="O439" s="15">
        <v>5087</v>
      </c>
      <c r="P439" s="1">
        <f t="shared" si="3"/>
        <v>0</v>
      </c>
    </row>
    <row r="440" spans="1:16" s="8" customFormat="1" x14ac:dyDescent="0.25">
      <c r="A440" s="36">
        <v>152</v>
      </c>
      <c r="B440" s="35">
        <v>45207</v>
      </c>
      <c r="C440" s="36">
        <v>876</v>
      </c>
      <c r="D440" s="37">
        <v>17.899999999999999</v>
      </c>
      <c r="E440" s="73">
        <v>5118</v>
      </c>
      <c r="F440" s="65"/>
      <c r="H440" s="15">
        <v>152</v>
      </c>
      <c r="I440" s="82">
        <v>45207</v>
      </c>
      <c r="J440" s="15" t="s">
        <v>88</v>
      </c>
      <c r="K440" s="15" t="s">
        <v>101</v>
      </c>
      <c r="L440" s="15" t="s">
        <v>84</v>
      </c>
      <c r="M440" s="15">
        <v>1</v>
      </c>
      <c r="N440" s="83">
        <v>17.899999999999999</v>
      </c>
      <c r="O440" s="15">
        <v>5118</v>
      </c>
      <c r="P440" s="1">
        <f t="shared" si="3"/>
        <v>0</v>
      </c>
    </row>
    <row r="441" spans="1:16" s="8" customFormat="1" x14ac:dyDescent="0.25">
      <c r="A441" s="36">
        <v>153</v>
      </c>
      <c r="B441" s="35">
        <v>45207</v>
      </c>
      <c r="C441" s="36">
        <v>876</v>
      </c>
      <c r="D441" s="37">
        <v>17.600000000000001</v>
      </c>
      <c r="E441" s="73">
        <v>5164</v>
      </c>
      <c r="F441" s="65"/>
      <c r="H441" s="15">
        <v>153</v>
      </c>
      <c r="I441" s="82">
        <v>45207</v>
      </c>
      <c r="J441" s="15" t="s">
        <v>88</v>
      </c>
      <c r="K441" s="15" t="s">
        <v>101</v>
      </c>
      <c r="L441" s="15" t="s">
        <v>84</v>
      </c>
      <c r="M441" s="15">
        <v>1</v>
      </c>
      <c r="N441" s="83">
        <v>17.600000000000001</v>
      </c>
      <c r="O441" s="15">
        <v>5164</v>
      </c>
      <c r="P441" s="1">
        <f t="shared" si="3"/>
        <v>0</v>
      </c>
    </row>
    <row r="442" spans="1:16" s="8" customFormat="1" x14ac:dyDescent="0.25">
      <c r="A442" s="36">
        <v>154</v>
      </c>
      <c r="B442" s="35">
        <v>45207</v>
      </c>
      <c r="C442" s="36">
        <v>831</v>
      </c>
      <c r="D442" s="37">
        <v>17.899999999999999</v>
      </c>
      <c r="E442" s="73">
        <v>5080</v>
      </c>
      <c r="F442" s="65"/>
      <c r="H442" s="15">
        <v>154</v>
      </c>
      <c r="I442" s="82">
        <v>45207</v>
      </c>
      <c r="J442" s="15" t="s">
        <v>88</v>
      </c>
      <c r="K442" s="15" t="s">
        <v>102</v>
      </c>
      <c r="L442" s="15" t="s">
        <v>84</v>
      </c>
      <c r="M442" s="15">
        <v>1</v>
      </c>
      <c r="N442" s="83">
        <v>17.899999999999999</v>
      </c>
      <c r="O442" s="15">
        <v>5080</v>
      </c>
      <c r="P442" s="1">
        <f t="shared" ref="P442:P507" si="4">E442-O442</f>
        <v>0</v>
      </c>
    </row>
    <row r="443" spans="1:16" s="8" customFormat="1" x14ac:dyDescent="0.25">
      <c r="A443" s="36">
        <v>155</v>
      </c>
      <c r="B443" s="35">
        <v>45207</v>
      </c>
      <c r="C443" s="36">
        <v>908</v>
      </c>
      <c r="D443" s="37">
        <v>17.7</v>
      </c>
      <c r="E443" s="73">
        <v>5092</v>
      </c>
      <c r="F443" s="65"/>
      <c r="H443" s="15">
        <v>155</v>
      </c>
      <c r="I443" s="82">
        <v>45207</v>
      </c>
      <c r="J443" s="15" t="s">
        <v>88</v>
      </c>
      <c r="K443" s="15" t="s">
        <v>89</v>
      </c>
      <c r="L443" s="15" t="s">
        <v>84</v>
      </c>
      <c r="M443" s="15">
        <v>1</v>
      </c>
      <c r="N443" s="83">
        <v>17.7</v>
      </c>
      <c r="O443" s="15">
        <v>5092</v>
      </c>
      <c r="P443" s="1">
        <f t="shared" si="4"/>
        <v>0</v>
      </c>
    </row>
    <row r="444" spans="1:16" s="8" customFormat="1" x14ac:dyDescent="0.25">
      <c r="A444" s="36">
        <v>156</v>
      </c>
      <c r="B444" s="35">
        <v>45207</v>
      </c>
      <c r="C444" s="36">
        <v>908</v>
      </c>
      <c r="D444" s="37">
        <v>16.7</v>
      </c>
      <c r="E444" s="73">
        <v>5049</v>
      </c>
      <c r="F444" s="65"/>
      <c r="H444" s="15">
        <v>156</v>
      </c>
      <c r="I444" s="82">
        <v>45207</v>
      </c>
      <c r="J444" s="15" t="s">
        <v>88</v>
      </c>
      <c r="K444" s="15" t="s">
        <v>89</v>
      </c>
      <c r="L444" s="15" t="s">
        <v>84</v>
      </c>
      <c r="M444" s="15">
        <v>1</v>
      </c>
      <c r="N444" s="83">
        <v>16.7</v>
      </c>
      <c r="O444" s="15">
        <v>5049</v>
      </c>
      <c r="P444" s="1">
        <f t="shared" si="4"/>
        <v>0</v>
      </c>
    </row>
    <row r="445" spans="1:16" s="8" customFormat="1" x14ac:dyDescent="0.25">
      <c r="A445" s="36">
        <v>157</v>
      </c>
      <c r="B445" s="35">
        <v>45207</v>
      </c>
      <c r="C445" s="36">
        <v>266</v>
      </c>
      <c r="D445" s="37">
        <v>18.3</v>
      </c>
      <c r="E445" s="73">
        <v>3325</v>
      </c>
      <c r="F445" s="65"/>
      <c r="H445" s="15">
        <v>157</v>
      </c>
      <c r="I445" s="82">
        <v>45207</v>
      </c>
      <c r="J445" s="15" t="s">
        <v>85</v>
      </c>
      <c r="K445" s="15" t="s">
        <v>97</v>
      </c>
      <c r="L445" s="15" t="s">
        <v>84</v>
      </c>
      <c r="M445" s="15">
        <v>1</v>
      </c>
      <c r="N445" s="83">
        <v>18.3</v>
      </c>
      <c r="O445" s="15">
        <v>3325</v>
      </c>
      <c r="P445" s="1">
        <f t="shared" si="4"/>
        <v>0</v>
      </c>
    </row>
    <row r="446" spans="1:16" s="8" customFormat="1" x14ac:dyDescent="0.25">
      <c r="A446" s="36">
        <v>158</v>
      </c>
      <c r="B446" s="35">
        <v>45207</v>
      </c>
      <c r="C446" s="36">
        <v>266</v>
      </c>
      <c r="D446" s="37">
        <v>16.600000000000001</v>
      </c>
      <c r="E446" s="73">
        <v>3333</v>
      </c>
      <c r="F446" s="65"/>
      <c r="H446" s="15">
        <v>158</v>
      </c>
      <c r="I446" s="82">
        <v>45207</v>
      </c>
      <c r="J446" s="15" t="s">
        <v>85</v>
      </c>
      <c r="K446" s="15" t="s">
        <v>97</v>
      </c>
      <c r="L446" s="15" t="s">
        <v>84</v>
      </c>
      <c r="M446" s="15">
        <v>1</v>
      </c>
      <c r="N446" s="83">
        <v>16.600000000000001</v>
      </c>
      <c r="O446" s="15">
        <v>3333</v>
      </c>
      <c r="P446" s="1">
        <f t="shared" si="4"/>
        <v>0</v>
      </c>
    </row>
    <row r="447" spans="1:16" s="8" customFormat="1" x14ac:dyDescent="0.25">
      <c r="A447" s="36">
        <v>159</v>
      </c>
      <c r="B447" s="35">
        <v>45207</v>
      </c>
      <c r="C447" s="36">
        <v>837</v>
      </c>
      <c r="D447" s="37">
        <v>17.5</v>
      </c>
      <c r="E447" s="73">
        <v>3337</v>
      </c>
      <c r="F447" s="65"/>
      <c r="H447" s="15">
        <v>159</v>
      </c>
      <c r="I447" s="82">
        <v>45207</v>
      </c>
      <c r="J447" s="15" t="s">
        <v>85</v>
      </c>
      <c r="K447" s="15" t="s">
        <v>87</v>
      </c>
      <c r="L447" s="15" t="s">
        <v>84</v>
      </c>
      <c r="M447" s="15">
        <v>1</v>
      </c>
      <c r="N447" s="83">
        <v>17.5</v>
      </c>
      <c r="O447" s="15">
        <v>3337</v>
      </c>
      <c r="P447" s="1">
        <f t="shared" si="4"/>
        <v>0</v>
      </c>
    </row>
    <row r="448" spans="1:16" s="8" customFormat="1" x14ac:dyDescent="0.25">
      <c r="A448" s="36">
        <v>160</v>
      </c>
      <c r="B448" s="35">
        <v>45207</v>
      </c>
      <c r="C448" s="36">
        <v>837</v>
      </c>
      <c r="D448" s="37">
        <v>16.899999999999999</v>
      </c>
      <c r="E448" s="73">
        <v>4953</v>
      </c>
      <c r="F448" s="65"/>
      <c r="H448" s="15">
        <v>160</v>
      </c>
      <c r="I448" s="82">
        <v>45207</v>
      </c>
      <c r="J448" s="15" t="s">
        <v>85</v>
      </c>
      <c r="K448" s="15" t="s">
        <v>87</v>
      </c>
      <c r="L448" s="15" t="s">
        <v>84</v>
      </c>
      <c r="M448" s="15">
        <v>1</v>
      </c>
      <c r="N448" s="83">
        <v>16.899999999999999</v>
      </c>
      <c r="O448" s="15">
        <v>4953</v>
      </c>
      <c r="P448" s="1">
        <f t="shared" si="4"/>
        <v>0</v>
      </c>
    </row>
    <row r="449" spans="1:16" s="8" customFormat="1" x14ac:dyDescent="0.25">
      <c r="A449" s="36">
        <v>161</v>
      </c>
      <c r="B449" s="35">
        <v>45207</v>
      </c>
      <c r="C449" s="36">
        <v>837</v>
      </c>
      <c r="D449" s="37">
        <v>15.8</v>
      </c>
      <c r="E449" s="73">
        <v>5107</v>
      </c>
      <c r="F449" s="65"/>
      <c r="H449" s="15">
        <v>161</v>
      </c>
      <c r="I449" s="82">
        <v>45207</v>
      </c>
      <c r="J449" s="15" t="s">
        <v>85</v>
      </c>
      <c r="K449" s="15" t="s">
        <v>87</v>
      </c>
      <c r="L449" s="15" t="s">
        <v>84</v>
      </c>
      <c r="M449" s="15">
        <v>1</v>
      </c>
      <c r="N449" s="83">
        <v>15.8</v>
      </c>
      <c r="O449" s="15">
        <v>5107</v>
      </c>
      <c r="P449" s="1">
        <f t="shared" si="4"/>
        <v>0</v>
      </c>
    </row>
    <row r="450" spans="1:16" s="8" customFormat="1" x14ac:dyDescent="0.25">
      <c r="A450" s="36">
        <v>162</v>
      </c>
      <c r="B450" s="35">
        <v>45207</v>
      </c>
      <c r="C450" s="36">
        <v>837</v>
      </c>
      <c r="D450" s="37">
        <v>17.5</v>
      </c>
      <c r="E450" s="73">
        <v>5105</v>
      </c>
      <c r="F450" s="65"/>
      <c r="H450" s="15">
        <v>162</v>
      </c>
      <c r="I450" s="82">
        <v>45207</v>
      </c>
      <c r="J450" s="15" t="s">
        <v>85</v>
      </c>
      <c r="K450" s="15" t="s">
        <v>87</v>
      </c>
      <c r="L450" s="15" t="s">
        <v>84</v>
      </c>
      <c r="M450" s="15">
        <v>1</v>
      </c>
      <c r="N450" s="83">
        <v>17.5</v>
      </c>
      <c r="O450" s="15">
        <v>5105</v>
      </c>
      <c r="P450" s="1">
        <f t="shared" si="4"/>
        <v>0</v>
      </c>
    </row>
    <row r="451" spans="1:16" s="8" customFormat="1" x14ac:dyDescent="0.25">
      <c r="A451" s="36">
        <v>163</v>
      </c>
      <c r="B451" s="35">
        <v>45207</v>
      </c>
      <c r="C451" s="36">
        <v>837</v>
      </c>
      <c r="D451" s="37">
        <v>17.600000000000001</v>
      </c>
      <c r="E451" s="73">
        <v>5156</v>
      </c>
      <c r="F451" s="65"/>
      <c r="H451" s="15">
        <v>163</v>
      </c>
      <c r="I451" s="82">
        <v>45207</v>
      </c>
      <c r="J451" s="15" t="s">
        <v>85</v>
      </c>
      <c r="K451" s="15" t="s">
        <v>87</v>
      </c>
      <c r="L451" s="15" t="s">
        <v>84</v>
      </c>
      <c r="M451" s="15">
        <v>1</v>
      </c>
      <c r="N451" s="83">
        <v>17.600000000000001</v>
      </c>
      <c r="O451" s="15">
        <v>5156</v>
      </c>
      <c r="P451" s="1">
        <f t="shared" si="4"/>
        <v>0</v>
      </c>
    </row>
    <row r="452" spans="1:16" s="8" customFormat="1" x14ac:dyDescent="0.25">
      <c r="A452" s="36">
        <v>164</v>
      </c>
      <c r="B452" s="35">
        <v>45207</v>
      </c>
      <c r="C452" s="36">
        <v>837</v>
      </c>
      <c r="D452" s="37">
        <v>17.5</v>
      </c>
      <c r="E452" s="73">
        <v>5098</v>
      </c>
      <c r="F452" s="65"/>
      <c r="H452" s="15">
        <v>164</v>
      </c>
      <c r="I452" s="82">
        <v>45207</v>
      </c>
      <c r="J452" s="15" t="s">
        <v>85</v>
      </c>
      <c r="K452" s="15" t="s">
        <v>87</v>
      </c>
      <c r="L452" s="15" t="s">
        <v>84</v>
      </c>
      <c r="M452" s="15">
        <v>1</v>
      </c>
      <c r="N452" s="83">
        <v>17.5</v>
      </c>
      <c r="O452" s="15">
        <v>5098</v>
      </c>
      <c r="P452" s="1">
        <f t="shared" si="4"/>
        <v>0</v>
      </c>
    </row>
    <row r="453" spans="1:16" s="8" customFormat="1" x14ac:dyDescent="0.25">
      <c r="A453" s="36">
        <v>165</v>
      </c>
      <c r="B453" s="35">
        <v>45207</v>
      </c>
      <c r="C453" s="36">
        <v>28</v>
      </c>
      <c r="D453" s="37">
        <v>17</v>
      </c>
      <c r="E453" s="73">
        <v>3410</v>
      </c>
      <c r="F453" s="65"/>
      <c r="H453" s="15">
        <v>165</v>
      </c>
      <c r="I453" s="82">
        <v>45207</v>
      </c>
      <c r="J453" s="15" t="s">
        <v>85</v>
      </c>
      <c r="K453" s="15" t="s">
        <v>96</v>
      </c>
      <c r="L453" s="15" t="s">
        <v>84</v>
      </c>
      <c r="M453" s="15">
        <v>1</v>
      </c>
      <c r="N453" s="83">
        <v>17</v>
      </c>
      <c r="O453" s="15">
        <v>3410</v>
      </c>
      <c r="P453" s="1">
        <f t="shared" si="4"/>
        <v>0</v>
      </c>
    </row>
    <row r="454" spans="1:16" s="8" customFormat="1" x14ac:dyDescent="0.25">
      <c r="A454" s="36">
        <v>166</v>
      </c>
      <c r="B454" s="35">
        <v>45207</v>
      </c>
      <c r="C454" s="36">
        <v>28</v>
      </c>
      <c r="D454" s="37">
        <v>18.100000000000001</v>
      </c>
      <c r="E454" s="73">
        <v>5111</v>
      </c>
      <c r="F454" s="65"/>
      <c r="H454" s="15">
        <v>166</v>
      </c>
      <c r="I454" s="82">
        <v>45207</v>
      </c>
      <c r="J454" s="15" t="s">
        <v>85</v>
      </c>
      <c r="K454" s="15" t="s">
        <v>96</v>
      </c>
      <c r="L454" s="15" t="s">
        <v>84</v>
      </c>
      <c r="M454" s="15">
        <v>1</v>
      </c>
      <c r="N454" s="83">
        <v>18.100000000000001</v>
      </c>
      <c r="O454" s="15">
        <v>5111</v>
      </c>
      <c r="P454" s="1">
        <f t="shared" si="4"/>
        <v>0</v>
      </c>
    </row>
    <row r="455" spans="1:16" s="8" customFormat="1" x14ac:dyDescent="0.25">
      <c r="A455" s="36">
        <v>167</v>
      </c>
      <c r="B455" s="35">
        <v>45207</v>
      </c>
      <c r="C455" s="36">
        <v>901</v>
      </c>
      <c r="D455" s="37">
        <v>15.4</v>
      </c>
      <c r="E455" s="73">
        <v>3390</v>
      </c>
      <c r="F455" s="65"/>
      <c r="H455" s="15">
        <v>167</v>
      </c>
      <c r="I455" s="82">
        <v>45207</v>
      </c>
      <c r="J455" s="15" t="s">
        <v>88</v>
      </c>
      <c r="K455" s="15" t="s">
        <v>91</v>
      </c>
      <c r="L455" s="15" t="s">
        <v>84</v>
      </c>
      <c r="M455" s="15">
        <v>1</v>
      </c>
      <c r="N455" s="83">
        <v>15.4</v>
      </c>
      <c r="O455" s="15">
        <v>3390</v>
      </c>
      <c r="P455" s="1">
        <f t="shared" si="4"/>
        <v>0</v>
      </c>
    </row>
    <row r="456" spans="1:16" s="8" customFormat="1" x14ac:dyDescent="0.25">
      <c r="A456" s="36">
        <v>168</v>
      </c>
      <c r="B456" s="35">
        <v>45207</v>
      </c>
      <c r="C456" s="36">
        <v>901</v>
      </c>
      <c r="D456" s="37">
        <v>10.7</v>
      </c>
      <c r="E456" s="73">
        <v>4830</v>
      </c>
      <c r="F456" s="65"/>
      <c r="H456" s="15">
        <v>168</v>
      </c>
      <c r="I456" s="82">
        <v>45207</v>
      </c>
      <c r="J456" s="15" t="s">
        <v>88</v>
      </c>
      <c r="K456" s="15" t="s">
        <v>91</v>
      </c>
      <c r="L456" s="15" t="s">
        <v>84</v>
      </c>
      <c r="M456" s="15">
        <v>1</v>
      </c>
      <c r="N456" s="83">
        <v>10.7</v>
      </c>
      <c r="O456" s="15">
        <v>4830</v>
      </c>
      <c r="P456" s="1">
        <f t="shared" si="4"/>
        <v>0</v>
      </c>
    </row>
    <row r="457" spans="1:16" s="8" customFormat="1" x14ac:dyDescent="0.25">
      <c r="A457" s="36">
        <v>169</v>
      </c>
      <c r="B457" s="35">
        <v>45207</v>
      </c>
      <c r="C457" s="36">
        <v>860</v>
      </c>
      <c r="D457" s="37">
        <v>17.3</v>
      </c>
      <c r="E457" s="73">
        <v>5113</v>
      </c>
      <c r="F457" s="65"/>
      <c r="H457" s="15">
        <v>169</v>
      </c>
      <c r="I457" s="82">
        <v>45207</v>
      </c>
      <c r="J457" s="15" t="s">
        <v>85</v>
      </c>
      <c r="K457" s="15" t="s">
        <v>86</v>
      </c>
      <c r="L457" s="15" t="s">
        <v>84</v>
      </c>
      <c r="M457" s="15">
        <v>1</v>
      </c>
      <c r="N457" s="83">
        <v>17.3</v>
      </c>
      <c r="O457" s="15">
        <v>5113</v>
      </c>
      <c r="P457" s="1">
        <f t="shared" si="4"/>
        <v>0</v>
      </c>
    </row>
    <row r="458" spans="1:16" s="8" customFormat="1" x14ac:dyDescent="0.25">
      <c r="A458" s="36">
        <v>170</v>
      </c>
      <c r="B458" s="35">
        <v>45207</v>
      </c>
      <c r="C458" s="36">
        <v>629</v>
      </c>
      <c r="D458" s="37">
        <v>15.3</v>
      </c>
      <c r="E458" s="73">
        <v>5110</v>
      </c>
      <c r="F458" s="65"/>
      <c r="H458" s="15">
        <v>170</v>
      </c>
      <c r="I458" s="82">
        <v>45207</v>
      </c>
      <c r="J458" s="15" t="s">
        <v>88</v>
      </c>
      <c r="K458" s="15" t="s">
        <v>98</v>
      </c>
      <c r="L458" s="15" t="s">
        <v>84</v>
      </c>
      <c r="M458" s="15">
        <v>1</v>
      </c>
      <c r="N458" s="83">
        <v>15.3</v>
      </c>
      <c r="O458" s="15">
        <v>5110</v>
      </c>
      <c r="P458" s="1">
        <f t="shared" si="4"/>
        <v>0</v>
      </c>
    </row>
    <row r="459" spans="1:16" s="8" customFormat="1" x14ac:dyDescent="0.25">
      <c r="A459" s="36">
        <v>171</v>
      </c>
      <c r="B459" s="35">
        <v>45207</v>
      </c>
      <c r="C459" s="36">
        <v>629</v>
      </c>
      <c r="D459" s="37">
        <v>17.899999999999999</v>
      </c>
      <c r="E459" s="73">
        <v>5103</v>
      </c>
      <c r="F459" s="65"/>
      <c r="H459" s="15">
        <v>171</v>
      </c>
      <c r="I459" s="82">
        <v>45207</v>
      </c>
      <c r="J459" s="15" t="s">
        <v>88</v>
      </c>
      <c r="K459" s="15" t="s">
        <v>98</v>
      </c>
      <c r="L459" s="15" t="s">
        <v>84</v>
      </c>
      <c r="M459" s="15">
        <v>1</v>
      </c>
      <c r="N459" s="83">
        <v>17.899999999999999</v>
      </c>
      <c r="O459" s="15">
        <v>5103</v>
      </c>
      <c r="P459" s="1">
        <f t="shared" si="4"/>
        <v>0</v>
      </c>
    </row>
    <row r="460" spans="1:16" s="8" customFormat="1" x14ac:dyDescent="0.25">
      <c r="A460" s="36">
        <v>172</v>
      </c>
      <c r="B460" s="35">
        <v>45207</v>
      </c>
      <c r="C460" s="36">
        <v>768</v>
      </c>
      <c r="D460" s="37">
        <v>17.5</v>
      </c>
      <c r="E460" s="73">
        <v>5147</v>
      </c>
      <c r="F460" s="65"/>
      <c r="H460" s="15">
        <v>172</v>
      </c>
      <c r="I460" s="82">
        <v>45207</v>
      </c>
      <c r="J460" s="15" t="s">
        <v>88</v>
      </c>
      <c r="K460" s="15" t="s">
        <v>100</v>
      </c>
      <c r="L460" s="15" t="s">
        <v>84</v>
      </c>
      <c r="M460" s="15">
        <v>1</v>
      </c>
      <c r="N460" s="83">
        <v>17.5</v>
      </c>
      <c r="O460" s="15">
        <v>5147</v>
      </c>
      <c r="P460" s="1">
        <f t="shared" si="4"/>
        <v>0</v>
      </c>
    </row>
    <row r="461" spans="1:16" s="8" customFormat="1" x14ac:dyDescent="0.25">
      <c r="A461" s="36">
        <v>173</v>
      </c>
      <c r="B461" s="35">
        <v>45207</v>
      </c>
      <c r="C461" s="36">
        <v>860</v>
      </c>
      <c r="D461" s="37">
        <v>17.600000000000001</v>
      </c>
      <c r="E461" s="73">
        <v>5154</v>
      </c>
      <c r="F461" s="65"/>
      <c r="H461" s="15">
        <v>173</v>
      </c>
      <c r="I461" s="82">
        <v>45207</v>
      </c>
      <c r="J461" s="15" t="s">
        <v>85</v>
      </c>
      <c r="K461" s="15" t="s">
        <v>86</v>
      </c>
      <c r="L461" s="15" t="s">
        <v>84</v>
      </c>
      <c r="M461" s="15">
        <v>1</v>
      </c>
      <c r="N461" s="83">
        <v>17.600000000000001</v>
      </c>
      <c r="O461" s="15">
        <v>5154</v>
      </c>
      <c r="P461" s="1">
        <f t="shared" si="4"/>
        <v>0</v>
      </c>
    </row>
    <row r="462" spans="1:16" s="8" customFormat="1" x14ac:dyDescent="0.25">
      <c r="A462" s="36">
        <v>174</v>
      </c>
      <c r="B462" s="35">
        <v>45207</v>
      </c>
      <c r="C462" s="36">
        <v>28</v>
      </c>
      <c r="D462" s="37">
        <v>16.3</v>
      </c>
      <c r="E462" s="73">
        <v>5099</v>
      </c>
      <c r="F462" s="65"/>
      <c r="H462" s="15">
        <v>174</v>
      </c>
      <c r="I462" s="82">
        <v>45207</v>
      </c>
      <c r="J462" s="15" t="s">
        <v>85</v>
      </c>
      <c r="K462" s="15" t="s">
        <v>96</v>
      </c>
      <c r="L462" s="15" t="s">
        <v>84</v>
      </c>
      <c r="M462" s="15">
        <v>1</v>
      </c>
      <c r="N462" s="83">
        <v>16.3</v>
      </c>
      <c r="O462" s="15">
        <v>5099</v>
      </c>
      <c r="P462" s="1">
        <f t="shared" si="4"/>
        <v>0</v>
      </c>
    </row>
    <row r="463" spans="1:16" s="8" customFormat="1" x14ac:dyDescent="0.25">
      <c r="A463" s="36">
        <v>175</v>
      </c>
      <c r="B463" s="35">
        <v>45207</v>
      </c>
      <c r="C463" s="36">
        <v>28</v>
      </c>
      <c r="D463" s="37">
        <v>16</v>
      </c>
      <c r="E463" s="73">
        <v>5159</v>
      </c>
      <c r="F463" s="65"/>
      <c r="H463" s="15">
        <v>175</v>
      </c>
      <c r="I463" s="82">
        <v>45207</v>
      </c>
      <c r="J463" s="15" t="s">
        <v>85</v>
      </c>
      <c r="K463" s="15" t="s">
        <v>96</v>
      </c>
      <c r="L463" s="15" t="s">
        <v>84</v>
      </c>
      <c r="M463" s="15">
        <v>1</v>
      </c>
      <c r="N463" s="83">
        <v>16</v>
      </c>
      <c r="O463" s="15">
        <v>5159</v>
      </c>
      <c r="P463" s="1">
        <f t="shared" si="4"/>
        <v>0</v>
      </c>
    </row>
    <row r="464" spans="1:16" s="8" customFormat="1" x14ac:dyDescent="0.25">
      <c r="A464" s="36">
        <v>176</v>
      </c>
      <c r="B464" s="35">
        <v>45207</v>
      </c>
      <c r="C464" s="36">
        <v>943</v>
      </c>
      <c r="D464" s="37">
        <v>14.8</v>
      </c>
      <c r="E464" s="73">
        <v>5114</v>
      </c>
      <c r="F464" s="65"/>
      <c r="H464" s="15">
        <v>176</v>
      </c>
      <c r="I464" s="82">
        <v>45207</v>
      </c>
      <c r="J464" s="15" t="s">
        <v>85</v>
      </c>
      <c r="K464" s="15" t="s">
        <v>92</v>
      </c>
      <c r="L464" s="15" t="s">
        <v>84</v>
      </c>
      <c r="M464" s="15">
        <v>1</v>
      </c>
      <c r="N464" s="83">
        <v>14.8</v>
      </c>
      <c r="O464" s="15">
        <v>5114</v>
      </c>
      <c r="P464" s="1">
        <f t="shared" si="4"/>
        <v>0</v>
      </c>
    </row>
    <row r="465" spans="1:16" s="8" customFormat="1" x14ac:dyDescent="0.25">
      <c r="A465" s="36">
        <v>177</v>
      </c>
      <c r="B465" s="35">
        <v>45207</v>
      </c>
      <c r="C465" s="36">
        <v>943</v>
      </c>
      <c r="D465" s="37">
        <v>16.3</v>
      </c>
      <c r="E465" s="73">
        <v>5115</v>
      </c>
      <c r="F465" s="65"/>
      <c r="H465" s="15">
        <v>177</v>
      </c>
      <c r="I465" s="82">
        <v>45207</v>
      </c>
      <c r="J465" s="15" t="s">
        <v>85</v>
      </c>
      <c r="K465" s="87" t="s">
        <v>92</v>
      </c>
      <c r="L465" s="15" t="s">
        <v>84</v>
      </c>
      <c r="M465" s="15">
        <v>1</v>
      </c>
      <c r="N465" s="83">
        <v>16.3</v>
      </c>
      <c r="O465" s="15">
        <v>5115</v>
      </c>
      <c r="P465" s="1">
        <f t="shared" si="4"/>
        <v>0</v>
      </c>
    </row>
    <row r="466" spans="1:16" s="8" customFormat="1" x14ac:dyDescent="0.25">
      <c r="A466" s="36">
        <v>178</v>
      </c>
      <c r="B466" s="35">
        <v>45207</v>
      </c>
      <c r="C466" s="36">
        <v>768</v>
      </c>
      <c r="D466" s="37">
        <v>18</v>
      </c>
      <c r="E466" s="73">
        <v>5151</v>
      </c>
      <c r="F466" s="65"/>
      <c r="H466" s="15">
        <v>178</v>
      </c>
      <c r="I466" s="82">
        <v>45207</v>
      </c>
      <c r="J466" s="15" t="s">
        <v>88</v>
      </c>
      <c r="K466" s="15" t="s">
        <v>100</v>
      </c>
      <c r="L466" s="15" t="s">
        <v>84</v>
      </c>
      <c r="M466" s="15">
        <v>1</v>
      </c>
      <c r="N466" s="83">
        <v>18</v>
      </c>
      <c r="O466" s="15">
        <v>5151</v>
      </c>
      <c r="P466" s="1">
        <f t="shared" si="4"/>
        <v>0</v>
      </c>
    </row>
    <row r="467" spans="1:16" s="8" customFormat="1" x14ac:dyDescent="0.25">
      <c r="A467" s="36">
        <v>179</v>
      </c>
      <c r="B467" s="35">
        <v>45207</v>
      </c>
      <c r="C467" s="36">
        <v>909</v>
      </c>
      <c r="D467" s="37">
        <v>16.399999999999999</v>
      </c>
      <c r="E467" s="73">
        <v>5102</v>
      </c>
      <c r="F467" s="65"/>
      <c r="H467" s="15">
        <v>179</v>
      </c>
      <c r="I467" s="82">
        <v>45207</v>
      </c>
      <c r="J467" s="15" t="s">
        <v>85</v>
      </c>
      <c r="K467" s="15" t="s">
        <v>90</v>
      </c>
      <c r="L467" s="15" t="s">
        <v>84</v>
      </c>
      <c r="M467" s="15">
        <v>1</v>
      </c>
      <c r="N467" s="83">
        <v>16.399999999999999</v>
      </c>
      <c r="O467" s="15">
        <v>5102</v>
      </c>
      <c r="P467" s="1">
        <f t="shared" si="4"/>
        <v>0</v>
      </c>
    </row>
    <row r="468" spans="1:16" s="8" customFormat="1" x14ac:dyDescent="0.25">
      <c r="A468" s="36">
        <v>180</v>
      </c>
      <c r="B468" s="35">
        <v>45207</v>
      </c>
      <c r="C468" s="36">
        <v>911</v>
      </c>
      <c r="D468" s="37">
        <v>17</v>
      </c>
      <c r="E468" s="73">
        <v>3326</v>
      </c>
      <c r="F468" s="65"/>
      <c r="H468" s="15">
        <v>180</v>
      </c>
      <c r="I468" s="82">
        <v>45207</v>
      </c>
      <c r="J468" s="15" t="s">
        <v>88</v>
      </c>
      <c r="K468" s="15" t="s">
        <v>93</v>
      </c>
      <c r="L468" s="15" t="s">
        <v>84</v>
      </c>
      <c r="M468" s="15">
        <v>1</v>
      </c>
      <c r="N468" s="83">
        <v>17</v>
      </c>
      <c r="O468" s="15">
        <v>3326</v>
      </c>
      <c r="P468" s="1">
        <f t="shared" si="4"/>
        <v>0</v>
      </c>
    </row>
    <row r="469" spans="1:16" s="8" customFormat="1" x14ac:dyDescent="0.25">
      <c r="A469" s="36">
        <v>181</v>
      </c>
      <c r="B469" s="35">
        <v>45207</v>
      </c>
      <c r="C469" s="36">
        <v>860</v>
      </c>
      <c r="D469" s="37">
        <v>17.5</v>
      </c>
      <c r="E469" s="73">
        <v>5109</v>
      </c>
      <c r="F469" s="65"/>
      <c r="H469" s="15">
        <v>181</v>
      </c>
      <c r="I469" s="82">
        <v>45207</v>
      </c>
      <c r="J469" s="15" t="s">
        <v>85</v>
      </c>
      <c r="K469" s="15" t="s">
        <v>86</v>
      </c>
      <c r="L469" s="15" t="s">
        <v>84</v>
      </c>
      <c r="M469" s="15">
        <v>1</v>
      </c>
      <c r="N469" s="83">
        <v>17.5</v>
      </c>
      <c r="O469" s="15">
        <v>5109</v>
      </c>
      <c r="P469" s="1">
        <f t="shared" si="4"/>
        <v>0</v>
      </c>
    </row>
    <row r="470" spans="1:16" s="8" customFormat="1" x14ac:dyDescent="0.25">
      <c r="A470" s="36">
        <v>182</v>
      </c>
      <c r="B470" s="35">
        <v>45208</v>
      </c>
      <c r="C470" s="36">
        <v>909</v>
      </c>
      <c r="D470" s="37">
        <v>16.600000000000001</v>
      </c>
      <c r="E470" s="73">
        <v>3077</v>
      </c>
      <c r="F470" s="65"/>
      <c r="H470" s="15">
        <v>182</v>
      </c>
      <c r="I470" s="82">
        <v>45208</v>
      </c>
      <c r="J470" s="15" t="s">
        <v>85</v>
      </c>
      <c r="K470" s="15" t="s">
        <v>90</v>
      </c>
      <c r="L470" s="15" t="s">
        <v>84</v>
      </c>
      <c r="M470" s="15">
        <v>1</v>
      </c>
      <c r="N470" s="83">
        <v>16.600000000000001</v>
      </c>
      <c r="O470" s="15">
        <v>3077</v>
      </c>
      <c r="P470" s="1">
        <f t="shared" si="4"/>
        <v>0</v>
      </c>
    </row>
    <row r="471" spans="1:16" s="8" customFormat="1" x14ac:dyDescent="0.25">
      <c r="A471" s="36">
        <v>183</v>
      </c>
      <c r="B471" s="35">
        <v>45208</v>
      </c>
      <c r="C471" s="36">
        <v>28</v>
      </c>
      <c r="D471" s="37">
        <v>15.5</v>
      </c>
      <c r="E471" s="73">
        <v>4880</v>
      </c>
      <c r="F471" s="65"/>
      <c r="H471" s="15">
        <v>183</v>
      </c>
      <c r="I471" s="82">
        <v>45208</v>
      </c>
      <c r="J471" s="15" t="s">
        <v>85</v>
      </c>
      <c r="K471" s="15" t="s">
        <v>96</v>
      </c>
      <c r="L471" s="15" t="s">
        <v>84</v>
      </c>
      <c r="M471" s="15">
        <v>1</v>
      </c>
      <c r="N471" s="83">
        <v>15.5</v>
      </c>
      <c r="O471" s="15">
        <v>4880</v>
      </c>
      <c r="P471" s="1">
        <f t="shared" si="4"/>
        <v>0</v>
      </c>
    </row>
    <row r="472" spans="1:16" s="8" customFormat="1" x14ac:dyDescent="0.25">
      <c r="A472" s="36">
        <v>184</v>
      </c>
      <c r="B472" s="35">
        <v>45208</v>
      </c>
      <c r="C472" s="36">
        <v>768</v>
      </c>
      <c r="D472" s="37">
        <v>17.3</v>
      </c>
      <c r="E472" s="73">
        <v>4931</v>
      </c>
      <c r="F472" s="65"/>
      <c r="H472" s="15">
        <v>184</v>
      </c>
      <c r="I472" s="82">
        <v>45208</v>
      </c>
      <c r="J472" s="15" t="s">
        <v>88</v>
      </c>
      <c r="K472" s="15" t="s">
        <v>100</v>
      </c>
      <c r="L472" s="15" t="s">
        <v>84</v>
      </c>
      <c r="M472" s="15">
        <v>1</v>
      </c>
      <c r="N472" s="83">
        <v>17.3</v>
      </c>
      <c r="O472" s="15">
        <v>4931</v>
      </c>
      <c r="P472" s="1">
        <f t="shared" si="4"/>
        <v>0</v>
      </c>
    </row>
    <row r="473" spans="1:16" s="8" customFormat="1" x14ac:dyDescent="0.25">
      <c r="A473" s="36">
        <v>185</v>
      </c>
      <c r="B473" s="35">
        <v>45208</v>
      </c>
      <c r="C473" s="36">
        <v>901</v>
      </c>
      <c r="D473" s="37">
        <v>15.5</v>
      </c>
      <c r="E473" s="73">
        <v>4990</v>
      </c>
      <c r="F473" s="65"/>
      <c r="H473" s="15">
        <v>185</v>
      </c>
      <c r="I473" s="82">
        <v>45208</v>
      </c>
      <c r="J473" s="15" t="s">
        <v>88</v>
      </c>
      <c r="K473" s="15" t="s">
        <v>91</v>
      </c>
      <c r="L473" s="15" t="s">
        <v>84</v>
      </c>
      <c r="M473" s="15">
        <v>1</v>
      </c>
      <c r="N473" s="83">
        <v>15.5</v>
      </c>
      <c r="O473" s="15">
        <v>4990</v>
      </c>
      <c r="P473" s="1">
        <f t="shared" si="4"/>
        <v>0</v>
      </c>
    </row>
    <row r="474" spans="1:16" s="8" customFormat="1" x14ac:dyDescent="0.25">
      <c r="A474" s="36">
        <v>186</v>
      </c>
      <c r="B474" s="35">
        <v>45208</v>
      </c>
      <c r="C474" s="36">
        <v>768</v>
      </c>
      <c r="D474" s="37">
        <v>17.100000000000001</v>
      </c>
      <c r="E474" s="73">
        <v>4872</v>
      </c>
      <c r="F474" s="65"/>
      <c r="H474" s="15">
        <v>186</v>
      </c>
      <c r="I474" s="82">
        <v>45208</v>
      </c>
      <c r="J474" s="15" t="s">
        <v>88</v>
      </c>
      <c r="K474" s="15" t="s">
        <v>100</v>
      </c>
      <c r="L474" s="15" t="s">
        <v>84</v>
      </c>
      <c r="M474" s="15">
        <v>1</v>
      </c>
      <c r="N474" s="83">
        <v>17.100000000000001</v>
      </c>
      <c r="O474" s="15">
        <v>4872</v>
      </c>
      <c r="P474" s="1">
        <f t="shared" si="4"/>
        <v>0</v>
      </c>
    </row>
    <row r="475" spans="1:16" s="8" customForma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s="8" customForma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s="8" customFormat="1" x14ac:dyDescent="0.25">
      <c r="A477" s="38">
        <v>1</v>
      </c>
      <c r="B477" s="40">
        <v>45209</v>
      </c>
      <c r="C477" s="38">
        <v>909</v>
      </c>
      <c r="D477" s="39">
        <v>15.2</v>
      </c>
      <c r="E477" s="74">
        <v>5104</v>
      </c>
      <c r="F477" s="75"/>
      <c r="H477" s="15">
        <v>1</v>
      </c>
      <c r="I477" s="82">
        <v>45209</v>
      </c>
      <c r="J477" s="15" t="s">
        <v>85</v>
      </c>
      <c r="K477" s="15" t="s">
        <v>90</v>
      </c>
      <c r="L477" s="15" t="s">
        <v>84</v>
      </c>
      <c r="M477" s="15">
        <v>1</v>
      </c>
      <c r="N477" s="83">
        <v>15.2</v>
      </c>
      <c r="O477" s="15">
        <v>5104</v>
      </c>
      <c r="P477" s="1">
        <f t="shared" si="4"/>
        <v>0</v>
      </c>
    </row>
    <row r="478" spans="1:16" s="8" customFormat="1" x14ac:dyDescent="0.25">
      <c r="A478" s="38">
        <v>2</v>
      </c>
      <c r="B478" s="40">
        <v>45209</v>
      </c>
      <c r="C478" s="38">
        <v>909</v>
      </c>
      <c r="D478" s="39">
        <v>10.6</v>
      </c>
      <c r="E478" s="74">
        <v>5529</v>
      </c>
      <c r="F478" s="75"/>
      <c r="H478" s="15">
        <v>2</v>
      </c>
      <c r="I478" s="82">
        <v>45209</v>
      </c>
      <c r="J478" s="15" t="s">
        <v>85</v>
      </c>
      <c r="K478" s="15" t="s">
        <v>90</v>
      </c>
      <c r="L478" s="15" t="s">
        <v>84</v>
      </c>
      <c r="M478" s="15">
        <v>1</v>
      </c>
      <c r="N478" s="83">
        <v>10.6</v>
      </c>
      <c r="O478" s="15">
        <v>5529</v>
      </c>
      <c r="P478" s="1">
        <f t="shared" si="4"/>
        <v>0</v>
      </c>
    </row>
    <row r="479" spans="1:16" s="8" customFormat="1" x14ac:dyDescent="0.25">
      <c r="A479" s="38">
        <v>3</v>
      </c>
      <c r="B479" s="40">
        <v>45209</v>
      </c>
      <c r="C479" s="38">
        <v>909</v>
      </c>
      <c r="D479" s="39">
        <v>14.5</v>
      </c>
      <c r="E479" s="74">
        <v>5501</v>
      </c>
      <c r="F479" s="75"/>
      <c r="H479" s="15">
        <v>3</v>
      </c>
      <c r="I479" s="82">
        <v>45209</v>
      </c>
      <c r="J479" s="15" t="s">
        <v>85</v>
      </c>
      <c r="K479" s="15" t="s">
        <v>90</v>
      </c>
      <c r="L479" s="15" t="s">
        <v>84</v>
      </c>
      <c r="M479" s="15">
        <v>1</v>
      </c>
      <c r="N479" s="83">
        <v>14.5</v>
      </c>
      <c r="O479" s="15">
        <v>5501</v>
      </c>
      <c r="P479" s="1">
        <f t="shared" si="4"/>
        <v>0</v>
      </c>
    </row>
    <row r="480" spans="1:16" s="8" customFormat="1" x14ac:dyDescent="0.25">
      <c r="A480" s="38">
        <v>4</v>
      </c>
      <c r="B480" s="40">
        <v>45210</v>
      </c>
      <c r="C480" s="38">
        <v>837</v>
      </c>
      <c r="D480" s="39">
        <v>15.9</v>
      </c>
      <c r="E480" s="74">
        <v>3409</v>
      </c>
      <c r="F480" s="75"/>
      <c r="H480" s="15">
        <v>4</v>
      </c>
      <c r="I480" s="82">
        <v>45210</v>
      </c>
      <c r="J480" s="15" t="s">
        <v>85</v>
      </c>
      <c r="K480" s="15" t="s">
        <v>87</v>
      </c>
      <c r="L480" s="15" t="s">
        <v>84</v>
      </c>
      <c r="M480" s="15">
        <v>1</v>
      </c>
      <c r="N480" s="83">
        <v>15.9</v>
      </c>
      <c r="O480" s="15">
        <v>3409</v>
      </c>
      <c r="P480" s="1">
        <f t="shared" si="4"/>
        <v>0</v>
      </c>
    </row>
    <row r="481" spans="1:16" s="8" customFormat="1" x14ac:dyDescent="0.25">
      <c r="A481" s="38">
        <v>5</v>
      </c>
      <c r="B481" s="40">
        <v>45210</v>
      </c>
      <c r="C481" s="38">
        <v>860</v>
      </c>
      <c r="D481" s="39">
        <v>15.8</v>
      </c>
      <c r="E481" s="74">
        <v>5531</v>
      </c>
      <c r="F481" s="75"/>
      <c r="H481" s="15">
        <v>5</v>
      </c>
      <c r="I481" s="82">
        <v>45210</v>
      </c>
      <c r="J481" s="15" t="s">
        <v>85</v>
      </c>
      <c r="K481" s="15" t="s">
        <v>86</v>
      </c>
      <c r="L481" s="15" t="s">
        <v>84</v>
      </c>
      <c r="M481" s="15">
        <v>1</v>
      </c>
      <c r="N481" s="83">
        <v>15.8</v>
      </c>
      <c r="O481" s="15">
        <v>5531</v>
      </c>
      <c r="P481" s="1">
        <f t="shared" si="4"/>
        <v>0</v>
      </c>
    </row>
    <row r="482" spans="1:16" s="8" customFormat="1" x14ac:dyDescent="0.25">
      <c r="A482" s="38">
        <v>6</v>
      </c>
      <c r="B482" s="40">
        <v>45210</v>
      </c>
      <c r="C482" s="38">
        <v>911</v>
      </c>
      <c r="D482" s="39">
        <v>15.6</v>
      </c>
      <c r="E482" s="74">
        <v>5073</v>
      </c>
      <c r="F482" s="75"/>
      <c r="H482" s="15">
        <v>6</v>
      </c>
      <c r="I482" s="82">
        <v>45210</v>
      </c>
      <c r="J482" s="15" t="s">
        <v>88</v>
      </c>
      <c r="K482" s="15" t="s">
        <v>93</v>
      </c>
      <c r="L482" s="15" t="s">
        <v>84</v>
      </c>
      <c r="M482" s="15">
        <v>1</v>
      </c>
      <c r="N482" s="83">
        <v>15.6</v>
      </c>
      <c r="O482" s="15">
        <v>5073</v>
      </c>
      <c r="P482" s="1">
        <f t="shared" si="4"/>
        <v>0</v>
      </c>
    </row>
    <row r="483" spans="1:16" s="8" customFormat="1" x14ac:dyDescent="0.25">
      <c r="A483" s="38">
        <v>7</v>
      </c>
      <c r="B483" s="40">
        <v>45210</v>
      </c>
      <c r="C483" s="38">
        <v>831</v>
      </c>
      <c r="D483" s="39">
        <v>17.100000000000001</v>
      </c>
      <c r="E483" s="74">
        <v>4927</v>
      </c>
      <c r="F483" s="75"/>
      <c r="H483" s="15">
        <v>7</v>
      </c>
      <c r="I483" s="82">
        <v>45210</v>
      </c>
      <c r="J483" s="15" t="s">
        <v>88</v>
      </c>
      <c r="K483" s="15" t="s">
        <v>94</v>
      </c>
      <c r="L483" s="15" t="s">
        <v>84</v>
      </c>
      <c r="M483" s="15">
        <v>1</v>
      </c>
      <c r="N483" s="83">
        <v>17.100000000000001</v>
      </c>
      <c r="O483" s="15">
        <v>4927</v>
      </c>
      <c r="P483" s="1">
        <f t="shared" si="4"/>
        <v>0</v>
      </c>
    </row>
    <row r="484" spans="1:16" s="8" customFormat="1" x14ac:dyDescent="0.25">
      <c r="A484" s="38">
        <v>8</v>
      </c>
      <c r="B484" s="40">
        <v>45210</v>
      </c>
      <c r="C484" s="38">
        <v>28</v>
      </c>
      <c r="D484" s="39">
        <v>18.399999999999999</v>
      </c>
      <c r="E484" s="74">
        <v>5061</v>
      </c>
      <c r="F484" s="75"/>
      <c r="H484" s="15">
        <v>8</v>
      </c>
      <c r="I484" s="82">
        <v>45210</v>
      </c>
      <c r="J484" s="15" t="s">
        <v>85</v>
      </c>
      <c r="K484" s="15" t="s">
        <v>96</v>
      </c>
      <c r="L484" s="15" t="s">
        <v>84</v>
      </c>
      <c r="M484" s="15">
        <v>1</v>
      </c>
      <c r="N484" s="83">
        <v>18.399999999999999</v>
      </c>
      <c r="O484" s="15">
        <v>5061</v>
      </c>
      <c r="P484" s="1">
        <f t="shared" si="4"/>
        <v>0</v>
      </c>
    </row>
    <row r="485" spans="1:16" s="8" customFormat="1" x14ac:dyDescent="0.25">
      <c r="A485" s="38">
        <v>9</v>
      </c>
      <c r="B485" s="40">
        <v>45210</v>
      </c>
      <c r="C485" s="38">
        <v>909</v>
      </c>
      <c r="D485" s="39">
        <v>16</v>
      </c>
      <c r="E485" s="74">
        <v>5509</v>
      </c>
      <c r="F485" s="75"/>
      <c r="H485" s="15">
        <v>9</v>
      </c>
      <c r="I485" s="82">
        <v>45210</v>
      </c>
      <c r="J485" s="15" t="s">
        <v>85</v>
      </c>
      <c r="K485" s="15" t="s">
        <v>90</v>
      </c>
      <c r="L485" s="15" t="s">
        <v>84</v>
      </c>
      <c r="M485" s="15">
        <v>1</v>
      </c>
      <c r="N485" s="83">
        <v>16</v>
      </c>
      <c r="O485" s="15">
        <v>5509</v>
      </c>
      <c r="P485" s="1">
        <f t="shared" si="4"/>
        <v>0</v>
      </c>
    </row>
    <row r="486" spans="1:16" s="8" customFormat="1" x14ac:dyDescent="0.25">
      <c r="A486" s="38">
        <v>10</v>
      </c>
      <c r="B486" s="40">
        <v>45210</v>
      </c>
      <c r="C486" s="38">
        <v>909</v>
      </c>
      <c r="D486" s="39">
        <v>16.8</v>
      </c>
      <c r="E486" s="74">
        <v>5126</v>
      </c>
      <c r="F486" s="75"/>
      <c r="H486" s="15">
        <v>10</v>
      </c>
      <c r="I486" s="82">
        <v>45210</v>
      </c>
      <c r="J486" s="15" t="s">
        <v>85</v>
      </c>
      <c r="K486" s="15" t="s">
        <v>90</v>
      </c>
      <c r="L486" s="15" t="s">
        <v>84</v>
      </c>
      <c r="M486" s="15">
        <v>1</v>
      </c>
      <c r="N486" s="83">
        <v>16.8</v>
      </c>
      <c r="O486" s="15">
        <v>5126</v>
      </c>
      <c r="P486" s="1">
        <f t="shared" si="4"/>
        <v>0</v>
      </c>
    </row>
    <row r="487" spans="1:16" s="8" customFormat="1" x14ac:dyDescent="0.25">
      <c r="A487" s="38">
        <v>11</v>
      </c>
      <c r="B487" s="40">
        <v>45210</v>
      </c>
      <c r="C487" s="38">
        <v>28</v>
      </c>
      <c r="D487" s="39">
        <v>18.3</v>
      </c>
      <c r="E487" s="74">
        <v>5070</v>
      </c>
      <c r="F487" s="75"/>
      <c r="H487" s="15">
        <v>11</v>
      </c>
      <c r="I487" s="82">
        <v>45210</v>
      </c>
      <c r="J487" s="15" t="s">
        <v>85</v>
      </c>
      <c r="K487" s="15" t="s">
        <v>96</v>
      </c>
      <c r="L487" s="15" t="s">
        <v>84</v>
      </c>
      <c r="M487" s="15">
        <v>1</v>
      </c>
      <c r="N487" s="83">
        <v>18.3</v>
      </c>
      <c r="O487" s="15">
        <v>5070</v>
      </c>
      <c r="P487" s="1">
        <f t="shared" si="4"/>
        <v>0</v>
      </c>
    </row>
    <row r="488" spans="1:16" s="8" customFormat="1" x14ac:dyDescent="0.25">
      <c r="A488" s="38">
        <v>12</v>
      </c>
      <c r="B488" s="40">
        <v>45210</v>
      </c>
      <c r="C488" s="38">
        <v>28</v>
      </c>
      <c r="D488" s="39">
        <v>15.5</v>
      </c>
      <c r="E488" s="74">
        <v>5134</v>
      </c>
      <c r="F488" s="75"/>
      <c r="H488" s="15">
        <v>12</v>
      </c>
      <c r="I488" s="82">
        <v>45210</v>
      </c>
      <c r="J488" s="15" t="s">
        <v>85</v>
      </c>
      <c r="K488" s="15" t="s">
        <v>96</v>
      </c>
      <c r="L488" s="15" t="s">
        <v>84</v>
      </c>
      <c r="M488" s="15">
        <v>1</v>
      </c>
      <c r="N488" s="83">
        <v>15.5</v>
      </c>
      <c r="O488" s="15">
        <v>5134</v>
      </c>
      <c r="P488" s="1">
        <f t="shared" si="4"/>
        <v>0</v>
      </c>
    </row>
    <row r="489" spans="1:16" s="8" customFormat="1" x14ac:dyDescent="0.25">
      <c r="A489" s="38">
        <v>13</v>
      </c>
      <c r="B489" s="40">
        <v>45210</v>
      </c>
      <c r="C489" s="38">
        <v>28</v>
      </c>
      <c r="D489" s="39">
        <v>16.899999999999999</v>
      </c>
      <c r="E489" s="74">
        <v>5502</v>
      </c>
      <c r="F489" s="75"/>
      <c r="H489" s="15">
        <v>13</v>
      </c>
      <c r="I489" s="82">
        <v>45210</v>
      </c>
      <c r="J489" s="15" t="s">
        <v>85</v>
      </c>
      <c r="K489" s="15" t="s">
        <v>96</v>
      </c>
      <c r="L489" s="15" t="s">
        <v>84</v>
      </c>
      <c r="M489" s="15">
        <v>1</v>
      </c>
      <c r="N489" s="83">
        <v>16.899999999999999</v>
      </c>
      <c r="O489" s="15">
        <v>5502</v>
      </c>
      <c r="P489" s="1">
        <f t="shared" si="4"/>
        <v>0</v>
      </c>
    </row>
    <row r="490" spans="1:16" s="8" customFormat="1" x14ac:dyDescent="0.25">
      <c r="A490" s="38">
        <v>14</v>
      </c>
      <c r="B490" s="40">
        <v>45210</v>
      </c>
      <c r="C490" s="38">
        <v>28</v>
      </c>
      <c r="D490" s="39">
        <v>15.9</v>
      </c>
      <c r="E490" s="74">
        <v>5135</v>
      </c>
      <c r="F490" s="75"/>
      <c r="H490" s="15">
        <v>14</v>
      </c>
      <c r="I490" s="82">
        <v>45210</v>
      </c>
      <c r="J490" s="15" t="s">
        <v>85</v>
      </c>
      <c r="K490" s="15" t="s">
        <v>96</v>
      </c>
      <c r="L490" s="15" t="s">
        <v>84</v>
      </c>
      <c r="M490" s="15">
        <v>1</v>
      </c>
      <c r="N490" s="83">
        <v>15.9</v>
      </c>
      <c r="O490" s="15">
        <v>5135</v>
      </c>
      <c r="P490" s="1">
        <f t="shared" si="4"/>
        <v>0</v>
      </c>
    </row>
    <row r="491" spans="1:16" s="8" customFormat="1" x14ac:dyDescent="0.25">
      <c r="A491" s="38">
        <v>15</v>
      </c>
      <c r="B491" s="40">
        <v>45210</v>
      </c>
      <c r="C491" s="38">
        <v>28</v>
      </c>
      <c r="D491" s="39">
        <v>17.7</v>
      </c>
      <c r="E491" s="74">
        <v>5125</v>
      </c>
      <c r="F491" s="75" t="s">
        <v>74</v>
      </c>
      <c r="H491" s="15">
        <v>15</v>
      </c>
      <c r="I491" s="82">
        <v>45210</v>
      </c>
      <c r="J491" s="15" t="s">
        <v>85</v>
      </c>
      <c r="K491" s="15" t="s">
        <v>96</v>
      </c>
      <c r="L491" s="15" t="s">
        <v>84</v>
      </c>
      <c r="M491" s="15">
        <v>1</v>
      </c>
      <c r="N491" s="83">
        <v>17.7</v>
      </c>
      <c r="O491" s="15">
        <v>5125</v>
      </c>
      <c r="P491" s="1">
        <f t="shared" si="4"/>
        <v>0</v>
      </c>
    </row>
    <row r="492" spans="1:16" s="8" customFormat="1" x14ac:dyDescent="0.25">
      <c r="A492" s="38">
        <v>16</v>
      </c>
      <c r="B492" s="40">
        <v>45211</v>
      </c>
      <c r="C492" s="38">
        <v>908</v>
      </c>
      <c r="D492" s="39">
        <v>16</v>
      </c>
      <c r="E492" s="74">
        <v>5148</v>
      </c>
      <c r="F492" s="75"/>
      <c r="H492" s="15">
        <v>16</v>
      </c>
      <c r="I492" s="82">
        <v>45211</v>
      </c>
      <c r="J492" s="15" t="s">
        <v>88</v>
      </c>
      <c r="K492" s="15" t="s">
        <v>89</v>
      </c>
      <c r="L492" s="15" t="s">
        <v>84</v>
      </c>
      <c r="M492" s="15">
        <v>1</v>
      </c>
      <c r="N492" s="83">
        <v>16</v>
      </c>
      <c r="O492" s="15">
        <v>5148</v>
      </c>
      <c r="P492" s="1">
        <f t="shared" si="4"/>
        <v>0</v>
      </c>
    </row>
    <row r="493" spans="1:16" s="8" customFormat="1" x14ac:dyDescent="0.25">
      <c r="A493" s="38">
        <v>17</v>
      </c>
      <c r="B493" s="40">
        <v>45211</v>
      </c>
      <c r="C493" s="38">
        <v>280</v>
      </c>
      <c r="D493" s="39">
        <v>18</v>
      </c>
      <c r="E493" s="74">
        <v>5542</v>
      </c>
      <c r="F493" s="75"/>
      <c r="H493" s="15">
        <v>17</v>
      </c>
      <c r="I493" s="82">
        <v>45211</v>
      </c>
      <c r="J493" s="15" t="s">
        <v>88</v>
      </c>
      <c r="K493" s="15" t="s">
        <v>103</v>
      </c>
      <c r="L493" s="15" t="s">
        <v>84</v>
      </c>
      <c r="M493" s="15">
        <v>1</v>
      </c>
      <c r="N493" s="83">
        <v>18</v>
      </c>
      <c r="O493" s="15">
        <v>5542</v>
      </c>
      <c r="P493" s="1">
        <f t="shared" si="4"/>
        <v>0</v>
      </c>
    </row>
    <row r="494" spans="1:16" s="8" customFormat="1" x14ac:dyDescent="0.25">
      <c r="A494" s="38">
        <v>18</v>
      </c>
      <c r="B494" s="40">
        <v>45211</v>
      </c>
      <c r="C494" s="38">
        <v>629</v>
      </c>
      <c r="D494" s="39">
        <v>19.899999999999999</v>
      </c>
      <c r="E494" s="74">
        <v>5535</v>
      </c>
      <c r="F494" s="75"/>
      <c r="H494" s="15">
        <v>18</v>
      </c>
      <c r="I494" s="82">
        <v>45211</v>
      </c>
      <c r="J494" s="15" t="s">
        <v>88</v>
      </c>
      <c r="K494" s="15" t="s">
        <v>98</v>
      </c>
      <c r="L494" s="15" t="s">
        <v>84</v>
      </c>
      <c r="M494" s="15">
        <v>1</v>
      </c>
      <c r="N494" s="83">
        <v>19.899999999999999</v>
      </c>
      <c r="O494" s="15">
        <v>5535</v>
      </c>
      <c r="P494" s="1">
        <f t="shared" si="4"/>
        <v>0</v>
      </c>
    </row>
    <row r="495" spans="1:16" s="8" customFormat="1" x14ac:dyDescent="0.25">
      <c r="A495" s="38">
        <v>19</v>
      </c>
      <c r="B495" s="40">
        <v>45211</v>
      </c>
      <c r="C495" s="38">
        <v>629</v>
      </c>
      <c r="D495" s="39">
        <v>14.6</v>
      </c>
      <c r="E495" s="74">
        <v>5157</v>
      </c>
      <c r="F495" s="75"/>
      <c r="H495" s="15">
        <v>19</v>
      </c>
      <c r="I495" s="82">
        <v>45211</v>
      </c>
      <c r="J495" s="15" t="s">
        <v>88</v>
      </c>
      <c r="K495" s="15" t="s">
        <v>98</v>
      </c>
      <c r="L495" s="15" t="s">
        <v>84</v>
      </c>
      <c r="M495" s="15">
        <v>1</v>
      </c>
      <c r="N495" s="83">
        <v>14.6</v>
      </c>
      <c r="O495" s="15">
        <v>5157</v>
      </c>
      <c r="P495" s="1">
        <f t="shared" si="4"/>
        <v>0</v>
      </c>
    </row>
    <row r="496" spans="1:16" s="8" customFormat="1" x14ac:dyDescent="0.25">
      <c r="A496" s="38">
        <v>20</v>
      </c>
      <c r="B496" s="40">
        <v>45211</v>
      </c>
      <c r="C496" s="38">
        <v>901</v>
      </c>
      <c r="D496" s="39">
        <v>15.9</v>
      </c>
      <c r="E496" s="74">
        <v>5516</v>
      </c>
      <c r="F496" s="75"/>
      <c r="H496" s="15">
        <v>20</v>
      </c>
      <c r="I496" s="82">
        <v>45211</v>
      </c>
      <c r="J496" s="15" t="s">
        <v>88</v>
      </c>
      <c r="K496" s="15" t="s">
        <v>91</v>
      </c>
      <c r="L496" s="15" t="s">
        <v>84</v>
      </c>
      <c r="M496" s="15">
        <v>1</v>
      </c>
      <c r="N496" s="83">
        <v>15.9</v>
      </c>
      <c r="O496" s="15">
        <v>5516</v>
      </c>
      <c r="P496" s="1">
        <f t="shared" si="4"/>
        <v>0</v>
      </c>
    </row>
    <row r="497" spans="1:17" s="8" customFormat="1" x14ac:dyDescent="0.25">
      <c r="A497" s="38">
        <v>21</v>
      </c>
      <c r="B497" s="40">
        <v>45211</v>
      </c>
      <c r="C497" s="38">
        <v>901</v>
      </c>
      <c r="D497" s="39">
        <v>16</v>
      </c>
      <c r="E497" s="74">
        <v>5010</v>
      </c>
      <c r="F497" s="75"/>
      <c r="H497" s="15">
        <v>21</v>
      </c>
      <c r="I497" s="82">
        <v>45211</v>
      </c>
      <c r="J497" s="15" t="s">
        <v>88</v>
      </c>
      <c r="K497" s="15" t="s">
        <v>91</v>
      </c>
      <c r="L497" s="15" t="s">
        <v>84</v>
      </c>
      <c r="M497" s="15">
        <v>1</v>
      </c>
      <c r="N497" s="83">
        <v>16</v>
      </c>
      <c r="O497" s="15">
        <v>5010</v>
      </c>
      <c r="P497" s="1">
        <f t="shared" si="4"/>
        <v>0</v>
      </c>
    </row>
    <row r="498" spans="1:17" s="8" customFormat="1" x14ac:dyDescent="0.25">
      <c r="A498" s="38">
        <v>22</v>
      </c>
      <c r="B498" s="40">
        <v>45211</v>
      </c>
      <c r="C498" s="38">
        <v>901</v>
      </c>
      <c r="D498" s="39">
        <v>16</v>
      </c>
      <c r="E498" s="74">
        <v>5065</v>
      </c>
      <c r="F498" s="75"/>
      <c r="H498" s="15">
        <v>22</v>
      </c>
      <c r="I498" s="82">
        <v>45211</v>
      </c>
      <c r="J498" s="15" t="s">
        <v>88</v>
      </c>
      <c r="K498" s="15" t="s">
        <v>91</v>
      </c>
      <c r="L498" s="15" t="s">
        <v>84</v>
      </c>
      <c r="M498" s="15">
        <v>1</v>
      </c>
      <c r="N498" s="83">
        <v>16</v>
      </c>
      <c r="O498" s="15">
        <v>5065</v>
      </c>
      <c r="P498" s="1">
        <f t="shared" si="4"/>
        <v>0</v>
      </c>
    </row>
    <row r="499" spans="1:17" s="8" customFormat="1" x14ac:dyDescent="0.25">
      <c r="A499" s="38">
        <v>23</v>
      </c>
      <c r="B499" s="40">
        <v>45211</v>
      </c>
      <c r="C499" s="38">
        <v>911</v>
      </c>
      <c r="D499" s="39">
        <v>16.2</v>
      </c>
      <c r="E499" s="74">
        <v>5130</v>
      </c>
      <c r="F499" s="75"/>
      <c r="H499" s="15">
        <v>23</v>
      </c>
      <c r="I499" s="82">
        <v>45211</v>
      </c>
      <c r="J499" s="15" t="s">
        <v>88</v>
      </c>
      <c r="K499" s="15" t="s">
        <v>93</v>
      </c>
      <c r="L499" s="15" t="s">
        <v>84</v>
      </c>
      <c r="M499" s="15">
        <v>1</v>
      </c>
      <c r="N499" s="83">
        <v>16.2</v>
      </c>
      <c r="O499" s="15">
        <v>5130</v>
      </c>
      <c r="P499" s="1">
        <f t="shared" si="4"/>
        <v>0</v>
      </c>
    </row>
    <row r="500" spans="1:17" s="8" customFormat="1" x14ac:dyDescent="0.25">
      <c r="A500" s="38">
        <v>24</v>
      </c>
      <c r="B500" s="40">
        <v>45211</v>
      </c>
      <c r="C500" s="38">
        <v>911</v>
      </c>
      <c r="D500" s="39">
        <v>16</v>
      </c>
      <c r="E500" s="74">
        <v>5123</v>
      </c>
      <c r="F500" s="75"/>
      <c r="H500" s="15">
        <v>24</v>
      </c>
      <c r="I500" s="82">
        <v>45211</v>
      </c>
      <c r="J500" s="15" t="s">
        <v>88</v>
      </c>
      <c r="K500" s="15" t="s">
        <v>93</v>
      </c>
      <c r="L500" s="15" t="s">
        <v>84</v>
      </c>
      <c r="M500" s="15">
        <v>1</v>
      </c>
      <c r="N500" s="83">
        <v>16</v>
      </c>
      <c r="O500" s="15">
        <v>5123</v>
      </c>
      <c r="P500" s="1">
        <f t="shared" si="4"/>
        <v>0</v>
      </c>
    </row>
    <row r="501" spans="1:17" s="8" customFormat="1" x14ac:dyDescent="0.25">
      <c r="A501" s="38">
        <v>25</v>
      </c>
      <c r="B501" s="40">
        <v>45211</v>
      </c>
      <c r="C501" s="38">
        <v>217</v>
      </c>
      <c r="D501" s="39">
        <v>15.6</v>
      </c>
      <c r="E501" s="74">
        <v>5143</v>
      </c>
      <c r="F501" s="75"/>
      <c r="H501" s="15">
        <v>25</v>
      </c>
      <c r="I501" s="82">
        <v>45211</v>
      </c>
      <c r="J501" s="15" t="s">
        <v>88</v>
      </c>
      <c r="K501" s="15" t="s">
        <v>104</v>
      </c>
      <c r="L501" s="15" t="s">
        <v>84</v>
      </c>
      <c r="M501" s="15">
        <v>1</v>
      </c>
      <c r="N501" s="83">
        <v>15.6</v>
      </c>
      <c r="O501" s="15">
        <v>5143</v>
      </c>
      <c r="P501" s="1">
        <f t="shared" si="4"/>
        <v>0</v>
      </c>
    </row>
    <row r="502" spans="1:17" s="8" customFormat="1" x14ac:dyDescent="0.25">
      <c r="A502" s="38">
        <v>26</v>
      </c>
      <c r="B502" s="40">
        <v>45211</v>
      </c>
      <c r="C502" s="38">
        <v>217</v>
      </c>
      <c r="D502" s="39">
        <v>17.2</v>
      </c>
      <c r="E502" s="74">
        <v>5538</v>
      </c>
      <c r="F502" s="75"/>
      <c r="H502" s="15">
        <v>26</v>
      </c>
      <c r="I502" s="82">
        <v>45211</v>
      </c>
      <c r="J502" s="15" t="s">
        <v>88</v>
      </c>
      <c r="K502" s="15" t="s">
        <v>104</v>
      </c>
      <c r="L502" s="15" t="s">
        <v>84</v>
      </c>
      <c r="M502" s="15">
        <v>1</v>
      </c>
      <c r="N502" s="83">
        <v>17.2</v>
      </c>
      <c r="O502" s="15">
        <v>5538</v>
      </c>
      <c r="P502" s="1">
        <f t="shared" si="4"/>
        <v>0</v>
      </c>
    </row>
    <row r="503" spans="1:17" s="8" customFormat="1" x14ac:dyDescent="0.25">
      <c r="A503" s="38">
        <v>27</v>
      </c>
      <c r="B503" s="40">
        <v>45211</v>
      </c>
      <c r="C503" s="38">
        <v>909</v>
      </c>
      <c r="D503" s="39">
        <v>19.2</v>
      </c>
      <c r="E503" s="74">
        <v>5138</v>
      </c>
      <c r="F503" s="75"/>
      <c r="H503" s="15">
        <v>27</v>
      </c>
      <c r="I503" s="82">
        <v>45211</v>
      </c>
      <c r="J503" s="15" t="s">
        <v>85</v>
      </c>
      <c r="K503" s="15" t="s">
        <v>90</v>
      </c>
      <c r="L503" s="15" t="s">
        <v>84</v>
      </c>
      <c r="M503" s="15">
        <v>1</v>
      </c>
      <c r="N503" s="83">
        <v>19.2</v>
      </c>
      <c r="O503" s="15">
        <v>5138</v>
      </c>
      <c r="P503" s="1">
        <f t="shared" si="4"/>
        <v>0</v>
      </c>
    </row>
    <row r="504" spans="1:17" s="8" customFormat="1" x14ac:dyDescent="0.25">
      <c r="A504" s="38">
        <v>28</v>
      </c>
      <c r="B504" s="40">
        <v>45211</v>
      </c>
      <c r="C504" s="38">
        <v>909</v>
      </c>
      <c r="D504" s="39">
        <v>19.600000000000001</v>
      </c>
      <c r="E504" s="74">
        <v>5140</v>
      </c>
      <c r="F504" s="75"/>
      <c r="H504" s="15">
        <v>28</v>
      </c>
      <c r="I504" s="82">
        <v>45211</v>
      </c>
      <c r="J504" s="15" t="s">
        <v>85</v>
      </c>
      <c r="K504" s="15" t="s">
        <v>90</v>
      </c>
      <c r="L504" s="15" t="s">
        <v>84</v>
      </c>
      <c r="M504" s="15">
        <v>1</v>
      </c>
      <c r="N504" s="83">
        <v>19.600000000000001</v>
      </c>
      <c r="O504" s="15">
        <v>5140</v>
      </c>
      <c r="P504" s="1">
        <f t="shared" si="4"/>
        <v>0</v>
      </c>
    </row>
    <row r="505" spans="1:17" s="8" customFormat="1" x14ac:dyDescent="0.25">
      <c r="A505" s="38">
        <v>29</v>
      </c>
      <c r="B505" s="40">
        <v>45211</v>
      </c>
      <c r="C505" s="38">
        <v>266</v>
      </c>
      <c r="D505" s="39">
        <v>16.899999999999999</v>
      </c>
      <c r="E505" s="74">
        <v>5124</v>
      </c>
      <c r="F505" s="75"/>
      <c r="H505" s="15">
        <v>29</v>
      </c>
      <c r="I505" s="82">
        <v>45211</v>
      </c>
      <c r="J505" s="15" t="s">
        <v>85</v>
      </c>
      <c r="K505" s="15" t="s">
        <v>97</v>
      </c>
      <c r="L505" s="15" t="s">
        <v>84</v>
      </c>
      <c r="M505" s="15">
        <v>1</v>
      </c>
      <c r="N505" s="83">
        <v>16.899999999999999</v>
      </c>
      <c r="O505" s="15">
        <v>5124</v>
      </c>
      <c r="P505" s="1">
        <f t="shared" si="4"/>
        <v>0</v>
      </c>
    </row>
    <row r="506" spans="1:17" s="8" customFormat="1" x14ac:dyDescent="0.25">
      <c r="A506" s="38">
        <v>30</v>
      </c>
      <c r="B506" s="40">
        <v>45211</v>
      </c>
      <c r="C506" s="38">
        <v>860</v>
      </c>
      <c r="D506" s="39">
        <v>16.5</v>
      </c>
      <c r="E506" s="74">
        <v>5137</v>
      </c>
      <c r="F506" s="75"/>
      <c r="H506" s="15">
        <v>30</v>
      </c>
      <c r="I506" s="82">
        <v>45211</v>
      </c>
      <c r="J506" s="15" t="s">
        <v>85</v>
      </c>
      <c r="K506" s="15" t="s">
        <v>86</v>
      </c>
      <c r="L506" s="15" t="s">
        <v>84</v>
      </c>
      <c r="M506" s="15">
        <v>1</v>
      </c>
      <c r="N506" s="83">
        <v>16.5</v>
      </c>
      <c r="O506" s="15">
        <v>5137</v>
      </c>
      <c r="P506" s="1">
        <f t="shared" si="4"/>
        <v>0</v>
      </c>
    </row>
    <row r="507" spans="1:17" s="8" customFormat="1" x14ac:dyDescent="0.25">
      <c r="A507" s="38">
        <v>31</v>
      </c>
      <c r="B507" s="40">
        <v>45211</v>
      </c>
      <c r="C507" s="38">
        <v>860</v>
      </c>
      <c r="D507" s="39">
        <v>15.8</v>
      </c>
      <c r="E507" s="74">
        <v>5101</v>
      </c>
      <c r="F507" s="75"/>
      <c r="H507" s="15">
        <v>31</v>
      </c>
      <c r="I507" s="82">
        <v>45211</v>
      </c>
      <c r="J507" s="15" t="s">
        <v>85</v>
      </c>
      <c r="K507" s="15" t="s">
        <v>86</v>
      </c>
      <c r="L507" s="15" t="s">
        <v>84</v>
      </c>
      <c r="M507" s="15">
        <v>1</v>
      </c>
      <c r="N507" s="83">
        <v>15.8</v>
      </c>
      <c r="O507" s="15">
        <v>5101</v>
      </c>
      <c r="P507" s="1">
        <f t="shared" si="4"/>
        <v>0</v>
      </c>
    </row>
    <row r="508" spans="1:17" s="8" customFormat="1" x14ac:dyDescent="0.25">
      <c r="A508" s="38">
        <v>32</v>
      </c>
      <c r="B508" s="40">
        <v>45211</v>
      </c>
      <c r="C508" s="38">
        <v>860</v>
      </c>
      <c r="D508" s="39">
        <v>13.6</v>
      </c>
      <c r="E508" s="74">
        <v>5129</v>
      </c>
      <c r="F508" s="75"/>
      <c r="H508" s="15">
        <v>32</v>
      </c>
      <c r="I508" s="82">
        <v>45211</v>
      </c>
      <c r="J508" s="15" t="s">
        <v>85</v>
      </c>
      <c r="K508" s="15" t="s">
        <v>86</v>
      </c>
      <c r="L508" s="15" t="s">
        <v>84</v>
      </c>
      <c r="M508" s="15">
        <v>1</v>
      </c>
      <c r="N508" s="83">
        <v>13.6</v>
      </c>
      <c r="O508" s="15">
        <v>5129</v>
      </c>
      <c r="P508" s="1">
        <f t="shared" ref="P508:P573" si="5">E508-O508</f>
        <v>0</v>
      </c>
    </row>
    <row r="509" spans="1:17" s="8" customFormat="1" x14ac:dyDescent="0.25">
      <c r="A509" s="38">
        <v>33</v>
      </c>
      <c r="B509" s="40">
        <v>45211</v>
      </c>
      <c r="C509" s="38">
        <v>908</v>
      </c>
      <c r="D509" s="39">
        <v>15.2</v>
      </c>
      <c r="E509" s="74">
        <v>5013</v>
      </c>
      <c r="F509" s="75"/>
      <c r="H509" s="15">
        <v>33</v>
      </c>
      <c r="I509" s="82">
        <v>45211</v>
      </c>
      <c r="J509" s="15" t="s">
        <v>88</v>
      </c>
      <c r="K509" s="15" t="s">
        <v>89</v>
      </c>
      <c r="L509" s="15" t="s">
        <v>84</v>
      </c>
      <c r="M509" s="15">
        <v>1</v>
      </c>
      <c r="N509" s="83">
        <v>15.2</v>
      </c>
      <c r="O509" s="15">
        <v>5013</v>
      </c>
      <c r="P509" s="1">
        <f t="shared" si="5"/>
        <v>0</v>
      </c>
    </row>
    <row r="510" spans="1:17" s="8" customFormat="1" x14ac:dyDescent="0.25">
      <c r="A510" s="38">
        <v>34</v>
      </c>
      <c r="B510" s="40">
        <v>45211</v>
      </c>
      <c r="C510" s="38">
        <v>908</v>
      </c>
      <c r="D510" s="39">
        <v>19.3</v>
      </c>
      <c r="E510" s="74">
        <v>5145</v>
      </c>
      <c r="F510" s="75"/>
      <c r="H510" s="15">
        <v>34</v>
      </c>
      <c r="I510" s="82">
        <v>45211</v>
      </c>
      <c r="J510" s="15" t="s">
        <v>88</v>
      </c>
      <c r="K510" s="15" t="s">
        <v>89</v>
      </c>
      <c r="L510" s="15" t="s">
        <v>84</v>
      </c>
      <c r="M510" s="15">
        <v>1</v>
      </c>
      <c r="N510" s="83">
        <v>19.3</v>
      </c>
      <c r="O510" s="15">
        <v>5145</v>
      </c>
      <c r="P510" s="1">
        <f t="shared" si="5"/>
        <v>0</v>
      </c>
      <c r="Q510" s="105">
        <f>N510</f>
        <v>19.3</v>
      </c>
    </row>
    <row r="511" spans="1:17" s="8" customFormat="1" x14ac:dyDescent="0.25">
      <c r="A511" s="38">
        <v>35</v>
      </c>
      <c r="B511" s="40">
        <v>45211</v>
      </c>
      <c r="C511" s="38">
        <v>837</v>
      </c>
      <c r="D511" s="39">
        <v>16.899999999999999</v>
      </c>
      <c r="E511" s="74">
        <v>5127</v>
      </c>
      <c r="F511" s="75"/>
      <c r="H511" s="15">
        <v>35</v>
      </c>
      <c r="I511" s="82">
        <v>45211</v>
      </c>
      <c r="J511" s="15" t="s">
        <v>85</v>
      </c>
      <c r="K511" s="15" t="s">
        <v>87</v>
      </c>
      <c r="L511" s="15" t="s">
        <v>84</v>
      </c>
      <c r="M511" s="15">
        <v>1</v>
      </c>
      <c r="N511" s="83">
        <v>16.899999999999999</v>
      </c>
      <c r="O511" s="15">
        <v>5127</v>
      </c>
      <c r="P511" s="1">
        <f t="shared" si="5"/>
        <v>0</v>
      </c>
    </row>
    <row r="512" spans="1:17" s="8" customFormat="1" x14ac:dyDescent="0.25">
      <c r="A512" s="38">
        <v>36</v>
      </c>
      <c r="B512" s="40">
        <v>45211</v>
      </c>
      <c r="C512" s="38">
        <v>432</v>
      </c>
      <c r="D512" s="39">
        <v>16.8</v>
      </c>
      <c r="E512" s="74">
        <v>5132</v>
      </c>
      <c r="F512" s="75"/>
      <c r="H512" s="15">
        <v>36</v>
      </c>
      <c r="I512" s="82">
        <v>45211</v>
      </c>
      <c r="J512" s="15" t="s">
        <v>88</v>
      </c>
      <c r="K512" s="15" t="s">
        <v>99</v>
      </c>
      <c r="L512" s="15" t="s">
        <v>84</v>
      </c>
      <c r="M512" s="15">
        <v>1</v>
      </c>
      <c r="N512" s="83">
        <v>16.8</v>
      </c>
      <c r="O512" s="15">
        <v>5132</v>
      </c>
      <c r="P512" s="1">
        <f t="shared" si="5"/>
        <v>0</v>
      </c>
    </row>
    <row r="513" spans="1:17" s="8" customFormat="1" x14ac:dyDescent="0.25">
      <c r="A513" s="38">
        <v>37</v>
      </c>
      <c r="B513" s="40">
        <v>45211</v>
      </c>
      <c r="C513" s="38">
        <v>831</v>
      </c>
      <c r="D513" s="39">
        <v>17.399999999999999</v>
      </c>
      <c r="E513" s="74">
        <v>5131</v>
      </c>
      <c r="F513" s="75"/>
      <c r="H513" s="15">
        <v>37</v>
      </c>
      <c r="I513" s="82">
        <v>45211</v>
      </c>
      <c r="J513" s="15" t="s">
        <v>88</v>
      </c>
      <c r="K513" s="15" t="s">
        <v>94</v>
      </c>
      <c r="L513" s="15" t="s">
        <v>84</v>
      </c>
      <c r="M513" s="15">
        <v>1</v>
      </c>
      <c r="N513" s="83">
        <v>17.399999999999999</v>
      </c>
      <c r="O513" s="15">
        <v>5131</v>
      </c>
      <c r="P513" s="1">
        <f t="shared" si="5"/>
        <v>0</v>
      </c>
    </row>
    <row r="514" spans="1:17" s="8" customFormat="1" x14ac:dyDescent="0.25">
      <c r="A514" s="38">
        <v>38</v>
      </c>
      <c r="B514" s="40">
        <v>45211</v>
      </c>
      <c r="C514" s="38">
        <v>831</v>
      </c>
      <c r="D514" s="39">
        <v>16.7</v>
      </c>
      <c r="E514" s="74">
        <v>3341</v>
      </c>
      <c r="F514" s="75"/>
      <c r="H514" s="15">
        <v>38</v>
      </c>
      <c r="I514" s="82">
        <v>45211</v>
      </c>
      <c r="J514" s="15" t="s">
        <v>88</v>
      </c>
      <c r="K514" s="15" t="s">
        <v>94</v>
      </c>
      <c r="L514" s="15" t="s">
        <v>84</v>
      </c>
      <c r="M514" s="15">
        <v>1</v>
      </c>
      <c r="N514" s="83">
        <v>16.7</v>
      </c>
      <c r="O514" s="15">
        <v>3341</v>
      </c>
      <c r="P514" s="1">
        <f t="shared" si="5"/>
        <v>0</v>
      </c>
    </row>
    <row r="515" spans="1:17" s="8" customFormat="1" x14ac:dyDescent="0.25">
      <c r="A515" s="38">
        <v>39</v>
      </c>
      <c r="B515" s="40">
        <v>45211</v>
      </c>
      <c r="C515" s="38">
        <v>943</v>
      </c>
      <c r="D515" s="39">
        <v>16.399999999999999</v>
      </c>
      <c r="E515" s="74">
        <v>5059</v>
      </c>
      <c r="F515" s="75"/>
      <c r="H515" s="15">
        <v>39</v>
      </c>
      <c r="I515" s="82">
        <v>45211</v>
      </c>
      <c r="J515" s="15" t="s">
        <v>85</v>
      </c>
      <c r="K515" s="15" t="s">
        <v>92</v>
      </c>
      <c r="L515" s="15" t="s">
        <v>84</v>
      </c>
      <c r="M515" s="15">
        <v>1</v>
      </c>
      <c r="N515" s="83">
        <v>16.399999999999999</v>
      </c>
      <c r="O515" s="15">
        <v>5059</v>
      </c>
      <c r="P515" s="1">
        <f t="shared" si="5"/>
        <v>0</v>
      </c>
    </row>
    <row r="516" spans="1:17" s="8" customFormat="1" x14ac:dyDescent="0.25">
      <c r="A516" s="38">
        <v>40</v>
      </c>
      <c r="B516" s="40">
        <v>45211</v>
      </c>
      <c r="C516" s="38">
        <v>943</v>
      </c>
      <c r="D516" s="39">
        <v>18.3</v>
      </c>
      <c r="E516" s="74">
        <v>5142</v>
      </c>
      <c r="F516" s="75"/>
      <c r="H516" s="15">
        <v>40</v>
      </c>
      <c r="I516" s="82">
        <v>45211</v>
      </c>
      <c r="J516" s="15" t="s">
        <v>85</v>
      </c>
      <c r="K516" s="15" t="s">
        <v>92</v>
      </c>
      <c r="L516" s="15" t="s">
        <v>84</v>
      </c>
      <c r="M516" s="15">
        <v>1</v>
      </c>
      <c r="N516" s="83">
        <v>18.3</v>
      </c>
      <c r="O516" s="15">
        <v>5142</v>
      </c>
      <c r="P516" s="1">
        <f t="shared" si="5"/>
        <v>0</v>
      </c>
      <c r="Q516" s="105">
        <f>N516</f>
        <v>18.3</v>
      </c>
    </row>
    <row r="517" spans="1:17" s="8" customFormat="1" x14ac:dyDescent="0.25">
      <c r="A517" s="38">
        <v>41</v>
      </c>
      <c r="B517" s="40">
        <v>45213</v>
      </c>
      <c r="C517" s="38">
        <v>860</v>
      </c>
      <c r="D517" s="39">
        <v>16.899999999999999</v>
      </c>
      <c r="E517" s="74">
        <v>5144</v>
      </c>
      <c r="F517" s="75"/>
      <c r="H517" s="15">
        <v>41</v>
      </c>
      <c r="I517" s="82">
        <v>45213</v>
      </c>
      <c r="J517" s="15" t="s">
        <v>85</v>
      </c>
      <c r="K517" s="15" t="s">
        <v>86</v>
      </c>
      <c r="L517" s="15" t="s">
        <v>84</v>
      </c>
      <c r="M517" s="15">
        <v>1</v>
      </c>
      <c r="N517" s="83">
        <v>16.899999999999999</v>
      </c>
      <c r="O517" s="15">
        <v>5144</v>
      </c>
      <c r="P517" s="1">
        <f t="shared" si="5"/>
        <v>0</v>
      </c>
    </row>
    <row r="518" spans="1:17" s="8" customFormat="1" x14ac:dyDescent="0.25">
      <c r="A518" s="38">
        <v>42</v>
      </c>
      <c r="B518" s="40">
        <v>45213</v>
      </c>
      <c r="C518" s="38">
        <v>266</v>
      </c>
      <c r="D518" s="39">
        <v>16.3</v>
      </c>
      <c r="E518" s="74">
        <v>5141</v>
      </c>
      <c r="F518" s="75"/>
      <c r="H518" s="15">
        <v>42</v>
      </c>
      <c r="I518" s="82">
        <v>45213</v>
      </c>
      <c r="J518" s="15" t="s">
        <v>85</v>
      </c>
      <c r="K518" s="15" t="s">
        <v>97</v>
      </c>
      <c r="L518" s="15" t="s">
        <v>84</v>
      </c>
      <c r="M518" s="15">
        <v>1</v>
      </c>
      <c r="N518" s="83">
        <v>16.3</v>
      </c>
      <c r="O518" s="15">
        <v>5141</v>
      </c>
      <c r="P518" s="1">
        <f t="shared" si="5"/>
        <v>0</v>
      </c>
    </row>
    <row r="519" spans="1:17" s="8" customFormat="1" x14ac:dyDescent="0.25">
      <c r="A519" s="38">
        <v>43</v>
      </c>
      <c r="B519" s="40">
        <v>45213</v>
      </c>
      <c r="C519" s="38">
        <v>28</v>
      </c>
      <c r="D519" s="39">
        <v>17.5</v>
      </c>
      <c r="E519" s="74">
        <v>5525</v>
      </c>
      <c r="F519" s="75"/>
      <c r="H519" s="15">
        <v>43</v>
      </c>
      <c r="I519" s="82">
        <v>45213</v>
      </c>
      <c r="J519" s="15" t="s">
        <v>85</v>
      </c>
      <c r="K519" s="15" t="s">
        <v>96</v>
      </c>
      <c r="L519" s="15" t="s">
        <v>84</v>
      </c>
      <c r="M519" s="15">
        <v>1</v>
      </c>
      <c r="N519" s="83">
        <v>17.5</v>
      </c>
      <c r="O519" s="15">
        <v>5525</v>
      </c>
      <c r="P519" s="1">
        <f t="shared" si="5"/>
        <v>0</v>
      </c>
    </row>
    <row r="520" spans="1:17" s="8" customFormat="1" x14ac:dyDescent="0.25">
      <c r="A520" s="38">
        <v>44</v>
      </c>
      <c r="B520" s="40">
        <v>45213</v>
      </c>
      <c r="C520" s="38">
        <v>837</v>
      </c>
      <c r="D520" s="39">
        <v>15.6</v>
      </c>
      <c r="E520" s="74">
        <v>5125</v>
      </c>
      <c r="F520" s="75" t="s">
        <v>74</v>
      </c>
      <c r="H520" s="15">
        <v>44</v>
      </c>
      <c r="I520" s="82">
        <v>45213</v>
      </c>
      <c r="J520" s="15" t="s">
        <v>85</v>
      </c>
      <c r="K520" s="15" t="s">
        <v>87</v>
      </c>
      <c r="L520" s="15" t="s">
        <v>84</v>
      </c>
      <c r="M520" s="15">
        <v>1</v>
      </c>
      <c r="N520" s="83">
        <v>15.6</v>
      </c>
      <c r="O520" s="15">
        <v>5355</v>
      </c>
      <c r="P520" s="88">
        <f t="shared" si="5"/>
        <v>-230</v>
      </c>
    </row>
    <row r="521" spans="1:17" s="8" customFormat="1" x14ac:dyDescent="0.25">
      <c r="A521" s="38">
        <v>45</v>
      </c>
      <c r="B521" s="40">
        <v>45213</v>
      </c>
      <c r="C521" s="38">
        <v>28</v>
      </c>
      <c r="D521" s="39">
        <v>16.899999999999999</v>
      </c>
      <c r="E521" s="74">
        <v>5128</v>
      </c>
      <c r="F521" s="75"/>
      <c r="H521" s="15">
        <v>45</v>
      </c>
      <c r="I521" s="82">
        <v>45213</v>
      </c>
      <c r="J521" s="15" t="s">
        <v>85</v>
      </c>
      <c r="K521" s="15" t="s">
        <v>96</v>
      </c>
      <c r="L521" s="15" t="s">
        <v>84</v>
      </c>
      <c r="M521" s="15">
        <v>1</v>
      </c>
      <c r="N521" s="83">
        <v>16.899999999999999</v>
      </c>
      <c r="O521" s="15">
        <v>5128</v>
      </c>
      <c r="P521" s="1">
        <f t="shared" si="5"/>
        <v>0</v>
      </c>
    </row>
    <row r="522" spans="1:17" s="8" customFormat="1" x14ac:dyDescent="0.25">
      <c r="A522" s="38">
        <v>46</v>
      </c>
      <c r="B522" s="40">
        <v>45213</v>
      </c>
      <c r="C522" s="38">
        <v>943</v>
      </c>
      <c r="D522" s="39">
        <v>16.399999999999999</v>
      </c>
      <c r="E522" s="74">
        <v>5515</v>
      </c>
      <c r="F522" s="75"/>
      <c r="H522" s="15">
        <v>46</v>
      </c>
      <c r="I522" s="82">
        <v>45213</v>
      </c>
      <c r="J522" s="15" t="s">
        <v>85</v>
      </c>
      <c r="K522" s="15" t="s">
        <v>92</v>
      </c>
      <c r="L522" s="15" t="s">
        <v>84</v>
      </c>
      <c r="M522" s="15">
        <v>1</v>
      </c>
      <c r="N522" s="83">
        <v>16.399999999999999</v>
      </c>
      <c r="O522" s="15">
        <v>5515</v>
      </c>
      <c r="P522" s="1">
        <f t="shared" si="5"/>
        <v>0</v>
      </c>
    </row>
    <row r="523" spans="1:17" s="8" customFormat="1" x14ac:dyDescent="0.25">
      <c r="A523" s="38">
        <v>47</v>
      </c>
      <c r="B523" s="40">
        <v>45213</v>
      </c>
      <c r="C523" s="38">
        <v>943</v>
      </c>
      <c r="D523" s="39">
        <v>15.3</v>
      </c>
      <c r="E523" s="74">
        <v>5543</v>
      </c>
      <c r="F523" s="75"/>
      <c r="H523" s="15">
        <v>47</v>
      </c>
      <c r="I523" s="82">
        <v>45213</v>
      </c>
      <c r="J523" s="15" t="s">
        <v>85</v>
      </c>
      <c r="K523" s="15" t="s">
        <v>92</v>
      </c>
      <c r="L523" s="15" t="s">
        <v>84</v>
      </c>
      <c r="M523" s="15">
        <v>1</v>
      </c>
      <c r="N523" s="83">
        <v>15.3</v>
      </c>
      <c r="O523" s="15">
        <v>5543</v>
      </c>
      <c r="P523" s="1">
        <f t="shared" si="5"/>
        <v>0</v>
      </c>
    </row>
    <row r="524" spans="1:17" s="8" customFormat="1" x14ac:dyDescent="0.25">
      <c r="A524" s="38">
        <v>48</v>
      </c>
      <c r="B524" s="40">
        <v>45213</v>
      </c>
      <c r="C524" s="38">
        <v>901</v>
      </c>
      <c r="D524" s="39">
        <v>17</v>
      </c>
      <c r="E524" s="74">
        <v>4482</v>
      </c>
      <c r="F524" s="75"/>
      <c r="H524" s="15">
        <v>48</v>
      </c>
      <c r="I524" s="82">
        <v>45213</v>
      </c>
      <c r="J524" s="15" t="s">
        <v>88</v>
      </c>
      <c r="K524" s="15" t="s">
        <v>91</v>
      </c>
      <c r="L524" s="15" t="s">
        <v>84</v>
      </c>
      <c r="M524" s="15">
        <v>1</v>
      </c>
      <c r="N524" s="83">
        <v>17</v>
      </c>
      <c r="O524" s="15">
        <v>4482</v>
      </c>
      <c r="P524" s="1">
        <f t="shared" si="5"/>
        <v>0</v>
      </c>
    </row>
    <row r="525" spans="1:17" s="8" customFormat="1" x14ac:dyDescent="0.25">
      <c r="A525" s="38">
        <v>49</v>
      </c>
      <c r="B525" s="40">
        <v>45213</v>
      </c>
      <c r="C525" s="38">
        <v>911</v>
      </c>
      <c r="D525" s="39">
        <v>15.2</v>
      </c>
      <c r="E525" s="74">
        <v>4386</v>
      </c>
      <c r="F525" s="75"/>
      <c r="H525" s="15">
        <v>49</v>
      </c>
      <c r="I525" s="82">
        <v>45213</v>
      </c>
      <c r="J525" s="15" t="s">
        <v>88</v>
      </c>
      <c r="K525" s="15" t="s">
        <v>93</v>
      </c>
      <c r="L525" s="15" t="s">
        <v>84</v>
      </c>
      <c r="M525" s="15">
        <v>1</v>
      </c>
      <c r="N525" s="83">
        <v>15.2</v>
      </c>
      <c r="O525" s="15">
        <v>4386</v>
      </c>
      <c r="P525" s="1">
        <f t="shared" si="5"/>
        <v>0</v>
      </c>
    </row>
    <row r="526" spans="1:17" s="8" customFormat="1" x14ac:dyDescent="0.25">
      <c r="A526" s="38">
        <v>50</v>
      </c>
      <c r="B526" s="40">
        <v>45213</v>
      </c>
      <c r="C526" s="38">
        <v>901</v>
      </c>
      <c r="D526" s="39">
        <v>15.4</v>
      </c>
      <c r="E526" s="74">
        <v>4486</v>
      </c>
      <c r="F526" s="75"/>
      <c r="H526" s="15">
        <v>50</v>
      </c>
      <c r="I526" s="82">
        <v>45213</v>
      </c>
      <c r="J526" s="15" t="s">
        <v>88</v>
      </c>
      <c r="K526" s="15" t="s">
        <v>91</v>
      </c>
      <c r="L526" s="15" t="s">
        <v>84</v>
      </c>
      <c r="M526" s="15">
        <v>1</v>
      </c>
      <c r="N526" s="83">
        <v>15.4</v>
      </c>
      <c r="O526" s="15">
        <v>4486</v>
      </c>
      <c r="P526" s="1">
        <f t="shared" si="5"/>
        <v>0</v>
      </c>
    </row>
    <row r="527" spans="1:17" s="8" customFormat="1" x14ac:dyDescent="0.25">
      <c r="A527" s="38">
        <v>51</v>
      </c>
      <c r="B527" s="40">
        <v>45213</v>
      </c>
      <c r="C527" s="38">
        <v>831</v>
      </c>
      <c r="D527" s="39">
        <v>14.8</v>
      </c>
      <c r="E527" s="74">
        <v>3435</v>
      </c>
      <c r="F527" s="75"/>
      <c r="H527" s="15">
        <v>51</v>
      </c>
      <c r="I527" s="82">
        <v>45213</v>
      </c>
      <c r="J527" s="15" t="s">
        <v>88</v>
      </c>
      <c r="K527" s="15" t="s">
        <v>94</v>
      </c>
      <c r="L527" s="15" t="s">
        <v>84</v>
      </c>
      <c r="M527" s="15">
        <v>1</v>
      </c>
      <c r="N527" s="83">
        <v>14.8</v>
      </c>
      <c r="O527" s="15">
        <v>3435</v>
      </c>
      <c r="P527" s="1">
        <f t="shared" si="5"/>
        <v>0</v>
      </c>
    </row>
    <row r="528" spans="1:17" s="8" customFormat="1" x14ac:dyDescent="0.25">
      <c r="A528" s="38">
        <v>52</v>
      </c>
      <c r="B528" s="40">
        <v>45213</v>
      </c>
      <c r="C528" s="38">
        <v>831</v>
      </c>
      <c r="D528" s="39">
        <v>16.399999999999999</v>
      </c>
      <c r="E528" s="74">
        <v>3182</v>
      </c>
      <c r="F528" s="75"/>
      <c r="H528" s="15">
        <v>52</v>
      </c>
      <c r="I528" s="82">
        <v>45213</v>
      </c>
      <c r="J528" s="15" t="s">
        <v>88</v>
      </c>
      <c r="K528" s="15" t="s">
        <v>94</v>
      </c>
      <c r="L528" s="15" t="s">
        <v>84</v>
      </c>
      <c r="M528" s="15">
        <v>1</v>
      </c>
      <c r="N528" s="83">
        <v>16.399999999999999</v>
      </c>
      <c r="O528" s="15">
        <v>3182</v>
      </c>
      <c r="P528" s="1">
        <f t="shared" si="5"/>
        <v>0</v>
      </c>
    </row>
    <row r="529" spans="1:16" s="8" customFormat="1" x14ac:dyDescent="0.25">
      <c r="A529" s="38">
        <v>53</v>
      </c>
      <c r="B529" s="40">
        <v>45213</v>
      </c>
      <c r="C529" s="38">
        <v>908</v>
      </c>
      <c r="D529" s="39">
        <v>17.3</v>
      </c>
      <c r="E529" s="74">
        <v>5522</v>
      </c>
      <c r="F529" s="75"/>
      <c r="H529" s="15">
        <v>53</v>
      </c>
      <c r="I529" s="82">
        <v>45213</v>
      </c>
      <c r="J529" s="15" t="s">
        <v>88</v>
      </c>
      <c r="K529" s="15" t="s">
        <v>89</v>
      </c>
      <c r="L529" s="15" t="s">
        <v>84</v>
      </c>
      <c r="M529" s="15">
        <v>1</v>
      </c>
      <c r="N529" s="83">
        <v>17.3</v>
      </c>
      <c r="O529" s="15">
        <v>5522</v>
      </c>
      <c r="P529" s="1">
        <f t="shared" si="5"/>
        <v>0</v>
      </c>
    </row>
    <row r="530" spans="1:16" s="8" customFormat="1" x14ac:dyDescent="0.25">
      <c r="A530" s="38">
        <v>54</v>
      </c>
      <c r="B530" s="40">
        <v>45213</v>
      </c>
      <c r="C530" s="38">
        <v>432</v>
      </c>
      <c r="D530" s="39">
        <v>16.3</v>
      </c>
      <c r="E530" s="74">
        <v>3563</v>
      </c>
      <c r="F530" s="75"/>
      <c r="H530" s="15">
        <v>54</v>
      </c>
      <c r="I530" s="82">
        <v>45213</v>
      </c>
      <c r="J530" s="15" t="s">
        <v>88</v>
      </c>
      <c r="K530" s="15" t="s">
        <v>99</v>
      </c>
      <c r="L530" s="15" t="s">
        <v>84</v>
      </c>
      <c r="M530" s="15">
        <v>1</v>
      </c>
      <c r="N530" s="83">
        <v>16.3</v>
      </c>
      <c r="O530" s="15">
        <v>3563</v>
      </c>
      <c r="P530" s="1">
        <f t="shared" si="5"/>
        <v>0</v>
      </c>
    </row>
    <row r="531" spans="1:16" s="8" customFormat="1" x14ac:dyDescent="0.25">
      <c r="A531" s="38">
        <v>55</v>
      </c>
      <c r="B531" s="40">
        <v>45213</v>
      </c>
      <c r="C531" s="38">
        <v>908</v>
      </c>
      <c r="D531" s="39">
        <v>17.5</v>
      </c>
      <c r="E531" s="74">
        <v>4252</v>
      </c>
      <c r="F531" s="75"/>
      <c r="H531" s="15">
        <v>55</v>
      </c>
      <c r="I531" s="82">
        <v>45213</v>
      </c>
      <c r="J531" s="15" t="s">
        <v>88</v>
      </c>
      <c r="K531" s="15" t="s">
        <v>89</v>
      </c>
      <c r="L531" s="15" t="s">
        <v>84</v>
      </c>
      <c r="M531" s="15">
        <v>1</v>
      </c>
      <c r="N531" s="83">
        <v>17.5</v>
      </c>
      <c r="O531" s="15">
        <v>4252</v>
      </c>
      <c r="P531" s="1">
        <f t="shared" si="5"/>
        <v>0</v>
      </c>
    </row>
    <row r="532" spans="1:16" s="8" customFormat="1" x14ac:dyDescent="0.25">
      <c r="A532" s="38">
        <v>56</v>
      </c>
      <c r="B532" s="40">
        <v>45213</v>
      </c>
      <c r="C532" s="38">
        <v>432</v>
      </c>
      <c r="D532" s="39">
        <v>15.4</v>
      </c>
      <c r="E532" s="74">
        <v>3040</v>
      </c>
      <c r="F532" s="75"/>
      <c r="H532" s="15">
        <v>56</v>
      </c>
      <c r="I532" s="82">
        <v>45213</v>
      </c>
      <c r="J532" s="15" t="s">
        <v>88</v>
      </c>
      <c r="K532" s="15" t="s">
        <v>99</v>
      </c>
      <c r="L532" s="15" t="s">
        <v>84</v>
      </c>
      <c r="M532" s="15">
        <v>1</v>
      </c>
      <c r="N532" s="83">
        <v>15.4</v>
      </c>
      <c r="O532" s="15">
        <v>3040</v>
      </c>
      <c r="P532" s="1">
        <f t="shared" si="5"/>
        <v>0</v>
      </c>
    </row>
    <row r="533" spans="1:16" s="8" customFormat="1" x14ac:dyDescent="0.25">
      <c r="A533" s="38">
        <v>57</v>
      </c>
      <c r="B533" s="40">
        <v>45213</v>
      </c>
      <c r="C533" s="38">
        <v>629</v>
      </c>
      <c r="D533" s="39">
        <v>15.5</v>
      </c>
      <c r="E533" s="74">
        <v>4382</v>
      </c>
      <c r="F533" s="75"/>
      <c r="H533" s="15">
        <v>57</v>
      </c>
      <c r="I533" s="82">
        <v>45213</v>
      </c>
      <c r="J533" s="15" t="s">
        <v>88</v>
      </c>
      <c r="K533" s="15" t="s">
        <v>98</v>
      </c>
      <c r="L533" s="15" t="s">
        <v>84</v>
      </c>
      <c r="M533" s="15">
        <v>1</v>
      </c>
      <c r="N533" s="83">
        <v>15.5</v>
      </c>
      <c r="O533" s="15">
        <v>4382</v>
      </c>
      <c r="P533" s="1">
        <f t="shared" si="5"/>
        <v>0</v>
      </c>
    </row>
    <row r="534" spans="1:16" s="8" customFormat="1" x14ac:dyDescent="0.25">
      <c r="A534" s="38">
        <v>58</v>
      </c>
      <c r="B534" s="40">
        <v>45213</v>
      </c>
      <c r="C534" s="38">
        <v>217</v>
      </c>
      <c r="D534" s="39">
        <v>14.2</v>
      </c>
      <c r="E534" s="74">
        <v>4113</v>
      </c>
      <c r="F534" s="75"/>
      <c r="H534" s="15">
        <v>58</v>
      </c>
      <c r="I534" s="82">
        <v>45213</v>
      </c>
      <c r="J534" s="15" t="s">
        <v>88</v>
      </c>
      <c r="K534" s="15" t="s">
        <v>104</v>
      </c>
      <c r="L534" s="15" t="s">
        <v>84</v>
      </c>
      <c r="M534" s="15">
        <v>1</v>
      </c>
      <c r="N534" s="83">
        <v>14.2</v>
      </c>
      <c r="O534" s="15">
        <v>4113</v>
      </c>
      <c r="P534" s="1">
        <f t="shared" si="5"/>
        <v>0</v>
      </c>
    </row>
    <row r="535" spans="1:16" s="8" customFormat="1" x14ac:dyDescent="0.25">
      <c r="A535" s="38">
        <v>59</v>
      </c>
      <c r="B535" s="40">
        <v>45213</v>
      </c>
      <c r="C535" s="38">
        <v>629</v>
      </c>
      <c r="D535" s="39">
        <v>14</v>
      </c>
      <c r="E535" s="74">
        <v>3992</v>
      </c>
      <c r="F535" s="75"/>
      <c r="H535" s="15">
        <v>59</v>
      </c>
      <c r="I535" s="82">
        <v>45213</v>
      </c>
      <c r="J535" s="15" t="s">
        <v>88</v>
      </c>
      <c r="K535" s="15" t="s">
        <v>98</v>
      </c>
      <c r="L535" s="15" t="s">
        <v>84</v>
      </c>
      <c r="M535" s="15">
        <v>1</v>
      </c>
      <c r="N535" s="83">
        <v>14</v>
      </c>
      <c r="O535" s="15">
        <v>3992</v>
      </c>
      <c r="P535" s="1">
        <f t="shared" si="5"/>
        <v>0</v>
      </c>
    </row>
    <row r="536" spans="1:16" s="8" customFormat="1" x14ac:dyDescent="0.25">
      <c r="A536" s="38">
        <v>60</v>
      </c>
      <c r="B536" s="40">
        <v>45213</v>
      </c>
      <c r="C536" s="38">
        <v>217</v>
      </c>
      <c r="D536" s="39">
        <v>16.8</v>
      </c>
      <c r="E536" s="74">
        <v>4179</v>
      </c>
      <c r="F536" s="75"/>
      <c r="H536" s="15">
        <v>60</v>
      </c>
      <c r="I536" s="82">
        <v>45213</v>
      </c>
      <c r="J536" s="15" t="s">
        <v>88</v>
      </c>
      <c r="K536" s="15" t="s">
        <v>104</v>
      </c>
      <c r="L536" s="15" t="s">
        <v>84</v>
      </c>
      <c r="M536" s="15">
        <v>1</v>
      </c>
      <c r="N536" s="83">
        <v>16.8</v>
      </c>
      <c r="O536" s="15">
        <v>4179</v>
      </c>
      <c r="P536" s="1">
        <f t="shared" si="5"/>
        <v>0</v>
      </c>
    </row>
    <row r="537" spans="1:16" s="8" customFormat="1" x14ac:dyDescent="0.25">
      <c r="A537" s="38">
        <v>61</v>
      </c>
      <c r="B537" s="40">
        <v>45213</v>
      </c>
      <c r="C537" s="38">
        <v>280</v>
      </c>
      <c r="D537" s="39">
        <v>14.5</v>
      </c>
      <c r="E537" s="74">
        <v>3961</v>
      </c>
      <c r="F537" s="75"/>
      <c r="H537" s="15">
        <v>61</v>
      </c>
      <c r="I537" s="82">
        <v>45213</v>
      </c>
      <c r="J537" s="15" t="s">
        <v>88</v>
      </c>
      <c r="K537" s="15" t="s">
        <v>103</v>
      </c>
      <c r="L537" s="15" t="s">
        <v>84</v>
      </c>
      <c r="M537" s="15">
        <v>1</v>
      </c>
      <c r="N537" s="83">
        <v>14.5</v>
      </c>
      <c r="O537" s="15">
        <v>3961</v>
      </c>
      <c r="P537" s="1">
        <f t="shared" si="5"/>
        <v>0</v>
      </c>
    </row>
    <row r="538" spans="1:16" s="8" customFormat="1" x14ac:dyDescent="0.25">
      <c r="A538" s="38">
        <v>62</v>
      </c>
      <c r="B538" s="40">
        <v>45213</v>
      </c>
      <c r="C538" s="38">
        <v>911</v>
      </c>
      <c r="D538" s="39">
        <v>15.6</v>
      </c>
      <c r="E538" s="74">
        <v>1698</v>
      </c>
      <c r="F538" s="75"/>
      <c r="H538" s="15">
        <v>62</v>
      </c>
      <c r="I538" s="82">
        <v>45213</v>
      </c>
      <c r="J538" s="15" t="s">
        <v>88</v>
      </c>
      <c r="K538" s="15" t="s">
        <v>93</v>
      </c>
      <c r="L538" s="15" t="s">
        <v>84</v>
      </c>
      <c r="M538" s="15">
        <v>1</v>
      </c>
      <c r="N538" s="83">
        <v>15.6</v>
      </c>
      <c r="O538" s="15">
        <v>1698</v>
      </c>
      <c r="P538" s="1">
        <f t="shared" si="5"/>
        <v>0</v>
      </c>
    </row>
    <row r="539" spans="1:16" s="8" customFormat="1" x14ac:dyDescent="0.25">
      <c r="A539" s="38">
        <v>63</v>
      </c>
      <c r="B539" s="40">
        <v>45213</v>
      </c>
      <c r="C539" s="38">
        <v>837</v>
      </c>
      <c r="D539" s="39">
        <v>12.8</v>
      </c>
      <c r="E539" s="74">
        <v>2340</v>
      </c>
      <c r="F539" s="75"/>
      <c r="H539" s="15">
        <v>63</v>
      </c>
      <c r="I539" s="82">
        <v>45213</v>
      </c>
      <c r="J539" s="15" t="s">
        <v>85</v>
      </c>
      <c r="K539" s="15" t="s">
        <v>87</v>
      </c>
      <c r="L539" s="15" t="s">
        <v>84</v>
      </c>
      <c r="M539" s="15">
        <v>1</v>
      </c>
      <c r="N539" s="83">
        <v>12.8</v>
      </c>
      <c r="O539" s="15">
        <v>2340</v>
      </c>
      <c r="P539" s="1">
        <f t="shared" si="5"/>
        <v>0</v>
      </c>
    </row>
    <row r="540" spans="1:16" s="8" customFormat="1" x14ac:dyDescent="0.25">
      <c r="A540" s="38">
        <v>64</v>
      </c>
      <c r="B540" s="40">
        <v>45213</v>
      </c>
      <c r="C540" s="38">
        <v>909</v>
      </c>
      <c r="D540" s="39">
        <v>16.3</v>
      </c>
      <c r="E540" s="74">
        <v>5518</v>
      </c>
      <c r="F540" s="75"/>
      <c r="H540" s="15">
        <v>64</v>
      </c>
      <c r="I540" s="82">
        <v>45213</v>
      </c>
      <c r="J540" s="15" t="s">
        <v>85</v>
      </c>
      <c r="K540" s="15" t="s">
        <v>90</v>
      </c>
      <c r="L540" s="15" t="s">
        <v>84</v>
      </c>
      <c r="M540" s="15">
        <v>1</v>
      </c>
      <c r="N540" s="83">
        <v>16.3</v>
      </c>
      <c r="O540" s="15">
        <v>5518</v>
      </c>
      <c r="P540" s="1">
        <f t="shared" si="5"/>
        <v>0</v>
      </c>
    </row>
    <row r="541" spans="1:16" s="8" customFormat="1" x14ac:dyDescent="0.25">
      <c r="A541" s="38">
        <v>65</v>
      </c>
      <c r="B541" s="40">
        <v>45214</v>
      </c>
      <c r="C541" s="38">
        <v>909</v>
      </c>
      <c r="D541" s="39">
        <v>16</v>
      </c>
      <c r="E541" s="74">
        <v>2524</v>
      </c>
      <c r="F541" s="75"/>
      <c r="H541" s="15">
        <v>65</v>
      </c>
      <c r="I541" s="82">
        <v>45214</v>
      </c>
      <c r="J541" s="15" t="s">
        <v>85</v>
      </c>
      <c r="K541" s="15" t="s">
        <v>90</v>
      </c>
      <c r="L541" s="15" t="s">
        <v>84</v>
      </c>
      <c r="M541" s="15">
        <v>1</v>
      </c>
      <c r="N541" s="83">
        <v>16</v>
      </c>
      <c r="O541" s="15">
        <v>2524</v>
      </c>
      <c r="P541" s="1">
        <f t="shared" si="5"/>
        <v>0</v>
      </c>
    </row>
    <row r="542" spans="1:16" s="8" customFormat="1" x14ac:dyDescent="0.25">
      <c r="A542" s="38">
        <v>66</v>
      </c>
      <c r="B542" s="40">
        <v>45214</v>
      </c>
      <c r="C542" s="38">
        <v>860</v>
      </c>
      <c r="D542" s="39">
        <v>14.6</v>
      </c>
      <c r="E542" s="74">
        <v>2976</v>
      </c>
      <c r="F542" s="75"/>
      <c r="H542" s="15">
        <v>66</v>
      </c>
      <c r="I542" s="82">
        <v>45214</v>
      </c>
      <c r="J542" s="15" t="s">
        <v>85</v>
      </c>
      <c r="K542" s="15" t="s">
        <v>86</v>
      </c>
      <c r="L542" s="15" t="s">
        <v>84</v>
      </c>
      <c r="M542" s="15">
        <v>1</v>
      </c>
      <c r="N542" s="83">
        <v>14.6</v>
      </c>
      <c r="O542" s="15">
        <v>2976</v>
      </c>
      <c r="P542" s="1">
        <f t="shared" si="5"/>
        <v>0</v>
      </c>
    </row>
    <row r="543" spans="1:16" s="8" customFormat="1" x14ac:dyDescent="0.25">
      <c r="A543" s="38">
        <v>67</v>
      </c>
      <c r="B543" s="40">
        <v>45214</v>
      </c>
      <c r="C543" s="38">
        <v>837</v>
      </c>
      <c r="D543" s="39">
        <v>14.2</v>
      </c>
      <c r="E543" s="74">
        <v>2699</v>
      </c>
      <c r="F543" s="75"/>
      <c r="H543" s="15">
        <v>67</v>
      </c>
      <c r="I543" s="82">
        <v>45214</v>
      </c>
      <c r="J543" s="15" t="s">
        <v>85</v>
      </c>
      <c r="K543" s="15" t="s">
        <v>87</v>
      </c>
      <c r="L543" s="15" t="s">
        <v>84</v>
      </c>
      <c r="M543" s="15">
        <v>1</v>
      </c>
      <c r="N543" s="83">
        <v>14.2</v>
      </c>
      <c r="O543" s="15">
        <v>2699</v>
      </c>
      <c r="P543" s="1">
        <f t="shared" si="5"/>
        <v>0</v>
      </c>
    </row>
    <row r="544" spans="1:16" s="8" customFormat="1" x14ac:dyDescent="0.25">
      <c r="A544" s="38">
        <v>68</v>
      </c>
      <c r="B544" s="40">
        <v>45214</v>
      </c>
      <c r="C544" s="38">
        <v>837</v>
      </c>
      <c r="D544" s="39">
        <v>13.2</v>
      </c>
      <c r="E544" s="74">
        <v>2062</v>
      </c>
      <c r="F544" s="75"/>
      <c r="H544" s="15">
        <v>68</v>
      </c>
      <c r="I544" s="82">
        <v>45214</v>
      </c>
      <c r="J544" s="15" t="s">
        <v>85</v>
      </c>
      <c r="K544" s="15" t="s">
        <v>87</v>
      </c>
      <c r="L544" s="15" t="s">
        <v>84</v>
      </c>
      <c r="M544" s="15">
        <v>1</v>
      </c>
      <c r="N544" s="83">
        <v>13.2</v>
      </c>
      <c r="O544" s="15">
        <v>2062</v>
      </c>
      <c r="P544" s="1">
        <f t="shared" si="5"/>
        <v>0</v>
      </c>
    </row>
    <row r="545" spans="1:16" s="8" customFormat="1" x14ac:dyDescent="0.25">
      <c r="A545" s="38">
        <v>69</v>
      </c>
      <c r="B545" s="40">
        <v>45214</v>
      </c>
      <c r="C545" s="38">
        <v>837</v>
      </c>
      <c r="D545" s="39">
        <v>15.7</v>
      </c>
      <c r="E545" s="74">
        <v>2693</v>
      </c>
      <c r="F545" s="75"/>
      <c r="H545" s="15">
        <v>69</v>
      </c>
      <c r="I545" s="82">
        <v>45214</v>
      </c>
      <c r="J545" s="15" t="s">
        <v>85</v>
      </c>
      <c r="K545" s="15" t="s">
        <v>87</v>
      </c>
      <c r="L545" s="15" t="s">
        <v>84</v>
      </c>
      <c r="M545" s="15">
        <v>1</v>
      </c>
      <c r="N545" s="83">
        <v>15.7</v>
      </c>
      <c r="O545" s="15">
        <v>2693</v>
      </c>
      <c r="P545" s="1">
        <f t="shared" si="5"/>
        <v>0</v>
      </c>
    </row>
    <row r="546" spans="1:16" s="8" customFormat="1" x14ac:dyDescent="0.25">
      <c r="A546" s="38">
        <v>70</v>
      </c>
      <c r="B546" s="40">
        <v>45214</v>
      </c>
      <c r="C546" s="38">
        <v>909</v>
      </c>
      <c r="D546" s="39">
        <v>12.2</v>
      </c>
      <c r="E546" s="74">
        <v>2556</v>
      </c>
      <c r="F546" s="75"/>
      <c r="H546" s="15">
        <v>70</v>
      </c>
      <c r="I546" s="82">
        <v>45214</v>
      </c>
      <c r="J546" s="15" t="s">
        <v>85</v>
      </c>
      <c r="K546" s="15" t="s">
        <v>90</v>
      </c>
      <c r="L546" s="15" t="s">
        <v>84</v>
      </c>
      <c r="M546" s="15">
        <v>1</v>
      </c>
      <c r="N546" s="83">
        <v>12.2</v>
      </c>
      <c r="O546" s="15">
        <v>2556</v>
      </c>
      <c r="P546" s="1">
        <f t="shared" si="5"/>
        <v>0</v>
      </c>
    </row>
    <row r="547" spans="1:16" s="8" customFormat="1" x14ac:dyDescent="0.25">
      <c r="A547" s="38">
        <v>71</v>
      </c>
      <c r="B547" s="40">
        <v>45214</v>
      </c>
      <c r="C547" s="38">
        <v>901</v>
      </c>
      <c r="D547" s="39">
        <v>14.9</v>
      </c>
      <c r="E547" s="74">
        <v>5524</v>
      </c>
      <c r="F547" s="75"/>
      <c r="H547" s="15">
        <v>71</v>
      </c>
      <c r="I547" s="82">
        <v>45214</v>
      </c>
      <c r="J547" s="15" t="s">
        <v>88</v>
      </c>
      <c r="K547" s="15" t="s">
        <v>91</v>
      </c>
      <c r="L547" s="15" t="s">
        <v>84</v>
      </c>
      <c r="M547" s="15">
        <v>1</v>
      </c>
      <c r="N547" s="83">
        <v>14.9</v>
      </c>
      <c r="O547" s="15">
        <v>5524</v>
      </c>
      <c r="P547" s="1">
        <f t="shared" si="5"/>
        <v>0</v>
      </c>
    </row>
    <row r="548" spans="1:16" s="8" customForma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s="8" customForma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s="8" customFormat="1" x14ac:dyDescent="0.25">
      <c r="A550" s="66">
        <v>1</v>
      </c>
      <c r="B550" s="67">
        <v>45216</v>
      </c>
      <c r="C550" s="66">
        <v>837</v>
      </c>
      <c r="D550" s="68">
        <v>11.2</v>
      </c>
      <c r="E550" s="76">
        <v>5192</v>
      </c>
      <c r="F550" s="69"/>
      <c r="H550" s="15">
        <v>1</v>
      </c>
      <c r="I550" s="82">
        <v>45216</v>
      </c>
      <c r="J550" s="15" t="s">
        <v>85</v>
      </c>
      <c r="K550" s="15" t="s">
        <v>87</v>
      </c>
      <c r="L550" s="15" t="s">
        <v>84</v>
      </c>
      <c r="M550" s="15">
        <v>1</v>
      </c>
      <c r="N550" s="83">
        <v>11.2</v>
      </c>
      <c r="O550" s="15">
        <v>5192</v>
      </c>
      <c r="P550" s="1">
        <f t="shared" si="5"/>
        <v>0</v>
      </c>
    </row>
    <row r="551" spans="1:16" s="8" customFormat="1" x14ac:dyDescent="0.25">
      <c r="A551" s="66">
        <v>2</v>
      </c>
      <c r="B551" s="67">
        <v>45216</v>
      </c>
      <c r="C551" s="66">
        <v>28</v>
      </c>
      <c r="D551" s="68">
        <v>18.2</v>
      </c>
      <c r="E551" s="76">
        <v>5100</v>
      </c>
      <c r="F551" s="69"/>
      <c r="H551" s="15">
        <v>2</v>
      </c>
      <c r="I551" s="82">
        <v>45216</v>
      </c>
      <c r="J551" s="15" t="s">
        <v>85</v>
      </c>
      <c r="K551" s="15" t="s">
        <v>105</v>
      </c>
      <c r="L551" s="15" t="s">
        <v>84</v>
      </c>
      <c r="M551" s="15">
        <v>1</v>
      </c>
      <c r="N551" s="83">
        <v>18.2</v>
      </c>
      <c r="O551" s="15">
        <v>5100</v>
      </c>
      <c r="P551" s="1">
        <f t="shared" si="5"/>
        <v>0</v>
      </c>
    </row>
    <row r="552" spans="1:16" s="8" customFormat="1" x14ac:dyDescent="0.25">
      <c r="A552" s="66">
        <v>3</v>
      </c>
      <c r="B552" s="67">
        <v>45216</v>
      </c>
      <c r="C552" s="66">
        <v>280</v>
      </c>
      <c r="D552" s="68">
        <v>15.8</v>
      </c>
      <c r="E552" s="76">
        <v>5544</v>
      </c>
      <c r="F552" s="69"/>
      <c r="H552" s="15">
        <v>3</v>
      </c>
      <c r="I552" s="82">
        <v>45216</v>
      </c>
      <c r="J552" s="15" t="s">
        <v>88</v>
      </c>
      <c r="K552" s="15" t="s">
        <v>106</v>
      </c>
      <c r="L552" s="15" t="s">
        <v>84</v>
      </c>
      <c r="M552" s="15">
        <v>1</v>
      </c>
      <c r="N552" s="83">
        <v>15.8</v>
      </c>
      <c r="O552" s="15">
        <v>5544</v>
      </c>
      <c r="P552" s="1">
        <f t="shared" si="5"/>
        <v>0</v>
      </c>
    </row>
    <row r="553" spans="1:16" s="8" customFormat="1" x14ac:dyDescent="0.25">
      <c r="A553" s="66">
        <v>4</v>
      </c>
      <c r="B553" s="67">
        <v>45216</v>
      </c>
      <c r="C553" s="66">
        <v>28</v>
      </c>
      <c r="D553" s="68">
        <v>16.399999999999999</v>
      </c>
      <c r="E553" s="76">
        <v>5048</v>
      </c>
      <c r="F553" s="69"/>
      <c r="H553" s="15">
        <v>4</v>
      </c>
      <c r="I553" s="82">
        <v>45216</v>
      </c>
      <c r="J553" s="15" t="s">
        <v>85</v>
      </c>
      <c r="K553" s="15" t="s">
        <v>105</v>
      </c>
      <c r="L553" s="15" t="s">
        <v>84</v>
      </c>
      <c r="M553" s="15">
        <v>1</v>
      </c>
      <c r="N553" s="83">
        <v>16.399999999999999</v>
      </c>
      <c r="O553" s="15">
        <v>5048</v>
      </c>
      <c r="P553" s="1">
        <f t="shared" si="5"/>
        <v>0</v>
      </c>
    </row>
    <row r="554" spans="1:16" s="8" customFormat="1" x14ac:dyDescent="0.25">
      <c r="A554" s="66">
        <v>5</v>
      </c>
      <c r="B554" s="67">
        <v>45216</v>
      </c>
      <c r="C554" s="66">
        <v>432</v>
      </c>
      <c r="D554" s="68">
        <v>13.8</v>
      </c>
      <c r="E554" s="76">
        <v>5211</v>
      </c>
      <c r="F554" s="69"/>
      <c r="H554" s="15">
        <v>5</v>
      </c>
      <c r="I554" s="82">
        <v>45216</v>
      </c>
      <c r="J554" s="15" t="s">
        <v>88</v>
      </c>
      <c r="K554" s="15" t="s">
        <v>99</v>
      </c>
      <c r="L554" s="15" t="s">
        <v>84</v>
      </c>
      <c r="M554" s="15">
        <v>1</v>
      </c>
      <c r="N554" s="83">
        <v>13.8</v>
      </c>
      <c r="O554" s="15">
        <v>5211</v>
      </c>
      <c r="P554" s="1">
        <f t="shared" si="5"/>
        <v>0</v>
      </c>
    </row>
    <row r="555" spans="1:16" s="8" customFormat="1" x14ac:dyDescent="0.25">
      <c r="A555" s="66">
        <v>6</v>
      </c>
      <c r="B555" s="67">
        <v>45216</v>
      </c>
      <c r="C555" s="66">
        <v>837</v>
      </c>
      <c r="D555" s="68">
        <v>15.8</v>
      </c>
      <c r="E555" s="76">
        <v>5507</v>
      </c>
      <c r="F555" s="69"/>
      <c r="H555" s="15">
        <v>6</v>
      </c>
      <c r="I555" s="82">
        <v>45216</v>
      </c>
      <c r="J555" s="15" t="s">
        <v>85</v>
      </c>
      <c r="K555" s="15" t="s">
        <v>87</v>
      </c>
      <c r="L555" s="15" t="s">
        <v>84</v>
      </c>
      <c r="M555" s="15">
        <v>1</v>
      </c>
      <c r="N555" s="83">
        <v>15.8</v>
      </c>
      <c r="O555" s="15">
        <v>5507</v>
      </c>
      <c r="P555" s="1">
        <f t="shared" si="5"/>
        <v>0</v>
      </c>
    </row>
    <row r="556" spans="1:16" s="8" customFormat="1" x14ac:dyDescent="0.25">
      <c r="A556" s="66">
        <v>7</v>
      </c>
      <c r="B556" s="67">
        <v>45216</v>
      </c>
      <c r="C556" s="66">
        <v>908</v>
      </c>
      <c r="D556" s="68">
        <v>14.6</v>
      </c>
      <c r="E556" s="76">
        <v>5219</v>
      </c>
      <c r="F556" s="69"/>
      <c r="H556" s="15">
        <v>7</v>
      </c>
      <c r="I556" s="82">
        <v>45216</v>
      </c>
      <c r="J556" s="15" t="s">
        <v>88</v>
      </c>
      <c r="K556" s="15" t="s">
        <v>89</v>
      </c>
      <c r="L556" s="15" t="s">
        <v>84</v>
      </c>
      <c r="M556" s="15">
        <v>1</v>
      </c>
      <c r="N556" s="83">
        <v>14.6</v>
      </c>
      <c r="O556" s="15">
        <v>5219</v>
      </c>
      <c r="P556" s="1">
        <f t="shared" si="5"/>
        <v>0</v>
      </c>
    </row>
    <row r="557" spans="1:16" s="8" customFormat="1" x14ac:dyDescent="0.25">
      <c r="A557" s="66">
        <v>8</v>
      </c>
      <c r="B557" s="67">
        <v>45216</v>
      </c>
      <c r="C557" s="66">
        <v>831</v>
      </c>
      <c r="D557" s="68">
        <v>14.1</v>
      </c>
      <c r="E557" s="76">
        <v>5216</v>
      </c>
      <c r="F557" s="69"/>
      <c r="H557" s="15">
        <v>8</v>
      </c>
      <c r="I557" s="82">
        <v>45216</v>
      </c>
      <c r="J557" s="15" t="s">
        <v>88</v>
      </c>
      <c r="K557" s="15" t="s">
        <v>94</v>
      </c>
      <c r="L557" s="15" t="s">
        <v>84</v>
      </c>
      <c r="M557" s="15">
        <v>1</v>
      </c>
      <c r="N557" s="83">
        <v>14.1</v>
      </c>
      <c r="O557" s="15">
        <v>5216</v>
      </c>
      <c r="P557" s="1">
        <f t="shared" si="5"/>
        <v>0</v>
      </c>
    </row>
    <row r="558" spans="1:16" s="8" customFormat="1" x14ac:dyDescent="0.25">
      <c r="A558" s="66">
        <v>9</v>
      </c>
      <c r="B558" s="67">
        <v>45216</v>
      </c>
      <c r="C558" s="66">
        <v>629</v>
      </c>
      <c r="D558" s="68">
        <v>13</v>
      </c>
      <c r="E558" s="76">
        <v>5018</v>
      </c>
      <c r="F558" s="69"/>
      <c r="H558" s="15">
        <v>9</v>
      </c>
      <c r="I558" s="82">
        <v>45216</v>
      </c>
      <c r="J558" s="15" t="s">
        <v>88</v>
      </c>
      <c r="K558" s="15" t="s">
        <v>98</v>
      </c>
      <c r="L558" s="15" t="s">
        <v>84</v>
      </c>
      <c r="M558" s="15">
        <v>1</v>
      </c>
      <c r="N558" s="83">
        <v>13</v>
      </c>
      <c r="O558" s="15">
        <v>5018</v>
      </c>
      <c r="P558" s="1">
        <f t="shared" si="5"/>
        <v>0</v>
      </c>
    </row>
    <row r="559" spans="1:16" s="8" customFormat="1" x14ac:dyDescent="0.25">
      <c r="A559" s="66">
        <v>10</v>
      </c>
      <c r="B559" s="67">
        <v>45216</v>
      </c>
      <c r="C559" s="66">
        <v>943</v>
      </c>
      <c r="D559" s="68">
        <v>16.5</v>
      </c>
      <c r="E559" s="76">
        <v>5097</v>
      </c>
      <c r="F559" s="69"/>
      <c r="H559" s="15">
        <v>10</v>
      </c>
      <c r="I559" s="82">
        <v>45216</v>
      </c>
      <c r="J559" s="15" t="s">
        <v>85</v>
      </c>
      <c r="K559" s="15" t="s">
        <v>92</v>
      </c>
      <c r="L559" s="15" t="s">
        <v>84</v>
      </c>
      <c r="M559" s="15">
        <v>1</v>
      </c>
      <c r="N559" s="83">
        <v>16.5</v>
      </c>
      <c r="O559" s="15">
        <v>5097</v>
      </c>
      <c r="P559" s="1">
        <f t="shared" si="5"/>
        <v>0</v>
      </c>
    </row>
    <row r="560" spans="1:16" s="8" customFormat="1" x14ac:dyDescent="0.25">
      <c r="A560" s="66">
        <v>11</v>
      </c>
      <c r="B560" s="67">
        <v>45216</v>
      </c>
      <c r="C560" s="66">
        <v>629</v>
      </c>
      <c r="D560" s="68">
        <v>18.2</v>
      </c>
      <c r="E560" s="76">
        <v>5179</v>
      </c>
      <c r="F560" s="69"/>
      <c r="H560" s="15">
        <v>11</v>
      </c>
      <c r="I560" s="82">
        <v>45216</v>
      </c>
      <c r="J560" s="15" t="s">
        <v>88</v>
      </c>
      <c r="K560" s="15" t="s">
        <v>98</v>
      </c>
      <c r="L560" s="15" t="s">
        <v>84</v>
      </c>
      <c r="M560" s="15">
        <v>1</v>
      </c>
      <c r="N560" s="83">
        <v>18.2</v>
      </c>
      <c r="O560" s="15">
        <v>5179</v>
      </c>
      <c r="P560" s="1">
        <f t="shared" si="5"/>
        <v>0</v>
      </c>
    </row>
    <row r="561" spans="1:16" s="8" customFormat="1" x14ac:dyDescent="0.25">
      <c r="A561" s="66">
        <v>12</v>
      </c>
      <c r="B561" s="67">
        <v>45216</v>
      </c>
      <c r="C561" s="66">
        <v>911</v>
      </c>
      <c r="D561" s="68">
        <v>12.5</v>
      </c>
      <c r="E561" s="76">
        <v>5251</v>
      </c>
      <c r="F561" s="69"/>
      <c r="H561" s="15">
        <v>12</v>
      </c>
      <c r="I561" s="82">
        <v>45216</v>
      </c>
      <c r="J561" s="15" t="s">
        <v>88</v>
      </c>
      <c r="K561" s="15" t="s">
        <v>93</v>
      </c>
      <c r="L561" s="15" t="s">
        <v>84</v>
      </c>
      <c r="M561" s="15">
        <v>1</v>
      </c>
      <c r="N561" s="83">
        <v>12.5</v>
      </c>
      <c r="O561" s="15">
        <v>5251</v>
      </c>
      <c r="P561" s="1">
        <f t="shared" si="5"/>
        <v>0</v>
      </c>
    </row>
    <row r="562" spans="1:16" s="8" customFormat="1" x14ac:dyDescent="0.25">
      <c r="A562" s="66">
        <v>13</v>
      </c>
      <c r="B562" s="67">
        <v>45217</v>
      </c>
      <c r="C562" s="66">
        <v>266</v>
      </c>
      <c r="D562" s="68">
        <v>15.3</v>
      </c>
      <c r="E562" s="76">
        <v>5240</v>
      </c>
      <c r="F562" s="69"/>
      <c r="H562" s="15">
        <v>13</v>
      </c>
      <c r="I562" s="82">
        <v>45217</v>
      </c>
      <c r="J562" s="15" t="s">
        <v>85</v>
      </c>
      <c r="K562" s="15" t="s">
        <v>97</v>
      </c>
      <c r="L562" s="15" t="s">
        <v>84</v>
      </c>
      <c r="M562" s="15">
        <v>1</v>
      </c>
      <c r="N562" s="83">
        <v>15.3</v>
      </c>
      <c r="O562" s="15">
        <v>5240</v>
      </c>
      <c r="P562" s="1">
        <f t="shared" si="5"/>
        <v>0</v>
      </c>
    </row>
    <row r="563" spans="1:16" s="8" customFormat="1" x14ac:dyDescent="0.25">
      <c r="A563" s="66">
        <v>14</v>
      </c>
      <c r="B563" s="67">
        <v>45217</v>
      </c>
      <c r="C563" s="66">
        <v>908</v>
      </c>
      <c r="D563" s="68">
        <v>15.8</v>
      </c>
      <c r="E563" s="76">
        <v>5202</v>
      </c>
      <c r="F563" s="69"/>
      <c r="H563" s="15">
        <v>14</v>
      </c>
      <c r="I563" s="82">
        <v>45217</v>
      </c>
      <c r="J563" s="15" t="s">
        <v>88</v>
      </c>
      <c r="K563" s="15" t="s">
        <v>89</v>
      </c>
      <c r="L563" s="15" t="s">
        <v>84</v>
      </c>
      <c r="M563" s="15">
        <v>1</v>
      </c>
      <c r="N563" s="83">
        <v>15.8</v>
      </c>
      <c r="O563" s="15">
        <v>5202</v>
      </c>
      <c r="P563" s="1">
        <f t="shared" si="5"/>
        <v>0</v>
      </c>
    </row>
    <row r="564" spans="1:16" s="8" customFormat="1" x14ac:dyDescent="0.25">
      <c r="A564" s="66">
        <v>15</v>
      </c>
      <c r="B564" s="67">
        <v>45217</v>
      </c>
      <c r="C564" s="66">
        <v>908</v>
      </c>
      <c r="D564" s="68">
        <v>16</v>
      </c>
      <c r="E564" s="76">
        <v>5215</v>
      </c>
      <c r="F564" s="69"/>
      <c r="H564" s="15">
        <v>15</v>
      </c>
      <c r="I564" s="82">
        <v>45217</v>
      </c>
      <c r="J564" s="15" t="s">
        <v>88</v>
      </c>
      <c r="K564" s="15" t="s">
        <v>89</v>
      </c>
      <c r="L564" s="15" t="s">
        <v>84</v>
      </c>
      <c r="M564" s="15">
        <v>1</v>
      </c>
      <c r="N564" s="83">
        <v>16</v>
      </c>
      <c r="O564" s="15">
        <v>5215</v>
      </c>
      <c r="P564" s="1">
        <f t="shared" si="5"/>
        <v>0</v>
      </c>
    </row>
    <row r="565" spans="1:16" s="8" customFormat="1" x14ac:dyDescent="0.25">
      <c r="A565" s="66">
        <v>16</v>
      </c>
      <c r="B565" s="67">
        <v>45217</v>
      </c>
      <c r="C565" s="66">
        <v>432</v>
      </c>
      <c r="D565" s="68">
        <v>17.5</v>
      </c>
      <c r="E565" s="76">
        <v>5527</v>
      </c>
      <c r="F565" s="69"/>
      <c r="H565" s="15">
        <v>16</v>
      </c>
      <c r="I565" s="82">
        <v>45217</v>
      </c>
      <c r="J565" s="15" t="s">
        <v>88</v>
      </c>
      <c r="K565" s="15" t="s">
        <v>99</v>
      </c>
      <c r="L565" s="15" t="s">
        <v>84</v>
      </c>
      <c r="M565" s="15">
        <v>1</v>
      </c>
      <c r="N565" s="83">
        <v>17.5</v>
      </c>
      <c r="O565" s="15">
        <v>5527</v>
      </c>
      <c r="P565" s="1">
        <f t="shared" si="5"/>
        <v>0</v>
      </c>
    </row>
    <row r="566" spans="1:16" s="8" customFormat="1" x14ac:dyDescent="0.25">
      <c r="A566" s="66">
        <v>17</v>
      </c>
      <c r="B566" s="67">
        <v>45217</v>
      </c>
      <c r="C566" s="66">
        <v>28</v>
      </c>
      <c r="D566" s="68">
        <v>17.7</v>
      </c>
      <c r="E566" s="76">
        <v>5090</v>
      </c>
      <c r="F566" s="69"/>
      <c r="H566" s="15">
        <v>17</v>
      </c>
      <c r="I566" s="82">
        <v>45217</v>
      </c>
      <c r="J566" s="15" t="s">
        <v>85</v>
      </c>
      <c r="K566" s="15" t="s">
        <v>105</v>
      </c>
      <c r="L566" s="15" t="s">
        <v>84</v>
      </c>
      <c r="M566" s="15">
        <v>1</v>
      </c>
      <c r="N566" s="83">
        <v>17.7</v>
      </c>
      <c r="O566" s="15">
        <v>5090</v>
      </c>
      <c r="P566" s="1">
        <f t="shared" si="5"/>
        <v>0</v>
      </c>
    </row>
    <row r="567" spans="1:16" s="8" customFormat="1" x14ac:dyDescent="0.25">
      <c r="A567" s="66">
        <v>18</v>
      </c>
      <c r="B567" s="67">
        <v>45217</v>
      </c>
      <c r="C567" s="66">
        <v>266</v>
      </c>
      <c r="D567" s="68">
        <v>17.5</v>
      </c>
      <c r="E567" s="76">
        <v>5208</v>
      </c>
      <c r="F567" s="69"/>
      <c r="H567" s="15">
        <v>18</v>
      </c>
      <c r="I567" s="82">
        <v>45217</v>
      </c>
      <c r="J567" s="15" t="s">
        <v>85</v>
      </c>
      <c r="K567" s="15" t="s">
        <v>97</v>
      </c>
      <c r="L567" s="15" t="s">
        <v>84</v>
      </c>
      <c r="M567" s="15">
        <v>1</v>
      </c>
      <c r="N567" s="83">
        <v>17.5</v>
      </c>
      <c r="O567" s="15">
        <v>5208</v>
      </c>
      <c r="P567" s="1">
        <f t="shared" si="5"/>
        <v>0</v>
      </c>
    </row>
    <row r="568" spans="1:16" s="8" customFormat="1" x14ac:dyDescent="0.25">
      <c r="A568" s="66">
        <v>19</v>
      </c>
      <c r="B568" s="67">
        <v>45217</v>
      </c>
      <c r="C568" s="66">
        <v>266</v>
      </c>
      <c r="D568" s="68">
        <v>14.9</v>
      </c>
      <c r="E568" s="76">
        <v>5203</v>
      </c>
      <c r="F568" s="69"/>
      <c r="H568" s="15">
        <v>19</v>
      </c>
      <c r="I568" s="82">
        <v>45217</v>
      </c>
      <c r="J568" s="15" t="s">
        <v>85</v>
      </c>
      <c r="K568" s="15" t="s">
        <v>97</v>
      </c>
      <c r="L568" s="15" t="s">
        <v>84</v>
      </c>
      <c r="M568" s="15">
        <v>1</v>
      </c>
      <c r="N568" s="83">
        <v>14.9</v>
      </c>
      <c r="O568" s="15">
        <v>5203</v>
      </c>
      <c r="P568" s="1">
        <f t="shared" si="5"/>
        <v>0</v>
      </c>
    </row>
    <row r="569" spans="1:16" s="8" customFormat="1" x14ac:dyDescent="0.25">
      <c r="A569" s="66">
        <v>20</v>
      </c>
      <c r="B569" s="67">
        <v>45217</v>
      </c>
      <c r="C569" s="66">
        <v>909</v>
      </c>
      <c r="D569" s="68">
        <v>15.4</v>
      </c>
      <c r="E569" s="76">
        <v>5255</v>
      </c>
      <c r="F569" s="69"/>
      <c r="H569" s="15">
        <v>20</v>
      </c>
      <c r="I569" s="82">
        <v>45217</v>
      </c>
      <c r="J569" s="15" t="s">
        <v>85</v>
      </c>
      <c r="K569" s="15" t="s">
        <v>90</v>
      </c>
      <c r="L569" s="15" t="s">
        <v>84</v>
      </c>
      <c r="M569" s="15">
        <v>1</v>
      </c>
      <c r="N569" s="83">
        <v>15.4</v>
      </c>
      <c r="O569" s="15">
        <v>5255</v>
      </c>
      <c r="P569" s="1">
        <f t="shared" si="5"/>
        <v>0</v>
      </c>
    </row>
    <row r="570" spans="1:16" s="8" customFormat="1" x14ac:dyDescent="0.25">
      <c r="A570" s="66">
        <v>21</v>
      </c>
      <c r="B570" s="67">
        <v>45217</v>
      </c>
      <c r="C570" s="66">
        <v>909</v>
      </c>
      <c r="D570" s="68">
        <v>14.8</v>
      </c>
      <c r="E570" s="76">
        <v>5493</v>
      </c>
      <c r="F570" s="69"/>
      <c r="H570" s="15">
        <v>21</v>
      </c>
      <c r="I570" s="82">
        <v>45217</v>
      </c>
      <c r="J570" s="15" t="s">
        <v>85</v>
      </c>
      <c r="K570" s="15" t="s">
        <v>90</v>
      </c>
      <c r="L570" s="15" t="s">
        <v>84</v>
      </c>
      <c r="M570" s="15">
        <v>1</v>
      </c>
      <c r="N570" s="83">
        <v>14.8</v>
      </c>
      <c r="O570" s="15">
        <v>5493</v>
      </c>
      <c r="P570" s="1">
        <f t="shared" si="5"/>
        <v>0</v>
      </c>
    </row>
    <row r="571" spans="1:16" s="8" customFormat="1" x14ac:dyDescent="0.25">
      <c r="A571" s="66">
        <v>22</v>
      </c>
      <c r="B571" s="67">
        <v>45217</v>
      </c>
      <c r="C571" s="66">
        <v>432</v>
      </c>
      <c r="D571" s="68">
        <v>16.2</v>
      </c>
      <c r="E571" s="76">
        <v>5461</v>
      </c>
      <c r="F571" s="69"/>
      <c r="H571" s="15">
        <v>22</v>
      </c>
      <c r="I571" s="82">
        <v>45217</v>
      </c>
      <c r="J571" s="15" t="s">
        <v>88</v>
      </c>
      <c r="K571" s="15" t="s">
        <v>99</v>
      </c>
      <c r="L571" s="15" t="s">
        <v>84</v>
      </c>
      <c r="M571" s="15">
        <v>1</v>
      </c>
      <c r="N571" s="83">
        <v>16.2</v>
      </c>
      <c r="O571" s="15">
        <v>5461</v>
      </c>
      <c r="P571" s="1">
        <f t="shared" si="5"/>
        <v>0</v>
      </c>
    </row>
    <row r="572" spans="1:16" s="8" customFormat="1" x14ac:dyDescent="0.25">
      <c r="A572" s="66">
        <v>23</v>
      </c>
      <c r="B572" s="67">
        <v>45217</v>
      </c>
      <c r="C572" s="66">
        <v>432</v>
      </c>
      <c r="D572" s="68">
        <v>15.3</v>
      </c>
      <c r="E572" s="76">
        <v>5455</v>
      </c>
      <c r="F572" s="69"/>
      <c r="H572" s="15">
        <v>23</v>
      </c>
      <c r="I572" s="82">
        <v>45217</v>
      </c>
      <c r="J572" s="15" t="s">
        <v>88</v>
      </c>
      <c r="K572" s="15" t="s">
        <v>99</v>
      </c>
      <c r="L572" s="15" t="s">
        <v>84</v>
      </c>
      <c r="M572" s="15">
        <v>1</v>
      </c>
      <c r="N572" s="83">
        <v>15.3</v>
      </c>
      <c r="O572" s="15">
        <v>5455</v>
      </c>
      <c r="P572" s="1">
        <f t="shared" si="5"/>
        <v>0</v>
      </c>
    </row>
    <row r="573" spans="1:16" s="8" customFormat="1" x14ac:dyDescent="0.25">
      <c r="A573" s="66">
        <v>24</v>
      </c>
      <c r="B573" s="67">
        <v>45217</v>
      </c>
      <c r="C573" s="66">
        <v>901</v>
      </c>
      <c r="D573" s="68">
        <v>18.399999999999999</v>
      </c>
      <c r="E573" s="76">
        <v>5277</v>
      </c>
      <c r="F573" s="69"/>
      <c r="H573" s="15">
        <v>24</v>
      </c>
      <c r="I573" s="82">
        <v>45217</v>
      </c>
      <c r="J573" s="15" t="s">
        <v>88</v>
      </c>
      <c r="K573" s="15" t="s">
        <v>91</v>
      </c>
      <c r="L573" s="15" t="s">
        <v>84</v>
      </c>
      <c r="M573" s="15">
        <v>1</v>
      </c>
      <c r="N573" s="83">
        <v>18.399999999999999</v>
      </c>
      <c r="O573" s="15">
        <v>5277</v>
      </c>
      <c r="P573" s="1">
        <f t="shared" si="5"/>
        <v>0</v>
      </c>
    </row>
    <row r="574" spans="1:16" s="8" customFormat="1" x14ac:dyDescent="0.25">
      <c r="A574" s="66">
        <v>25</v>
      </c>
      <c r="B574" s="67">
        <v>45217</v>
      </c>
      <c r="C574" s="66">
        <v>901</v>
      </c>
      <c r="D574" s="68">
        <v>17.8</v>
      </c>
      <c r="E574" s="76">
        <v>5429</v>
      </c>
      <c r="F574" s="69"/>
      <c r="H574" s="15">
        <v>25</v>
      </c>
      <c r="I574" s="82">
        <v>45217</v>
      </c>
      <c r="J574" s="15" t="s">
        <v>88</v>
      </c>
      <c r="K574" s="15" t="s">
        <v>91</v>
      </c>
      <c r="L574" s="15" t="s">
        <v>84</v>
      </c>
      <c r="M574" s="15">
        <v>1</v>
      </c>
      <c r="N574" s="83">
        <v>17.8</v>
      </c>
      <c r="O574" s="15">
        <v>5429</v>
      </c>
      <c r="P574" s="1">
        <f t="shared" ref="P574:P637" si="6">E574-O574</f>
        <v>0</v>
      </c>
    </row>
    <row r="575" spans="1:16" s="8" customFormat="1" x14ac:dyDescent="0.25">
      <c r="A575" s="66">
        <v>26</v>
      </c>
      <c r="B575" s="67">
        <v>45217</v>
      </c>
      <c r="C575" s="66">
        <v>629</v>
      </c>
      <c r="D575" s="68">
        <v>16.8</v>
      </c>
      <c r="E575" s="76">
        <v>5286</v>
      </c>
      <c r="F575" s="69"/>
      <c r="H575" s="15">
        <v>26</v>
      </c>
      <c r="I575" s="82">
        <v>45217</v>
      </c>
      <c r="J575" s="15" t="s">
        <v>88</v>
      </c>
      <c r="K575" s="15" t="s">
        <v>98</v>
      </c>
      <c r="L575" s="15" t="s">
        <v>84</v>
      </c>
      <c r="M575" s="15">
        <v>1</v>
      </c>
      <c r="N575" s="83">
        <v>16.8</v>
      </c>
      <c r="O575" s="15">
        <v>5286</v>
      </c>
      <c r="P575" s="1">
        <f t="shared" si="6"/>
        <v>0</v>
      </c>
    </row>
    <row r="576" spans="1:16" s="8" customFormat="1" x14ac:dyDescent="0.25">
      <c r="A576" s="66">
        <v>27</v>
      </c>
      <c r="B576" s="67">
        <v>45217</v>
      </c>
      <c r="C576" s="66">
        <v>629</v>
      </c>
      <c r="D576" s="68">
        <v>19.899999999999999</v>
      </c>
      <c r="E576" s="76">
        <v>5275</v>
      </c>
      <c r="F576" s="69"/>
      <c r="H576" s="15">
        <v>27</v>
      </c>
      <c r="I576" s="82">
        <v>45217</v>
      </c>
      <c r="J576" s="15" t="s">
        <v>88</v>
      </c>
      <c r="K576" s="15" t="s">
        <v>98</v>
      </c>
      <c r="L576" s="15" t="s">
        <v>84</v>
      </c>
      <c r="M576" s="15">
        <v>1</v>
      </c>
      <c r="N576" s="83">
        <v>19.899999999999999</v>
      </c>
      <c r="O576" s="15">
        <v>5275</v>
      </c>
      <c r="P576" s="1">
        <f t="shared" si="6"/>
        <v>0</v>
      </c>
    </row>
    <row r="577" spans="1:16" s="8" customFormat="1" x14ac:dyDescent="0.25">
      <c r="A577" s="66">
        <v>28</v>
      </c>
      <c r="B577" s="67">
        <v>45217</v>
      </c>
      <c r="C577" s="66">
        <v>28</v>
      </c>
      <c r="D577" s="68">
        <v>16.399999999999999</v>
      </c>
      <c r="E577" s="76">
        <v>5040</v>
      </c>
      <c r="F577" s="69"/>
      <c r="H577" s="15">
        <v>28</v>
      </c>
      <c r="I577" s="82">
        <v>45217</v>
      </c>
      <c r="J577" s="15" t="s">
        <v>85</v>
      </c>
      <c r="K577" s="15" t="s">
        <v>105</v>
      </c>
      <c r="L577" s="15" t="s">
        <v>84</v>
      </c>
      <c r="M577" s="15">
        <v>1</v>
      </c>
      <c r="N577" s="83">
        <v>16.399999999999999</v>
      </c>
      <c r="O577" s="15">
        <v>5040</v>
      </c>
      <c r="P577" s="1">
        <f t="shared" si="6"/>
        <v>0</v>
      </c>
    </row>
    <row r="578" spans="1:16" s="8" customFormat="1" x14ac:dyDescent="0.25">
      <c r="A578" s="66">
        <v>29</v>
      </c>
      <c r="B578" s="67">
        <v>45217</v>
      </c>
      <c r="C578" s="66">
        <v>28</v>
      </c>
      <c r="D578" s="68">
        <v>14.8</v>
      </c>
      <c r="E578" s="76">
        <v>5197</v>
      </c>
      <c r="F578" s="69"/>
      <c r="H578" s="15">
        <v>29</v>
      </c>
      <c r="I578" s="82">
        <v>45217</v>
      </c>
      <c r="J578" s="15" t="s">
        <v>85</v>
      </c>
      <c r="K578" s="15" t="s">
        <v>105</v>
      </c>
      <c r="L578" s="15" t="s">
        <v>84</v>
      </c>
      <c r="M578" s="15">
        <v>1</v>
      </c>
      <c r="N578" s="83">
        <v>14.8</v>
      </c>
      <c r="O578" s="15">
        <v>5197</v>
      </c>
      <c r="P578" s="1">
        <f t="shared" si="6"/>
        <v>0</v>
      </c>
    </row>
    <row r="579" spans="1:16" s="8" customFormat="1" x14ac:dyDescent="0.25">
      <c r="A579" s="66">
        <v>30</v>
      </c>
      <c r="B579" s="67">
        <v>45217</v>
      </c>
      <c r="C579" s="66">
        <v>909</v>
      </c>
      <c r="D579" s="68">
        <v>19.8</v>
      </c>
      <c r="E579" s="76">
        <v>5485</v>
      </c>
      <c r="F579" s="69"/>
      <c r="H579" s="15">
        <v>30</v>
      </c>
      <c r="I579" s="82">
        <v>45217</v>
      </c>
      <c r="J579" s="15" t="s">
        <v>85</v>
      </c>
      <c r="K579" s="15" t="s">
        <v>90</v>
      </c>
      <c r="L579" s="15" t="s">
        <v>84</v>
      </c>
      <c r="M579" s="15">
        <v>1</v>
      </c>
      <c r="N579" s="83">
        <v>19.8</v>
      </c>
      <c r="O579" s="15">
        <v>5485</v>
      </c>
      <c r="P579" s="1">
        <f t="shared" si="6"/>
        <v>0</v>
      </c>
    </row>
    <row r="580" spans="1:16" s="8" customFormat="1" x14ac:dyDescent="0.25">
      <c r="A580" s="66">
        <v>31</v>
      </c>
      <c r="B580" s="67">
        <v>45217</v>
      </c>
      <c r="C580" s="66">
        <v>909</v>
      </c>
      <c r="D580" s="68">
        <v>15.4</v>
      </c>
      <c r="E580" s="76">
        <v>5244</v>
      </c>
      <c r="F580" s="69"/>
      <c r="H580" s="15">
        <v>31</v>
      </c>
      <c r="I580" s="82">
        <v>45217</v>
      </c>
      <c r="J580" s="15" t="s">
        <v>85</v>
      </c>
      <c r="K580" s="15" t="s">
        <v>90</v>
      </c>
      <c r="L580" s="15" t="s">
        <v>84</v>
      </c>
      <c r="M580" s="15">
        <v>1</v>
      </c>
      <c r="N580" s="83">
        <v>15.4</v>
      </c>
      <c r="O580" s="15">
        <v>5244</v>
      </c>
      <c r="P580" s="1">
        <f t="shared" si="6"/>
        <v>0</v>
      </c>
    </row>
    <row r="581" spans="1:16" s="8" customFormat="1" x14ac:dyDescent="0.25">
      <c r="A581" s="66">
        <v>32</v>
      </c>
      <c r="B581" s="67">
        <v>45217</v>
      </c>
      <c r="C581" s="66">
        <v>908</v>
      </c>
      <c r="D581" s="68">
        <v>17.3</v>
      </c>
      <c r="E581" s="76">
        <v>5210</v>
      </c>
      <c r="F581" s="69"/>
      <c r="H581" s="15">
        <v>32</v>
      </c>
      <c r="I581" s="82">
        <v>45217</v>
      </c>
      <c r="J581" s="15" t="s">
        <v>88</v>
      </c>
      <c r="K581" s="15" t="s">
        <v>89</v>
      </c>
      <c r="L581" s="15" t="s">
        <v>84</v>
      </c>
      <c r="M581" s="15">
        <v>1</v>
      </c>
      <c r="N581" s="83">
        <v>17.3</v>
      </c>
      <c r="O581" s="15">
        <v>5210</v>
      </c>
      <c r="P581" s="1">
        <f t="shared" si="6"/>
        <v>0</v>
      </c>
    </row>
    <row r="582" spans="1:16" s="8" customFormat="1" x14ac:dyDescent="0.25">
      <c r="A582" s="66">
        <v>33</v>
      </c>
      <c r="B582" s="67">
        <v>45217</v>
      </c>
      <c r="C582" s="66">
        <v>908</v>
      </c>
      <c r="D582" s="68">
        <v>14.4</v>
      </c>
      <c r="E582" s="76">
        <v>5416</v>
      </c>
      <c r="F582" s="69"/>
      <c r="H582" s="15">
        <v>33</v>
      </c>
      <c r="I582" s="82">
        <v>45217</v>
      </c>
      <c r="J582" s="15" t="s">
        <v>88</v>
      </c>
      <c r="K582" s="15" t="s">
        <v>89</v>
      </c>
      <c r="L582" s="15" t="s">
        <v>84</v>
      </c>
      <c r="M582" s="15">
        <v>1</v>
      </c>
      <c r="N582" s="83">
        <v>14.4</v>
      </c>
      <c r="O582" s="15">
        <v>5416</v>
      </c>
      <c r="P582" s="1">
        <f t="shared" si="6"/>
        <v>0</v>
      </c>
    </row>
    <row r="583" spans="1:16" s="8" customFormat="1" x14ac:dyDescent="0.25">
      <c r="A583" s="66">
        <v>34</v>
      </c>
      <c r="B583" s="67">
        <v>45217</v>
      </c>
      <c r="C583" s="66">
        <v>629</v>
      </c>
      <c r="D583" s="68">
        <v>18.100000000000001</v>
      </c>
      <c r="E583" s="76">
        <v>4894</v>
      </c>
      <c r="F583" s="69" t="s">
        <v>74</v>
      </c>
      <c r="H583" s="15">
        <v>34</v>
      </c>
      <c r="I583" s="82">
        <v>45217</v>
      </c>
      <c r="J583" s="15" t="s">
        <v>88</v>
      </c>
      <c r="K583" s="15" t="s">
        <v>98</v>
      </c>
      <c r="L583" s="15" t="s">
        <v>84</v>
      </c>
      <c r="M583" s="15">
        <v>1</v>
      </c>
      <c r="N583" s="83">
        <v>18.2</v>
      </c>
      <c r="O583" s="15">
        <v>5551</v>
      </c>
      <c r="P583" s="88">
        <f t="shared" si="6"/>
        <v>-657</v>
      </c>
    </row>
    <row r="584" spans="1:16" s="8" customFormat="1" x14ac:dyDescent="0.25">
      <c r="A584" s="66">
        <v>35</v>
      </c>
      <c r="B584" s="67">
        <v>45217</v>
      </c>
      <c r="C584" s="66">
        <v>908</v>
      </c>
      <c r="D584" s="68">
        <v>17.2</v>
      </c>
      <c r="E584" s="76">
        <v>3500</v>
      </c>
      <c r="F584" s="69"/>
      <c r="H584" s="15">
        <v>35</v>
      </c>
      <c r="I584" s="82">
        <v>45217</v>
      </c>
      <c r="J584" s="15" t="s">
        <v>88</v>
      </c>
      <c r="K584" s="15" t="s">
        <v>89</v>
      </c>
      <c r="L584" s="15" t="s">
        <v>84</v>
      </c>
      <c r="M584" s="15">
        <v>1</v>
      </c>
      <c r="N584" s="83">
        <v>17.2</v>
      </c>
      <c r="O584" s="15">
        <v>3500</v>
      </c>
      <c r="P584" s="1">
        <f t="shared" si="6"/>
        <v>0</v>
      </c>
    </row>
    <row r="585" spans="1:16" s="8" customFormat="1" x14ac:dyDescent="0.25">
      <c r="A585" s="66">
        <v>36</v>
      </c>
      <c r="B585" s="67">
        <v>45217</v>
      </c>
      <c r="C585" s="66">
        <v>266</v>
      </c>
      <c r="D585" s="68">
        <v>18.399999999999999</v>
      </c>
      <c r="E585" s="76">
        <v>4893</v>
      </c>
      <c r="F585" s="69"/>
      <c r="H585" s="15">
        <v>36</v>
      </c>
      <c r="I585" s="82">
        <v>45217</v>
      </c>
      <c r="J585" s="15" t="s">
        <v>85</v>
      </c>
      <c r="K585" s="15" t="s">
        <v>97</v>
      </c>
      <c r="L585" s="15" t="s">
        <v>84</v>
      </c>
      <c r="M585" s="15">
        <v>1</v>
      </c>
      <c r="N585" s="83">
        <v>18.399999999999999</v>
      </c>
      <c r="O585" s="15">
        <v>4893</v>
      </c>
      <c r="P585" s="1">
        <f t="shared" si="6"/>
        <v>0</v>
      </c>
    </row>
    <row r="586" spans="1:16" s="8" customFormat="1" x14ac:dyDescent="0.25">
      <c r="A586" s="66">
        <v>37</v>
      </c>
      <c r="B586" s="67">
        <v>45217</v>
      </c>
      <c r="C586" s="66">
        <v>909</v>
      </c>
      <c r="D586" s="68">
        <v>18.7</v>
      </c>
      <c r="E586" s="76">
        <v>3109</v>
      </c>
      <c r="F586" s="69"/>
      <c r="H586" s="15">
        <v>37</v>
      </c>
      <c r="I586" s="82">
        <v>45217</v>
      </c>
      <c r="J586" s="15" t="s">
        <v>85</v>
      </c>
      <c r="K586" s="15" t="s">
        <v>90</v>
      </c>
      <c r="L586" s="15" t="s">
        <v>84</v>
      </c>
      <c r="M586" s="15">
        <v>1</v>
      </c>
      <c r="N586" s="83">
        <v>18.7</v>
      </c>
      <c r="O586" s="15">
        <v>3109</v>
      </c>
      <c r="P586" s="1">
        <f t="shared" si="6"/>
        <v>0</v>
      </c>
    </row>
    <row r="587" spans="1:16" s="8" customFormat="1" x14ac:dyDescent="0.25">
      <c r="A587" s="66">
        <v>38</v>
      </c>
      <c r="B587" s="67">
        <v>45218</v>
      </c>
      <c r="C587" s="66">
        <v>280</v>
      </c>
      <c r="D587" s="68">
        <v>15.4</v>
      </c>
      <c r="E587" s="76">
        <v>5245</v>
      </c>
      <c r="F587" s="69"/>
      <c r="H587" s="15">
        <v>38</v>
      </c>
      <c r="I587" s="82">
        <v>45218</v>
      </c>
      <c r="J587" s="15" t="s">
        <v>88</v>
      </c>
      <c r="K587" s="15" t="s">
        <v>106</v>
      </c>
      <c r="L587" s="15" t="s">
        <v>84</v>
      </c>
      <c r="M587" s="15">
        <v>1</v>
      </c>
      <c r="N587" s="83">
        <v>15.4</v>
      </c>
      <c r="O587" s="15">
        <v>5245</v>
      </c>
      <c r="P587" s="1">
        <f t="shared" si="6"/>
        <v>0</v>
      </c>
    </row>
    <row r="588" spans="1:16" s="8" customFormat="1" x14ac:dyDescent="0.25">
      <c r="A588" s="66">
        <v>39</v>
      </c>
      <c r="B588" s="67">
        <v>45218</v>
      </c>
      <c r="C588" s="66">
        <v>280</v>
      </c>
      <c r="D588" s="68">
        <v>14.6</v>
      </c>
      <c r="E588" s="76">
        <v>5500</v>
      </c>
      <c r="F588" s="69"/>
      <c r="H588" s="15">
        <v>39</v>
      </c>
      <c r="I588" s="82">
        <v>45218</v>
      </c>
      <c r="J588" s="15" t="s">
        <v>88</v>
      </c>
      <c r="K588" s="15" t="s">
        <v>106</v>
      </c>
      <c r="L588" s="15" t="s">
        <v>84</v>
      </c>
      <c r="M588" s="15">
        <v>1</v>
      </c>
      <c r="N588" s="83">
        <v>14.6</v>
      </c>
      <c r="O588" s="15">
        <v>5500</v>
      </c>
      <c r="P588" s="1">
        <f t="shared" si="6"/>
        <v>0</v>
      </c>
    </row>
    <row r="589" spans="1:16" s="8" customFormat="1" x14ac:dyDescent="0.25">
      <c r="A589" s="66">
        <v>40</v>
      </c>
      <c r="B589" s="67">
        <v>45218</v>
      </c>
      <c r="C589" s="66">
        <v>909</v>
      </c>
      <c r="D589" s="68">
        <v>15.1</v>
      </c>
      <c r="E589" s="76">
        <v>5469</v>
      </c>
      <c r="F589" s="69"/>
      <c r="H589" s="15">
        <v>40</v>
      </c>
      <c r="I589" s="82">
        <v>45218</v>
      </c>
      <c r="J589" s="15" t="s">
        <v>85</v>
      </c>
      <c r="K589" s="15" t="s">
        <v>90</v>
      </c>
      <c r="L589" s="15" t="s">
        <v>84</v>
      </c>
      <c r="M589" s="15">
        <v>1</v>
      </c>
      <c r="N589" s="83">
        <v>15.1</v>
      </c>
      <c r="O589" s="15">
        <v>5469</v>
      </c>
      <c r="P589" s="1">
        <f t="shared" si="6"/>
        <v>0</v>
      </c>
    </row>
    <row r="590" spans="1:16" s="8" customFormat="1" x14ac:dyDescent="0.25">
      <c r="A590" s="66">
        <v>41</v>
      </c>
      <c r="B590" s="67">
        <v>45218</v>
      </c>
      <c r="C590" s="66">
        <v>908</v>
      </c>
      <c r="D590" s="68">
        <v>14.1</v>
      </c>
      <c r="E590" s="76">
        <v>5495</v>
      </c>
      <c r="F590" s="69"/>
      <c r="H590" s="15">
        <v>41</v>
      </c>
      <c r="I590" s="82">
        <v>45218</v>
      </c>
      <c r="J590" s="15" t="s">
        <v>88</v>
      </c>
      <c r="K590" s="15" t="s">
        <v>89</v>
      </c>
      <c r="L590" s="15" t="s">
        <v>84</v>
      </c>
      <c r="M590" s="15">
        <v>1</v>
      </c>
      <c r="N590" s="83">
        <v>14.1</v>
      </c>
      <c r="O590" s="15">
        <v>5495</v>
      </c>
      <c r="P590" s="1">
        <f t="shared" si="6"/>
        <v>0</v>
      </c>
    </row>
    <row r="591" spans="1:16" s="8" customFormat="1" x14ac:dyDescent="0.25">
      <c r="A591" s="66">
        <v>42</v>
      </c>
      <c r="B591" s="67">
        <v>45218</v>
      </c>
      <c r="C591" s="66">
        <v>831</v>
      </c>
      <c r="D591" s="68">
        <v>14.2</v>
      </c>
      <c r="E591" s="76">
        <v>5482</v>
      </c>
      <c r="F591" s="69"/>
      <c r="H591" s="15">
        <v>42</v>
      </c>
      <c r="I591" s="82">
        <v>45218</v>
      </c>
      <c r="J591" s="15" t="s">
        <v>88</v>
      </c>
      <c r="K591" s="15" t="s">
        <v>94</v>
      </c>
      <c r="L591" s="15" t="s">
        <v>84</v>
      </c>
      <c r="M591" s="15">
        <v>1</v>
      </c>
      <c r="N591" s="83">
        <v>14.2</v>
      </c>
      <c r="O591" s="15">
        <v>5482</v>
      </c>
      <c r="P591" s="1">
        <f t="shared" si="6"/>
        <v>0</v>
      </c>
    </row>
    <row r="592" spans="1:16" s="8" customFormat="1" x14ac:dyDescent="0.25">
      <c r="A592" s="66">
        <v>43</v>
      </c>
      <c r="B592" s="67">
        <v>45218</v>
      </c>
      <c r="C592" s="66">
        <v>860</v>
      </c>
      <c r="D592" s="68">
        <v>16.100000000000001</v>
      </c>
      <c r="E592" s="76">
        <v>5478</v>
      </c>
      <c r="F592" s="69"/>
      <c r="H592" s="15">
        <v>43</v>
      </c>
      <c r="I592" s="82">
        <v>45218</v>
      </c>
      <c r="J592" s="15" t="s">
        <v>85</v>
      </c>
      <c r="K592" s="15" t="s">
        <v>86</v>
      </c>
      <c r="L592" s="15" t="s">
        <v>84</v>
      </c>
      <c r="M592" s="15">
        <v>1</v>
      </c>
      <c r="N592" s="83">
        <v>16.100000000000001</v>
      </c>
      <c r="O592" s="15">
        <v>5478</v>
      </c>
      <c r="P592" s="1">
        <f t="shared" si="6"/>
        <v>0</v>
      </c>
    </row>
    <row r="593" spans="1:16" s="8" customFormat="1" x14ac:dyDescent="0.25">
      <c r="A593" s="66">
        <v>44</v>
      </c>
      <c r="B593" s="67">
        <v>45218</v>
      </c>
      <c r="C593" s="66">
        <v>909</v>
      </c>
      <c r="D593" s="68">
        <v>17</v>
      </c>
      <c r="E593" s="76">
        <v>5253</v>
      </c>
      <c r="F593" s="69"/>
      <c r="H593" s="15">
        <v>44</v>
      </c>
      <c r="I593" s="82">
        <v>45218</v>
      </c>
      <c r="J593" s="15" t="s">
        <v>85</v>
      </c>
      <c r="K593" s="15" t="s">
        <v>90</v>
      </c>
      <c r="L593" s="15" t="s">
        <v>84</v>
      </c>
      <c r="M593" s="15">
        <v>1</v>
      </c>
      <c r="N593" s="83">
        <v>17</v>
      </c>
      <c r="O593" s="15">
        <v>5253</v>
      </c>
      <c r="P593" s="1">
        <f t="shared" si="6"/>
        <v>0</v>
      </c>
    </row>
    <row r="594" spans="1:16" s="8" customFormat="1" x14ac:dyDescent="0.25">
      <c r="A594" s="66">
        <v>45</v>
      </c>
      <c r="B594" s="67">
        <v>45218</v>
      </c>
      <c r="C594" s="66">
        <v>280</v>
      </c>
      <c r="D594" s="68">
        <v>15.8</v>
      </c>
      <c r="E594" s="76">
        <v>5481</v>
      </c>
      <c r="F594" s="69"/>
      <c r="H594" s="15">
        <v>45</v>
      </c>
      <c r="I594" s="82">
        <v>45218</v>
      </c>
      <c r="J594" s="15" t="s">
        <v>88</v>
      </c>
      <c r="K594" s="15" t="s">
        <v>106</v>
      </c>
      <c r="L594" s="15" t="s">
        <v>84</v>
      </c>
      <c r="M594" s="15">
        <v>1</v>
      </c>
      <c r="N594" s="83">
        <v>15.8</v>
      </c>
      <c r="O594" s="15">
        <v>5481</v>
      </c>
      <c r="P594" s="1">
        <f t="shared" si="6"/>
        <v>0</v>
      </c>
    </row>
    <row r="595" spans="1:16" s="8" customFormat="1" x14ac:dyDescent="0.25">
      <c r="A595" s="66">
        <v>46</v>
      </c>
      <c r="B595" s="67">
        <v>45218</v>
      </c>
      <c r="C595" s="66">
        <v>908</v>
      </c>
      <c r="D595" s="68">
        <v>14.6</v>
      </c>
      <c r="E595" s="76">
        <v>5256</v>
      </c>
      <c r="F595" s="69"/>
      <c r="H595" s="15">
        <v>46</v>
      </c>
      <c r="I595" s="82">
        <v>45218</v>
      </c>
      <c r="J595" s="15" t="s">
        <v>88</v>
      </c>
      <c r="K595" s="15" t="s">
        <v>89</v>
      </c>
      <c r="L595" s="15" t="s">
        <v>84</v>
      </c>
      <c r="M595" s="15">
        <v>1</v>
      </c>
      <c r="N595" s="83">
        <v>14.6</v>
      </c>
      <c r="O595" s="15">
        <v>5256</v>
      </c>
      <c r="P595" s="1">
        <f t="shared" si="6"/>
        <v>0</v>
      </c>
    </row>
    <row r="596" spans="1:16" s="8" customFormat="1" x14ac:dyDescent="0.25">
      <c r="A596" s="66">
        <v>47</v>
      </c>
      <c r="B596" s="67">
        <v>45218</v>
      </c>
      <c r="C596" s="66">
        <v>908</v>
      </c>
      <c r="D596" s="68">
        <v>15.2</v>
      </c>
      <c r="E596" s="76">
        <v>5254</v>
      </c>
      <c r="F596" s="69"/>
      <c r="H596" s="15">
        <v>47</v>
      </c>
      <c r="I596" s="82">
        <v>45218</v>
      </c>
      <c r="J596" s="15" t="s">
        <v>88</v>
      </c>
      <c r="K596" s="15" t="s">
        <v>89</v>
      </c>
      <c r="L596" s="15" t="s">
        <v>84</v>
      </c>
      <c r="M596" s="15">
        <v>1</v>
      </c>
      <c r="N596" s="83">
        <v>15.2</v>
      </c>
      <c r="O596" s="15">
        <v>5254</v>
      </c>
      <c r="P596" s="1">
        <f t="shared" si="6"/>
        <v>0</v>
      </c>
    </row>
    <row r="597" spans="1:16" s="8" customFormat="1" x14ac:dyDescent="0.25">
      <c r="A597" s="66">
        <v>48</v>
      </c>
      <c r="B597" s="67">
        <v>45218</v>
      </c>
      <c r="C597" s="66">
        <v>943</v>
      </c>
      <c r="D597" s="68">
        <v>16</v>
      </c>
      <c r="E597" s="76">
        <v>5472</v>
      </c>
      <c r="F597" s="69"/>
      <c r="H597" s="15">
        <v>48</v>
      </c>
      <c r="I597" s="82">
        <v>45218</v>
      </c>
      <c r="J597" s="15" t="s">
        <v>85</v>
      </c>
      <c r="K597" s="15" t="s">
        <v>92</v>
      </c>
      <c r="L597" s="15" t="s">
        <v>84</v>
      </c>
      <c r="M597" s="15">
        <v>1</v>
      </c>
      <c r="N597" s="83">
        <v>16</v>
      </c>
      <c r="O597" s="15">
        <v>5472</v>
      </c>
      <c r="P597" s="1">
        <f t="shared" si="6"/>
        <v>0</v>
      </c>
    </row>
    <row r="598" spans="1:16" s="8" customFormat="1" x14ac:dyDescent="0.25">
      <c r="A598" s="66">
        <v>49</v>
      </c>
      <c r="B598" s="67">
        <v>45218</v>
      </c>
      <c r="C598" s="66">
        <v>28</v>
      </c>
      <c r="D598" s="68">
        <v>15.4</v>
      </c>
      <c r="E598" s="76">
        <v>5242</v>
      </c>
      <c r="F598" s="69"/>
      <c r="H598" s="15">
        <v>49</v>
      </c>
      <c r="I598" s="82">
        <v>45218</v>
      </c>
      <c r="J598" s="15" t="s">
        <v>85</v>
      </c>
      <c r="K598" s="15" t="s">
        <v>105</v>
      </c>
      <c r="L598" s="15" t="s">
        <v>84</v>
      </c>
      <c r="M598" s="15">
        <v>1</v>
      </c>
      <c r="N598" s="83">
        <v>15.4</v>
      </c>
      <c r="O598" s="15">
        <v>5242</v>
      </c>
      <c r="P598" s="1">
        <f t="shared" si="6"/>
        <v>0</v>
      </c>
    </row>
    <row r="599" spans="1:16" s="8" customFormat="1" x14ac:dyDescent="0.25">
      <c r="A599" s="66">
        <v>50</v>
      </c>
      <c r="B599" s="67">
        <v>45218</v>
      </c>
      <c r="C599" s="66">
        <v>28</v>
      </c>
      <c r="D599" s="68">
        <v>19.100000000000001</v>
      </c>
      <c r="E599" s="76">
        <v>5136</v>
      </c>
      <c r="F599" s="69"/>
      <c r="H599" s="15">
        <v>50</v>
      </c>
      <c r="I599" s="82">
        <v>45218</v>
      </c>
      <c r="J599" s="15" t="s">
        <v>85</v>
      </c>
      <c r="K599" s="15" t="s">
        <v>105</v>
      </c>
      <c r="L599" s="15" t="s">
        <v>84</v>
      </c>
      <c r="M599" s="15">
        <v>1</v>
      </c>
      <c r="N599" s="83">
        <v>19.100000000000001</v>
      </c>
      <c r="O599" s="15">
        <v>5136</v>
      </c>
      <c r="P599" s="1">
        <f t="shared" si="6"/>
        <v>0</v>
      </c>
    </row>
    <row r="600" spans="1:16" s="8" customFormat="1" x14ac:dyDescent="0.25">
      <c r="A600" s="66">
        <v>51</v>
      </c>
      <c r="B600" s="67">
        <v>45218</v>
      </c>
      <c r="C600" s="66">
        <v>280</v>
      </c>
      <c r="D600" s="68">
        <v>17.399999999999999</v>
      </c>
      <c r="E600" s="76">
        <v>5487</v>
      </c>
      <c r="F600" s="69"/>
      <c r="H600" s="15">
        <v>51</v>
      </c>
      <c r="I600" s="82">
        <v>45218</v>
      </c>
      <c r="J600" s="15" t="s">
        <v>88</v>
      </c>
      <c r="K600" s="15" t="s">
        <v>106</v>
      </c>
      <c r="L600" s="15" t="s">
        <v>84</v>
      </c>
      <c r="M600" s="15">
        <v>1</v>
      </c>
      <c r="N600" s="83">
        <v>17.399999999999999</v>
      </c>
      <c r="O600" s="15">
        <v>5487</v>
      </c>
      <c r="P600" s="1">
        <f t="shared" si="6"/>
        <v>0</v>
      </c>
    </row>
    <row r="601" spans="1:16" s="8" customFormat="1" x14ac:dyDescent="0.25">
      <c r="A601" s="66">
        <v>52</v>
      </c>
      <c r="B601" s="67">
        <v>45219</v>
      </c>
      <c r="C601" s="66">
        <v>266</v>
      </c>
      <c r="D601" s="68">
        <v>17.8</v>
      </c>
      <c r="E601" s="76">
        <v>5451</v>
      </c>
      <c r="F601" s="69"/>
      <c r="H601" s="15">
        <v>52</v>
      </c>
      <c r="I601" s="82">
        <v>45219</v>
      </c>
      <c r="J601" s="15" t="s">
        <v>85</v>
      </c>
      <c r="K601" s="15" t="s">
        <v>97</v>
      </c>
      <c r="L601" s="15" t="s">
        <v>84</v>
      </c>
      <c r="M601" s="15">
        <v>1</v>
      </c>
      <c r="N601" s="83">
        <v>17.8</v>
      </c>
      <c r="O601" s="15">
        <v>5451</v>
      </c>
      <c r="P601" s="1">
        <f t="shared" si="6"/>
        <v>0</v>
      </c>
    </row>
    <row r="602" spans="1:16" s="8" customFormat="1" x14ac:dyDescent="0.25">
      <c r="A602" s="66">
        <v>53</v>
      </c>
      <c r="B602" s="67">
        <v>45219</v>
      </c>
      <c r="C602" s="66">
        <v>266</v>
      </c>
      <c r="D602" s="68">
        <v>18</v>
      </c>
      <c r="E602" s="76">
        <v>5496</v>
      </c>
      <c r="F602" s="69"/>
      <c r="H602" s="15">
        <v>53</v>
      </c>
      <c r="I602" s="82">
        <v>45219</v>
      </c>
      <c r="J602" s="15" t="s">
        <v>85</v>
      </c>
      <c r="K602" s="15" t="s">
        <v>97</v>
      </c>
      <c r="L602" s="15" t="s">
        <v>84</v>
      </c>
      <c r="M602" s="15">
        <v>1</v>
      </c>
      <c r="N602" s="83">
        <v>18</v>
      </c>
      <c r="O602" s="15">
        <v>5496</v>
      </c>
      <c r="P602" s="1">
        <f t="shared" si="6"/>
        <v>0</v>
      </c>
    </row>
    <row r="603" spans="1:16" s="8" customFormat="1" x14ac:dyDescent="0.25">
      <c r="A603" s="66">
        <v>54</v>
      </c>
      <c r="B603" s="67">
        <v>45219</v>
      </c>
      <c r="C603" s="66">
        <v>28</v>
      </c>
      <c r="D603" s="68">
        <v>17.399999999999999</v>
      </c>
      <c r="E603" s="76">
        <v>5499</v>
      </c>
      <c r="F603" s="69"/>
      <c r="H603" s="15">
        <v>54</v>
      </c>
      <c r="I603" s="82">
        <v>45219</v>
      </c>
      <c r="J603" s="15" t="s">
        <v>85</v>
      </c>
      <c r="K603" s="15" t="s">
        <v>105</v>
      </c>
      <c r="L603" s="15" t="s">
        <v>84</v>
      </c>
      <c r="M603" s="15">
        <v>1</v>
      </c>
      <c r="N603" s="83">
        <v>17.399999999999999</v>
      </c>
      <c r="O603" s="15">
        <v>5499</v>
      </c>
      <c r="P603" s="1">
        <f t="shared" si="6"/>
        <v>0</v>
      </c>
    </row>
    <row r="604" spans="1:16" s="8" customFormat="1" x14ac:dyDescent="0.25">
      <c r="A604" s="66">
        <v>55</v>
      </c>
      <c r="B604" s="67">
        <v>45219</v>
      </c>
      <c r="C604" s="66">
        <v>28</v>
      </c>
      <c r="D604" s="68">
        <v>16.600000000000001</v>
      </c>
      <c r="E604" s="76">
        <v>5476</v>
      </c>
      <c r="F604" s="69"/>
      <c r="H604" s="15">
        <v>55</v>
      </c>
      <c r="I604" s="82">
        <v>45219</v>
      </c>
      <c r="J604" s="15" t="s">
        <v>85</v>
      </c>
      <c r="K604" s="15" t="s">
        <v>105</v>
      </c>
      <c r="L604" s="15" t="s">
        <v>84</v>
      </c>
      <c r="M604" s="15">
        <v>1</v>
      </c>
      <c r="N604" s="83">
        <v>16.600000000000001</v>
      </c>
      <c r="O604" s="15">
        <v>5476</v>
      </c>
      <c r="P604" s="1">
        <f t="shared" si="6"/>
        <v>0</v>
      </c>
    </row>
    <row r="605" spans="1:16" s="8" customFormat="1" x14ac:dyDescent="0.25">
      <c r="A605" s="66">
        <v>56</v>
      </c>
      <c r="B605" s="67">
        <v>45219</v>
      </c>
      <c r="C605" s="66">
        <v>28</v>
      </c>
      <c r="D605" s="68">
        <v>16.7</v>
      </c>
      <c r="E605" s="76">
        <v>5479</v>
      </c>
      <c r="F605" s="69"/>
      <c r="H605" s="15">
        <v>56</v>
      </c>
      <c r="I605" s="82">
        <v>45219</v>
      </c>
      <c r="J605" s="15" t="s">
        <v>85</v>
      </c>
      <c r="K605" s="15" t="s">
        <v>105</v>
      </c>
      <c r="L605" s="15" t="s">
        <v>84</v>
      </c>
      <c r="M605" s="15">
        <v>1</v>
      </c>
      <c r="N605" s="83">
        <v>16.7</v>
      </c>
      <c r="O605" s="15">
        <v>5479</v>
      </c>
      <c r="P605" s="1">
        <f t="shared" si="6"/>
        <v>0</v>
      </c>
    </row>
    <row r="606" spans="1:16" s="8" customFormat="1" x14ac:dyDescent="0.25">
      <c r="A606" s="66">
        <v>57</v>
      </c>
      <c r="B606" s="67">
        <v>45219</v>
      </c>
      <c r="C606" s="66">
        <v>28</v>
      </c>
      <c r="D606" s="68">
        <v>16.5</v>
      </c>
      <c r="E606" s="76">
        <v>5270</v>
      </c>
      <c r="F606" s="69"/>
      <c r="H606" s="15">
        <v>57</v>
      </c>
      <c r="I606" s="82">
        <v>45219</v>
      </c>
      <c r="J606" s="15" t="s">
        <v>85</v>
      </c>
      <c r="K606" s="15" t="s">
        <v>105</v>
      </c>
      <c r="L606" s="15" t="s">
        <v>84</v>
      </c>
      <c r="M606" s="15">
        <v>1</v>
      </c>
      <c r="N606" s="83">
        <v>16.5</v>
      </c>
      <c r="O606" s="15">
        <v>5270</v>
      </c>
      <c r="P606" s="1">
        <f t="shared" si="6"/>
        <v>0</v>
      </c>
    </row>
    <row r="607" spans="1:16" s="8" customFormat="1" x14ac:dyDescent="0.25">
      <c r="A607" s="66">
        <v>58</v>
      </c>
      <c r="B607" s="67">
        <v>45219</v>
      </c>
      <c r="C607" s="66">
        <v>28</v>
      </c>
      <c r="D607" s="68">
        <v>17</v>
      </c>
      <c r="E607" s="76">
        <v>5497</v>
      </c>
      <c r="F607" s="69"/>
      <c r="H607" s="15">
        <v>58</v>
      </c>
      <c r="I607" s="82">
        <v>45219</v>
      </c>
      <c r="J607" s="15" t="s">
        <v>85</v>
      </c>
      <c r="K607" s="15" t="s">
        <v>105</v>
      </c>
      <c r="L607" s="15" t="s">
        <v>84</v>
      </c>
      <c r="M607" s="15">
        <v>1</v>
      </c>
      <c r="N607" s="83">
        <v>17</v>
      </c>
      <c r="O607" s="15">
        <v>5497</v>
      </c>
      <c r="P607" s="1">
        <f t="shared" si="6"/>
        <v>0</v>
      </c>
    </row>
    <row r="608" spans="1:16" s="8" customFormat="1" x14ac:dyDescent="0.25">
      <c r="A608" s="66">
        <v>59</v>
      </c>
      <c r="B608" s="67">
        <v>45219</v>
      </c>
      <c r="C608" s="66">
        <v>943</v>
      </c>
      <c r="D608" s="68">
        <v>15</v>
      </c>
      <c r="E608" s="76">
        <v>5264</v>
      </c>
      <c r="F608" s="69"/>
      <c r="H608" s="15">
        <v>59</v>
      </c>
      <c r="I608" s="82">
        <v>45219</v>
      </c>
      <c r="J608" s="15" t="s">
        <v>85</v>
      </c>
      <c r="K608" s="15" t="s">
        <v>92</v>
      </c>
      <c r="L608" s="15" t="s">
        <v>84</v>
      </c>
      <c r="M608" s="15">
        <v>1</v>
      </c>
      <c r="N608" s="83">
        <v>15</v>
      </c>
      <c r="O608" s="15">
        <v>5264</v>
      </c>
      <c r="P608" s="1">
        <f t="shared" si="6"/>
        <v>0</v>
      </c>
    </row>
    <row r="609" spans="1:16" s="8" customFormat="1" x14ac:dyDescent="0.25">
      <c r="A609" s="66">
        <v>60</v>
      </c>
      <c r="B609" s="67">
        <v>45219</v>
      </c>
      <c r="C609" s="66">
        <v>280</v>
      </c>
      <c r="D609" s="68">
        <v>16.399999999999999</v>
      </c>
      <c r="E609" s="76">
        <v>5483</v>
      </c>
      <c r="F609" s="69"/>
      <c r="H609" s="15">
        <v>60</v>
      </c>
      <c r="I609" s="82">
        <v>45219</v>
      </c>
      <c r="J609" s="15" t="s">
        <v>88</v>
      </c>
      <c r="K609" s="15" t="s">
        <v>106</v>
      </c>
      <c r="L609" s="15" t="s">
        <v>84</v>
      </c>
      <c r="M609" s="15">
        <v>1</v>
      </c>
      <c r="N609" s="83">
        <v>16.399999999999999</v>
      </c>
      <c r="O609" s="15">
        <v>5483</v>
      </c>
      <c r="P609" s="1">
        <f t="shared" si="6"/>
        <v>0</v>
      </c>
    </row>
    <row r="610" spans="1:16" s="8" customFormat="1" x14ac:dyDescent="0.25">
      <c r="A610" s="66">
        <v>61</v>
      </c>
      <c r="B610" s="67">
        <v>45219</v>
      </c>
      <c r="C610" s="66">
        <v>908</v>
      </c>
      <c r="D610" s="68">
        <v>16.100000000000001</v>
      </c>
      <c r="E610" s="76">
        <v>5492</v>
      </c>
      <c r="F610" s="69"/>
      <c r="H610" s="15">
        <v>61</v>
      </c>
      <c r="I610" s="82">
        <v>45219</v>
      </c>
      <c r="J610" s="15" t="s">
        <v>88</v>
      </c>
      <c r="K610" s="15" t="s">
        <v>89</v>
      </c>
      <c r="L610" s="15" t="s">
        <v>84</v>
      </c>
      <c r="M610" s="15">
        <v>1</v>
      </c>
      <c r="N610" s="83">
        <v>16.100000000000001</v>
      </c>
      <c r="O610" s="15">
        <v>5492</v>
      </c>
      <c r="P610" s="1">
        <f t="shared" si="6"/>
        <v>0</v>
      </c>
    </row>
    <row r="611" spans="1:16" s="8" customFormat="1" x14ac:dyDescent="0.25">
      <c r="A611" s="66">
        <v>62</v>
      </c>
      <c r="B611" s="67">
        <v>45219</v>
      </c>
      <c r="C611" s="66">
        <v>432</v>
      </c>
      <c r="D611" s="68">
        <v>15.1</v>
      </c>
      <c r="E611" s="76">
        <v>5465</v>
      </c>
      <c r="F611" s="69"/>
      <c r="H611" s="15">
        <v>62</v>
      </c>
      <c r="I611" s="82">
        <v>45219</v>
      </c>
      <c r="J611" s="15" t="s">
        <v>88</v>
      </c>
      <c r="K611" s="15" t="s">
        <v>99</v>
      </c>
      <c r="L611" s="15" t="s">
        <v>84</v>
      </c>
      <c r="M611" s="15">
        <v>1</v>
      </c>
      <c r="N611" s="83">
        <v>15.1</v>
      </c>
      <c r="O611" s="15">
        <v>5465</v>
      </c>
      <c r="P611" s="1">
        <f t="shared" si="6"/>
        <v>0</v>
      </c>
    </row>
    <row r="612" spans="1:16" s="8" customFormat="1" x14ac:dyDescent="0.25">
      <c r="A612" s="66">
        <v>63</v>
      </c>
      <c r="B612" s="67">
        <v>45219</v>
      </c>
      <c r="C612" s="66">
        <v>432</v>
      </c>
      <c r="D612" s="68">
        <v>12.7</v>
      </c>
      <c r="E612" s="76">
        <v>5263</v>
      </c>
      <c r="F612" s="69"/>
      <c r="H612" s="15">
        <v>63</v>
      </c>
      <c r="I612" s="82">
        <v>45219</v>
      </c>
      <c r="J612" s="15" t="s">
        <v>88</v>
      </c>
      <c r="K612" s="15" t="s">
        <v>99</v>
      </c>
      <c r="L612" s="15" t="s">
        <v>84</v>
      </c>
      <c r="M612" s="15">
        <v>1</v>
      </c>
      <c r="N612" s="83">
        <v>12.7</v>
      </c>
      <c r="O612" s="15">
        <v>5263</v>
      </c>
      <c r="P612" s="1">
        <f t="shared" si="6"/>
        <v>0</v>
      </c>
    </row>
    <row r="613" spans="1:16" s="8" customFormat="1" x14ac:dyDescent="0.25">
      <c r="A613" s="66">
        <v>64</v>
      </c>
      <c r="B613" s="67">
        <v>45219</v>
      </c>
      <c r="C613" s="66">
        <v>280</v>
      </c>
      <c r="D613" s="68">
        <v>13.7</v>
      </c>
      <c r="E613" s="76">
        <v>5470</v>
      </c>
      <c r="F613" s="69"/>
      <c r="H613" s="15">
        <v>64</v>
      </c>
      <c r="I613" s="82">
        <v>45219</v>
      </c>
      <c r="J613" s="15" t="s">
        <v>88</v>
      </c>
      <c r="K613" s="15" t="s">
        <v>106</v>
      </c>
      <c r="L613" s="15" t="s">
        <v>84</v>
      </c>
      <c r="M613" s="15">
        <v>1</v>
      </c>
      <c r="N613" s="83">
        <v>13.7</v>
      </c>
      <c r="O613" s="15">
        <v>5470</v>
      </c>
      <c r="P613" s="1">
        <f t="shared" si="6"/>
        <v>0</v>
      </c>
    </row>
    <row r="614" spans="1:16" s="8" customFormat="1" x14ac:dyDescent="0.25">
      <c r="A614" s="66">
        <v>65</v>
      </c>
      <c r="B614" s="67">
        <v>45219</v>
      </c>
      <c r="C614" s="66">
        <v>280</v>
      </c>
      <c r="D614" s="68">
        <v>16.100000000000001</v>
      </c>
      <c r="E614" s="76">
        <v>5471</v>
      </c>
      <c r="F614" s="69"/>
      <c r="H614" s="15">
        <v>65</v>
      </c>
      <c r="I614" s="82">
        <v>45219</v>
      </c>
      <c r="J614" s="15" t="s">
        <v>88</v>
      </c>
      <c r="K614" s="15" t="s">
        <v>106</v>
      </c>
      <c r="L614" s="15" t="s">
        <v>84</v>
      </c>
      <c r="M614" s="15">
        <v>1</v>
      </c>
      <c r="N614" s="83">
        <v>16.100000000000001</v>
      </c>
      <c r="O614" s="15">
        <v>5471</v>
      </c>
      <c r="P614" s="1">
        <f t="shared" si="6"/>
        <v>0</v>
      </c>
    </row>
    <row r="615" spans="1:16" s="8" customFormat="1" x14ac:dyDescent="0.25">
      <c r="A615" s="66">
        <v>66</v>
      </c>
      <c r="B615" s="67">
        <v>45219</v>
      </c>
      <c r="C615" s="66">
        <v>266</v>
      </c>
      <c r="D615" s="68">
        <v>15.9</v>
      </c>
      <c r="E615" s="76">
        <v>5491</v>
      </c>
      <c r="F615" s="69"/>
      <c r="H615" s="15">
        <v>66</v>
      </c>
      <c r="I615" s="82">
        <v>45219</v>
      </c>
      <c r="J615" s="15" t="s">
        <v>85</v>
      </c>
      <c r="K615" s="15" t="s">
        <v>97</v>
      </c>
      <c r="L615" s="15" t="s">
        <v>84</v>
      </c>
      <c r="M615" s="15">
        <v>1</v>
      </c>
      <c r="N615" s="83">
        <v>15.9</v>
      </c>
      <c r="O615" s="15">
        <v>5491</v>
      </c>
      <c r="P615" s="1">
        <f t="shared" si="6"/>
        <v>0</v>
      </c>
    </row>
    <row r="616" spans="1:16" s="8" customFormat="1" x14ac:dyDescent="0.25">
      <c r="A616" s="66">
        <v>67</v>
      </c>
      <c r="B616" s="67">
        <v>45219</v>
      </c>
      <c r="C616" s="66">
        <v>266</v>
      </c>
      <c r="D616" s="68">
        <v>17</v>
      </c>
      <c r="E616" s="76">
        <v>5473</v>
      </c>
      <c r="F616" s="69"/>
      <c r="H616" s="15">
        <v>67</v>
      </c>
      <c r="I616" s="82">
        <v>45219</v>
      </c>
      <c r="J616" s="15" t="s">
        <v>85</v>
      </c>
      <c r="K616" s="15" t="s">
        <v>97</v>
      </c>
      <c r="L616" s="15" t="s">
        <v>84</v>
      </c>
      <c r="M616" s="15">
        <v>1</v>
      </c>
      <c r="N616" s="83">
        <v>17</v>
      </c>
      <c r="O616" s="15">
        <v>5473</v>
      </c>
      <c r="P616" s="1">
        <f t="shared" si="6"/>
        <v>0</v>
      </c>
    </row>
    <row r="617" spans="1:16" s="8" customFormat="1" x14ac:dyDescent="0.25">
      <c r="A617" s="66">
        <v>68</v>
      </c>
      <c r="B617" s="67">
        <v>45219</v>
      </c>
      <c r="C617" s="66">
        <v>831</v>
      </c>
      <c r="D617" s="68">
        <v>13.4</v>
      </c>
      <c r="E617" s="76">
        <v>5269</v>
      </c>
      <c r="F617" s="69"/>
      <c r="H617" s="15">
        <v>68</v>
      </c>
      <c r="I617" s="82">
        <v>45219</v>
      </c>
      <c r="J617" s="15" t="s">
        <v>88</v>
      </c>
      <c r="K617" s="15" t="s">
        <v>94</v>
      </c>
      <c r="L617" s="15" t="s">
        <v>84</v>
      </c>
      <c r="M617" s="15">
        <v>1</v>
      </c>
      <c r="N617" s="83">
        <v>13.4</v>
      </c>
      <c r="O617" s="15">
        <v>5269</v>
      </c>
      <c r="P617" s="1">
        <f t="shared" si="6"/>
        <v>0</v>
      </c>
    </row>
    <row r="618" spans="1:16" s="8" customFormat="1" x14ac:dyDescent="0.25">
      <c r="A618" s="66">
        <v>69</v>
      </c>
      <c r="B618" s="67">
        <v>45219</v>
      </c>
      <c r="C618" s="66">
        <v>908</v>
      </c>
      <c r="D618" s="68">
        <v>14.8</v>
      </c>
      <c r="E618" s="76">
        <v>5486</v>
      </c>
      <c r="F618" s="69"/>
      <c r="H618" s="15">
        <v>69</v>
      </c>
      <c r="I618" s="82">
        <v>45219</v>
      </c>
      <c r="J618" s="15" t="s">
        <v>88</v>
      </c>
      <c r="K618" s="15" t="s">
        <v>89</v>
      </c>
      <c r="L618" s="15" t="s">
        <v>84</v>
      </c>
      <c r="M618" s="15">
        <v>1</v>
      </c>
      <c r="N618" s="83">
        <v>14.8</v>
      </c>
      <c r="O618" s="15">
        <v>5486</v>
      </c>
      <c r="P618" s="1">
        <f t="shared" si="6"/>
        <v>0</v>
      </c>
    </row>
    <row r="619" spans="1:16" s="8" customFormat="1" x14ac:dyDescent="0.25">
      <c r="A619" s="66">
        <v>70</v>
      </c>
      <c r="B619" s="67">
        <v>45219</v>
      </c>
      <c r="C619" s="66">
        <v>280</v>
      </c>
      <c r="D619" s="68">
        <v>12.2</v>
      </c>
      <c r="E619" s="76">
        <v>5490</v>
      </c>
      <c r="F619" s="69"/>
      <c r="H619" s="15">
        <v>70</v>
      </c>
      <c r="I619" s="82">
        <v>45219</v>
      </c>
      <c r="J619" s="15" t="s">
        <v>88</v>
      </c>
      <c r="K619" s="15" t="s">
        <v>106</v>
      </c>
      <c r="L619" s="15" t="s">
        <v>84</v>
      </c>
      <c r="M619" s="15">
        <v>1</v>
      </c>
      <c r="N619" s="83">
        <v>12.2</v>
      </c>
      <c r="O619" s="15">
        <v>5490</v>
      </c>
      <c r="P619" s="1">
        <f t="shared" si="6"/>
        <v>0</v>
      </c>
    </row>
    <row r="620" spans="1:16" s="8" customFormat="1" x14ac:dyDescent="0.25">
      <c r="A620" s="66">
        <v>71</v>
      </c>
      <c r="B620" s="67">
        <v>45219</v>
      </c>
      <c r="C620" s="66">
        <v>908</v>
      </c>
      <c r="D620" s="68">
        <v>13.2</v>
      </c>
      <c r="E620" s="76">
        <v>5466</v>
      </c>
      <c r="F620" s="69"/>
      <c r="H620" s="15">
        <v>71</v>
      </c>
      <c r="I620" s="82">
        <v>45219</v>
      </c>
      <c r="J620" s="15" t="s">
        <v>88</v>
      </c>
      <c r="K620" s="15" t="s">
        <v>89</v>
      </c>
      <c r="L620" s="15" t="s">
        <v>84</v>
      </c>
      <c r="M620" s="15">
        <v>1</v>
      </c>
      <c r="N620" s="83">
        <v>13.2</v>
      </c>
      <c r="O620" s="15">
        <v>5466</v>
      </c>
      <c r="P620" s="1">
        <f t="shared" si="6"/>
        <v>0</v>
      </c>
    </row>
    <row r="621" spans="1:16" s="8" customFormat="1" x14ac:dyDescent="0.25">
      <c r="A621" s="66">
        <v>72</v>
      </c>
      <c r="B621" s="67">
        <v>45219</v>
      </c>
      <c r="C621" s="66">
        <v>831</v>
      </c>
      <c r="D621" s="68">
        <v>8.4</v>
      </c>
      <c r="E621" s="76">
        <v>5426</v>
      </c>
      <c r="F621" s="69"/>
      <c r="H621" s="15">
        <v>72</v>
      </c>
      <c r="I621" s="82">
        <v>45219</v>
      </c>
      <c r="J621" s="15" t="s">
        <v>88</v>
      </c>
      <c r="K621" s="15" t="s">
        <v>94</v>
      </c>
      <c r="L621" s="15" t="s">
        <v>84</v>
      </c>
      <c r="M621" s="15">
        <v>1</v>
      </c>
      <c r="N621" s="83">
        <v>8.4</v>
      </c>
      <c r="O621" s="15">
        <v>5426</v>
      </c>
      <c r="P621" s="1">
        <f t="shared" si="6"/>
        <v>0</v>
      </c>
    </row>
    <row r="622" spans="1:16" s="8" customFormat="1" x14ac:dyDescent="0.25">
      <c r="A622" s="66">
        <v>73</v>
      </c>
      <c r="B622" s="67">
        <v>45220</v>
      </c>
      <c r="C622" s="66">
        <v>266</v>
      </c>
      <c r="D622" s="68">
        <v>16.2</v>
      </c>
      <c r="E622" s="76">
        <v>5434</v>
      </c>
      <c r="F622" s="69"/>
      <c r="H622" s="15">
        <v>73</v>
      </c>
      <c r="I622" s="82">
        <v>45220</v>
      </c>
      <c r="J622" s="15" t="s">
        <v>85</v>
      </c>
      <c r="K622" s="15" t="s">
        <v>97</v>
      </c>
      <c r="L622" s="15" t="s">
        <v>84</v>
      </c>
      <c r="M622" s="15">
        <v>1</v>
      </c>
      <c r="N622" s="83">
        <v>16.2</v>
      </c>
      <c r="O622" s="15">
        <v>5434</v>
      </c>
      <c r="P622" s="1">
        <f t="shared" si="6"/>
        <v>0</v>
      </c>
    </row>
    <row r="623" spans="1:16" s="8" customFormat="1" x14ac:dyDescent="0.25">
      <c r="A623" s="66">
        <v>74</v>
      </c>
      <c r="B623" s="67">
        <v>45220</v>
      </c>
      <c r="C623" s="66">
        <v>266</v>
      </c>
      <c r="D623" s="68">
        <v>17.2</v>
      </c>
      <c r="E623" s="76">
        <v>5533</v>
      </c>
      <c r="F623" s="69"/>
      <c r="H623" s="15">
        <v>74</v>
      </c>
      <c r="I623" s="82">
        <v>45220</v>
      </c>
      <c r="J623" s="15" t="s">
        <v>85</v>
      </c>
      <c r="K623" s="15" t="s">
        <v>97</v>
      </c>
      <c r="L623" s="15" t="s">
        <v>84</v>
      </c>
      <c r="M623" s="15">
        <v>1</v>
      </c>
      <c r="N623" s="83">
        <v>17.2</v>
      </c>
      <c r="O623" s="15">
        <v>5533</v>
      </c>
      <c r="P623" s="1">
        <f t="shared" si="6"/>
        <v>0</v>
      </c>
    </row>
    <row r="624" spans="1:16" s="8" customFormat="1" x14ac:dyDescent="0.25">
      <c r="A624" s="66">
        <v>75</v>
      </c>
      <c r="B624" s="67">
        <v>45220</v>
      </c>
      <c r="C624" s="66">
        <v>266</v>
      </c>
      <c r="D624" s="68">
        <v>16.399999999999999</v>
      </c>
      <c r="E624" s="76">
        <v>5508</v>
      </c>
      <c r="F624" s="69"/>
      <c r="H624" s="15">
        <v>75</v>
      </c>
      <c r="I624" s="82">
        <v>45220</v>
      </c>
      <c r="J624" s="15" t="s">
        <v>85</v>
      </c>
      <c r="K624" s="15" t="s">
        <v>97</v>
      </c>
      <c r="L624" s="15" t="s">
        <v>84</v>
      </c>
      <c r="M624" s="15">
        <v>1</v>
      </c>
      <c r="N624" s="83">
        <v>16.399999999999999</v>
      </c>
      <c r="O624" s="15">
        <v>5508</v>
      </c>
      <c r="P624" s="1">
        <f t="shared" si="6"/>
        <v>0</v>
      </c>
    </row>
    <row r="625" spans="1:16" s="8" customFormat="1" x14ac:dyDescent="0.25">
      <c r="A625" s="66">
        <v>76</v>
      </c>
      <c r="B625" s="67">
        <v>45220</v>
      </c>
      <c r="C625" s="66">
        <v>831</v>
      </c>
      <c r="D625" s="68">
        <v>16.8</v>
      </c>
      <c r="E625" s="76">
        <v>5436</v>
      </c>
      <c r="F625" s="69"/>
      <c r="H625" s="15">
        <v>76</v>
      </c>
      <c r="I625" s="82">
        <v>45220</v>
      </c>
      <c r="J625" s="15" t="s">
        <v>88</v>
      </c>
      <c r="K625" s="15" t="s">
        <v>94</v>
      </c>
      <c r="L625" s="15" t="s">
        <v>84</v>
      </c>
      <c r="M625" s="15">
        <v>1</v>
      </c>
      <c r="N625" s="83">
        <v>16.8</v>
      </c>
      <c r="O625" s="15">
        <v>5436</v>
      </c>
      <c r="P625" s="1">
        <f t="shared" si="6"/>
        <v>0</v>
      </c>
    </row>
    <row r="626" spans="1:16" s="8" customFormat="1" x14ac:dyDescent="0.25">
      <c r="A626" s="66">
        <v>77</v>
      </c>
      <c r="B626" s="67">
        <v>45220</v>
      </c>
      <c r="C626" s="66">
        <v>831</v>
      </c>
      <c r="D626" s="68">
        <v>16.2</v>
      </c>
      <c r="E626" s="76">
        <v>5272</v>
      </c>
      <c r="F626" s="69"/>
      <c r="H626" s="15">
        <v>77</v>
      </c>
      <c r="I626" s="82">
        <v>45220</v>
      </c>
      <c r="J626" s="15" t="s">
        <v>88</v>
      </c>
      <c r="K626" s="15" t="s">
        <v>94</v>
      </c>
      <c r="L626" s="15" t="s">
        <v>84</v>
      </c>
      <c r="M626" s="15">
        <v>1</v>
      </c>
      <c r="N626" s="83">
        <v>16.2</v>
      </c>
      <c r="O626" s="15">
        <v>5272</v>
      </c>
      <c r="P626" s="1">
        <f t="shared" si="6"/>
        <v>0</v>
      </c>
    </row>
    <row r="627" spans="1:16" s="8" customFormat="1" x14ac:dyDescent="0.25">
      <c r="A627" s="66">
        <v>78</v>
      </c>
      <c r="B627" s="67">
        <v>45220</v>
      </c>
      <c r="C627" s="66">
        <v>831</v>
      </c>
      <c r="D627" s="68">
        <v>15.2</v>
      </c>
      <c r="E627" s="76">
        <v>5439</v>
      </c>
      <c r="F627" s="69"/>
      <c r="H627" s="15">
        <v>78</v>
      </c>
      <c r="I627" s="82">
        <v>45220</v>
      </c>
      <c r="J627" s="15" t="s">
        <v>88</v>
      </c>
      <c r="K627" s="15" t="s">
        <v>94</v>
      </c>
      <c r="L627" s="15" t="s">
        <v>84</v>
      </c>
      <c r="M627" s="15">
        <v>1</v>
      </c>
      <c r="N627" s="83">
        <v>15.2</v>
      </c>
      <c r="O627" s="15">
        <v>5439</v>
      </c>
      <c r="P627" s="1">
        <f t="shared" si="6"/>
        <v>0</v>
      </c>
    </row>
    <row r="628" spans="1:16" s="8" customFormat="1" x14ac:dyDescent="0.25">
      <c r="A628" s="66">
        <v>79</v>
      </c>
      <c r="B628" s="67">
        <v>45220</v>
      </c>
      <c r="C628" s="66">
        <v>908</v>
      </c>
      <c r="D628" s="68">
        <v>15.7</v>
      </c>
      <c r="E628" s="76">
        <v>5268</v>
      </c>
      <c r="F628" s="69"/>
      <c r="H628" s="15">
        <v>79</v>
      </c>
      <c r="I628" s="82">
        <v>45220</v>
      </c>
      <c r="J628" s="15" t="s">
        <v>88</v>
      </c>
      <c r="K628" s="15" t="s">
        <v>89</v>
      </c>
      <c r="L628" s="15" t="s">
        <v>84</v>
      </c>
      <c r="M628" s="15">
        <v>1</v>
      </c>
      <c r="N628" s="83">
        <v>15.7</v>
      </c>
      <c r="O628" s="15">
        <v>5268</v>
      </c>
      <c r="P628" s="1">
        <f t="shared" si="6"/>
        <v>0</v>
      </c>
    </row>
    <row r="629" spans="1:16" s="8" customFormat="1" x14ac:dyDescent="0.25">
      <c r="A629" s="66">
        <v>80</v>
      </c>
      <c r="B629" s="67">
        <v>45220</v>
      </c>
      <c r="C629" s="66">
        <v>908</v>
      </c>
      <c r="D629" s="68">
        <v>16.600000000000001</v>
      </c>
      <c r="E629" s="76">
        <v>5274</v>
      </c>
      <c r="F629" s="69"/>
      <c r="H629" s="15">
        <v>80</v>
      </c>
      <c r="I629" s="82">
        <v>45220</v>
      </c>
      <c r="J629" s="15" t="s">
        <v>88</v>
      </c>
      <c r="K629" s="15" t="s">
        <v>89</v>
      </c>
      <c r="L629" s="15" t="s">
        <v>84</v>
      </c>
      <c r="M629" s="15">
        <v>1</v>
      </c>
      <c r="N629" s="83">
        <v>16.600000000000001</v>
      </c>
      <c r="O629" s="15">
        <v>5274</v>
      </c>
      <c r="P629" s="1">
        <f t="shared" si="6"/>
        <v>0</v>
      </c>
    </row>
    <row r="630" spans="1:16" s="8" customFormat="1" x14ac:dyDescent="0.25">
      <c r="A630" s="66">
        <v>81</v>
      </c>
      <c r="B630" s="67">
        <v>45220</v>
      </c>
      <c r="C630" s="66">
        <v>28</v>
      </c>
      <c r="D630" s="68">
        <v>16.600000000000001</v>
      </c>
      <c r="E630" s="77">
        <v>5273</v>
      </c>
      <c r="F630" s="69" t="s">
        <v>76</v>
      </c>
      <c r="H630" s="15">
        <v>81</v>
      </c>
      <c r="I630" s="82">
        <v>45220</v>
      </c>
      <c r="J630" s="15" t="s">
        <v>85</v>
      </c>
      <c r="K630" s="15" t="s">
        <v>105</v>
      </c>
      <c r="L630" s="15" t="s">
        <v>84</v>
      </c>
      <c r="M630" s="15">
        <v>1</v>
      </c>
      <c r="N630" s="83">
        <v>16.600000000000001</v>
      </c>
      <c r="O630" s="15">
        <v>5273</v>
      </c>
      <c r="P630" s="1">
        <f t="shared" si="6"/>
        <v>0</v>
      </c>
    </row>
    <row r="631" spans="1:16" s="8" customFormat="1" x14ac:dyDescent="0.25">
      <c r="A631" s="66">
        <v>82</v>
      </c>
      <c r="B631" s="67">
        <v>45220</v>
      </c>
      <c r="C631" s="66">
        <v>901</v>
      </c>
      <c r="D631" s="68">
        <v>20.6</v>
      </c>
      <c r="E631" s="76">
        <v>5422</v>
      </c>
      <c r="F631" s="69"/>
      <c r="H631" s="15">
        <v>82</v>
      </c>
      <c r="I631" s="82">
        <v>45220</v>
      </c>
      <c r="J631" s="15" t="s">
        <v>88</v>
      </c>
      <c r="K631" s="15" t="s">
        <v>91</v>
      </c>
      <c r="L631" s="15" t="s">
        <v>84</v>
      </c>
      <c r="M631" s="15">
        <v>1</v>
      </c>
      <c r="N631" s="83">
        <v>20.6</v>
      </c>
      <c r="O631" s="15">
        <v>5422</v>
      </c>
      <c r="P631" s="1">
        <f t="shared" si="6"/>
        <v>0</v>
      </c>
    </row>
    <row r="632" spans="1:16" s="8" customFormat="1" x14ac:dyDescent="0.25">
      <c r="A632" s="66">
        <v>83</v>
      </c>
      <c r="B632" s="67">
        <v>45220</v>
      </c>
      <c r="C632" s="66">
        <v>911</v>
      </c>
      <c r="D632" s="68">
        <v>15.3</v>
      </c>
      <c r="E632" s="76">
        <v>5266</v>
      </c>
      <c r="F632" s="69"/>
      <c r="H632" s="15">
        <v>83</v>
      </c>
      <c r="I632" s="82">
        <v>45220</v>
      </c>
      <c r="J632" s="15" t="s">
        <v>88</v>
      </c>
      <c r="K632" s="15" t="s">
        <v>93</v>
      </c>
      <c r="L632" s="15" t="s">
        <v>84</v>
      </c>
      <c r="M632" s="15">
        <v>1</v>
      </c>
      <c r="N632" s="83">
        <v>15.3</v>
      </c>
      <c r="O632" s="15">
        <v>5266</v>
      </c>
      <c r="P632" s="1">
        <f t="shared" si="6"/>
        <v>0</v>
      </c>
    </row>
    <row r="633" spans="1:16" s="8" customFormat="1" x14ac:dyDescent="0.25">
      <c r="A633" s="66">
        <v>84</v>
      </c>
      <c r="B633" s="67">
        <v>45220</v>
      </c>
      <c r="C633" s="66">
        <v>901</v>
      </c>
      <c r="D633" s="68">
        <v>16.899999999999999</v>
      </c>
      <c r="E633" s="76">
        <v>5458</v>
      </c>
      <c r="F633" s="69"/>
      <c r="H633" s="15">
        <v>84</v>
      </c>
      <c r="I633" s="82">
        <v>45220</v>
      </c>
      <c r="J633" s="15" t="s">
        <v>88</v>
      </c>
      <c r="K633" s="15" t="s">
        <v>91</v>
      </c>
      <c r="L633" s="15" t="s">
        <v>84</v>
      </c>
      <c r="M633" s="15">
        <v>1</v>
      </c>
      <c r="N633" s="83">
        <v>16.899999999999999</v>
      </c>
      <c r="O633" s="15">
        <v>5458</v>
      </c>
      <c r="P633" s="1">
        <f t="shared" si="6"/>
        <v>0</v>
      </c>
    </row>
    <row r="634" spans="1:16" s="8" customFormat="1" x14ac:dyDescent="0.25">
      <c r="A634" s="66">
        <v>85</v>
      </c>
      <c r="B634" s="67">
        <v>45220</v>
      </c>
      <c r="C634" s="66">
        <v>629</v>
      </c>
      <c r="D634" s="68">
        <v>16.5</v>
      </c>
      <c r="E634" s="76">
        <v>5441</v>
      </c>
      <c r="F634" s="69"/>
      <c r="H634" s="15">
        <v>85</v>
      </c>
      <c r="I634" s="82">
        <v>45220</v>
      </c>
      <c r="J634" s="15" t="s">
        <v>88</v>
      </c>
      <c r="K634" s="15" t="s">
        <v>98</v>
      </c>
      <c r="L634" s="15" t="s">
        <v>84</v>
      </c>
      <c r="M634" s="15">
        <v>1</v>
      </c>
      <c r="N634" s="83">
        <v>16.5</v>
      </c>
      <c r="O634" s="15">
        <v>5441</v>
      </c>
      <c r="P634" s="1">
        <f t="shared" si="6"/>
        <v>0</v>
      </c>
    </row>
    <row r="635" spans="1:16" s="8" customFormat="1" x14ac:dyDescent="0.25">
      <c r="A635" s="66">
        <v>86</v>
      </c>
      <c r="B635" s="67">
        <v>45220</v>
      </c>
      <c r="C635" s="66">
        <v>909</v>
      </c>
      <c r="D635" s="68">
        <v>16.5</v>
      </c>
      <c r="E635" s="76">
        <v>5415</v>
      </c>
      <c r="F635" s="69"/>
      <c r="H635" s="15">
        <v>86</v>
      </c>
      <c r="I635" s="82">
        <v>45220</v>
      </c>
      <c r="J635" s="15" t="s">
        <v>85</v>
      </c>
      <c r="K635" s="15" t="s">
        <v>90</v>
      </c>
      <c r="L635" s="15" t="s">
        <v>84</v>
      </c>
      <c r="M635" s="15">
        <v>1</v>
      </c>
      <c r="N635" s="83">
        <v>16.5</v>
      </c>
      <c r="O635" s="15">
        <v>5415</v>
      </c>
      <c r="P635" s="1">
        <f t="shared" si="6"/>
        <v>0</v>
      </c>
    </row>
    <row r="636" spans="1:16" s="8" customFormat="1" x14ac:dyDescent="0.25">
      <c r="A636" s="66">
        <v>87</v>
      </c>
      <c r="B636" s="67">
        <v>45220</v>
      </c>
      <c r="C636" s="66">
        <v>280</v>
      </c>
      <c r="D636" s="68">
        <v>17.8</v>
      </c>
      <c r="E636" s="76">
        <v>5464</v>
      </c>
      <c r="F636" s="69"/>
      <c r="H636" s="15">
        <v>87</v>
      </c>
      <c r="I636" s="82">
        <v>45220</v>
      </c>
      <c r="J636" s="15" t="s">
        <v>88</v>
      </c>
      <c r="K636" s="15" t="s">
        <v>106</v>
      </c>
      <c r="L636" s="15" t="s">
        <v>84</v>
      </c>
      <c r="M636" s="15">
        <v>1</v>
      </c>
      <c r="N636" s="83">
        <v>17.8</v>
      </c>
      <c r="O636" s="15">
        <v>5464</v>
      </c>
      <c r="P636" s="1">
        <f t="shared" si="6"/>
        <v>0</v>
      </c>
    </row>
    <row r="637" spans="1:16" s="8" customFormat="1" x14ac:dyDescent="0.25">
      <c r="A637" s="66">
        <v>88</v>
      </c>
      <c r="B637" s="67">
        <v>45220</v>
      </c>
      <c r="C637" s="66">
        <v>280</v>
      </c>
      <c r="D637" s="68">
        <v>16.100000000000001</v>
      </c>
      <c r="E637" s="76">
        <v>3063</v>
      </c>
      <c r="F637" s="69"/>
      <c r="H637" s="15">
        <v>88</v>
      </c>
      <c r="I637" s="82">
        <v>45220</v>
      </c>
      <c r="J637" s="15" t="s">
        <v>88</v>
      </c>
      <c r="K637" s="15" t="s">
        <v>106</v>
      </c>
      <c r="L637" s="15" t="s">
        <v>84</v>
      </c>
      <c r="M637" s="15">
        <v>1</v>
      </c>
      <c r="N637" s="83">
        <v>16.100000000000001</v>
      </c>
      <c r="O637" s="15">
        <v>3063</v>
      </c>
      <c r="P637" s="1">
        <f t="shared" si="6"/>
        <v>0</v>
      </c>
    </row>
    <row r="638" spans="1:16" s="8" customFormat="1" x14ac:dyDescent="0.25">
      <c r="A638" s="66">
        <v>89</v>
      </c>
      <c r="B638" s="67">
        <v>45220</v>
      </c>
      <c r="C638" s="66">
        <v>280</v>
      </c>
      <c r="D638" s="68">
        <v>17.2</v>
      </c>
      <c r="E638" s="76">
        <v>5445</v>
      </c>
      <c r="F638" s="69"/>
      <c r="H638" s="15">
        <v>89</v>
      </c>
      <c r="I638" s="82">
        <v>45220</v>
      </c>
      <c r="J638" s="15" t="s">
        <v>88</v>
      </c>
      <c r="K638" s="15" t="s">
        <v>106</v>
      </c>
      <c r="L638" s="15" t="s">
        <v>84</v>
      </c>
      <c r="M638" s="15">
        <v>1</v>
      </c>
      <c r="N638" s="83">
        <v>17.2</v>
      </c>
      <c r="O638" s="15">
        <v>5445</v>
      </c>
      <c r="P638" s="1">
        <f t="shared" ref="P638:P640" si="7">E638-O638</f>
        <v>0</v>
      </c>
    </row>
    <row r="639" spans="1:16" s="8" customFormat="1" x14ac:dyDescent="0.25">
      <c r="A639" s="66">
        <v>90</v>
      </c>
      <c r="B639" s="67">
        <v>45220</v>
      </c>
      <c r="C639" s="66">
        <v>28</v>
      </c>
      <c r="D639" s="68">
        <v>15.9</v>
      </c>
      <c r="E639" s="76">
        <v>5453</v>
      </c>
      <c r="F639" s="69"/>
      <c r="H639" s="15">
        <v>90</v>
      </c>
      <c r="I639" s="82">
        <v>45220</v>
      </c>
      <c r="J639" s="15" t="s">
        <v>85</v>
      </c>
      <c r="K639" s="15" t="s">
        <v>105</v>
      </c>
      <c r="L639" s="15" t="s">
        <v>84</v>
      </c>
      <c r="M639" s="15">
        <v>1</v>
      </c>
      <c r="N639" s="83">
        <v>15.9</v>
      </c>
      <c r="O639" s="15">
        <v>5453</v>
      </c>
      <c r="P639" s="1">
        <f t="shared" si="7"/>
        <v>0</v>
      </c>
    </row>
    <row r="640" spans="1:16" s="8" customFormat="1" x14ac:dyDescent="0.25">
      <c r="A640" s="66">
        <v>91</v>
      </c>
      <c r="B640" s="67">
        <v>45220</v>
      </c>
      <c r="C640" s="66">
        <v>943</v>
      </c>
      <c r="D640" s="68">
        <v>15.8</v>
      </c>
      <c r="E640" s="77">
        <v>5273</v>
      </c>
      <c r="F640" s="69" t="s">
        <v>74</v>
      </c>
      <c r="H640" s="15">
        <v>91</v>
      </c>
      <c r="I640" s="82">
        <v>45220</v>
      </c>
      <c r="J640" s="15" t="s">
        <v>85</v>
      </c>
      <c r="K640" s="15" t="s">
        <v>92</v>
      </c>
      <c r="L640" s="15" t="s">
        <v>84</v>
      </c>
      <c r="M640" s="15">
        <v>1</v>
      </c>
      <c r="N640" s="83">
        <v>15.8</v>
      </c>
      <c r="O640" s="15">
        <v>5322</v>
      </c>
      <c r="P640" s="88">
        <f t="shared" si="7"/>
        <v>-49</v>
      </c>
    </row>
    <row r="641" spans="4:17" s="8" customFormat="1" x14ac:dyDescent="0.25"/>
    <row r="642" spans="4:17" s="8" customFormat="1" x14ac:dyDescent="0.25"/>
    <row r="643" spans="4:17" x14ac:dyDescent="0.25">
      <c r="D643" s="4"/>
      <c r="H643" s="15">
        <v>1</v>
      </c>
      <c r="I643" s="82">
        <v>45218</v>
      </c>
      <c r="J643" s="15" t="s">
        <v>88</v>
      </c>
      <c r="K643" s="15" t="s">
        <v>104</v>
      </c>
      <c r="L643" s="15" t="s">
        <v>84</v>
      </c>
      <c r="M643" s="15">
        <v>1</v>
      </c>
      <c r="N643" s="83">
        <v>14.6</v>
      </c>
      <c r="O643" s="15">
        <v>5340</v>
      </c>
    </row>
    <row r="644" spans="4:17" x14ac:dyDescent="0.25">
      <c r="H644" s="15">
        <v>2</v>
      </c>
      <c r="I644" s="82">
        <v>45218</v>
      </c>
      <c r="J644" s="15" t="s">
        <v>88</v>
      </c>
      <c r="K644" s="15" t="s">
        <v>104</v>
      </c>
      <c r="L644" s="15" t="s">
        <v>84</v>
      </c>
      <c r="M644" s="15">
        <v>1</v>
      </c>
      <c r="N644" s="83">
        <v>17.399999999999999</v>
      </c>
      <c r="O644" s="15">
        <v>5351</v>
      </c>
      <c r="P644" s="84"/>
    </row>
    <row r="645" spans="4:17" x14ac:dyDescent="0.25">
      <c r="H645" s="15">
        <v>3</v>
      </c>
      <c r="I645" s="82">
        <v>45218</v>
      </c>
      <c r="J645" s="15" t="s">
        <v>88</v>
      </c>
      <c r="K645" s="15" t="s">
        <v>104</v>
      </c>
      <c r="L645" s="15" t="s">
        <v>84</v>
      </c>
      <c r="M645" s="15">
        <v>1</v>
      </c>
      <c r="N645" s="83">
        <v>14.2</v>
      </c>
      <c r="O645" s="36">
        <v>5145</v>
      </c>
      <c r="P645" s="84" t="s">
        <v>119</v>
      </c>
      <c r="Q645" s="105">
        <f>N645</f>
        <v>14.2</v>
      </c>
    </row>
    <row r="646" spans="4:17" x14ac:dyDescent="0.25">
      <c r="H646" s="15">
        <v>4</v>
      </c>
      <c r="I646" s="82">
        <v>45218</v>
      </c>
      <c r="J646" s="15" t="s">
        <v>88</v>
      </c>
      <c r="K646" s="15" t="s">
        <v>104</v>
      </c>
      <c r="L646" s="15" t="s">
        <v>84</v>
      </c>
      <c r="M646" s="15">
        <v>1</v>
      </c>
      <c r="N646" s="83">
        <v>13.8</v>
      </c>
      <c r="O646" s="15">
        <v>5386</v>
      </c>
      <c r="P646" s="84"/>
    </row>
    <row r="647" spans="4:17" x14ac:dyDescent="0.25">
      <c r="H647" s="15">
        <v>5</v>
      </c>
      <c r="I647" s="82">
        <v>45225</v>
      </c>
      <c r="J647" s="15" t="s">
        <v>85</v>
      </c>
      <c r="K647" s="15" t="s">
        <v>87</v>
      </c>
      <c r="L647" s="15" t="s">
        <v>84</v>
      </c>
      <c r="M647" s="15">
        <v>1</v>
      </c>
      <c r="N647" s="83">
        <v>11.4</v>
      </c>
      <c r="O647" s="15">
        <v>5375</v>
      </c>
      <c r="P647" s="84"/>
    </row>
    <row r="648" spans="4:17" x14ac:dyDescent="0.25">
      <c r="H648" s="15">
        <v>6</v>
      </c>
      <c r="I648" s="82">
        <v>45225</v>
      </c>
      <c r="J648" s="15" t="s">
        <v>85</v>
      </c>
      <c r="K648" s="15" t="s">
        <v>107</v>
      </c>
      <c r="L648" s="15" t="s">
        <v>84</v>
      </c>
      <c r="M648" s="15">
        <v>1</v>
      </c>
      <c r="N648" s="83">
        <v>10.4</v>
      </c>
      <c r="O648" s="15">
        <v>5303</v>
      </c>
      <c r="P648" s="84"/>
    </row>
    <row r="649" spans="4:17" x14ac:dyDescent="0.25">
      <c r="H649" s="15">
        <v>7</v>
      </c>
      <c r="I649" s="82">
        <v>45225</v>
      </c>
      <c r="J649" s="15" t="s">
        <v>88</v>
      </c>
      <c r="K649" s="15" t="s">
        <v>93</v>
      </c>
      <c r="L649" s="15" t="s">
        <v>84</v>
      </c>
      <c r="M649" s="15">
        <v>1</v>
      </c>
      <c r="N649" s="83">
        <v>15.7</v>
      </c>
      <c r="O649" s="15">
        <v>5294</v>
      </c>
      <c r="P649" s="84"/>
    </row>
    <row r="650" spans="4:17" x14ac:dyDescent="0.25">
      <c r="D650" s="4"/>
      <c r="H650" s="15">
        <v>8</v>
      </c>
      <c r="I650" s="82">
        <v>45225</v>
      </c>
      <c r="J650" s="15" t="s">
        <v>88</v>
      </c>
      <c r="K650" s="15" t="s">
        <v>91</v>
      </c>
      <c r="L650" s="15" t="s">
        <v>84</v>
      </c>
      <c r="M650" s="15">
        <v>1</v>
      </c>
      <c r="N650" s="83">
        <v>15.2</v>
      </c>
      <c r="O650" s="33">
        <v>5142</v>
      </c>
      <c r="P650" s="84" t="s">
        <v>119</v>
      </c>
      <c r="Q650" s="105">
        <f>N650</f>
        <v>15.2</v>
      </c>
    </row>
    <row r="651" spans="4:17" x14ac:dyDescent="0.25">
      <c r="H651" s="15">
        <v>9</v>
      </c>
      <c r="I651" s="82">
        <v>45225</v>
      </c>
      <c r="J651" s="15" t="s">
        <v>88</v>
      </c>
      <c r="K651" s="15" t="s">
        <v>91</v>
      </c>
      <c r="L651" s="15" t="s">
        <v>84</v>
      </c>
      <c r="M651" s="15">
        <v>1</v>
      </c>
      <c r="N651" s="83">
        <v>15.9</v>
      </c>
      <c r="O651" s="15">
        <v>5323</v>
      </c>
      <c r="P651" s="84"/>
    </row>
    <row r="652" spans="4:17" x14ac:dyDescent="0.25">
      <c r="H652" s="15">
        <v>10</v>
      </c>
      <c r="I652" s="82">
        <v>45225</v>
      </c>
      <c r="J652" s="15" t="s">
        <v>88</v>
      </c>
      <c r="K652" s="15" t="s">
        <v>106</v>
      </c>
      <c r="L652" s="15" t="s">
        <v>84</v>
      </c>
      <c r="M652" s="15">
        <v>1</v>
      </c>
      <c r="N652" s="83">
        <v>14.2</v>
      </c>
      <c r="O652" s="15">
        <v>5280</v>
      </c>
      <c r="P652" s="84"/>
    </row>
    <row r="653" spans="4:17" x14ac:dyDescent="0.25">
      <c r="H653" s="15">
        <v>11</v>
      </c>
      <c r="I653" s="82">
        <v>45225</v>
      </c>
      <c r="J653" s="15" t="s">
        <v>88</v>
      </c>
      <c r="K653" s="15" t="s">
        <v>91</v>
      </c>
      <c r="L653" s="15" t="s">
        <v>84</v>
      </c>
      <c r="M653" s="15">
        <v>1</v>
      </c>
      <c r="N653" s="83">
        <v>15</v>
      </c>
      <c r="O653" s="15">
        <v>5302</v>
      </c>
      <c r="P653" s="84"/>
    </row>
    <row r="654" spans="4:17" x14ac:dyDescent="0.25">
      <c r="H654" s="15">
        <v>12</v>
      </c>
      <c r="I654" s="82">
        <v>45225</v>
      </c>
      <c r="J654" s="15" t="s">
        <v>88</v>
      </c>
      <c r="K654" s="15" t="s">
        <v>91</v>
      </c>
      <c r="L654" s="15" t="s">
        <v>84</v>
      </c>
      <c r="M654" s="15">
        <v>1</v>
      </c>
      <c r="N654" s="83">
        <v>15.2</v>
      </c>
      <c r="O654" s="15">
        <v>5281</v>
      </c>
      <c r="P654" s="84"/>
    </row>
    <row r="655" spans="4:17" x14ac:dyDescent="0.25">
      <c r="H655" s="15">
        <v>13</v>
      </c>
      <c r="I655" s="82">
        <v>45225</v>
      </c>
      <c r="J655" s="15" t="s">
        <v>88</v>
      </c>
      <c r="K655" s="15" t="s">
        <v>91</v>
      </c>
      <c r="L655" s="15" t="s">
        <v>84</v>
      </c>
      <c r="M655" s="15">
        <v>1</v>
      </c>
      <c r="N655" s="83">
        <v>16.100000000000001</v>
      </c>
      <c r="O655" s="15">
        <v>5291</v>
      </c>
      <c r="P655" s="84"/>
    </row>
    <row r="656" spans="4:17" x14ac:dyDescent="0.25">
      <c r="H656" s="15">
        <v>14</v>
      </c>
      <c r="I656" s="82">
        <v>45225</v>
      </c>
      <c r="J656" s="15" t="s">
        <v>88</v>
      </c>
      <c r="K656" s="15" t="s">
        <v>91</v>
      </c>
      <c r="L656" s="15" t="s">
        <v>84</v>
      </c>
      <c r="M656" s="15">
        <v>1</v>
      </c>
      <c r="N656" s="83">
        <v>16.2</v>
      </c>
      <c r="O656" s="15">
        <v>5329</v>
      </c>
      <c r="P656" s="84"/>
    </row>
    <row r="657" spans="8:17" x14ac:dyDescent="0.25">
      <c r="H657" s="15">
        <v>15</v>
      </c>
      <c r="I657" s="82">
        <v>45225</v>
      </c>
      <c r="J657" s="15" t="s">
        <v>85</v>
      </c>
      <c r="K657" s="15" t="s">
        <v>92</v>
      </c>
      <c r="L657" s="15" t="s">
        <v>84</v>
      </c>
      <c r="M657" s="15">
        <v>1</v>
      </c>
      <c r="N657" s="83">
        <v>15.7</v>
      </c>
      <c r="O657" s="15">
        <v>5284</v>
      </c>
      <c r="P657" s="84"/>
    </row>
    <row r="658" spans="8:17" x14ac:dyDescent="0.25">
      <c r="H658" s="15">
        <v>16</v>
      </c>
      <c r="I658" s="82">
        <v>45225</v>
      </c>
      <c r="J658" s="15" t="s">
        <v>85</v>
      </c>
      <c r="K658" s="15" t="s">
        <v>87</v>
      </c>
      <c r="L658" s="15" t="s">
        <v>84</v>
      </c>
      <c r="M658" s="15">
        <v>1</v>
      </c>
      <c r="N658" s="83">
        <v>17.7</v>
      </c>
      <c r="O658" s="15">
        <v>5304</v>
      </c>
      <c r="P658" s="84"/>
    </row>
    <row r="659" spans="8:17" x14ac:dyDescent="0.25">
      <c r="H659" s="15">
        <v>17</v>
      </c>
      <c r="I659" s="82">
        <v>45225</v>
      </c>
      <c r="J659" s="15" t="s">
        <v>88</v>
      </c>
      <c r="K659" s="15" t="s">
        <v>108</v>
      </c>
      <c r="L659" s="15" t="s">
        <v>84</v>
      </c>
      <c r="M659" s="15">
        <v>1</v>
      </c>
      <c r="N659" s="83">
        <v>15.3</v>
      </c>
      <c r="O659" s="15">
        <v>5278</v>
      </c>
      <c r="P659" s="84"/>
    </row>
    <row r="660" spans="8:17" x14ac:dyDescent="0.25">
      <c r="H660" s="15">
        <v>18</v>
      </c>
      <c r="I660" s="82">
        <v>45225</v>
      </c>
      <c r="J660" s="15" t="s">
        <v>85</v>
      </c>
      <c r="K660" s="15" t="s">
        <v>97</v>
      </c>
      <c r="L660" s="15" t="s">
        <v>84</v>
      </c>
      <c r="M660" s="15">
        <v>1</v>
      </c>
      <c r="N660" s="83">
        <v>13.5</v>
      </c>
      <c r="O660" s="15">
        <v>5306</v>
      </c>
      <c r="P660" s="84"/>
    </row>
    <row r="661" spans="8:17" x14ac:dyDescent="0.25">
      <c r="H661" s="15">
        <v>19</v>
      </c>
      <c r="I661" s="82">
        <v>45225</v>
      </c>
      <c r="J661" s="15" t="s">
        <v>85</v>
      </c>
      <c r="K661" s="15" t="s">
        <v>90</v>
      </c>
      <c r="L661" s="15" t="s">
        <v>84</v>
      </c>
      <c r="M661" s="15">
        <v>1</v>
      </c>
      <c r="N661" s="83">
        <v>15</v>
      </c>
      <c r="O661" s="15">
        <v>3080</v>
      </c>
      <c r="P661" s="84"/>
    </row>
    <row r="662" spans="8:17" x14ac:dyDescent="0.25">
      <c r="H662" s="15">
        <v>20</v>
      </c>
      <c r="I662" s="82">
        <v>45225</v>
      </c>
      <c r="J662" s="15" t="s">
        <v>85</v>
      </c>
      <c r="K662" s="15" t="s">
        <v>90</v>
      </c>
      <c r="L662" s="15" t="s">
        <v>84</v>
      </c>
      <c r="M662" s="15">
        <v>1</v>
      </c>
      <c r="N662" s="83">
        <v>15</v>
      </c>
      <c r="O662" s="15">
        <v>4928</v>
      </c>
      <c r="P662" s="84"/>
    </row>
    <row r="663" spans="8:17" x14ac:dyDescent="0.25">
      <c r="H663" s="15">
        <v>21</v>
      </c>
      <c r="I663" s="82">
        <v>45225</v>
      </c>
      <c r="J663" s="15" t="s">
        <v>85</v>
      </c>
      <c r="K663" s="15" t="s">
        <v>96</v>
      </c>
      <c r="L663" s="15" t="s">
        <v>84</v>
      </c>
      <c r="M663" s="15">
        <v>1</v>
      </c>
      <c r="N663" s="83">
        <v>13.3</v>
      </c>
      <c r="O663" s="15">
        <v>5328</v>
      </c>
      <c r="P663" s="84"/>
    </row>
    <row r="664" spans="8:17" x14ac:dyDescent="0.25">
      <c r="H664" s="15">
        <v>22</v>
      </c>
      <c r="I664" s="82">
        <v>45225</v>
      </c>
      <c r="J664" s="15" t="s">
        <v>85</v>
      </c>
      <c r="K664" s="15" t="s">
        <v>97</v>
      </c>
      <c r="L664" s="15" t="s">
        <v>84</v>
      </c>
      <c r="M664" s="15">
        <v>1</v>
      </c>
      <c r="N664" s="83">
        <v>10.1</v>
      </c>
      <c r="O664" s="15">
        <v>5442</v>
      </c>
      <c r="P664" s="84"/>
    </row>
    <row r="665" spans="8:17" x14ac:dyDescent="0.25">
      <c r="H665" s="15">
        <v>23</v>
      </c>
      <c r="I665" s="82">
        <v>45226</v>
      </c>
      <c r="J665" s="15" t="s">
        <v>88</v>
      </c>
      <c r="K665" s="15" t="s">
        <v>89</v>
      </c>
      <c r="L665" s="15" t="s">
        <v>84</v>
      </c>
      <c r="M665" s="15">
        <v>1</v>
      </c>
      <c r="N665" s="83">
        <v>17.100000000000001</v>
      </c>
      <c r="O665" s="15">
        <v>5363</v>
      </c>
      <c r="P665" s="84"/>
    </row>
    <row r="666" spans="8:17" x14ac:dyDescent="0.25">
      <c r="H666" s="15">
        <v>24</v>
      </c>
      <c r="I666" s="82">
        <v>45226</v>
      </c>
      <c r="J666" s="15" t="s">
        <v>88</v>
      </c>
      <c r="K666" s="15" t="s">
        <v>93</v>
      </c>
      <c r="L666" s="15" t="s">
        <v>84</v>
      </c>
      <c r="M666" s="15">
        <v>1</v>
      </c>
      <c r="N666" s="83">
        <v>16.100000000000001</v>
      </c>
      <c r="O666" s="15">
        <v>3092</v>
      </c>
      <c r="P666" s="84"/>
    </row>
    <row r="667" spans="8:17" x14ac:dyDescent="0.25">
      <c r="H667" s="15">
        <v>25</v>
      </c>
      <c r="I667" s="82">
        <v>45226</v>
      </c>
      <c r="J667" s="15" t="s">
        <v>88</v>
      </c>
      <c r="K667" s="15" t="s">
        <v>94</v>
      </c>
      <c r="L667" s="15" t="s">
        <v>84</v>
      </c>
      <c r="M667" s="15">
        <v>1</v>
      </c>
      <c r="N667" s="83">
        <v>16</v>
      </c>
      <c r="O667" s="15">
        <v>3058</v>
      </c>
      <c r="P667" s="84"/>
    </row>
    <row r="668" spans="8:17" x14ac:dyDescent="0.25">
      <c r="H668" s="15">
        <v>26</v>
      </c>
      <c r="I668" s="82">
        <v>45226</v>
      </c>
      <c r="J668" s="15" t="s">
        <v>88</v>
      </c>
      <c r="K668" s="15" t="s">
        <v>94</v>
      </c>
      <c r="L668" s="15" t="s">
        <v>84</v>
      </c>
      <c r="M668" s="15">
        <v>1</v>
      </c>
      <c r="N668" s="83">
        <v>17.100000000000001</v>
      </c>
      <c r="O668" s="15">
        <v>4898</v>
      </c>
      <c r="P668" s="84" t="s">
        <v>118</v>
      </c>
      <c r="Q668" s="105">
        <f>N668</f>
        <v>17.100000000000001</v>
      </c>
    </row>
    <row r="669" spans="8:17" x14ac:dyDescent="0.25">
      <c r="H669" s="15">
        <v>27</v>
      </c>
      <c r="I669" s="82">
        <v>45226</v>
      </c>
      <c r="J669" s="15" t="s">
        <v>88</v>
      </c>
      <c r="K669" s="15" t="s">
        <v>91</v>
      </c>
      <c r="L669" s="15" t="s">
        <v>84</v>
      </c>
      <c r="M669" s="15">
        <v>1</v>
      </c>
      <c r="N669" s="83">
        <v>14.9</v>
      </c>
      <c r="O669" s="15">
        <v>5407</v>
      </c>
      <c r="P669" s="84"/>
    </row>
    <row r="670" spans="8:17" x14ac:dyDescent="0.25">
      <c r="H670" s="15">
        <v>28</v>
      </c>
      <c r="I670" s="82">
        <v>45226</v>
      </c>
      <c r="J670" s="15" t="s">
        <v>88</v>
      </c>
      <c r="K670" s="15" t="s">
        <v>89</v>
      </c>
      <c r="L670" s="15" t="s">
        <v>84</v>
      </c>
      <c r="M670" s="15">
        <v>1</v>
      </c>
      <c r="N670" s="83">
        <v>16.3</v>
      </c>
      <c r="O670" s="15">
        <v>5523</v>
      </c>
      <c r="P670" s="84"/>
    </row>
    <row r="671" spans="8:17" x14ac:dyDescent="0.25">
      <c r="H671" s="15">
        <v>29</v>
      </c>
      <c r="I671" s="82">
        <v>45226</v>
      </c>
      <c r="J671" s="15" t="s">
        <v>88</v>
      </c>
      <c r="K671" s="15" t="s">
        <v>89</v>
      </c>
      <c r="L671" s="15" t="s">
        <v>84</v>
      </c>
      <c r="M671" s="15">
        <v>1</v>
      </c>
      <c r="N671" s="83">
        <v>15.7</v>
      </c>
      <c r="O671" s="15">
        <v>5336</v>
      </c>
      <c r="P671" s="84"/>
    </row>
    <row r="672" spans="8:17" x14ac:dyDescent="0.25">
      <c r="H672" s="15">
        <v>30</v>
      </c>
      <c r="I672" s="82">
        <v>45226</v>
      </c>
      <c r="J672" s="15" t="s">
        <v>88</v>
      </c>
      <c r="K672" s="15" t="s">
        <v>94</v>
      </c>
      <c r="L672" s="15" t="s">
        <v>84</v>
      </c>
      <c r="M672" s="15">
        <v>1</v>
      </c>
      <c r="N672" s="83">
        <v>16.2</v>
      </c>
      <c r="O672" s="15">
        <v>5344</v>
      </c>
      <c r="P672" s="84"/>
    </row>
    <row r="673" spans="8:16" x14ac:dyDescent="0.25">
      <c r="H673" s="15">
        <v>31</v>
      </c>
      <c r="I673" s="82">
        <v>45226</v>
      </c>
      <c r="J673" s="15" t="s">
        <v>85</v>
      </c>
      <c r="K673" s="15" t="s">
        <v>96</v>
      </c>
      <c r="L673" s="15" t="s">
        <v>84</v>
      </c>
      <c r="M673" s="15">
        <v>1</v>
      </c>
      <c r="N673" s="83">
        <v>15.5</v>
      </c>
      <c r="O673" s="15">
        <v>5341</v>
      </c>
      <c r="P673" s="84"/>
    </row>
    <row r="674" spans="8:16" x14ac:dyDescent="0.25">
      <c r="H674" s="15">
        <v>32</v>
      </c>
      <c r="I674" s="82">
        <v>45226</v>
      </c>
      <c r="J674" s="15" t="s">
        <v>85</v>
      </c>
      <c r="K674" s="15" t="s">
        <v>97</v>
      </c>
      <c r="L674" s="15" t="s">
        <v>84</v>
      </c>
      <c r="M674" s="15">
        <v>1</v>
      </c>
      <c r="N674" s="83">
        <v>11.6</v>
      </c>
      <c r="O674" s="15">
        <v>5309</v>
      </c>
      <c r="P674" s="84"/>
    </row>
    <row r="675" spans="8:16" x14ac:dyDescent="0.25">
      <c r="H675" s="15">
        <v>33</v>
      </c>
      <c r="I675" s="82">
        <v>45226</v>
      </c>
      <c r="J675" s="15" t="s">
        <v>85</v>
      </c>
      <c r="K675" s="15" t="s">
        <v>97</v>
      </c>
      <c r="L675" s="15" t="s">
        <v>84</v>
      </c>
      <c r="M675" s="15">
        <v>1</v>
      </c>
      <c r="N675" s="83">
        <v>16.3</v>
      </c>
      <c r="O675" s="15">
        <v>5338</v>
      </c>
      <c r="P675" s="84"/>
    </row>
    <row r="676" spans="8:16" x14ac:dyDescent="0.25">
      <c r="H676" s="15">
        <v>34</v>
      </c>
      <c r="I676" s="82">
        <v>45226</v>
      </c>
      <c r="J676" s="15" t="s">
        <v>85</v>
      </c>
      <c r="K676" s="15" t="s">
        <v>97</v>
      </c>
      <c r="L676" s="15" t="s">
        <v>84</v>
      </c>
      <c r="M676" s="15">
        <v>1</v>
      </c>
      <c r="N676" s="83">
        <v>16.3</v>
      </c>
      <c r="O676" s="15">
        <v>5364</v>
      </c>
      <c r="P676" s="84"/>
    </row>
    <row r="677" spans="8:16" x14ac:dyDescent="0.25">
      <c r="H677" s="15">
        <v>35</v>
      </c>
      <c r="I677" s="82">
        <v>45226</v>
      </c>
      <c r="J677" s="15" t="s">
        <v>88</v>
      </c>
      <c r="K677" s="15" t="s">
        <v>108</v>
      </c>
      <c r="L677" s="15" t="s">
        <v>84</v>
      </c>
      <c r="M677" s="15">
        <v>1</v>
      </c>
      <c r="N677" s="83">
        <v>16.7</v>
      </c>
      <c r="O677" s="15">
        <v>5332</v>
      </c>
      <c r="P677" s="84"/>
    </row>
    <row r="678" spans="8:16" x14ac:dyDescent="0.25">
      <c r="H678" s="15">
        <v>36</v>
      </c>
      <c r="I678" s="82">
        <v>45226</v>
      </c>
      <c r="J678" s="15" t="s">
        <v>88</v>
      </c>
      <c r="K678" s="15" t="s">
        <v>94</v>
      </c>
      <c r="L678" s="15" t="s">
        <v>84</v>
      </c>
      <c r="M678" s="15">
        <v>1</v>
      </c>
      <c r="N678" s="83">
        <v>17.600000000000001</v>
      </c>
      <c r="O678" s="15">
        <v>5345</v>
      </c>
      <c r="P678" s="84"/>
    </row>
    <row r="679" spans="8:16" x14ac:dyDescent="0.25">
      <c r="H679" s="15">
        <v>37</v>
      </c>
      <c r="I679" s="82">
        <v>45226</v>
      </c>
      <c r="J679" s="15" t="s">
        <v>85</v>
      </c>
      <c r="K679" s="15" t="s">
        <v>96</v>
      </c>
      <c r="L679" s="15" t="s">
        <v>84</v>
      </c>
      <c r="M679" s="15">
        <v>1</v>
      </c>
      <c r="N679" s="83">
        <v>17.2</v>
      </c>
      <c r="O679" s="15">
        <v>5365</v>
      </c>
      <c r="P679" s="84"/>
    </row>
    <row r="680" spans="8:16" x14ac:dyDescent="0.25">
      <c r="H680" s="15">
        <v>38</v>
      </c>
      <c r="I680" s="82">
        <v>45226</v>
      </c>
      <c r="J680" s="15" t="s">
        <v>85</v>
      </c>
      <c r="K680" s="15" t="s">
        <v>92</v>
      </c>
      <c r="L680" s="15" t="s">
        <v>84</v>
      </c>
      <c r="M680" s="15">
        <v>1</v>
      </c>
      <c r="N680" s="83">
        <v>16.399999999999999</v>
      </c>
      <c r="O680" s="15">
        <v>5352</v>
      </c>
      <c r="P680" s="84"/>
    </row>
    <row r="681" spans="8:16" x14ac:dyDescent="0.25">
      <c r="H681" s="15">
        <v>39</v>
      </c>
      <c r="I681" s="82">
        <v>45226</v>
      </c>
      <c r="J681" s="15" t="s">
        <v>85</v>
      </c>
      <c r="K681" s="15" t="s">
        <v>92</v>
      </c>
      <c r="L681" s="15" t="s">
        <v>84</v>
      </c>
      <c r="M681" s="15">
        <v>1</v>
      </c>
      <c r="N681" s="83">
        <v>16.2</v>
      </c>
      <c r="O681" s="15">
        <v>5293</v>
      </c>
      <c r="P681" s="84"/>
    </row>
    <row r="682" spans="8:16" x14ac:dyDescent="0.25">
      <c r="H682" s="15">
        <v>40</v>
      </c>
      <c r="I682" s="82">
        <v>45226</v>
      </c>
      <c r="J682" s="15" t="s">
        <v>88</v>
      </c>
      <c r="K682" s="15" t="s">
        <v>91</v>
      </c>
      <c r="L682" s="15" t="s">
        <v>84</v>
      </c>
      <c r="M682" s="15">
        <v>1</v>
      </c>
      <c r="N682" s="83">
        <v>17.899999999999999</v>
      </c>
      <c r="O682" s="15">
        <v>5331</v>
      </c>
      <c r="P682" s="84"/>
    </row>
    <row r="683" spans="8:16" x14ac:dyDescent="0.25">
      <c r="H683" s="15">
        <v>41</v>
      </c>
      <c r="I683" s="82">
        <v>45226</v>
      </c>
      <c r="J683" s="15" t="s">
        <v>88</v>
      </c>
      <c r="K683" s="15" t="s">
        <v>91</v>
      </c>
      <c r="L683" s="15" t="s">
        <v>84</v>
      </c>
      <c r="M683" s="15">
        <v>1</v>
      </c>
      <c r="N683" s="83">
        <v>15.6</v>
      </c>
      <c r="O683" s="15">
        <v>5357</v>
      </c>
      <c r="P683" s="84"/>
    </row>
    <row r="684" spans="8:16" x14ac:dyDescent="0.25">
      <c r="H684" s="15">
        <v>42</v>
      </c>
      <c r="I684" s="82">
        <v>45226</v>
      </c>
      <c r="J684" s="15" t="s">
        <v>88</v>
      </c>
      <c r="K684" s="15" t="s">
        <v>91</v>
      </c>
      <c r="L684" s="15" t="s">
        <v>84</v>
      </c>
      <c r="M684" s="15">
        <v>1</v>
      </c>
      <c r="N684" s="83">
        <v>14.6</v>
      </c>
      <c r="O684" s="15">
        <v>5326</v>
      </c>
      <c r="P684" s="84"/>
    </row>
    <row r="685" spans="8:16" x14ac:dyDescent="0.25">
      <c r="H685" s="15">
        <v>43</v>
      </c>
      <c r="I685" s="82">
        <v>45226</v>
      </c>
      <c r="J685" s="15" t="s">
        <v>85</v>
      </c>
      <c r="K685" s="15" t="s">
        <v>92</v>
      </c>
      <c r="L685" s="15" t="s">
        <v>84</v>
      </c>
      <c r="M685" s="15">
        <v>1</v>
      </c>
      <c r="N685" s="83">
        <v>17.8</v>
      </c>
      <c r="O685" s="15">
        <v>5444</v>
      </c>
      <c r="P685" s="84"/>
    </row>
    <row r="686" spans="8:16" x14ac:dyDescent="0.25">
      <c r="H686" s="15">
        <v>44</v>
      </c>
      <c r="I686" s="82">
        <v>45226</v>
      </c>
      <c r="J686" s="15" t="s">
        <v>88</v>
      </c>
      <c r="K686" s="15" t="s">
        <v>106</v>
      </c>
      <c r="L686" s="15" t="s">
        <v>84</v>
      </c>
      <c r="M686" s="15">
        <v>1</v>
      </c>
      <c r="N686" s="83">
        <v>12.8</v>
      </c>
      <c r="O686" s="15">
        <v>5290</v>
      </c>
      <c r="P686" s="84"/>
    </row>
    <row r="687" spans="8:16" x14ac:dyDescent="0.25">
      <c r="H687" s="15">
        <v>45</v>
      </c>
      <c r="I687" s="82">
        <v>45226</v>
      </c>
      <c r="J687" s="15" t="s">
        <v>88</v>
      </c>
      <c r="K687" s="15" t="s">
        <v>106</v>
      </c>
      <c r="L687" s="15" t="s">
        <v>84</v>
      </c>
      <c r="M687" s="15">
        <v>1</v>
      </c>
      <c r="N687" s="83">
        <v>15.7</v>
      </c>
      <c r="O687" s="15">
        <v>5356</v>
      </c>
      <c r="P687" s="84"/>
    </row>
    <row r="688" spans="8:16" x14ac:dyDescent="0.25">
      <c r="H688" s="15">
        <v>46</v>
      </c>
      <c r="I688" s="82">
        <v>45226</v>
      </c>
      <c r="J688" s="15" t="s">
        <v>88</v>
      </c>
      <c r="K688" s="15" t="s">
        <v>100</v>
      </c>
      <c r="L688" s="15" t="s">
        <v>84</v>
      </c>
      <c r="M688" s="15">
        <v>1</v>
      </c>
      <c r="N688" s="83">
        <v>13.6</v>
      </c>
      <c r="O688" s="15">
        <v>5337</v>
      </c>
      <c r="P688" s="84"/>
    </row>
    <row r="689" spans="8:16" x14ac:dyDescent="0.25">
      <c r="H689" s="15">
        <v>47</v>
      </c>
      <c r="I689" s="82">
        <v>45226</v>
      </c>
      <c r="J689" s="15" t="s">
        <v>85</v>
      </c>
      <c r="K689" s="15" t="s">
        <v>90</v>
      </c>
      <c r="L689" s="15" t="s">
        <v>84</v>
      </c>
      <c r="M689" s="15">
        <v>1</v>
      </c>
      <c r="N689" s="83">
        <v>15.5</v>
      </c>
      <c r="O689" s="15">
        <v>5335</v>
      </c>
      <c r="P689" s="84"/>
    </row>
    <row r="690" spans="8:16" x14ac:dyDescent="0.25">
      <c r="H690" s="15">
        <v>48</v>
      </c>
      <c r="I690" s="82">
        <v>45226</v>
      </c>
      <c r="J690" s="15" t="s">
        <v>88</v>
      </c>
      <c r="K690" s="15" t="s">
        <v>93</v>
      </c>
      <c r="L690" s="15" t="s">
        <v>84</v>
      </c>
      <c r="M690" s="15">
        <v>1</v>
      </c>
      <c r="N690" s="83">
        <v>16.2</v>
      </c>
      <c r="O690" s="15">
        <v>5327</v>
      </c>
      <c r="P690" s="84"/>
    </row>
    <row r="691" spans="8:16" x14ac:dyDescent="0.25">
      <c r="H691" s="15">
        <v>49</v>
      </c>
      <c r="I691" s="82">
        <v>45226</v>
      </c>
      <c r="J691" s="15" t="s">
        <v>88</v>
      </c>
      <c r="K691" s="15" t="s">
        <v>108</v>
      </c>
      <c r="L691" s="15" t="s">
        <v>84</v>
      </c>
      <c r="M691" s="15">
        <v>1</v>
      </c>
      <c r="N691" s="83">
        <v>15.7</v>
      </c>
      <c r="O691" s="15">
        <v>5354</v>
      </c>
      <c r="P691" s="84"/>
    </row>
    <row r="692" spans="8:16" x14ac:dyDescent="0.25">
      <c r="H692" s="15">
        <v>50</v>
      </c>
      <c r="I692" s="82">
        <v>45226</v>
      </c>
      <c r="J692" s="15" t="s">
        <v>88</v>
      </c>
      <c r="K692" s="15" t="s">
        <v>108</v>
      </c>
      <c r="L692" s="15" t="s">
        <v>84</v>
      </c>
      <c r="M692" s="15">
        <v>1</v>
      </c>
      <c r="N692" s="83">
        <v>15.9</v>
      </c>
      <c r="O692" s="15">
        <v>5359</v>
      </c>
      <c r="P692" s="84"/>
    </row>
    <row r="693" spans="8:16" x14ac:dyDescent="0.25">
      <c r="H693" s="15">
        <v>51</v>
      </c>
      <c r="I693" s="82">
        <v>45226</v>
      </c>
      <c r="J693" s="15" t="s">
        <v>85</v>
      </c>
      <c r="K693" s="15" t="s">
        <v>107</v>
      </c>
      <c r="L693" s="15" t="s">
        <v>84</v>
      </c>
      <c r="M693" s="15">
        <v>1</v>
      </c>
      <c r="N693" s="83">
        <v>10.4</v>
      </c>
      <c r="O693" s="15">
        <v>5366</v>
      </c>
      <c r="P693" s="84"/>
    </row>
    <row r="694" spans="8:16" x14ac:dyDescent="0.25">
      <c r="H694" s="15">
        <v>52</v>
      </c>
      <c r="I694" s="82">
        <v>45227</v>
      </c>
      <c r="J694" s="15" t="s">
        <v>85</v>
      </c>
      <c r="K694" s="15" t="s">
        <v>86</v>
      </c>
      <c r="L694" s="15" t="s">
        <v>84</v>
      </c>
      <c r="M694" s="15">
        <v>1</v>
      </c>
      <c r="N694" s="83">
        <v>17.3</v>
      </c>
      <c r="O694" s="15">
        <v>5382</v>
      </c>
      <c r="P694" s="84"/>
    </row>
    <row r="695" spans="8:16" x14ac:dyDescent="0.25">
      <c r="H695" s="15">
        <v>53</v>
      </c>
      <c r="I695" s="82">
        <v>45227</v>
      </c>
      <c r="J695" s="15" t="s">
        <v>85</v>
      </c>
      <c r="K695" s="15" t="s">
        <v>86</v>
      </c>
      <c r="L695" s="15" t="s">
        <v>84</v>
      </c>
      <c r="M695" s="15">
        <v>1</v>
      </c>
      <c r="N695" s="83">
        <v>19.899999999999999</v>
      </c>
      <c r="O695" s="15">
        <v>5505</v>
      </c>
      <c r="P695" s="84"/>
    </row>
    <row r="696" spans="8:16" x14ac:dyDescent="0.25">
      <c r="H696" s="15">
        <v>54</v>
      </c>
      <c r="I696" s="82">
        <v>45227</v>
      </c>
      <c r="J696" s="15" t="s">
        <v>85</v>
      </c>
      <c r="K696" s="15" t="s">
        <v>107</v>
      </c>
      <c r="L696" s="15" t="s">
        <v>84</v>
      </c>
      <c r="M696" s="15">
        <v>1</v>
      </c>
      <c r="N696" s="83">
        <v>10.9</v>
      </c>
      <c r="O696" s="15">
        <v>5371</v>
      </c>
      <c r="P696" s="84"/>
    </row>
    <row r="697" spans="8:16" x14ac:dyDescent="0.25">
      <c r="H697" s="15">
        <v>55</v>
      </c>
      <c r="I697" s="82">
        <v>45227</v>
      </c>
      <c r="J697" s="15" t="s">
        <v>88</v>
      </c>
      <c r="K697" s="15" t="s">
        <v>108</v>
      </c>
      <c r="L697" s="15" t="s">
        <v>84</v>
      </c>
      <c r="M697" s="15">
        <v>1</v>
      </c>
      <c r="N697" s="83">
        <v>15.1</v>
      </c>
      <c r="O697" s="15">
        <v>5347</v>
      </c>
      <c r="P697" s="84"/>
    </row>
    <row r="698" spans="8:16" x14ac:dyDescent="0.25">
      <c r="H698" s="15">
        <v>56</v>
      </c>
      <c r="I698" s="82">
        <v>45227</v>
      </c>
      <c r="J698" s="15" t="s">
        <v>85</v>
      </c>
      <c r="K698" s="15" t="s">
        <v>90</v>
      </c>
      <c r="L698" s="15" t="s">
        <v>84</v>
      </c>
      <c r="M698" s="15">
        <v>1</v>
      </c>
      <c r="N698" s="83">
        <v>16.2</v>
      </c>
      <c r="O698" s="15">
        <v>5390</v>
      </c>
      <c r="P698" s="84"/>
    </row>
    <row r="699" spans="8:16" x14ac:dyDescent="0.25">
      <c r="H699" s="15">
        <v>57</v>
      </c>
      <c r="I699" s="82">
        <v>45227</v>
      </c>
      <c r="J699" s="15" t="s">
        <v>85</v>
      </c>
      <c r="K699" s="15" t="s">
        <v>90</v>
      </c>
      <c r="L699" s="15" t="s">
        <v>84</v>
      </c>
      <c r="M699" s="15">
        <v>1</v>
      </c>
      <c r="N699" s="83">
        <v>16.899999999999999</v>
      </c>
      <c r="O699" s="15">
        <v>5370</v>
      </c>
      <c r="P699" s="84"/>
    </row>
    <row r="700" spans="8:16" x14ac:dyDescent="0.25">
      <c r="H700" s="15">
        <v>58</v>
      </c>
      <c r="I700" s="82">
        <v>45227</v>
      </c>
      <c r="J700" s="15" t="s">
        <v>88</v>
      </c>
      <c r="K700" s="15" t="s">
        <v>100</v>
      </c>
      <c r="L700" s="15" t="s">
        <v>84</v>
      </c>
      <c r="M700" s="15">
        <v>1</v>
      </c>
      <c r="N700" s="83">
        <v>14.8</v>
      </c>
      <c r="O700" s="15">
        <v>5401</v>
      </c>
      <c r="P700" s="84"/>
    </row>
    <row r="701" spans="8:16" x14ac:dyDescent="0.25">
      <c r="H701" s="15">
        <v>59</v>
      </c>
      <c r="I701" s="82">
        <v>45227</v>
      </c>
      <c r="J701" s="15" t="s">
        <v>88</v>
      </c>
      <c r="K701" s="15" t="s">
        <v>100</v>
      </c>
      <c r="L701" s="15" t="s">
        <v>84</v>
      </c>
      <c r="M701" s="15">
        <v>1</v>
      </c>
      <c r="N701" s="83">
        <v>17.399999999999999</v>
      </c>
      <c r="O701" s="15">
        <v>5378</v>
      </c>
      <c r="P701" s="84"/>
    </row>
    <row r="702" spans="8:16" x14ac:dyDescent="0.25">
      <c r="H702" s="15">
        <v>60</v>
      </c>
      <c r="I702" s="82">
        <v>45227</v>
      </c>
      <c r="J702" s="15" t="s">
        <v>88</v>
      </c>
      <c r="K702" s="15" t="s">
        <v>99</v>
      </c>
      <c r="L702" s="15" t="s">
        <v>84</v>
      </c>
      <c r="M702" s="15">
        <v>1</v>
      </c>
      <c r="N702" s="83">
        <v>13.1</v>
      </c>
      <c r="O702" s="15">
        <v>5283</v>
      </c>
      <c r="P702" s="84"/>
    </row>
    <row r="703" spans="8:16" x14ac:dyDescent="0.25">
      <c r="H703" s="15">
        <v>61</v>
      </c>
      <c r="I703" s="82">
        <v>45227</v>
      </c>
      <c r="J703" s="15" t="s">
        <v>88</v>
      </c>
      <c r="K703" s="15" t="s">
        <v>99</v>
      </c>
      <c r="L703" s="15" t="s">
        <v>84</v>
      </c>
      <c r="M703" s="15">
        <v>1</v>
      </c>
      <c r="N703" s="83">
        <v>15.9</v>
      </c>
      <c r="O703" s="15">
        <v>5397</v>
      </c>
      <c r="P703" s="84"/>
    </row>
    <row r="704" spans="8:16" x14ac:dyDescent="0.25">
      <c r="H704" s="15">
        <v>62</v>
      </c>
      <c r="I704" s="82">
        <v>45227</v>
      </c>
      <c r="J704" s="15" t="s">
        <v>88</v>
      </c>
      <c r="K704" s="15" t="s">
        <v>99</v>
      </c>
      <c r="L704" s="15" t="s">
        <v>84</v>
      </c>
      <c r="M704" s="15">
        <v>1</v>
      </c>
      <c r="N704" s="83">
        <v>16.2</v>
      </c>
      <c r="O704" s="15">
        <v>5361</v>
      </c>
      <c r="P704" s="84"/>
    </row>
    <row r="705" spans="8:16" x14ac:dyDescent="0.25">
      <c r="H705" s="15">
        <v>63</v>
      </c>
      <c r="I705" s="82">
        <v>45227</v>
      </c>
      <c r="J705" s="15" t="s">
        <v>88</v>
      </c>
      <c r="K705" s="15" t="s">
        <v>99</v>
      </c>
      <c r="L705" s="15" t="s">
        <v>84</v>
      </c>
      <c r="M705" s="15">
        <v>1</v>
      </c>
      <c r="N705" s="83">
        <v>16.5</v>
      </c>
      <c r="O705" s="15">
        <v>5393</v>
      </c>
      <c r="P705" s="84"/>
    </row>
    <row r="706" spans="8:16" x14ac:dyDescent="0.25">
      <c r="H706" s="15">
        <v>64</v>
      </c>
      <c r="I706" s="82">
        <v>45227</v>
      </c>
      <c r="J706" s="15" t="s">
        <v>85</v>
      </c>
      <c r="K706" s="15" t="s">
        <v>87</v>
      </c>
      <c r="L706" s="15" t="s">
        <v>84</v>
      </c>
      <c r="M706" s="15">
        <v>1</v>
      </c>
      <c r="N706" s="83">
        <v>15.6</v>
      </c>
      <c r="O706" s="15">
        <v>5395</v>
      </c>
      <c r="P706" s="84"/>
    </row>
    <row r="707" spans="8:16" x14ac:dyDescent="0.25">
      <c r="H707" s="15">
        <v>65</v>
      </c>
      <c r="I707" s="82">
        <v>45227</v>
      </c>
      <c r="J707" s="15" t="s">
        <v>85</v>
      </c>
      <c r="K707" s="15" t="s">
        <v>87</v>
      </c>
      <c r="L707" s="15" t="s">
        <v>84</v>
      </c>
      <c r="M707" s="15">
        <v>1</v>
      </c>
      <c r="N707" s="83">
        <v>15.2</v>
      </c>
      <c r="O707" s="15">
        <v>5346</v>
      </c>
      <c r="P707" s="84"/>
    </row>
    <row r="708" spans="8:16" x14ac:dyDescent="0.25">
      <c r="H708" s="15">
        <v>66</v>
      </c>
      <c r="I708" s="82">
        <v>45227</v>
      </c>
      <c r="J708" s="15" t="s">
        <v>88</v>
      </c>
      <c r="K708" s="15" t="s">
        <v>91</v>
      </c>
      <c r="L708" s="15" t="s">
        <v>84</v>
      </c>
      <c r="M708" s="15">
        <v>1</v>
      </c>
      <c r="N708" s="83">
        <v>15.1</v>
      </c>
      <c r="O708" s="15">
        <v>5387</v>
      </c>
      <c r="P708" s="84"/>
    </row>
    <row r="709" spans="8:16" x14ac:dyDescent="0.25">
      <c r="H709" s="15">
        <v>67</v>
      </c>
      <c r="I709" s="82">
        <v>45227</v>
      </c>
      <c r="J709" s="15" t="s">
        <v>88</v>
      </c>
      <c r="K709" s="15" t="s">
        <v>91</v>
      </c>
      <c r="L709" s="15" t="s">
        <v>84</v>
      </c>
      <c r="M709" s="15">
        <v>1</v>
      </c>
      <c r="N709" s="83">
        <v>13.5</v>
      </c>
      <c r="O709" s="15">
        <v>5362</v>
      </c>
      <c r="P709" s="84"/>
    </row>
    <row r="710" spans="8:16" x14ac:dyDescent="0.25">
      <c r="H710" s="15">
        <v>68</v>
      </c>
      <c r="I710" s="82">
        <v>45227</v>
      </c>
      <c r="J710" s="15" t="s">
        <v>85</v>
      </c>
      <c r="K710" s="15" t="s">
        <v>92</v>
      </c>
      <c r="L710" s="15" t="s">
        <v>84</v>
      </c>
      <c r="M710" s="15">
        <v>1</v>
      </c>
      <c r="N710" s="83">
        <v>16.8</v>
      </c>
      <c r="O710" s="15">
        <v>5399</v>
      </c>
      <c r="P710" s="84"/>
    </row>
    <row r="711" spans="8:16" x14ac:dyDescent="0.25">
      <c r="H711" s="15">
        <v>69</v>
      </c>
      <c r="I711" s="82">
        <v>45227</v>
      </c>
      <c r="J711" s="15" t="s">
        <v>85</v>
      </c>
      <c r="K711" s="15" t="s">
        <v>92</v>
      </c>
      <c r="L711" s="15" t="s">
        <v>84</v>
      </c>
      <c r="M711" s="15">
        <v>1</v>
      </c>
      <c r="N711" s="83">
        <v>16.399999999999999</v>
      </c>
      <c r="O711" s="15">
        <v>5062</v>
      </c>
      <c r="P711" s="84"/>
    </row>
    <row r="712" spans="8:16" x14ac:dyDescent="0.25">
      <c r="H712" s="15">
        <v>70</v>
      </c>
      <c r="I712" s="82">
        <v>45227</v>
      </c>
      <c r="J712" s="15" t="s">
        <v>85</v>
      </c>
      <c r="K712" s="15" t="s">
        <v>92</v>
      </c>
      <c r="L712" s="15" t="s">
        <v>84</v>
      </c>
      <c r="M712" s="15">
        <v>1</v>
      </c>
      <c r="N712" s="83">
        <v>15.9</v>
      </c>
      <c r="O712" s="15">
        <v>5396</v>
      </c>
      <c r="P712" s="84"/>
    </row>
    <row r="713" spans="8:16" x14ac:dyDescent="0.25">
      <c r="H713" s="15">
        <v>71</v>
      </c>
      <c r="I713" s="82">
        <v>45227</v>
      </c>
      <c r="J713" s="15" t="s">
        <v>85</v>
      </c>
      <c r="K713" s="15" t="s">
        <v>87</v>
      </c>
      <c r="L713" s="15" t="s">
        <v>84</v>
      </c>
      <c r="M713" s="15">
        <v>1</v>
      </c>
      <c r="N713" s="83">
        <v>16.899999999999999</v>
      </c>
      <c r="O713" s="15">
        <v>5391</v>
      </c>
      <c r="P713" s="84"/>
    </row>
    <row r="714" spans="8:16" x14ac:dyDescent="0.25">
      <c r="H714" s="15">
        <v>72</v>
      </c>
      <c r="I714" s="82">
        <v>45227</v>
      </c>
      <c r="J714" s="15" t="s">
        <v>85</v>
      </c>
      <c r="K714" s="15" t="s">
        <v>90</v>
      </c>
      <c r="L714" s="15" t="s">
        <v>84</v>
      </c>
      <c r="M714" s="15">
        <v>1</v>
      </c>
      <c r="N714" s="83">
        <v>16.600000000000001</v>
      </c>
      <c r="O714" s="15">
        <v>5310</v>
      </c>
      <c r="P714" s="84"/>
    </row>
    <row r="715" spans="8:16" x14ac:dyDescent="0.25">
      <c r="H715" s="15">
        <v>73</v>
      </c>
      <c r="I715" s="82">
        <v>45227</v>
      </c>
      <c r="J715" s="15" t="s">
        <v>85</v>
      </c>
      <c r="K715" s="15" t="s">
        <v>97</v>
      </c>
      <c r="L715" s="15" t="s">
        <v>84</v>
      </c>
      <c r="M715" s="15">
        <v>1</v>
      </c>
      <c r="N715" s="83">
        <v>14.6</v>
      </c>
      <c r="O715" s="15">
        <v>5402</v>
      </c>
      <c r="P715" s="84"/>
    </row>
    <row r="716" spans="8:16" x14ac:dyDescent="0.25">
      <c r="H716" s="15">
        <v>74</v>
      </c>
      <c r="I716" s="82">
        <v>45227</v>
      </c>
      <c r="J716" s="15" t="s">
        <v>85</v>
      </c>
      <c r="K716" s="15" t="s">
        <v>97</v>
      </c>
      <c r="L716" s="15" t="s">
        <v>84</v>
      </c>
      <c r="M716" s="15">
        <v>1</v>
      </c>
      <c r="N716" s="83">
        <v>15.8</v>
      </c>
      <c r="O716" s="15">
        <v>5398</v>
      </c>
      <c r="P716" s="84"/>
    </row>
    <row r="717" spans="8:16" x14ac:dyDescent="0.25">
      <c r="H717" s="15">
        <v>75</v>
      </c>
      <c r="I717" s="82">
        <v>45227</v>
      </c>
      <c r="J717" s="15" t="s">
        <v>85</v>
      </c>
      <c r="K717" s="15" t="s">
        <v>97</v>
      </c>
      <c r="L717" s="15" t="s">
        <v>84</v>
      </c>
      <c r="M717" s="15">
        <v>1</v>
      </c>
      <c r="N717" s="83">
        <v>16.899999999999999</v>
      </c>
      <c r="O717" s="15">
        <v>5368</v>
      </c>
      <c r="P717" s="84"/>
    </row>
    <row r="718" spans="8:16" x14ac:dyDescent="0.25">
      <c r="H718" s="15">
        <v>76</v>
      </c>
      <c r="I718" s="82">
        <v>45227</v>
      </c>
      <c r="J718" s="15" t="s">
        <v>88</v>
      </c>
      <c r="K718" s="15" t="s">
        <v>94</v>
      </c>
      <c r="L718" s="15" t="s">
        <v>84</v>
      </c>
      <c r="M718" s="15">
        <v>1</v>
      </c>
      <c r="N718" s="83">
        <v>17.7</v>
      </c>
      <c r="O718" s="15">
        <v>5400</v>
      </c>
      <c r="P718" s="84"/>
    </row>
    <row r="719" spans="8:16" x14ac:dyDescent="0.25">
      <c r="H719" s="15">
        <v>77</v>
      </c>
      <c r="I719" s="82">
        <v>45227</v>
      </c>
      <c r="J719" s="15" t="s">
        <v>88</v>
      </c>
      <c r="K719" s="15" t="s">
        <v>94</v>
      </c>
      <c r="L719" s="15" t="s">
        <v>84</v>
      </c>
      <c r="M719" s="15">
        <v>1</v>
      </c>
      <c r="N719" s="83">
        <v>15.9</v>
      </c>
      <c r="O719" s="15">
        <v>5353</v>
      </c>
      <c r="P719" s="84"/>
    </row>
    <row r="720" spans="8:16" x14ac:dyDescent="0.25">
      <c r="H720" s="15">
        <v>78</v>
      </c>
      <c r="I720" s="82">
        <v>45227</v>
      </c>
      <c r="J720" s="15" t="s">
        <v>88</v>
      </c>
      <c r="K720" s="15" t="s">
        <v>89</v>
      </c>
      <c r="L720" s="15" t="s">
        <v>84</v>
      </c>
      <c r="M720" s="15">
        <v>1</v>
      </c>
      <c r="N720" s="83">
        <v>17</v>
      </c>
      <c r="O720" s="15">
        <v>5369</v>
      </c>
      <c r="P720" s="84"/>
    </row>
    <row r="721" spans="8:17" x14ac:dyDescent="0.25">
      <c r="H721" s="15">
        <v>79</v>
      </c>
      <c r="I721" s="82">
        <v>45227</v>
      </c>
      <c r="J721" s="15" t="s">
        <v>88</v>
      </c>
      <c r="K721" s="15" t="s">
        <v>106</v>
      </c>
      <c r="L721" s="15" t="s">
        <v>84</v>
      </c>
      <c r="M721" s="15">
        <v>1</v>
      </c>
      <c r="N721" s="83">
        <v>16.100000000000001</v>
      </c>
      <c r="O721" s="15">
        <v>5191</v>
      </c>
      <c r="P721" s="84"/>
    </row>
    <row r="722" spans="8:17" x14ac:dyDescent="0.25">
      <c r="H722" s="15">
        <v>80</v>
      </c>
      <c r="I722" s="82">
        <v>45227</v>
      </c>
      <c r="J722" s="15" t="s">
        <v>85</v>
      </c>
      <c r="K722" s="15" t="s">
        <v>86</v>
      </c>
      <c r="L722" s="15" t="s">
        <v>84</v>
      </c>
      <c r="M722" s="15">
        <v>1</v>
      </c>
      <c r="N722" s="83">
        <v>15</v>
      </c>
      <c r="O722" s="15">
        <v>5463</v>
      </c>
      <c r="P722" s="84"/>
    </row>
    <row r="723" spans="8:17" x14ac:dyDescent="0.25">
      <c r="H723" s="15">
        <v>81</v>
      </c>
      <c r="I723" s="82">
        <v>45227</v>
      </c>
      <c r="J723" s="15" t="s">
        <v>85</v>
      </c>
      <c r="K723" s="15" t="s">
        <v>86</v>
      </c>
      <c r="L723" s="15" t="s">
        <v>84</v>
      </c>
      <c r="M723" s="15">
        <v>1</v>
      </c>
      <c r="N723" s="83">
        <v>14.9</v>
      </c>
      <c r="O723" s="15">
        <v>5238</v>
      </c>
      <c r="P723" s="84"/>
    </row>
    <row r="724" spans="8:17" x14ac:dyDescent="0.25">
      <c r="H724" s="15">
        <v>82</v>
      </c>
      <c r="I724" s="82">
        <v>45227</v>
      </c>
      <c r="J724" s="15" t="s">
        <v>88</v>
      </c>
      <c r="K724" s="15" t="s">
        <v>93</v>
      </c>
      <c r="L724" s="15" t="s">
        <v>84</v>
      </c>
      <c r="M724" s="15">
        <v>1</v>
      </c>
      <c r="N724" s="83">
        <v>16.600000000000001</v>
      </c>
      <c r="O724" s="15">
        <v>5196</v>
      </c>
      <c r="P724" s="84"/>
    </row>
    <row r="725" spans="8:17" x14ac:dyDescent="0.25">
      <c r="H725" s="15">
        <v>83</v>
      </c>
      <c r="I725" s="82">
        <v>45227</v>
      </c>
      <c r="J725" s="15" t="s">
        <v>88</v>
      </c>
      <c r="K725" s="15" t="s">
        <v>94</v>
      </c>
      <c r="L725" s="15" t="s">
        <v>84</v>
      </c>
      <c r="M725" s="15">
        <v>1</v>
      </c>
      <c r="N725" s="83">
        <v>16.899999999999999</v>
      </c>
      <c r="O725" s="15">
        <v>5276</v>
      </c>
      <c r="P725" s="84"/>
    </row>
    <row r="726" spans="8:17" x14ac:dyDescent="0.25">
      <c r="H726" s="15">
        <v>84</v>
      </c>
      <c r="I726" s="82">
        <v>45227</v>
      </c>
      <c r="J726" s="15" t="s">
        <v>88</v>
      </c>
      <c r="K726" s="15" t="s">
        <v>94</v>
      </c>
      <c r="L726" s="15" t="s">
        <v>84</v>
      </c>
      <c r="M726" s="15">
        <v>1</v>
      </c>
      <c r="N726" s="83">
        <v>12.4</v>
      </c>
      <c r="O726" s="15">
        <v>5618</v>
      </c>
      <c r="P726" s="84"/>
    </row>
    <row r="727" spans="8:17" x14ac:dyDescent="0.25">
      <c r="H727" s="15">
        <v>85</v>
      </c>
      <c r="I727" s="82">
        <v>45228</v>
      </c>
      <c r="J727" s="15" t="s">
        <v>88</v>
      </c>
      <c r="K727" s="15" t="s">
        <v>94</v>
      </c>
      <c r="L727" s="15" t="s">
        <v>84</v>
      </c>
      <c r="M727" s="15">
        <v>1</v>
      </c>
      <c r="N727" s="83">
        <v>14.5</v>
      </c>
      <c r="O727" s="15">
        <v>5599</v>
      </c>
      <c r="P727" s="84"/>
    </row>
    <row r="728" spans="8:17" x14ac:dyDescent="0.25">
      <c r="H728" s="15">
        <v>86</v>
      </c>
      <c r="I728" s="82">
        <v>45228</v>
      </c>
      <c r="J728" s="15" t="s">
        <v>88</v>
      </c>
      <c r="K728" s="15" t="s">
        <v>89</v>
      </c>
      <c r="L728" s="15" t="s">
        <v>84</v>
      </c>
      <c r="M728" s="15">
        <v>1</v>
      </c>
      <c r="N728" s="83">
        <v>16.2</v>
      </c>
      <c r="O728" s="15">
        <v>5384</v>
      </c>
      <c r="P728" s="84"/>
    </row>
    <row r="729" spans="8:17" x14ac:dyDescent="0.25">
      <c r="H729" s="15">
        <v>87</v>
      </c>
      <c r="I729" s="82">
        <v>45228</v>
      </c>
      <c r="J729" s="15" t="s">
        <v>85</v>
      </c>
      <c r="K729" s="15" t="s">
        <v>87</v>
      </c>
      <c r="L729" s="15" t="s">
        <v>84</v>
      </c>
      <c r="M729" s="15">
        <v>1</v>
      </c>
      <c r="N729" s="83">
        <v>10.5</v>
      </c>
      <c r="O729" s="15">
        <v>5120</v>
      </c>
      <c r="P729" s="84"/>
    </row>
    <row r="730" spans="8:17" x14ac:dyDescent="0.25">
      <c r="H730" s="15">
        <v>88</v>
      </c>
      <c r="I730" s="82">
        <v>45228</v>
      </c>
      <c r="J730" s="15" t="s">
        <v>85</v>
      </c>
      <c r="K730" s="15" t="s">
        <v>97</v>
      </c>
      <c r="L730" s="15" t="s">
        <v>84</v>
      </c>
      <c r="M730" s="15">
        <v>1</v>
      </c>
      <c r="N730" s="83">
        <v>16.8</v>
      </c>
      <c r="O730" s="36">
        <v>5145</v>
      </c>
      <c r="P730" s="84"/>
      <c r="Q730" s="105">
        <f>N730</f>
        <v>16.8</v>
      </c>
    </row>
    <row r="731" spans="8:17" x14ac:dyDescent="0.25">
      <c r="H731" s="15">
        <v>89</v>
      </c>
      <c r="I731" s="82">
        <v>45228</v>
      </c>
      <c r="J731" s="15" t="s">
        <v>85</v>
      </c>
      <c r="K731" s="15" t="s">
        <v>96</v>
      </c>
      <c r="L731" s="15" t="s">
        <v>84</v>
      </c>
      <c r="M731" s="15">
        <v>1</v>
      </c>
      <c r="N731" s="85">
        <v>16.7</v>
      </c>
      <c r="O731" s="15">
        <v>5296</v>
      </c>
      <c r="P731" s="86" t="s">
        <v>109</v>
      </c>
    </row>
    <row r="732" spans="8:17" x14ac:dyDescent="0.25">
      <c r="H732" s="15">
        <v>90</v>
      </c>
      <c r="I732" s="82">
        <v>45228</v>
      </c>
      <c r="J732" s="15" t="s">
        <v>85</v>
      </c>
      <c r="K732" s="15" t="s">
        <v>92</v>
      </c>
      <c r="L732" s="15" t="s">
        <v>84</v>
      </c>
      <c r="M732" s="15">
        <v>1</v>
      </c>
      <c r="N732" s="83">
        <v>15.4</v>
      </c>
      <c r="O732" s="15">
        <v>5537</v>
      </c>
      <c r="P732" s="84"/>
    </row>
    <row r="733" spans="8:17" x14ac:dyDescent="0.25">
      <c r="H733" s="15">
        <v>91</v>
      </c>
      <c r="I733" s="82">
        <v>45228</v>
      </c>
      <c r="J733" s="15" t="s">
        <v>88</v>
      </c>
      <c r="K733" s="15" t="s">
        <v>93</v>
      </c>
      <c r="L733" s="15" t="s">
        <v>84</v>
      </c>
      <c r="M733" s="15">
        <v>1</v>
      </c>
      <c r="N733" s="83">
        <v>15.6</v>
      </c>
      <c r="O733" s="15">
        <v>5287</v>
      </c>
      <c r="P733" s="84"/>
    </row>
    <row r="734" spans="8:17" x14ac:dyDescent="0.25">
      <c r="H734" s="15">
        <v>92</v>
      </c>
      <c r="I734" s="82">
        <v>45228</v>
      </c>
      <c r="J734" s="15" t="s">
        <v>88</v>
      </c>
      <c r="K734" s="15" t="s">
        <v>91</v>
      </c>
      <c r="L734" s="15" t="s">
        <v>84</v>
      </c>
      <c r="M734" s="15">
        <v>1</v>
      </c>
      <c r="N734" s="83">
        <v>15.6</v>
      </c>
      <c r="O734" s="15">
        <v>5377</v>
      </c>
      <c r="P734" s="84"/>
    </row>
    <row r="735" spans="8:17" x14ac:dyDescent="0.25">
      <c r="H735" s="15">
        <v>93</v>
      </c>
      <c r="I735" s="82">
        <v>45228</v>
      </c>
      <c r="J735" s="15" t="s">
        <v>88</v>
      </c>
      <c r="K735" s="15" t="s">
        <v>91</v>
      </c>
      <c r="L735" s="15" t="s">
        <v>84</v>
      </c>
      <c r="M735" s="15">
        <v>1</v>
      </c>
      <c r="N735" s="83">
        <v>15.2</v>
      </c>
      <c r="O735" s="36">
        <v>5145</v>
      </c>
      <c r="P735" s="84"/>
      <c r="Q735" s="105">
        <f>N735</f>
        <v>15.2</v>
      </c>
    </row>
    <row r="736" spans="8:17" x14ac:dyDescent="0.25">
      <c r="H736" s="15">
        <v>94</v>
      </c>
      <c r="I736" s="82">
        <v>45228</v>
      </c>
      <c r="J736" s="15" t="s">
        <v>88</v>
      </c>
      <c r="K736" s="15" t="s">
        <v>99</v>
      </c>
      <c r="L736" s="15" t="s">
        <v>84</v>
      </c>
      <c r="M736" s="15">
        <v>1</v>
      </c>
      <c r="N736" s="83">
        <v>13.5</v>
      </c>
      <c r="O736" s="33">
        <v>5142</v>
      </c>
      <c r="P736" s="84"/>
      <c r="Q736" s="105">
        <f>N736</f>
        <v>13.5</v>
      </c>
    </row>
    <row r="737" spans="8:17" x14ac:dyDescent="0.25">
      <c r="H737" s="15">
        <v>95</v>
      </c>
      <c r="I737" s="82">
        <v>45228</v>
      </c>
      <c r="J737" s="15" t="s">
        <v>85</v>
      </c>
      <c r="K737" s="15" t="s">
        <v>90</v>
      </c>
      <c r="L737" s="15" t="s">
        <v>84</v>
      </c>
      <c r="M737" s="15">
        <v>1</v>
      </c>
      <c r="N737" s="83">
        <v>12.8</v>
      </c>
      <c r="O737" s="15">
        <v>5414</v>
      </c>
      <c r="P737" s="84"/>
    </row>
    <row r="738" spans="8:17" x14ac:dyDescent="0.25">
      <c r="H738" s="15">
        <v>96</v>
      </c>
      <c r="I738" s="82">
        <v>45228</v>
      </c>
      <c r="J738" s="15" t="s">
        <v>88</v>
      </c>
      <c r="K738" s="15" t="s">
        <v>89</v>
      </c>
      <c r="L738" s="15" t="s">
        <v>84</v>
      </c>
      <c r="M738" s="15">
        <v>1</v>
      </c>
      <c r="N738" s="83">
        <v>17.3</v>
      </c>
      <c r="O738" s="36">
        <v>5145</v>
      </c>
      <c r="P738" s="84"/>
      <c r="Q738" s="105">
        <f>N738</f>
        <v>17.3</v>
      </c>
    </row>
    <row r="739" spans="8:17" x14ac:dyDescent="0.25">
      <c r="H739" s="15">
        <v>97</v>
      </c>
      <c r="I739" s="82">
        <v>45228</v>
      </c>
      <c r="J739" s="15" t="s">
        <v>85</v>
      </c>
      <c r="K739" s="15" t="s">
        <v>96</v>
      </c>
      <c r="L739" s="15" t="s">
        <v>84</v>
      </c>
      <c r="M739" s="15">
        <v>1</v>
      </c>
      <c r="N739" s="83">
        <v>18</v>
      </c>
      <c r="O739" s="15">
        <v>5631</v>
      </c>
      <c r="P739" s="84"/>
    </row>
    <row r="740" spans="8:17" x14ac:dyDescent="0.25">
      <c r="H740" s="15">
        <v>98</v>
      </c>
      <c r="I740" s="82">
        <v>45228</v>
      </c>
      <c r="J740" s="15" t="s">
        <v>85</v>
      </c>
      <c r="K740" s="15" t="s">
        <v>96</v>
      </c>
      <c r="L740" s="15" t="s">
        <v>84</v>
      </c>
      <c r="M740" s="15">
        <v>1</v>
      </c>
      <c r="N740" s="83">
        <v>17.2</v>
      </c>
      <c r="O740" s="15">
        <v>5650</v>
      </c>
      <c r="P740" s="84"/>
    </row>
    <row r="741" spans="8:17" x14ac:dyDescent="0.25">
      <c r="H741" s="15">
        <v>99</v>
      </c>
      <c r="I741" s="82">
        <v>45228</v>
      </c>
      <c r="J741" s="15" t="s">
        <v>88</v>
      </c>
      <c r="K741" s="15" t="s">
        <v>108</v>
      </c>
      <c r="L741" s="15" t="s">
        <v>84</v>
      </c>
      <c r="M741" s="15">
        <v>1</v>
      </c>
      <c r="N741" s="83">
        <v>16.899999999999999</v>
      </c>
      <c r="O741" s="15">
        <v>5385</v>
      </c>
      <c r="P741" s="84"/>
    </row>
    <row r="742" spans="8:17" x14ac:dyDescent="0.25">
      <c r="H742" s="15">
        <v>100</v>
      </c>
      <c r="I742" s="82">
        <v>45228</v>
      </c>
      <c r="J742" s="15" t="s">
        <v>85</v>
      </c>
      <c r="K742" s="15" t="s">
        <v>107</v>
      </c>
      <c r="L742" s="15" t="s">
        <v>84</v>
      </c>
      <c r="M742" s="15">
        <v>1</v>
      </c>
      <c r="N742" s="83">
        <v>10.5</v>
      </c>
      <c r="O742" s="15">
        <v>5392</v>
      </c>
      <c r="P742" s="84"/>
    </row>
    <row r="743" spans="8:17" x14ac:dyDescent="0.25">
      <c r="H743" s="15">
        <v>101</v>
      </c>
      <c r="I743" s="82">
        <v>45229</v>
      </c>
      <c r="J743" s="15" t="s">
        <v>88</v>
      </c>
      <c r="K743" s="15" t="s">
        <v>89</v>
      </c>
      <c r="L743" s="15" t="s">
        <v>84</v>
      </c>
      <c r="M743" s="15">
        <v>1</v>
      </c>
      <c r="N743" s="83">
        <v>14.9</v>
      </c>
      <c r="O743" s="15">
        <v>5698</v>
      </c>
      <c r="P743" s="84"/>
    </row>
    <row r="744" spans="8:17" x14ac:dyDescent="0.25">
      <c r="H744" s="15">
        <v>102</v>
      </c>
      <c r="I744" s="82">
        <v>45229</v>
      </c>
      <c r="J744" s="15" t="s">
        <v>88</v>
      </c>
      <c r="K744" s="15" t="s">
        <v>106</v>
      </c>
      <c r="L744" s="15" t="s">
        <v>84</v>
      </c>
      <c r="M744" s="15">
        <v>1</v>
      </c>
      <c r="N744" s="83">
        <v>12.6</v>
      </c>
      <c r="O744" s="15">
        <v>5367</v>
      </c>
      <c r="P744" s="84"/>
    </row>
    <row r="745" spans="8:17" x14ac:dyDescent="0.25">
      <c r="H745" s="15">
        <v>103</v>
      </c>
      <c r="I745" s="82">
        <v>45229</v>
      </c>
      <c r="J745" s="15" t="s">
        <v>88</v>
      </c>
      <c r="K745" s="15" t="s">
        <v>99</v>
      </c>
      <c r="L745" s="15" t="s">
        <v>84</v>
      </c>
      <c r="M745" s="15">
        <v>1</v>
      </c>
      <c r="N745" s="83">
        <v>15.9</v>
      </c>
      <c r="O745" s="15">
        <v>5410</v>
      </c>
      <c r="P745" s="84"/>
    </row>
    <row r="746" spans="8:17" x14ac:dyDescent="0.25">
      <c r="H746" s="15">
        <v>104</v>
      </c>
      <c r="I746" s="82">
        <v>45229</v>
      </c>
      <c r="J746" s="15" t="s">
        <v>85</v>
      </c>
      <c r="K746" s="15" t="s">
        <v>107</v>
      </c>
      <c r="L746" s="15" t="s">
        <v>84</v>
      </c>
      <c r="M746" s="15">
        <v>1</v>
      </c>
      <c r="N746" s="83">
        <v>8.1999999999999993</v>
      </c>
      <c r="O746" s="15">
        <v>5561</v>
      </c>
      <c r="P746" s="84"/>
    </row>
    <row r="747" spans="8:17" x14ac:dyDescent="0.25">
      <c r="H747" s="15">
        <v>105</v>
      </c>
      <c r="I747" s="82">
        <v>45229</v>
      </c>
      <c r="J747" s="15" t="s">
        <v>88</v>
      </c>
      <c r="K747" s="15" t="s">
        <v>94</v>
      </c>
      <c r="L747" s="15" t="s">
        <v>84</v>
      </c>
      <c r="M747" s="15">
        <v>1</v>
      </c>
      <c r="N747" s="83">
        <v>13.2</v>
      </c>
      <c r="O747" s="15">
        <v>5552</v>
      </c>
      <c r="P747" s="84"/>
    </row>
    <row r="748" spans="8:17" x14ac:dyDescent="0.25">
      <c r="H748" s="15">
        <v>106</v>
      </c>
      <c r="I748" s="82">
        <v>45229</v>
      </c>
      <c r="J748" s="15" t="s">
        <v>88</v>
      </c>
      <c r="K748" s="15" t="s">
        <v>96</v>
      </c>
      <c r="L748" s="15" t="s">
        <v>84</v>
      </c>
      <c r="M748" s="15">
        <v>1</v>
      </c>
      <c r="N748" s="83">
        <v>15.8</v>
      </c>
      <c r="O748" s="15">
        <v>5555</v>
      </c>
      <c r="P748" s="84"/>
    </row>
    <row r="751" spans="8:17" x14ac:dyDescent="0.25">
      <c r="H751" s="124">
        <v>1</v>
      </c>
      <c r="I751" s="125">
        <v>45232</v>
      </c>
      <c r="J751" s="124" t="s">
        <v>85</v>
      </c>
      <c r="K751" s="124" t="s">
        <v>97</v>
      </c>
      <c r="L751" s="15" t="s">
        <v>84</v>
      </c>
      <c r="M751" s="15">
        <v>1</v>
      </c>
      <c r="N751" s="83">
        <v>16.600000000000001</v>
      </c>
      <c r="O751" s="15">
        <v>5835</v>
      </c>
    </row>
    <row r="752" spans="8:17" x14ac:dyDescent="0.25">
      <c r="H752" s="124">
        <v>2</v>
      </c>
      <c r="I752" s="125">
        <v>45232</v>
      </c>
      <c r="J752" s="124" t="s">
        <v>88</v>
      </c>
      <c r="K752" s="124" t="s">
        <v>104</v>
      </c>
      <c r="L752" s="15" t="s">
        <v>84</v>
      </c>
      <c r="M752" s="15">
        <v>1</v>
      </c>
      <c r="N752" s="83">
        <v>12.8</v>
      </c>
      <c r="O752" s="15">
        <v>5605</v>
      </c>
    </row>
    <row r="753" spans="8:15" x14ac:dyDescent="0.25">
      <c r="H753" s="124">
        <v>3</v>
      </c>
      <c r="I753" s="125">
        <v>45232</v>
      </c>
      <c r="J753" s="124" t="s">
        <v>88</v>
      </c>
      <c r="K753" s="124" t="s">
        <v>104</v>
      </c>
      <c r="L753" s="15" t="s">
        <v>84</v>
      </c>
      <c r="M753" s="15">
        <v>1</v>
      </c>
      <c r="N753" s="83">
        <v>17.899999999999999</v>
      </c>
      <c r="O753" s="15">
        <v>5593</v>
      </c>
    </row>
    <row r="754" spans="8:15" x14ac:dyDescent="0.25">
      <c r="H754" s="124">
        <v>4</v>
      </c>
      <c r="I754" s="125">
        <v>45232</v>
      </c>
      <c r="J754" s="124" t="s">
        <v>88</v>
      </c>
      <c r="K754" s="124" t="s">
        <v>100</v>
      </c>
      <c r="L754" s="15" t="s">
        <v>84</v>
      </c>
      <c r="M754" s="15">
        <v>1</v>
      </c>
      <c r="N754" s="83">
        <v>13.1</v>
      </c>
      <c r="O754" s="15">
        <v>5615</v>
      </c>
    </row>
    <row r="755" spans="8:15" x14ac:dyDescent="0.25">
      <c r="H755" s="124">
        <v>5</v>
      </c>
      <c r="I755" s="125">
        <v>45232</v>
      </c>
      <c r="J755" s="124" t="s">
        <v>88</v>
      </c>
      <c r="K755" s="124" t="s">
        <v>98</v>
      </c>
      <c r="L755" s="15" t="s">
        <v>84</v>
      </c>
      <c r="M755" s="15">
        <v>1</v>
      </c>
      <c r="N755" s="83">
        <v>17.7</v>
      </c>
      <c r="O755" s="15">
        <v>5570</v>
      </c>
    </row>
    <row r="756" spans="8:15" x14ac:dyDescent="0.25">
      <c r="H756" s="124">
        <v>6</v>
      </c>
      <c r="I756" s="125">
        <v>45232</v>
      </c>
      <c r="J756" s="124" t="s">
        <v>88</v>
      </c>
      <c r="K756" s="124" t="s">
        <v>89</v>
      </c>
      <c r="L756" s="15" t="s">
        <v>84</v>
      </c>
      <c r="M756" s="15">
        <v>1</v>
      </c>
      <c r="N756" s="83">
        <v>13.9</v>
      </c>
      <c r="O756" s="15">
        <v>5868</v>
      </c>
    </row>
    <row r="757" spans="8:15" x14ac:dyDescent="0.25">
      <c r="H757" s="124">
        <v>7</v>
      </c>
      <c r="I757" s="125">
        <v>45232</v>
      </c>
      <c r="J757" s="124" t="s">
        <v>88</v>
      </c>
      <c r="K757" s="124" t="s">
        <v>91</v>
      </c>
      <c r="L757" s="15" t="s">
        <v>84</v>
      </c>
      <c r="M757" s="15">
        <v>1</v>
      </c>
      <c r="N757" s="83">
        <v>16</v>
      </c>
      <c r="O757" s="15">
        <v>5575</v>
      </c>
    </row>
    <row r="758" spans="8:15" x14ac:dyDescent="0.25">
      <c r="H758" s="124">
        <v>8</v>
      </c>
      <c r="I758" s="125">
        <v>45232</v>
      </c>
      <c r="J758" s="124" t="s">
        <v>88</v>
      </c>
      <c r="K758" s="124" t="s">
        <v>98</v>
      </c>
      <c r="L758" s="15" t="s">
        <v>84</v>
      </c>
      <c r="M758" s="15">
        <v>1</v>
      </c>
      <c r="N758" s="83">
        <v>11.2</v>
      </c>
      <c r="O758" s="15">
        <v>5875</v>
      </c>
    </row>
    <row r="759" spans="8:15" x14ac:dyDescent="0.25">
      <c r="H759" s="124">
        <v>9</v>
      </c>
      <c r="I759" s="125">
        <v>45232</v>
      </c>
      <c r="J759" s="124" t="s">
        <v>88</v>
      </c>
      <c r="K759" s="124" t="s">
        <v>94</v>
      </c>
      <c r="L759" s="15" t="s">
        <v>84</v>
      </c>
      <c r="M759" s="15">
        <v>1</v>
      </c>
      <c r="N759" s="83">
        <v>16.399999999999999</v>
      </c>
      <c r="O759" s="15">
        <v>5796</v>
      </c>
    </row>
    <row r="760" spans="8:15" x14ac:dyDescent="0.25">
      <c r="H760" s="126">
        <v>10</v>
      </c>
      <c r="I760" s="127">
        <v>45232</v>
      </c>
      <c r="J760" s="126" t="s">
        <v>88</v>
      </c>
      <c r="K760" s="126" t="s">
        <v>99</v>
      </c>
      <c r="L760" s="15" t="s">
        <v>84</v>
      </c>
      <c r="M760" s="15">
        <v>1</v>
      </c>
      <c r="N760" s="83">
        <v>12.1</v>
      </c>
      <c r="O760" s="106" t="s">
        <v>142</v>
      </c>
    </row>
    <row r="761" spans="8:15" x14ac:dyDescent="0.25">
      <c r="H761" s="124">
        <v>11</v>
      </c>
      <c r="I761" s="125">
        <v>45232</v>
      </c>
      <c r="J761" s="124" t="s">
        <v>85</v>
      </c>
      <c r="K761" s="124" t="s">
        <v>96</v>
      </c>
      <c r="L761" s="15" t="s">
        <v>84</v>
      </c>
      <c r="M761" s="15">
        <v>1</v>
      </c>
      <c r="N761" s="83">
        <v>12.2</v>
      </c>
      <c r="O761" s="15">
        <v>5669</v>
      </c>
    </row>
    <row r="762" spans="8:15" x14ac:dyDescent="0.25">
      <c r="H762" s="36">
        <v>12</v>
      </c>
      <c r="I762" s="128">
        <v>45233</v>
      </c>
      <c r="J762" s="36" t="s">
        <v>88</v>
      </c>
      <c r="K762" s="36" t="s">
        <v>91</v>
      </c>
      <c r="L762" s="36" t="s">
        <v>84</v>
      </c>
      <c r="M762" s="33">
        <v>1</v>
      </c>
      <c r="N762" s="130">
        <v>16</v>
      </c>
      <c r="O762" s="33">
        <v>5606</v>
      </c>
    </row>
    <row r="763" spans="8:15" x14ac:dyDescent="0.25">
      <c r="H763" s="36">
        <v>13</v>
      </c>
      <c r="I763" s="128">
        <v>45233</v>
      </c>
      <c r="J763" s="36" t="s">
        <v>88</v>
      </c>
      <c r="K763" s="36" t="s">
        <v>100</v>
      </c>
      <c r="L763" s="36" t="s">
        <v>84</v>
      </c>
      <c r="M763" s="33">
        <v>1</v>
      </c>
      <c r="N763" s="130">
        <v>16.399999999999999</v>
      </c>
      <c r="O763" s="33">
        <v>5632</v>
      </c>
    </row>
    <row r="764" spans="8:15" x14ac:dyDescent="0.25">
      <c r="H764" s="36">
        <v>14</v>
      </c>
      <c r="I764" s="128">
        <v>45233</v>
      </c>
      <c r="J764" s="36" t="s">
        <v>88</v>
      </c>
      <c r="K764" s="36" t="s">
        <v>104</v>
      </c>
      <c r="L764" s="36" t="s">
        <v>84</v>
      </c>
      <c r="M764" s="33">
        <v>1</v>
      </c>
      <c r="N764" s="130">
        <v>16.2</v>
      </c>
      <c r="O764" s="33">
        <v>5626</v>
      </c>
    </row>
    <row r="765" spans="8:15" x14ac:dyDescent="0.25">
      <c r="H765" s="36">
        <v>15</v>
      </c>
      <c r="I765" s="128">
        <v>45233</v>
      </c>
      <c r="J765" s="36" t="s">
        <v>88</v>
      </c>
      <c r="K765" s="36" t="s">
        <v>106</v>
      </c>
      <c r="L765" s="36" t="s">
        <v>84</v>
      </c>
      <c r="M765" s="36">
        <v>1</v>
      </c>
      <c r="N765" s="129">
        <v>13.6</v>
      </c>
      <c r="O765" s="36">
        <v>5817</v>
      </c>
    </row>
    <row r="766" spans="8:15" x14ac:dyDescent="0.25">
      <c r="H766" s="36">
        <v>16</v>
      </c>
      <c r="I766" s="128">
        <v>45233</v>
      </c>
      <c r="J766" s="36" t="s">
        <v>88</v>
      </c>
      <c r="K766" s="36" t="s">
        <v>93</v>
      </c>
      <c r="L766" s="36" t="s">
        <v>84</v>
      </c>
      <c r="M766" s="36">
        <v>1</v>
      </c>
      <c r="N766" s="129">
        <v>16</v>
      </c>
      <c r="O766" s="36">
        <v>5983</v>
      </c>
    </row>
    <row r="767" spans="8:15" x14ac:dyDescent="0.25">
      <c r="H767" s="36">
        <v>17</v>
      </c>
      <c r="I767" s="128">
        <v>45233</v>
      </c>
      <c r="J767" s="36" t="s">
        <v>85</v>
      </c>
      <c r="K767" s="36" t="s">
        <v>87</v>
      </c>
      <c r="L767" s="36" t="s">
        <v>84</v>
      </c>
      <c r="M767" s="33">
        <v>1</v>
      </c>
      <c r="N767" s="130">
        <v>17</v>
      </c>
      <c r="O767" s="33">
        <v>5876</v>
      </c>
    </row>
    <row r="768" spans="8:15" x14ac:dyDescent="0.25">
      <c r="H768" s="36">
        <v>18</v>
      </c>
      <c r="I768" s="128">
        <v>45233</v>
      </c>
      <c r="J768" s="36" t="s">
        <v>85</v>
      </c>
      <c r="K768" s="36" t="s">
        <v>96</v>
      </c>
      <c r="L768" s="36" t="s">
        <v>84</v>
      </c>
      <c r="M768" s="33">
        <v>1</v>
      </c>
      <c r="N768" s="130">
        <v>16.899999999999999</v>
      </c>
      <c r="O768" s="33">
        <v>5917</v>
      </c>
    </row>
    <row r="769" spans="8:15" x14ac:dyDescent="0.25">
      <c r="H769" s="36">
        <v>19</v>
      </c>
      <c r="I769" s="128">
        <v>45233</v>
      </c>
      <c r="J769" s="36" t="s">
        <v>85</v>
      </c>
      <c r="K769" s="36" t="s">
        <v>96</v>
      </c>
      <c r="L769" s="36" t="s">
        <v>84</v>
      </c>
      <c r="M769" s="33">
        <v>1</v>
      </c>
      <c r="N769" s="130">
        <v>12.6</v>
      </c>
      <c r="O769" s="33">
        <v>5929</v>
      </c>
    </row>
    <row r="770" spans="8:15" x14ac:dyDescent="0.25">
      <c r="H770" s="36">
        <v>20</v>
      </c>
      <c r="I770" s="128">
        <v>45233</v>
      </c>
      <c r="J770" s="36" t="s">
        <v>88</v>
      </c>
      <c r="K770" s="36" t="s">
        <v>93</v>
      </c>
      <c r="L770" s="36" t="s">
        <v>84</v>
      </c>
      <c r="M770" s="33">
        <v>1</v>
      </c>
      <c r="N770" s="130">
        <v>15.2</v>
      </c>
      <c r="O770" s="33">
        <v>5856</v>
      </c>
    </row>
    <row r="771" spans="8:15" x14ac:dyDescent="0.25">
      <c r="H771" s="33">
        <v>21</v>
      </c>
      <c r="I771" s="123">
        <v>45233</v>
      </c>
      <c r="J771" s="33" t="s">
        <v>85</v>
      </c>
      <c r="K771" s="33" t="s">
        <v>92</v>
      </c>
      <c r="L771" s="33" t="s">
        <v>84</v>
      </c>
      <c r="M771" s="33">
        <v>1</v>
      </c>
      <c r="N771" s="130">
        <v>20.100000000000001</v>
      </c>
      <c r="O771" s="33">
        <v>5892</v>
      </c>
    </row>
    <row r="772" spans="8:15" x14ac:dyDescent="0.25">
      <c r="H772" s="36">
        <v>22</v>
      </c>
      <c r="I772" s="123">
        <v>45236</v>
      </c>
      <c r="J772" s="33" t="s">
        <v>85</v>
      </c>
      <c r="K772" s="33" t="s">
        <v>92</v>
      </c>
      <c r="L772" s="33" t="s">
        <v>84</v>
      </c>
      <c r="M772" s="33">
        <v>1</v>
      </c>
      <c r="N772" s="130">
        <v>16.899999999999999</v>
      </c>
      <c r="O772" s="33">
        <v>5889</v>
      </c>
    </row>
    <row r="773" spans="8:15" x14ac:dyDescent="0.25">
      <c r="H773" s="36">
        <v>23</v>
      </c>
      <c r="I773" s="128">
        <v>45236</v>
      </c>
      <c r="J773" s="33" t="s">
        <v>88</v>
      </c>
      <c r="K773" s="33" t="s">
        <v>94</v>
      </c>
      <c r="L773" s="33" t="s">
        <v>84</v>
      </c>
      <c r="M773" s="33">
        <v>1</v>
      </c>
      <c r="N773" s="130">
        <v>18.399999999999999</v>
      </c>
      <c r="O773" s="33">
        <v>5824</v>
      </c>
    </row>
    <row r="774" spans="8:15" x14ac:dyDescent="0.25">
      <c r="H774" s="36">
        <v>24</v>
      </c>
      <c r="I774" s="128">
        <v>45236</v>
      </c>
      <c r="J774" s="33" t="s">
        <v>85</v>
      </c>
      <c r="K774" s="33" t="s">
        <v>92</v>
      </c>
      <c r="L774" s="33" t="s">
        <v>84</v>
      </c>
      <c r="M774" s="33">
        <v>1</v>
      </c>
      <c r="N774" s="130">
        <v>17.3</v>
      </c>
      <c r="O774" s="33">
        <v>5992</v>
      </c>
    </row>
    <row r="775" spans="8:15" x14ac:dyDescent="0.25">
      <c r="H775" s="36">
        <v>25</v>
      </c>
      <c r="I775" s="128">
        <v>45236</v>
      </c>
      <c r="J775" s="33" t="s">
        <v>85</v>
      </c>
      <c r="K775" s="33" t="s">
        <v>92</v>
      </c>
      <c r="L775" s="33" t="s">
        <v>84</v>
      </c>
      <c r="M775" s="33">
        <v>1</v>
      </c>
      <c r="N775" s="130">
        <v>16.399999999999999</v>
      </c>
      <c r="O775" s="33">
        <v>5738</v>
      </c>
    </row>
    <row r="776" spans="8:15" x14ac:dyDescent="0.25">
      <c r="H776" s="36">
        <v>26</v>
      </c>
      <c r="I776" s="123">
        <v>45236</v>
      </c>
      <c r="J776" s="33" t="s">
        <v>85</v>
      </c>
      <c r="K776" s="33" t="s">
        <v>92</v>
      </c>
      <c r="L776" s="33" t="s">
        <v>84</v>
      </c>
      <c r="M776" s="33">
        <v>1</v>
      </c>
      <c r="N776" s="130">
        <v>15.7</v>
      </c>
      <c r="O776" s="33">
        <v>5834</v>
      </c>
    </row>
    <row r="777" spans="8:15" x14ac:dyDescent="0.25">
      <c r="H777" s="33">
        <v>27</v>
      </c>
      <c r="I777" s="123">
        <v>45236</v>
      </c>
      <c r="J777" s="33" t="s">
        <v>85</v>
      </c>
      <c r="K777" s="33" t="s">
        <v>92</v>
      </c>
      <c r="L777" s="33" t="s">
        <v>84</v>
      </c>
      <c r="M777" s="33">
        <v>1</v>
      </c>
      <c r="N777" s="130">
        <v>16.7</v>
      </c>
      <c r="O777" s="33">
        <v>5851</v>
      </c>
    </row>
    <row r="778" spans="8:15" x14ac:dyDescent="0.25">
      <c r="H778" s="33">
        <v>28</v>
      </c>
      <c r="I778" s="123">
        <v>45236</v>
      </c>
      <c r="J778" s="33" t="s">
        <v>85</v>
      </c>
      <c r="K778" s="33" t="s">
        <v>92</v>
      </c>
      <c r="L778" s="33" t="s">
        <v>84</v>
      </c>
      <c r="M778" s="33">
        <v>1</v>
      </c>
      <c r="N778" s="130">
        <v>17.5</v>
      </c>
      <c r="O778" s="33">
        <v>6003</v>
      </c>
    </row>
    <row r="779" spans="8:15" x14ac:dyDescent="0.25">
      <c r="H779" s="33">
        <v>29</v>
      </c>
      <c r="I779" s="123">
        <v>45236</v>
      </c>
      <c r="J779" s="33" t="s">
        <v>85</v>
      </c>
      <c r="K779" s="33" t="s">
        <v>92</v>
      </c>
      <c r="L779" s="33" t="s">
        <v>84</v>
      </c>
      <c r="M779" s="33">
        <v>1</v>
      </c>
      <c r="N779" s="130">
        <v>13</v>
      </c>
      <c r="O779" s="33">
        <v>5724</v>
      </c>
    </row>
    <row r="780" spans="8:15" x14ac:dyDescent="0.25">
      <c r="H780" s="33">
        <v>30</v>
      </c>
      <c r="I780" s="123">
        <v>45236</v>
      </c>
      <c r="J780" s="33" t="s">
        <v>85</v>
      </c>
      <c r="K780" s="33" t="s">
        <v>92</v>
      </c>
      <c r="L780" s="33" t="s">
        <v>84</v>
      </c>
      <c r="M780" s="33">
        <v>1</v>
      </c>
      <c r="N780" s="130">
        <v>10.7</v>
      </c>
      <c r="O780" s="33">
        <v>5921</v>
      </c>
    </row>
    <row r="781" spans="8:15" x14ac:dyDescent="0.25">
      <c r="H781" s="33">
        <v>31</v>
      </c>
      <c r="I781" s="123">
        <v>45236</v>
      </c>
      <c r="J781" s="33" t="s">
        <v>85</v>
      </c>
      <c r="K781" s="33" t="s">
        <v>87</v>
      </c>
      <c r="L781" s="33" t="s">
        <v>84</v>
      </c>
      <c r="M781" s="33">
        <v>1</v>
      </c>
      <c r="N781" s="130">
        <v>13.4</v>
      </c>
      <c r="O781" s="33">
        <v>5890</v>
      </c>
    </row>
    <row r="782" spans="8:15" x14ac:dyDescent="0.25">
      <c r="H782" s="33">
        <v>32</v>
      </c>
      <c r="I782" s="123">
        <v>45236</v>
      </c>
      <c r="J782" s="33" t="s">
        <v>85</v>
      </c>
      <c r="K782" s="33" t="s">
        <v>87</v>
      </c>
      <c r="L782" s="33" t="s">
        <v>84</v>
      </c>
      <c r="M782" s="33">
        <v>1</v>
      </c>
      <c r="N782" s="130">
        <v>14.6</v>
      </c>
      <c r="O782" s="33">
        <v>5934</v>
      </c>
    </row>
    <row r="783" spans="8:15" x14ac:dyDescent="0.25">
      <c r="H783" s="33">
        <v>33</v>
      </c>
      <c r="I783" s="123">
        <v>45236</v>
      </c>
      <c r="J783" s="33" t="s">
        <v>85</v>
      </c>
      <c r="K783" s="33" t="s">
        <v>92</v>
      </c>
      <c r="L783" s="33" t="s">
        <v>84</v>
      </c>
      <c r="M783" s="33">
        <v>1</v>
      </c>
      <c r="N783" s="130">
        <v>16.2</v>
      </c>
      <c r="O783" s="33">
        <v>5195</v>
      </c>
    </row>
    <row r="784" spans="8:15" x14ac:dyDescent="0.25">
      <c r="H784" s="33">
        <v>34</v>
      </c>
      <c r="I784" s="123">
        <v>45236</v>
      </c>
      <c r="J784" s="33" t="s">
        <v>88</v>
      </c>
      <c r="K784" s="33" t="s">
        <v>100</v>
      </c>
      <c r="L784" s="33" t="s">
        <v>84</v>
      </c>
      <c r="M784" s="33">
        <v>1</v>
      </c>
      <c r="N784" s="130">
        <v>16.7</v>
      </c>
      <c r="O784" s="33">
        <v>5636</v>
      </c>
    </row>
    <row r="785" spans="8:15" x14ac:dyDescent="0.25">
      <c r="H785" s="33">
        <v>35</v>
      </c>
      <c r="I785" s="123">
        <v>45236</v>
      </c>
      <c r="J785" s="33" t="s">
        <v>88</v>
      </c>
      <c r="K785" s="33" t="s">
        <v>99</v>
      </c>
      <c r="L785" s="33" t="s">
        <v>84</v>
      </c>
      <c r="M785" s="33">
        <v>1</v>
      </c>
      <c r="N785" s="130">
        <v>12.8</v>
      </c>
      <c r="O785" s="33">
        <v>5964</v>
      </c>
    </row>
    <row r="786" spans="8:15" x14ac:dyDescent="0.25">
      <c r="H786" s="33">
        <v>36</v>
      </c>
      <c r="I786" s="123">
        <v>45236</v>
      </c>
      <c r="J786" s="33" t="s">
        <v>88</v>
      </c>
      <c r="K786" s="33" t="s">
        <v>98</v>
      </c>
      <c r="L786" s="33" t="s">
        <v>84</v>
      </c>
      <c r="M786" s="33">
        <v>1</v>
      </c>
      <c r="N786" s="130">
        <v>10.1</v>
      </c>
      <c r="O786" s="33">
        <v>5873</v>
      </c>
    </row>
    <row r="787" spans="8:15" x14ac:dyDescent="0.25">
      <c r="H787" s="33">
        <v>37</v>
      </c>
      <c r="I787" s="123">
        <v>45236</v>
      </c>
      <c r="J787" s="33" t="s">
        <v>85</v>
      </c>
      <c r="K787" s="33" t="s">
        <v>92</v>
      </c>
      <c r="L787" s="33" t="s">
        <v>84</v>
      </c>
      <c r="M787" s="33">
        <v>1</v>
      </c>
      <c r="N787" s="130">
        <v>15</v>
      </c>
      <c r="O787" s="33">
        <v>5808</v>
      </c>
    </row>
    <row r="788" spans="8:15" x14ac:dyDescent="0.25">
      <c r="H788" s="33">
        <v>38</v>
      </c>
      <c r="I788" s="123">
        <v>45236</v>
      </c>
      <c r="J788" s="33" t="s">
        <v>85</v>
      </c>
      <c r="K788" s="33" t="s">
        <v>96</v>
      </c>
      <c r="L788" s="33" t="s">
        <v>84</v>
      </c>
      <c r="M788" s="33">
        <v>1</v>
      </c>
      <c r="N788" s="130">
        <v>13.5</v>
      </c>
      <c r="O788" s="33">
        <v>5629</v>
      </c>
    </row>
    <row r="789" spans="8:15" x14ac:dyDescent="0.25">
      <c r="H789" s="33">
        <v>39</v>
      </c>
      <c r="I789" s="123">
        <v>45236</v>
      </c>
      <c r="J789" s="33" t="s">
        <v>88</v>
      </c>
      <c r="K789" s="33" t="s">
        <v>98</v>
      </c>
      <c r="L789" s="33" t="s">
        <v>84</v>
      </c>
      <c r="M789" s="33">
        <v>1</v>
      </c>
      <c r="N789" s="130">
        <v>12.1</v>
      </c>
      <c r="O789" s="33">
        <v>5705</v>
      </c>
    </row>
    <row r="790" spans="8:15" x14ac:dyDescent="0.25">
      <c r="H790" s="33">
        <v>40</v>
      </c>
      <c r="I790" s="123">
        <v>45236</v>
      </c>
      <c r="J790" s="33" t="s">
        <v>85</v>
      </c>
      <c r="K790" s="33" t="s">
        <v>86</v>
      </c>
      <c r="L790" s="33" t="s">
        <v>84</v>
      </c>
      <c r="M790" s="33">
        <v>1</v>
      </c>
      <c r="N790" s="130">
        <v>13</v>
      </c>
      <c r="O790" s="33">
        <v>5710</v>
      </c>
    </row>
    <row r="791" spans="8:15" x14ac:dyDescent="0.25">
      <c r="H791" s="33">
        <v>41</v>
      </c>
      <c r="I791" s="123">
        <v>45238</v>
      </c>
      <c r="J791" s="33" t="s">
        <v>85</v>
      </c>
      <c r="K791" s="33" t="s">
        <v>143</v>
      </c>
      <c r="L791" s="33" t="s">
        <v>84</v>
      </c>
      <c r="M791" s="33">
        <v>1</v>
      </c>
      <c r="N791" s="130">
        <v>11.6</v>
      </c>
      <c r="O791" s="33">
        <v>5740</v>
      </c>
    </row>
    <row r="792" spans="8:15" x14ac:dyDescent="0.25">
      <c r="H792" s="36">
        <v>42</v>
      </c>
      <c r="I792" s="123">
        <v>45238</v>
      </c>
      <c r="J792" s="33" t="s">
        <v>85</v>
      </c>
      <c r="K792" s="33" t="s">
        <v>87</v>
      </c>
      <c r="L792" s="33" t="s">
        <v>84</v>
      </c>
      <c r="M792" s="33">
        <v>1</v>
      </c>
      <c r="N792" s="130">
        <v>16.8</v>
      </c>
      <c r="O792" s="33">
        <v>5729</v>
      </c>
    </row>
    <row r="793" spans="8:15" x14ac:dyDescent="0.25">
      <c r="H793" s="33">
        <v>43</v>
      </c>
      <c r="I793" s="123">
        <v>45238</v>
      </c>
      <c r="J793" s="33" t="s">
        <v>88</v>
      </c>
      <c r="K793" s="33" t="s">
        <v>100</v>
      </c>
      <c r="L793" s="33" t="s">
        <v>84</v>
      </c>
      <c r="M793" s="33">
        <v>1</v>
      </c>
      <c r="N793" s="130">
        <v>16.5</v>
      </c>
      <c r="O793" s="33">
        <v>5689</v>
      </c>
    </row>
    <row r="794" spans="8:15" x14ac:dyDescent="0.25">
      <c r="H794" s="33">
        <v>44</v>
      </c>
      <c r="I794" s="123">
        <v>45238</v>
      </c>
      <c r="J794" s="33" t="s">
        <v>85</v>
      </c>
      <c r="K794" s="33" t="s">
        <v>107</v>
      </c>
      <c r="L794" s="33" t="s">
        <v>84</v>
      </c>
      <c r="M794" s="33">
        <v>1</v>
      </c>
      <c r="N794" s="130">
        <v>10.4</v>
      </c>
      <c r="O794" s="33">
        <v>5739</v>
      </c>
    </row>
    <row r="795" spans="8:15" x14ac:dyDescent="0.25">
      <c r="H795" s="33">
        <v>45</v>
      </c>
      <c r="I795" s="123">
        <v>45238</v>
      </c>
      <c r="J795" s="33" t="s">
        <v>88</v>
      </c>
      <c r="K795" s="33" t="s">
        <v>98</v>
      </c>
      <c r="L795" s="33" t="s">
        <v>84</v>
      </c>
      <c r="M795" s="33">
        <v>1</v>
      </c>
      <c r="N795" s="130">
        <v>14.5</v>
      </c>
      <c r="O795" s="33">
        <v>5755</v>
      </c>
    </row>
    <row r="796" spans="8:15" x14ac:dyDescent="0.25">
      <c r="H796" s="33">
        <v>46</v>
      </c>
      <c r="I796" s="123">
        <v>45238</v>
      </c>
      <c r="J796" s="33" t="s">
        <v>88</v>
      </c>
      <c r="K796" s="33" t="s">
        <v>98</v>
      </c>
      <c r="L796" s="33" t="s">
        <v>84</v>
      </c>
      <c r="M796" s="33">
        <v>1</v>
      </c>
      <c r="N796" s="130">
        <v>14.5</v>
      </c>
      <c r="O796" s="33">
        <v>5674</v>
      </c>
    </row>
    <row r="797" spans="8:15" x14ac:dyDescent="0.25">
      <c r="H797" s="33">
        <v>47</v>
      </c>
      <c r="I797" s="123">
        <v>45238</v>
      </c>
      <c r="J797" s="33" t="s">
        <v>88</v>
      </c>
      <c r="K797" s="33" t="s">
        <v>91</v>
      </c>
      <c r="L797" s="33" t="s">
        <v>84</v>
      </c>
      <c r="M797" s="33">
        <v>1</v>
      </c>
      <c r="N797" s="130">
        <v>15</v>
      </c>
      <c r="O797" s="33">
        <v>5731</v>
      </c>
    </row>
    <row r="798" spans="8:15" x14ac:dyDescent="0.25">
      <c r="H798" s="33">
        <v>48</v>
      </c>
      <c r="I798" s="123">
        <v>45238</v>
      </c>
      <c r="J798" s="33" t="s">
        <v>88</v>
      </c>
      <c r="K798" s="33" t="s">
        <v>89</v>
      </c>
      <c r="L798" s="33" t="s">
        <v>84</v>
      </c>
      <c r="M798" s="33">
        <v>1</v>
      </c>
      <c r="N798" s="130">
        <v>17.100000000000001</v>
      </c>
      <c r="O798" s="33">
        <v>5995</v>
      </c>
    </row>
    <row r="799" spans="8:15" x14ac:dyDescent="0.25">
      <c r="H799" s="33">
        <v>49</v>
      </c>
      <c r="I799" s="123">
        <v>45238</v>
      </c>
      <c r="J799" s="33" t="s">
        <v>85</v>
      </c>
      <c r="K799" s="33" t="s">
        <v>90</v>
      </c>
      <c r="L799" s="33" t="s">
        <v>84</v>
      </c>
      <c r="M799" s="33">
        <v>1</v>
      </c>
      <c r="N799" s="130">
        <v>16.5</v>
      </c>
      <c r="O799" s="33">
        <v>5709</v>
      </c>
    </row>
    <row r="800" spans="8:15" x14ac:dyDescent="0.25">
      <c r="H800" s="33">
        <v>50</v>
      </c>
      <c r="I800" s="123">
        <v>45238</v>
      </c>
      <c r="J800" s="33" t="s">
        <v>85</v>
      </c>
      <c r="K800" s="33" t="s">
        <v>87</v>
      </c>
      <c r="L800" s="33" t="s">
        <v>84</v>
      </c>
      <c r="M800" s="33">
        <v>1</v>
      </c>
      <c r="N800" s="130">
        <v>15.1</v>
      </c>
      <c r="O800" s="33">
        <v>5770</v>
      </c>
    </row>
    <row r="801" spans="8:15" x14ac:dyDescent="0.25">
      <c r="H801" s="33">
        <v>51</v>
      </c>
      <c r="I801" s="123">
        <v>45238</v>
      </c>
      <c r="J801" s="33" t="s">
        <v>85</v>
      </c>
      <c r="K801" s="33" t="s">
        <v>87</v>
      </c>
      <c r="L801" s="33" t="s">
        <v>84</v>
      </c>
      <c r="M801" s="33">
        <v>1</v>
      </c>
      <c r="N801" s="130">
        <v>12</v>
      </c>
      <c r="O801" s="33">
        <v>5872</v>
      </c>
    </row>
    <row r="802" spans="8:15" x14ac:dyDescent="0.25">
      <c r="H802" s="33">
        <v>52</v>
      </c>
      <c r="I802" s="123">
        <v>45239</v>
      </c>
      <c r="J802" s="33" t="s">
        <v>85</v>
      </c>
      <c r="K802" s="33" t="s">
        <v>87</v>
      </c>
      <c r="L802" s="33" t="s">
        <v>84</v>
      </c>
      <c r="M802" s="33">
        <v>1</v>
      </c>
      <c r="N802" s="130">
        <v>13.5</v>
      </c>
      <c r="O802" s="33">
        <v>5776</v>
      </c>
    </row>
    <row r="803" spans="8:15" x14ac:dyDescent="0.25">
      <c r="H803" s="33">
        <v>53</v>
      </c>
      <c r="I803" s="123">
        <v>45239</v>
      </c>
      <c r="J803" s="33" t="s">
        <v>85</v>
      </c>
      <c r="K803" s="33" t="s">
        <v>86</v>
      </c>
      <c r="L803" s="33" t="s">
        <v>84</v>
      </c>
      <c r="M803" s="33">
        <v>1</v>
      </c>
      <c r="N803" s="130">
        <v>16.2</v>
      </c>
      <c r="O803" s="33">
        <v>5757</v>
      </c>
    </row>
    <row r="804" spans="8:15" x14ac:dyDescent="0.25">
      <c r="H804" s="36">
        <v>54</v>
      </c>
      <c r="I804" s="123">
        <v>45239</v>
      </c>
      <c r="J804" s="33" t="s">
        <v>85</v>
      </c>
      <c r="K804" s="33" t="s">
        <v>86</v>
      </c>
      <c r="L804" s="33" t="s">
        <v>84</v>
      </c>
      <c r="M804" s="33">
        <v>1</v>
      </c>
      <c r="N804" s="130">
        <v>15.9</v>
      </c>
      <c r="O804" s="33">
        <v>5743</v>
      </c>
    </row>
    <row r="805" spans="8:15" x14ac:dyDescent="0.25">
      <c r="H805" s="33">
        <v>55</v>
      </c>
      <c r="I805" s="123">
        <v>45239</v>
      </c>
      <c r="J805" s="33" t="s">
        <v>88</v>
      </c>
      <c r="K805" s="33" t="s">
        <v>91</v>
      </c>
      <c r="L805" s="33" t="s">
        <v>84</v>
      </c>
      <c r="M805" s="33">
        <v>1</v>
      </c>
      <c r="N805" s="130">
        <v>15.1</v>
      </c>
      <c r="O805" s="33">
        <v>5734</v>
      </c>
    </row>
    <row r="806" spans="8:15" x14ac:dyDescent="0.25">
      <c r="H806" s="33">
        <v>56</v>
      </c>
      <c r="I806" s="123">
        <v>45239</v>
      </c>
      <c r="J806" s="33" t="s">
        <v>85</v>
      </c>
      <c r="K806" s="33" t="s">
        <v>97</v>
      </c>
      <c r="L806" s="33" t="s">
        <v>84</v>
      </c>
      <c r="M806" s="33">
        <v>1</v>
      </c>
      <c r="N806" s="130">
        <v>15.4</v>
      </c>
      <c r="O806" s="33">
        <v>5772</v>
      </c>
    </row>
    <row r="807" spans="8:15" x14ac:dyDescent="0.25">
      <c r="H807" s="33">
        <v>57</v>
      </c>
      <c r="I807" s="123">
        <v>45239</v>
      </c>
      <c r="J807" s="33" t="s">
        <v>88</v>
      </c>
      <c r="K807" s="33" t="s">
        <v>91</v>
      </c>
      <c r="L807" s="33" t="s">
        <v>84</v>
      </c>
      <c r="M807" s="33">
        <v>1</v>
      </c>
      <c r="N807" s="130">
        <v>14.3</v>
      </c>
      <c r="O807" s="33">
        <v>5826</v>
      </c>
    </row>
    <row r="808" spans="8:15" x14ac:dyDescent="0.25">
      <c r="H808" s="33">
        <v>58</v>
      </c>
      <c r="I808" s="123">
        <v>45239</v>
      </c>
      <c r="J808" s="33" t="s">
        <v>85</v>
      </c>
      <c r="K808" s="33" t="s">
        <v>92</v>
      </c>
      <c r="L808" s="33" t="s">
        <v>84</v>
      </c>
      <c r="M808" s="33">
        <v>1</v>
      </c>
      <c r="N808" s="130">
        <v>15.9</v>
      </c>
      <c r="O808" s="33">
        <v>5777</v>
      </c>
    </row>
    <row r="809" spans="8:15" x14ac:dyDescent="0.25">
      <c r="H809" s="33">
        <v>59</v>
      </c>
      <c r="I809" s="123">
        <v>45239</v>
      </c>
      <c r="J809" s="33" t="s">
        <v>88</v>
      </c>
      <c r="K809" s="33" t="s">
        <v>106</v>
      </c>
      <c r="L809" s="33" t="s">
        <v>84</v>
      </c>
      <c r="M809" s="33">
        <v>1</v>
      </c>
      <c r="N809" s="130">
        <v>13.9</v>
      </c>
      <c r="O809" s="33">
        <v>5503</v>
      </c>
    </row>
    <row r="810" spans="8:15" x14ac:dyDescent="0.25">
      <c r="H810" s="33">
        <v>60</v>
      </c>
      <c r="I810" s="123">
        <v>45239</v>
      </c>
      <c r="J810" s="33" t="s">
        <v>88</v>
      </c>
      <c r="K810" s="33" t="s">
        <v>89</v>
      </c>
      <c r="L810" s="33" t="s">
        <v>84</v>
      </c>
      <c r="M810" s="33">
        <v>1</v>
      </c>
      <c r="N810" s="130">
        <v>13.3</v>
      </c>
      <c r="O810" s="33">
        <v>5627</v>
      </c>
    </row>
    <row r="811" spans="8:15" x14ac:dyDescent="0.25">
      <c r="H811" s="33">
        <v>61</v>
      </c>
      <c r="I811" s="123">
        <v>45239</v>
      </c>
      <c r="J811" s="33" t="s">
        <v>88</v>
      </c>
      <c r="K811" s="33" t="s">
        <v>98</v>
      </c>
      <c r="L811" s="33" t="s">
        <v>84</v>
      </c>
      <c r="M811" s="33">
        <v>1</v>
      </c>
      <c r="N811" s="130">
        <v>17.399999999999999</v>
      </c>
      <c r="O811" s="33">
        <v>5866</v>
      </c>
    </row>
    <row r="812" spans="8:15" x14ac:dyDescent="0.25">
      <c r="H812" s="33">
        <v>62</v>
      </c>
      <c r="I812" s="123">
        <v>45239</v>
      </c>
      <c r="J812" s="33" t="s">
        <v>88</v>
      </c>
      <c r="K812" s="33" t="s">
        <v>99</v>
      </c>
      <c r="L812" s="33" t="s">
        <v>84</v>
      </c>
      <c r="M812" s="33">
        <v>1</v>
      </c>
      <c r="N812" s="130">
        <v>14.2</v>
      </c>
      <c r="O812" s="33">
        <v>5869</v>
      </c>
    </row>
    <row r="813" spans="8:15" x14ac:dyDescent="0.25">
      <c r="H813" s="33">
        <v>63</v>
      </c>
      <c r="I813" s="123">
        <v>45239</v>
      </c>
      <c r="J813" s="33" t="s">
        <v>88</v>
      </c>
      <c r="K813" s="33" t="s">
        <v>99</v>
      </c>
      <c r="L813" s="33" t="s">
        <v>84</v>
      </c>
      <c r="M813" s="33">
        <v>1</v>
      </c>
      <c r="N813" s="130">
        <v>16.600000000000001</v>
      </c>
      <c r="O813" s="33">
        <v>5922</v>
      </c>
    </row>
    <row r="814" spans="8:15" x14ac:dyDescent="0.25">
      <c r="H814" s="33">
        <v>64</v>
      </c>
      <c r="I814" s="123">
        <v>45239</v>
      </c>
      <c r="J814" s="33" t="s">
        <v>85</v>
      </c>
      <c r="K814" s="33" t="s">
        <v>96</v>
      </c>
      <c r="L814" s="33" t="s">
        <v>84</v>
      </c>
      <c r="M814" s="33">
        <v>1</v>
      </c>
      <c r="N814" s="130">
        <v>15.7</v>
      </c>
      <c r="O814" s="33">
        <v>5612</v>
      </c>
    </row>
    <row r="815" spans="8:15" x14ac:dyDescent="0.25">
      <c r="H815" s="33">
        <v>65</v>
      </c>
      <c r="I815" s="123">
        <v>45239</v>
      </c>
      <c r="J815" s="33" t="s">
        <v>88</v>
      </c>
      <c r="K815" s="33" t="s">
        <v>89</v>
      </c>
      <c r="L815" s="33" t="s">
        <v>84</v>
      </c>
      <c r="M815" s="33">
        <v>1</v>
      </c>
      <c r="N815" s="130">
        <v>16.5</v>
      </c>
      <c r="O815" s="33">
        <v>5607</v>
      </c>
    </row>
    <row r="816" spans="8:15" x14ac:dyDescent="0.25">
      <c r="H816" s="33">
        <v>66</v>
      </c>
      <c r="I816" s="123">
        <v>45239</v>
      </c>
      <c r="J816" s="33" t="s">
        <v>85</v>
      </c>
      <c r="K816" s="33" t="s">
        <v>92</v>
      </c>
      <c r="L816" s="33" t="s">
        <v>84</v>
      </c>
      <c r="M816" s="33">
        <v>1</v>
      </c>
      <c r="N816" s="130">
        <v>14.7</v>
      </c>
      <c r="O816" s="33">
        <v>5987</v>
      </c>
    </row>
    <row r="817" spans="8:15" x14ac:dyDescent="0.25">
      <c r="H817" s="33">
        <v>67</v>
      </c>
      <c r="I817" s="123">
        <v>45239</v>
      </c>
      <c r="J817" s="33" t="s">
        <v>88</v>
      </c>
      <c r="K817" s="33" t="s">
        <v>91</v>
      </c>
      <c r="L817" s="33" t="s">
        <v>84</v>
      </c>
      <c r="M817" s="33">
        <v>1</v>
      </c>
      <c r="N817" s="130">
        <v>15.6</v>
      </c>
      <c r="O817" s="33">
        <v>5578</v>
      </c>
    </row>
    <row r="818" spans="8:15" x14ac:dyDescent="0.25">
      <c r="H818" s="33">
        <v>68</v>
      </c>
      <c r="I818" s="123">
        <v>45239</v>
      </c>
      <c r="J818" s="33" t="s">
        <v>88</v>
      </c>
      <c r="K818" s="33" t="s">
        <v>91</v>
      </c>
      <c r="L818" s="33" t="s">
        <v>84</v>
      </c>
      <c r="M818" s="33">
        <v>1</v>
      </c>
      <c r="N818" s="130">
        <v>15.4</v>
      </c>
      <c r="O818" s="33">
        <v>5780</v>
      </c>
    </row>
    <row r="819" spans="8:15" x14ac:dyDescent="0.25">
      <c r="H819" s="33">
        <v>69</v>
      </c>
      <c r="I819" s="123">
        <v>45239</v>
      </c>
      <c r="J819" s="33" t="s">
        <v>88</v>
      </c>
      <c r="K819" s="33" t="s">
        <v>89</v>
      </c>
      <c r="L819" s="33" t="s">
        <v>84</v>
      </c>
      <c r="M819" s="33">
        <v>1</v>
      </c>
      <c r="N819" s="130">
        <v>8.8000000000000007</v>
      </c>
      <c r="O819" s="33">
        <v>5979</v>
      </c>
    </row>
    <row r="820" spans="8:15" x14ac:dyDescent="0.25">
      <c r="H820" s="33">
        <v>70</v>
      </c>
      <c r="I820" s="123">
        <v>45239</v>
      </c>
      <c r="J820" s="33" t="s">
        <v>88</v>
      </c>
      <c r="K820" s="33" t="s">
        <v>93</v>
      </c>
      <c r="L820" s="33" t="s">
        <v>84</v>
      </c>
      <c r="M820" s="33">
        <v>1</v>
      </c>
      <c r="N820" s="130">
        <v>15.7</v>
      </c>
      <c r="O820" s="33">
        <v>5763</v>
      </c>
    </row>
    <row r="821" spans="8:15" x14ac:dyDescent="0.25">
      <c r="H821" s="33">
        <v>71</v>
      </c>
      <c r="I821" s="123">
        <v>45239</v>
      </c>
      <c r="J821" s="33" t="s">
        <v>88</v>
      </c>
      <c r="K821" s="33" t="s">
        <v>93</v>
      </c>
      <c r="L821" s="33" t="s">
        <v>84</v>
      </c>
      <c r="M821" s="33">
        <v>1</v>
      </c>
      <c r="N821" s="130">
        <v>15.9</v>
      </c>
      <c r="O821" s="33">
        <v>5789</v>
      </c>
    </row>
    <row r="822" spans="8:15" x14ac:dyDescent="0.25">
      <c r="H822" s="33">
        <v>72</v>
      </c>
      <c r="I822" s="123">
        <v>45240</v>
      </c>
      <c r="J822" s="33" t="s">
        <v>85</v>
      </c>
      <c r="K822" s="33" t="s">
        <v>90</v>
      </c>
      <c r="L822" s="33" t="s">
        <v>84</v>
      </c>
      <c r="M822" s="33">
        <v>1</v>
      </c>
      <c r="N822" s="130">
        <v>15.5</v>
      </c>
      <c r="O822" s="33">
        <v>5736</v>
      </c>
    </row>
    <row r="823" spans="8:15" x14ac:dyDescent="0.25">
      <c r="H823" s="33">
        <v>73</v>
      </c>
      <c r="I823" s="123">
        <v>45240</v>
      </c>
      <c r="J823" s="33" t="s">
        <v>85</v>
      </c>
      <c r="K823" s="33" t="s">
        <v>96</v>
      </c>
      <c r="L823" s="33" t="s">
        <v>84</v>
      </c>
      <c r="M823" s="33">
        <v>1</v>
      </c>
      <c r="N823" s="130">
        <v>12.3</v>
      </c>
      <c r="O823" s="33">
        <v>5673</v>
      </c>
    </row>
    <row r="824" spans="8:15" x14ac:dyDescent="0.25">
      <c r="H824" s="33">
        <v>74</v>
      </c>
      <c r="I824" s="123">
        <v>45240</v>
      </c>
      <c r="J824" s="33" t="s">
        <v>85</v>
      </c>
      <c r="K824" s="33" t="s">
        <v>96</v>
      </c>
      <c r="L824" s="33" t="s">
        <v>84</v>
      </c>
      <c r="M824" s="33">
        <v>1</v>
      </c>
      <c r="N824" s="130">
        <v>13.4</v>
      </c>
      <c r="O824" s="33">
        <v>5637</v>
      </c>
    </row>
    <row r="825" spans="8:15" x14ac:dyDescent="0.25">
      <c r="H825" s="33">
        <v>75</v>
      </c>
      <c r="I825" s="123">
        <v>45240</v>
      </c>
      <c r="J825" s="33" t="s">
        <v>88</v>
      </c>
      <c r="K825" s="33" t="s">
        <v>106</v>
      </c>
      <c r="L825" s="33" t="s">
        <v>84</v>
      </c>
      <c r="M825" s="33">
        <v>1</v>
      </c>
      <c r="N825" s="130">
        <v>15.9</v>
      </c>
      <c r="O825" s="33">
        <v>5838</v>
      </c>
    </row>
    <row r="826" spans="8:15" x14ac:dyDescent="0.25">
      <c r="H826" s="33">
        <v>76</v>
      </c>
      <c r="I826" s="123">
        <v>45240</v>
      </c>
      <c r="J826" s="33" t="s">
        <v>85</v>
      </c>
      <c r="K826" s="33" t="s">
        <v>92</v>
      </c>
      <c r="L826" s="33" t="s">
        <v>84</v>
      </c>
      <c r="M826" s="33">
        <v>1</v>
      </c>
      <c r="N826" s="130">
        <v>11.7</v>
      </c>
      <c r="O826" s="33">
        <v>5893</v>
      </c>
    </row>
    <row r="827" spans="8:15" x14ac:dyDescent="0.25">
      <c r="H827" s="36">
        <v>77</v>
      </c>
      <c r="I827" s="128">
        <v>45240</v>
      </c>
      <c r="J827" s="36" t="s">
        <v>88</v>
      </c>
      <c r="K827" s="36" t="s">
        <v>106</v>
      </c>
      <c r="L827" s="36" t="s">
        <v>84</v>
      </c>
      <c r="M827" s="36">
        <v>1</v>
      </c>
      <c r="N827" s="129">
        <v>16.399999999999999</v>
      </c>
      <c r="O827" s="36">
        <v>5554</v>
      </c>
    </row>
    <row r="828" spans="8:15" x14ac:dyDescent="0.25">
      <c r="H828" s="33">
        <v>78</v>
      </c>
      <c r="I828" s="123">
        <v>45240</v>
      </c>
      <c r="J828" s="33" t="s">
        <v>88</v>
      </c>
      <c r="K828" s="33" t="s">
        <v>106</v>
      </c>
      <c r="L828" s="33" t="s">
        <v>84</v>
      </c>
      <c r="M828" s="33">
        <v>1</v>
      </c>
      <c r="N828" s="130">
        <v>13.3</v>
      </c>
      <c r="O828" s="33">
        <v>5841</v>
      </c>
    </row>
    <row r="829" spans="8:15" x14ac:dyDescent="0.25">
      <c r="H829" s="33">
        <v>79</v>
      </c>
      <c r="I829" s="123">
        <v>45240</v>
      </c>
      <c r="J829" s="33" t="s">
        <v>85</v>
      </c>
      <c r="K829" s="33" t="s">
        <v>92</v>
      </c>
      <c r="L829" s="33" t="s">
        <v>84</v>
      </c>
      <c r="M829" s="33">
        <v>1</v>
      </c>
      <c r="N829" s="130">
        <v>12.3</v>
      </c>
      <c r="O829" s="33">
        <v>5540</v>
      </c>
    </row>
    <row r="830" spans="8:15" x14ac:dyDescent="0.25">
      <c r="H830" s="33">
        <v>80</v>
      </c>
      <c r="I830" s="123">
        <v>45240</v>
      </c>
      <c r="J830" s="33" t="s">
        <v>88</v>
      </c>
      <c r="K830" s="33" t="s">
        <v>91</v>
      </c>
      <c r="L830" s="33" t="s">
        <v>84</v>
      </c>
      <c r="M830" s="33">
        <v>1</v>
      </c>
      <c r="N830" s="130">
        <v>16.600000000000001</v>
      </c>
      <c r="O830" s="33">
        <v>5682</v>
      </c>
    </row>
    <row r="831" spans="8:15" x14ac:dyDescent="0.25">
      <c r="H831" s="36">
        <v>81</v>
      </c>
      <c r="I831" s="128">
        <v>45240</v>
      </c>
      <c r="J831" s="36" t="s">
        <v>88</v>
      </c>
      <c r="K831" s="36" t="s">
        <v>91</v>
      </c>
      <c r="L831" s="36" t="s">
        <v>84</v>
      </c>
      <c r="M831" s="36">
        <v>1</v>
      </c>
      <c r="N831" s="129">
        <v>13.3</v>
      </c>
      <c r="O831" s="36">
        <v>5572</v>
      </c>
    </row>
    <row r="832" spans="8:15" x14ac:dyDescent="0.25">
      <c r="H832" s="33">
        <v>82</v>
      </c>
      <c r="I832" s="123">
        <v>45240</v>
      </c>
      <c r="J832" s="33" t="s">
        <v>85</v>
      </c>
      <c r="K832" s="33" t="s">
        <v>87</v>
      </c>
      <c r="L832" s="33" t="s">
        <v>84</v>
      </c>
      <c r="M832" s="33">
        <v>1</v>
      </c>
      <c r="N832" s="130">
        <v>10.9</v>
      </c>
      <c r="O832" s="33">
        <v>5642</v>
      </c>
    </row>
    <row r="833" spans="8:17" x14ac:dyDescent="0.25">
      <c r="H833" s="33">
        <v>83</v>
      </c>
      <c r="I833" s="123">
        <v>45240</v>
      </c>
      <c r="J833" s="33" t="s">
        <v>88</v>
      </c>
      <c r="K833" s="33" t="s">
        <v>94</v>
      </c>
      <c r="L833" s="33" t="s">
        <v>84</v>
      </c>
      <c r="M833" s="33">
        <v>1</v>
      </c>
      <c r="N833" s="130">
        <v>15.6</v>
      </c>
      <c r="O833" s="33">
        <v>5730</v>
      </c>
    </row>
    <row r="834" spans="8:17" x14ac:dyDescent="0.25">
      <c r="H834" s="33">
        <v>84</v>
      </c>
      <c r="I834" s="123">
        <v>45240</v>
      </c>
      <c r="J834" s="33" t="s">
        <v>88</v>
      </c>
      <c r="K834" s="33" t="s">
        <v>99</v>
      </c>
      <c r="L834" s="33" t="s">
        <v>84</v>
      </c>
      <c r="M834" s="33">
        <v>1</v>
      </c>
      <c r="N834" s="130">
        <v>20.2</v>
      </c>
      <c r="O834" s="33">
        <v>5737</v>
      </c>
    </row>
    <row r="835" spans="8:17" x14ac:dyDescent="0.25">
      <c r="H835" s="33">
        <v>85</v>
      </c>
      <c r="I835" s="123">
        <v>45240</v>
      </c>
      <c r="J835" s="33" t="s">
        <v>85</v>
      </c>
      <c r="K835" s="33" t="s">
        <v>86</v>
      </c>
      <c r="L835" s="33" t="s">
        <v>84</v>
      </c>
      <c r="M835" s="33">
        <v>1</v>
      </c>
      <c r="N835" s="130">
        <v>12.9</v>
      </c>
      <c r="O835" s="33">
        <v>5783</v>
      </c>
    </row>
    <row r="836" spans="8:17" x14ac:dyDescent="0.25">
      <c r="H836" s="33">
        <v>86</v>
      </c>
      <c r="I836" s="123">
        <v>45240</v>
      </c>
      <c r="J836" s="33" t="s">
        <v>88</v>
      </c>
      <c r="K836" s="33" t="s">
        <v>89</v>
      </c>
      <c r="L836" s="33" t="s">
        <v>84</v>
      </c>
      <c r="M836" s="33">
        <v>1</v>
      </c>
      <c r="N836" s="130">
        <v>16.100000000000001</v>
      </c>
      <c r="O836" s="33">
        <v>5850</v>
      </c>
    </row>
    <row r="837" spans="8:17" x14ac:dyDescent="0.25">
      <c r="H837" s="33">
        <v>87</v>
      </c>
      <c r="I837" s="123">
        <v>45240</v>
      </c>
      <c r="J837" s="33" t="s">
        <v>88</v>
      </c>
      <c r="K837" s="33" t="s">
        <v>89</v>
      </c>
      <c r="L837" s="33" t="s">
        <v>84</v>
      </c>
      <c r="M837" s="33">
        <v>1</v>
      </c>
      <c r="N837" s="130">
        <v>15</v>
      </c>
      <c r="O837" s="33">
        <v>5980</v>
      </c>
    </row>
    <row r="838" spans="8:17" x14ac:dyDescent="0.25">
      <c r="H838" s="33">
        <v>88</v>
      </c>
      <c r="I838" s="123">
        <v>45240</v>
      </c>
      <c r="J838" s="33" t="s">
        <v>85</v>
      </c>
      <c r="K838" s="33" t="s">
        <v>92</v>
      </c>
      <c r="L838" s="33" t="s">
        <v>84</v>
      </c>
      <c r="M838" s="33">
        <v>1</v>
      </c>
      <c r="N838" s="130">
        <v>12.3</v>
      </c>
      <c r="O838" s="33">
        <v>5679</v>
      </c>
    </row>
    <row r="839" spans="8:17" x14ac:dyDescent="0.25">
      <c r="H839" s="33">
        <v>89</v>
      </c>
      <c r="I839" s="123">
        <v>45240</v>
      </c>
      <c r="J839" s="33" t="s">
        <v>88</v>
      </c>
      <c r="K839" s="33" t="s">
        <v>99</v>
      </c>
      <c r="L839" s="33" t="s">
        <v>84</v>
      </c>
      <c r="M839" s="33">
        <v>1</v>
      </c>
      <c r="N839" s="130">
        <v>14.9</v>
      </c>
      <c r="O839" s="133" t="s">
        <v>144</v>
      </c>
      <c r="Q839" s="105">
        <f>N839</f>
        <v>14.9</v>
      </c>
    </row>
    <row r="840" spans="8:17" x14ac:dyDescent="0.25">
      <c r="H840" s="33">
        <v>90</v>
      </c>
      <c r="I840" s="123">
        <v>45240</v>
      </c>
      <c r="J840" s="33" t="s">
        <v>85</v>
      </c>
      <c r="K840" s="33" t="s">
        <v>96</v>
      </c>
      <c r="L840" s="33" t="s">
        <v>84</v>
      </c>
      <c r="M840" s="33">
        <v>1</v>
      </c>
      <c r="N840" s="130">
        <v>12.9</v>
      </c>
      <c r="O840" s="131" t="s">
        <v>145</v>
      </c>
      <c r="Q840" s="105">
        <f>N840</f>
        <v>12.9</v>
      </c>
    </row>
    <row r="841" spans="8:17" x14ac:dyDescent="0.25">
      <c r="H841" s="126">
        <v>91</v>
      </c>
      <c r="I841" s="127">
        <v>45240</v>
      </c>
      <c r="J841" s="126" t="s">
        <v>85</v>
      </c>
      <c r="K841" s="126" t="s">
        <v>96</v>
      </c>
      <c r="L841" s="126" t="s">
        <v>84</v>
      </c>
      <c r="M841" s="126">
        <v>1</v>
      </c>
      <c r="N841" s="132">
        <v>18.8</v>
      </c>
      <c r="O841" s="126">
        <v>5975</v>
      </c>
    </row>
    <row r="842" spans="8:17" x14ac:dyDescent="0.25">
      <c r="H842" s="33">
        <v>92</v>
      </c>
      <c r="I842" s="123">
        <v>45240</v>
      </c>
      <c r="J842" s="33" t="s">
        <v>85</v>
      </c>
      <c r="K842" s="33" t="s">
        <v>97</v>
      </c>
      <c r="L842" s="33" t="s">
        <v>84</v>
      </c>
      <c r="M842" s="33">
        <v>1</v>
      </c>
      <c r="N842" s="130">
        <v>13</v>
      </c>
      <c r="O842" s="131" t="s">
        <v>145</v>
      </c>
      <c r="Q842" s="105">
        <f>N842</f>
        <v>13</v>
      </c>
    </row>
    <row r="843" spans="8:17" x14ac:dyDescent="0.25">
      <c r="H843" s="33">
        <v>93</v>
      </c>
      <c r="I843" s="123">
        <v>45240</v>
      </c>
      <c r="J843" s="33" t="s">
        <v>88</v>
      </c>
      <c r="K843" s="33" t="s">
        <v>94</v>
      </c>
      <c r="L843" s="33" t="s">
        <v>84</v>
      </c>
      <c r="M843" s="33">
        <v>1</v>
      </c>
      <c r="N843" s="130">
        <v>17.5</v>
      </c>
      <c r="O843" s="33">
        <v>5981</v>
      </c>
    </row>
    <row r="844" spans="8:17" x14ac:dyDescent="0.25">
      <c r="H844" s="33">
        <v>94</v>
      </c>
      <c r="I844" s="123">
        <v>45240</v>
      </c>
      <c r="J844" s="33" t="s">
        <v>88</v>
      </c>
      <c r="K844" s="33" t="s">
        <v>94</v>
      </c>
      <c r="L844" s="33" t="s">
        <v>84</v>
      </c>
      <c r="M844" s="33">
        <v>1</v>
      </c>
      <c r="N844" s="130">
        <v>16.100000000000001</v>
      </c>
      <c r="O844" s="33">
        <v>5939</v>
      </c>
    </row>
    <row r="845" spans="8:17" x14ac:dyDescent="0.25">
      <c r="H845" s="33">
        <v>95</v>
      </c>
      <c r="I845" s="123">
        <v>45240</v>
      </c>
      <c r="J845" s="33" t="s">
        <v>88</v>
      </c>
      <c r="K845" s="33" t="s">
        <v>89</v>
      </c>
      <c r="L845" s="33" t="s">
        <v>84</v>
      </c>
      <c r="M845" s="33">
        <v>1</v>
      </c>
      <c r="N845" s="130">
        <v>10.4</v>
      </c>
      <c r="O845" s="33">
        <v>5874</v>
      </c>
    </row>
    <row r="846" spans="8:17" x14ac:dyDescent="0.25">
      <c r="H846" s="33">
        <v>96</v>
      </c>
      <c r="I846" s="123">
        <v>45240</v>
      </c>
      <c r="J846" s="33" t="s">
        <v>88</v>
      </c>
      <c r="K846" s="33" t="s">
        <v>89</v>
      </c>
      <c r="L846" s="33" t="s">
        <v>84</v>
      </c>
      <c r="M846" s="33">
        <v>1</v>
      </c>
      <c r="N846" s="130">
        <v>12.9</v>
      </c>
      <c r="O846" s="33">
        <v>5865</v>
      </c>
    </row>
    <row r="847" spans="8:17" x14ac:dyDescent="0.25">
      <c r="H847" s="33">
        <v>97</v>
      </c>
      <c r="I847" s="123">
        <v>45240</v>
      </c>
      <c r="J847" s="33" t="s">
        <v>88</v>
      </c>
      <c r="K847" s="33" t="s">
        <v>104</v>
      </c>
      <c r="L847" s="33" t="s">
        <v>84</v>
      </c>
      <c r="M847" s="33">
        <v>1</v>
      </c>
      <c r="N847" s="130">
        <v>11.4</v>
      </c>
      <c r="O847" s="33">
        <v>5820</v>
      </c>
    </row>
    <row r="848" spans="8:17" x14ac:dyDescent="0.25">
      <c r="H848" s="33">
        <v>98</v>
      </c>
      <c r="I848" s="123">
        <v>45240</v>
      </c>
      <c r="J848" s="33" t="s">
        <v>88</v>
      </c>
      <c r="K848" s="33" t="s">
        <v>104</v>
      </c>
      <c r="L848" s="33" t="s">
        <v>84</v>
      </c>
      <c r="M848" s="33">
        <v>1</v>
      </c>
      <c r="N848" s="130">
        <v>16.899999999999999</v>
      </c>
      <c r="O848" s="33">
        <v>5811</v>
      </c>
    </row>
    <row r="849" spans="8:15" x14ac:dyDescent="0.25">
      <c r="H849" s="33">
        <v>99</v>
      </c>
      <c r="I849" s="123">
        <v>45240</v>
      </c>
      <c r="J849" s="33" t="s">
        <v>85</v>
      </c>
      <c r="K849" s="33" t="s">
        <v>97</v>
      </c>
      <c r="L849" s="33" t="s">
        <v>84</v>
      </c>
      <c r="M849" s="33">
        <v>1</v>
      </c>
      <c r="N849" s="130">
        <v>11.1</v>
      </c>
      <c r="O849" s="33">
        <v>5859</v>
      </c>
    </row>
    <row r="850" spans="8:15" x14ac:dyDescent="0.25">
      <c r="H850" s="33">
        <v>100</v>
      </c>
      <c r="I850" s="123">
        <v>45240</v>
      </c>
      <c r="J850" s="33" t="s">
        <v>85</v>
      </c>
      <c r="K850" s="33" t="s">
        <v>143</v>
      </c>
      <c r="L850" s="33" t="s">
        <v>84</v>
      </c>
      <c r="M850" s="33">
        <v>1</v>
      </c>
      <c r="N850" s="130">
        <v>11</v>
      </c>
      <c r="O850" s="33">
        <v>5741</v>
      </c>
    </row>
    <row r="851" spans="8:15" x14ac:dyDescent="0.25">
      <c r="H851" s="33">
        <v>101</v>
      </c>
      <c r="I851" s="123">
        <v>45240</v>
      </c>
      <c r="J851" s="33" t="s">
        <v>88</v>
      </c>
      <c r="K851" s="33" t="s">
        <v>98</v>
      </c>
      <c r="L851" s="33" t="s">
        <v>84</v>
      </c>
      <c r="M851" s="33">
        <v>1</v>
      </c>
      <c r="N851" s="130">
        <v>14.1</v>
      </c>
      <c r="O851" s="33">
        <v>5744</v>
      </c>
    </row>
    <row r="852" spans="8:15" x14ac:dyDescent="0.25">
      <c r="H852" s="33">
        <v>102</v>
      </c>
      <c r="I852" s="123">
        <v>45240</v>
      </c>
      <c r="J852" s="33" t="s">
        <v>88</v>
      </c>
      <c r="K852" s="33" t="s">
        <v>91</v>
      </c>
      <c r="L852" s="33" t="s">
        <v>84</v>
      </c>
      <c r="M852" s="33">
        <v>1</v>
      </c>
      <c r="N852" s="130">
        <v>12.9</v>
      </c>
      <c r="O852" s="33">
        <v>5854</v>
      </c>
    </row>
    <row r="853" spans="8:15" x14ac:dyDescent="0.25">
      <c r="H853" s="33">
        <v>103</v>
      </c>
      <c r="I853" s="123">
        <v>45240</v>
      </c>
      <c r="J853" s="33" t="s">
        <v>88</v>
      </c>
      <c r="K853" s="33" t="s">
        <v>91</v>
      </c>
      <c r="L853" s="33" t="s">
        <v>84</v>
      </c>
      <c r="M853" s="33">
        <v>1</v>
      </c>
      <c r="N853" s="130">
        <v>11.3</v>
      </c>
      <c r="O853" s="33">
        <v>5831</v>
      </c>
    </row>
    <row r="854" spans="8:15" x14ac:dyDescent="0.25">
      <c r="H854" s="33">
        <v>104</v>
      </c>
      <c r="I854" s="123">
        <v>45240</v>
      </c>
      <c r="J854" s="33" t="s">
        <v>85</v>
      </c>
      <c r="K854" s="33" t="s">
        <v>86</v>
      </c>
      <c r="L854" s="33" t="s">
        <v>84</v>
      </c>
      <c r="M854" s="33">
        <v>1</v>
      </c>
      <c r="N854" s="130">
        <v>16.8</v>
      </c>
      <c r="O854" s="33">
        <v>5809</v>
      </c>
    </row>
    <row r="855" spans="8:15" x14ac:dyDescent="0.25">
      <c r="H855" s="33">
        <v>105</v>
      </c>
      <c r="I855" s="123">
        <v>45240</v>
      </c>
      <c r="J855" s="33" t="s">
        <v>85</v>
      </c>
      <c r="K855" s="33" t="s">
        <v>90</v>
      </c>
      <c r="L855" s="33" t="s">
        <v>84</v>
      </c>
      <c r="M855" s="33">
        <v>1</v>
      </c>
      <c r="N855" s="130">
        <v>16.8</v>
      </c>
      <c r="O855" s="33">
        <v>5775</v>
      </c>
    </row>
    <row r="856" spans="8:15" x14ac:dyDescent="0.25">
      <c r="H856" s="33">
        <v>106</v>
      </c>
      <c r="I856" s="123">
        <v>45240</v>
      </c>
      <c r="J856" s="33" t="s">
        <v>85</v>
      </c>
      <c r="K856" s="33" t="s">
        <v>90</v>
      </c>
      <c r="L856" s="33" t="s">
        <v>84</v>
      </c>
      <c r="M856" s="33">
        <v>1</v>
      </c>
      <c r="N856" s="130">
        <v>14.1</v>
      </c>
      <c r="O856" s="33">
        <v>5843</v>
      </c>
    </row>
    <row r="857" spans="8:15" x14ac:dyDescent="0.25">
      <c r="H857" s="33">
        <v>107</v>
      </c>
      <c r="I857" s="123">
        <v>45240</v>
      </c>
      <c r="J857" s="33" t="s">
        <v>85</v>
      </c>
      <c r="K857" s="33" t="s">
        <v>90</v>
      </c>
      <c r="L857" s="33" t="s">
        <v>84</v>
      </c>
      <c r="M857" s="33">
        <v>1</v>
      </c>
      <c r="N857" s="130">
        <v>13.9</v>
      </c>
      <c r="O857" s="33">
        <v>5846</v>
      </c>
    </row>
    <row r="858" spans="8:15" x14ac:dyDescent="0.25">
      <c r="H858" s="33">
        <v>108</v>
      </c>
      <c r="I858" s="123">
        <v>45240</v>
      </c>
      <c r="J858" s="33" t="s">
        <v>85</v>
      </c>
      <c r="K858" s="33" t="s">
        <v>87</v>
      </c>
      <c r="L858" s="33" t="s">
        <v>84</v>
      </c>
      <c r="M858" s="33">
        <v>1</v>
      </c>
      <c r="N858" s="130">
        <v>12.1</v>
      </c>
      <c r="O858" s="33">
        <v>5839</v>
      </c>
    </row>
    <row r="859" spans="8:15" x14ac:dyDescent="0.25">
      <c r="H859" s="33">
        <v>109</v>
      </c>
      <c r="I859" s="123">
        <v>45240</v>
      </c>
      <c r="J859" s="33" t="s">
        <v>85</v>
      </c>
      <c r="K859" s="33" t="s">
        <v>87</v>
      </c>
      <c r="L859" s="33" t="s">
        <v>84</v>
      </c>
      <c r="M859" s="33">
        <v>1</v>
      </c>
      <c r="N859" s="130">
        <v>17.5</v>
      </c>
      <c r="O859" s="33">
        <v>5779</v>
      </c>
    </row>
    <row r="860" spans="8:15" x14ac:dyDescent="0.25">
      <c r="H860" s="33">
        <v>110</v>
      </c>
      <c r="I860" s="123">
        <v>45241</v>
      </c>
      <c r="J860" s="33" t="s">
        <v>88</v>
      </c>
      <c r="K860" s="33" t="s">
        <v>94</v>
      </c>
      <c r="L860" s="33" t="s">
        <v>84</v>
      </c>
      <c r="M860" s="33">
        <v>1</v>
      </c>
      <c r="N860" s="130">
        <v>13.4</v>
      </c>
      <c r="O860" s="33">
        <v>5857</v>
      </c>
    </row>
    <row r="861" spans="8:15" x14ac:dyDescent="0.25">
      <c r="H861" s="33">
        <v>111</v>
      </c>
      <c r="I861" s="123">
        <v>45241</v>
      </c>
      <c r="J861" s="33" t="s">
        <v>88</v>
      </c>
      <c r="K861" s="33" t="s">
        <v>89</v>
      </c>
      <c r="L861" s="33" t="s">
        <v>84</v>
      </c>
      <c r="M861" s="33">
        <v>1</v>
      </c>
      <c r="N861" s="130">
        <v>13.7</v>
      </c>
      <c r="O861" s="33">
        <v>5860</v>
      </c>
    </row>
    <row r="862" spans="8:15" x14ac:dyDescent="0.25">
      <c r="H862" s="33">
        <v>112</v>
      </c>
      <c r="I862" s="123">
        <v>45241</v>
      </c>
      <c r="J862" s="33" t="s">
        <v>88</v>
      </c>
      <c r="K862" s="33" t="s">
        <v>89</v>
      </c>
      <c r="L862" s="33" t="s">
        <v>84</v>
      </c>
      <c r="M862" s="33">
        <v>1</v>
      </c>
      <c r="N862" s="130">
        <v>15.9</v>
      </c>
      <c r="O862" s="33">
        <v>5821</v>
      </c>
    </row>
    <row r="863" spans="8:15" x14ac:dyDescent="0.25">
      <c r="H863" s="33">
        <v>113</v>
      </c>
      <c r="I863" s="123">
        <v>45241</v>
      </c>
      <c r="J863" s="33" t="s">
        <v>88</v>
      </c>
      <c r="K863" s="33" t="s">
        <v>89</v>
      </c>
      <c r="L863" s="33" t="s">
        <v>84</v>
      </c>
      <c r="M863" s="33">
        <v>1</v>
      </c>
      <c r="N863" s="130">
        <v>13.6</v>
      </c>
      <c r="O863" s="33">
        <v>5871</v>
      </c>
    </row>
    <row r="864" spans="8:15" x14ac:dyDescent="0.25">
      <c r="H864" s="33">
        <v>114</v>
      </c>
      <c r="I864" s="123">
        <v>45241</v>
      </c>
      <c r="J864" s="33" t="s">
        <v>88</v>
      </c>
      <c r="K864" s="33" t="s">
        <v>89</v>
      </c>
      <c r="L864" s="33" t="s">
        <v>84</v>
      </c>
      <c r="M864" s="33">
        <v>1</v>
      </c>
      <c r="N864" s="130">
        <v>16</v>
      </c>
      <c r="O864" s="33">
        <v>5877</v>
      </c>
    </row>
    <row r="865" spans="8:15" x14ac:dyDescent="0.25">
      <c r="H865" s="33">
        <v>115</v>
      </c>
      <c r="I865" s="123">
        <v>45241</v>
      </c>
      <c r="J865" s="33" t="s">
        <v>85</v>
      </c>
      <c r="K865" s="33" t="s">
        <v>87</v>
      </c>
      <c r="L865" s="33" t="s">
        <v>84</v>
      </c>
      <c r="M865" s="33">
        <v>1</v>
      </c>
      <c r="N865" s="130">
        <v>13</v>
      </c>
      <c r="O865" s="33">
        <v>5782</v>
      </c>
    </row>
    <row r="866" spans="8:15" x14ac:dyDescent="0.25">
      <c r="H866" s="33">
        <v>116</v>
      </c>
      <c r="I866" s="123">
        <v>45241</v>
      </c>
      <c r="J866" s="33" t="s">
        <v>85</v>
      </c>
      <c r="K866" s="33" t="s">
        <v>87</v>
      </c>
      <c r="L866" s="33" t="s">
        <v>84</v>
      </c>
      <c r="M866" s="33">
        <v>1</v>
      </c>
      <c r="N866" s="130">
        <v>14.6</v>
      </c>
      <c r="O866" s="33">
        <v>5773</v>
      </c>
    </row>
    <row r="867" spans="8:15" x14ac:dyDescent="0.25">
      <c r="H867" s="36">
        <v>117</v>
      </c>
      <c r="I867" s="123">
        <v>45241</v>
      </c>
      <c r="J867" s="33" t="s">
        <v>85</v>
      </c>
      <c r="K867" s="33" t="s">
        <v>87</v>
      </c>
      <c r="L867" s="33" t="s">
        <v>84</v>
      </c>
      <c r="M867" s="33">
        <v>1</v>
      </c>
      <c r="N867" s="130">
        <v>17.399999999999999</v>
      </c>
      <c r="O867" s="33">
        <v>5716</v>
      </c>
    </row>
    <row r="868" spans="8:15" x14ac:dyDescent="0.25">
      <c r="H868" s="33">
        <v>118</v>
      </c>
      <c r="I868" s="123">
        <v>45241</v>
      </c>
      <c r="J868" s="33" t="s">
        <v>85</v>
      </c>
      <c r="K868" s="33" t="s">
        <v>90</v>
      </c>
      <c r="L868" s="33" t="s">
        <v>84</v>
      </c>
      <c r="M868" s="33">
        <v>1</v>
      </c>
      <c r="N868" s="130">
        <v>16.5</v>
      </c>
      <c r="O868" s="33">
        <v>5920</v>
      </c>
    </row>
    <row r="869" spans="8:15" x14ac:dyDescent="0.25">
      <c r="H869" s="36">
        <v>119</v>
      </c>
      <c r="I869" s="123">
        <v>45241</v>
      </c>
      <c r="J869" s="33" t="s">
        <v>85</v>
      </c>
      <c r="K869" s="33" t="s">
        <v>87</v>
      </c>
      <c r="L869" s="33" t="s">
        <v>84</v>
      </c>
      <c r="M869" s="33">
        <v>1</v>
      </c>
      <c r="N869" s="130">
        <v>12.7</v>
      </c>
      <c r="O869" s="33">
        <v>5899</v>
      </c>
    </row>
    <row r="870" spans="8:15" x14ac:dyDescent="0.25">
      <c r="H870" s="36">
        <v>120</v>
      </c>
      <c r="I870" s="123">
        <v>45241</v>
      </c>
      <c r="J870" s="33" t="s">
        <v>85</v>
      </c>
      <c r="K870" s="33" t="s">
        <v>87</v>
      </c>
      <c r="L870" s="33" t="s">
        <v>84</v>
      </c>
      <c r="M870" s="33">
        <v>1</v>
      </c>
      <c r="N870" s="130">
        <v>16.399999999999999</v>
      </c>
      <c r="O870" s="33">
        <v>5898</v>
      </c>
    </row>
    <row r="871" spans="8:15" x14ac:dyDescent="0.25">
      <c r="H871" s="36">
        <v>121</v>
      </c>
      <c r="I871" s="123">
        <v>45241</v>
      </c>
      <c r="J871" s="33" t="s">
        <v>85</v>
      </c>
      <c r="K871" s="33" t="s">
        <v>92</v>
      </c>
      <c r="L871" s="33" t="s">
        <v>84</v>
      </c>
      <c r="M871" s="33">
        <v>1</v>
      </c>
      <c r="N871" s="130">
        <v>16.3</v>
      </c>
      <c r="O871" s="33">
        <v>5982</v>
      </c>
    </row>
    <row r="872" spans="8:15" x14ac:dyDescent="0.25">
      <c r="H872" s="33">
        <v>122</v>
      </c>
      <c r="I872" s="123">
        <v>45241</v>
      </c>
      <c r="J872" s="33" t="s">
        <v>88</v>
      </c>
      <c r="K872" s="33" t="s">
        <v>99</v>
      </c>
      <c r="L872" s="33" t="s">
        <v>84</v>
      </c>
      <c r="M872" s="33">
        <v>1</v>
      </c>
      <c r="N872" s="130">
        <v>16.399999999999999</v>
      </c>
      <c r="O872" s="33">
        <v>5849</v>
      </c>
    </row>
    <row r="873" spans="8:15" x14ac:dyDescent="0.25">
      <c r="H873" s="33">
        <v>123</v>
      </c>
      <c r="I873" s="123">
        <v>45241</v>
      </c>
      <c r="J873" s="33" t="s">
        <v>85</v>
      </c>
      <c r="K873" s="33" t="s">
        <v>96</v>
      </c>
      <c r="L873" s="33" t="s">
        <v>84</v>
      </c>
      <c r="M873" s="33">
        <v>1</v>
      </c>
      <c r="N873" s="130">
        <v>17.8</v>
      </c>
      <c r="O873" s="33">
        <v>5968</v>
      </c>
    </row>
    <row r="874" spans="8:15" x14ac:dyDescent="0.25">
      <c r="H874" s="33">
        <v>124</v>
      </c>
      <c r="I874" s="123">
        <v>45241</v>
      </c>
      <c r="J874" s="33" t="s">
        <v>88</v>
      </c>
      <c r="K874" s="33" t="s">
        <v>94</v>
      </c>
      <c r="L874" s="33" t="s">
        <v>84</v>
      </c>
      <c r="M874" s="33">
        <v>1</v>
      </c>
      <c r="N874" s="130">
        <v>12.3</v>
      </c>
      <c r="O874" s="33">
        <v>5971</v>
      </c>
    </row>
    <row r="875" spans="8:15" x14ac:dyDescent="0.25">
      <c r="H875" s="33">
        <v>125</v>
      </c>
      <c r="I875" s="123">
        <v>45241</v>
      </c>
      <c r="J875" s="33" t="s">
        <v>88</v>
      </c>
      <c r="K875" s="33" t="s">
        <v>94</v>
      </c>
      <c r="L875" s="33" t="s">
        <v>84</v>
      </c>
      <c r="M875" s="33">
        <v>1</v>
      </c>
      <c r="N875" s="130">
        <v>13.5</v>
      </c>
      <c r="O875" s="33">
        <v>5916</v>
      </c>
    </row>
    <row r="876" spans="8:15" x14ac:dyDescent="0.25">
      <c r="H876" s="33">
        <v>126</v>
      </c>
      <c r="I876" s="123">
        <v>45241</v>
      </c>
      <c r="J876" s="33" t="s">
        <v>85</v>
      </c>
      <c r="K876" s="33" t="s">
        <v>87</v>
      </c>
      <c r="L876" s="33" t="s">
        <v>84</v>
      </c>
      <c r="M876" s="33">
        <v>1</v>
      </c>
      <c r="N876" s="130">
        <v>14.3</v>
      </c>
      <c r="O876" s="33">
        <v>5974</v>
      </c>
    </row>
    <row r="877" spans="8:15" x14ac:dyDescent="0.25">
      <c r="H877" s="33">
        <v>127</v>
      </c>
      <c r="I877" s="123">
        <v>45241</v>
      </c>
      <c r="J877" s="33" t="s">
        <v>88</v>
      </c>
      <c r="K877" s="33" t="s">
        <v>89</v>
      </c>
      <c r="L877" s="33" t="s">
        <v>84</v>
      </c>
      <c r="M877" s="33">
        <v>1</v>
      </c>
      <c r="N877" s="130">
        <v>14.6</v>
      </c>
      <c r="O877" s="33">
        <v>5897</v>
      </c>
    </row>
    <row r="878" spans="8:15" x14ac:dyDescent="0.25">
      <c r="H878" s="33">
        <v>128</v>
      </c>
      <c r="I878" s="123">
        <v>45241</v>
      </c>
      <c r="J878" s="33" t="s">
        <v>88</v>
      </c>
      <c r="K878" s="33" t="s">
        <v>89</v>
      </c>
      <c r="L878" s="33" t="s">
        <v>84</v>
      </c>
      <c r="M878" s="33">
        <v>1</v>
      </c>
      <c r="N878" s="130">
        <v>12.5</v>
      </c>
      <c r="O878" s="33">
        <v>5887</v>
      </c>
    </row>
    <row r="879" spans="8:15" x14ac:dyDescent="0.25">
      <c r="H879" s="33">
        <v>129</v>
      </c>
      <c r="I879" s="123">
        <v>45241</v>
      </c>
      <c r="J879" s="33" t="s">
        <v>85</v>
      </c>
      <c r="K879" s="33" t="s">
        <v>97</v>
      </c>
      <c r="L879" s="33" t="s">
        <v>84</v>
      </c>
      <c r="M879" s="33">
        <v>1</v>
      </c>
      <c r="N879" s="130">
        <v>16.5</v>
      </c>
      <c r="O879" s="33">
        <v>5823</v>
      </c>
    </row>
    <row r="880" spans="8:15" x14ac:dyDescent="0.25">
      <c r="H880" s="36">
        <v>130</v>
      </c>
      <c r="I880" s="128">
        <v>45241</v>
      </c>
      <c r="J880" s="36" t="s">
        <v>88</v>
      </c>
      <c r="K880" s="36" t="s">
        <v>104</v>
      </c>
      <c r="L880" s="36" t="s">
        <v>84</v>
      </c>
      <c r="M880" s="36">
        <v>1</v>
      </c>
      <c r="N880" s="129">
        <v>11.7</v>
      </c>
      <c r="O880" s="36">
        <v>5915</v>
      </c>
    </row>
    <row r="881" spans="8:17" x14ac:dyDescent="0.25">
      <c r="H881" s="33">
        <v>131</v>
      </c>
      <c r="I881" s="123">
        <v>45241</v>
      </c>
      <c r="J881" s="33" t="s">
        <v>85</v>
      </c>
      <c r="K881" s="33" t="s">
        <v>97</v>
      </c>
      <c r="L881" s="33" t="s">
        <v>84</v>
      </c>
      <c r="M881" s="33">
        <v>1</v>
      </c>
      <c r="N881" s="130">
        <v>11.3</v>
      </c>
      <c r="O881" s="33">
        <v>5878</v>
      </c>
    </row>
    <row r="882" spans="8:17" x14ac:dyDescent="0.25">
      <c r="H882" s="33">
        <v>132</v>
      </c>
      <c r="I882" s="123">
        <v>45241</v>
      </c>
      <c r="J882" s="33" t="s">
        <v>85</v>
      </c>
      <c r="K882" s="33" t="s">
        <v>107</v>
      </c>
      <c r="L882" s="33" t="s">
        <v>84</v>
      </c>
      <c r="M882" s="33">
        <v>1</v>
      </c>
      <c r="N882" s="130">
        <v>10</v>
      </c>
      <c r="O882" s="33">
        <v>5794</v>
      </c>
    </row>
    <row r="883" spans="8:17" x14ac:dyDescent="0.25">
      <c r="H883" s="36">
        <v>133</v>
      </c>
      <c r="I883" s="128">
        <v>45241</v>
      </c>
      <c r="J883" s="36" t="s">
        <v>88</v>
      </c>
      <c r="K883" s="36" t="s">
        <v>91</v>
      </c>
      <c r="L883" s="36" t="s">
        <v>84</v>
      </c>
      <c r="M883" s="36">
        <v>1</v>
      </c>
      <c r="N883" s="129">
        <v>16.2</v>
      </c>
      <c r="O883" s="36">
        <v>5828</v>
      </c>
    </row>
    <row r="884" spans="8:17" x14ac:dyDescent="0.25">
      <c r="H884" s="33">
        <v>134</v>
      </c>
      <c r="I884" s="123">
        <v>45241</v>
      </c>
      <c r="J884" s="33" t="s">
        <v>85</v>
      </c>
      <c r="K884" s="33" t="s">
        <v>87</v>
      </c>
      <c r="L884" s="33" t="s">
        <v>84</v>
      </c>
      <c r="M884" s="33">
        <v>1</v>
      </c>
      <c r="N884" s="130">
        <v>12.8</v>
      </c>
      <c r="O884" s="33">
        <v>5928</v>
      </c>
    </row>
    <row r="885" spans="8:17" x14ac:dyDescent="0.25">
      <c r="H885" s="33">
        <v>135</v>
      </c>
      <c r="I885" s="123">
        <v>45241</v>
      </c>
      <c r="J885" s="33" t="s">
        <v>85</v>
      </c>
      <c r="K885" s="33" t="s">
        <v>90</v>
      </c>
      <c r="L885" s="33" t="s">
        <v>84</v>
      </c>
      <c r="M885" s="33">
        <v>1</v>
      </c>
      <c r="N885" s="130">
        <v>16.8</v>
      </c>
      <c r="O885" s="33">
        <v>5886</v>
      </c>
    </row>
    <row r="886" spans="8:17" x14ac:dyDescent="0.25">
      <c r="H886" s="33">
        <v>136</v>
      </c>
      <c r="I886" s="123">
        <v>45241</v>
      </c>
      <c r="J886" s="33" t="s">
        <v>88</v>
      </c>
      <c r="K886" s="33" t="s">
        <v>91</v>
      </c>
      <c r="L886" s="33" t="s">
        <v>84</v>
      </c>
      <c r="M886" s="33">
        <v>1</v>
      </c>
      <c r="N886" s="130">
        <v>12.4</v>
      </c>
      <c r="O886" s="33">
        <v>5903</v>
      </c>
    </row>
    <row r="887" spans="8:17" x14ac:dyDescent="0.25">
      <c r="H887" s="33">
        <v>137</v>
      </c>
      <c r="I887" s="123">
        <v>45241</v>
      </c>
      <c r="J887" s="33" t="s">
        <v>88</v>
      </c>
      <c r="K887" s="33" t="s">
        <v>91</v>
      </c>
      <c r="L887" s="33" t="s">
        <v>84</v>
      </c>
      <c r="M887" s="33">
        <v>1</v>
      </c>
      <c r="N887" s="130">
        <v>11.2</v>
      </c>
      <c r="O887" s="33">
        <v>5926</v>
      </c>
    </row>
    <row r="888" spans="8:17" x14ac:dyDescent="0.25">
      <c r="H888" s="36">
        <v>138</v>
      </c>
      <c r="I888" s="128">
        <v>45242</v>
      </c>
      <c r="J888" s="36" t="s">
        <v>85</v>
      </c>
      <c r="K888" s="36" t="s">
        <v>143</v>
      </c>
      <c r="L888" s="36" t="s">
        <v>84</v>
      </c>
      <c r="M888" s="36">
        <v>1</v>
      </c>
      <c r="N888" s="129">
        <v>17.100000000000001</v>
      </c>
      <c r="O888" s="131" t="s">
        <v>146</v>
      </c>
      <c r="Q888" s="105">
        <f>N888</f>
        <v>17.100000000000001</v>
      </c>
    </row>
    <row r="889" spans="8:17" x14ac:dyDescent="0.25">
      <c r="H889" s="33">
        <v>139</v>
      </c>
      <c r="I889" s="123">
        <v>45242</v>
      </c>
      <c r="J889" s="33" t="s">
        <v>85</v>
      </c>
      <c r="K889" s="33" t="s">
        <v>97</v>
      </c>
      <c r="L889" s="33" t="s">
        <v>84</v>
      </c>
      <c r="M889" s="33">
        <v>1</v>
      </c>
      <c r="N889" s="130">
        <v>18.7</v>
      </c>
      <c r="O889" s="33">
        <v>5938</v>
      </c>
    </row>
    <row r="890" spans="8:17" x14ac:dyDescent="0.25">
      <c r="H890" s="33">
        <v>140</v>
      </c>
      <c r="I890" s="123">
        <v>45242</v>
      </c>
      <c r="J890" s="33" t="s">
        <v>88</v>
      </c>
      <c r="K890" s="33" t="s">
        <v>104</v>
      </c>
      <c r="L890" s="33" t="s">
        <v>84</v>
      </c>
      <c r="M890" s="33">
        <v>1</v>
      </c>
      <c r="N890" s="130">
        <v>15.4</v>
      </c>
      <c r="O890" s="33">
        <v>5945</v>
      </c>
    </row>
    <row r="891" spans="8:17" x14ac:dyDescent="0.25">
      <c r="H891" s="33">
        <v>141</v>
      </c>
      <c r="I891" s="123">
        <v>45242</v>
      </c>
      <c r="J891" s="33" t="s">
        <v>88</v>
      </c>
      <c r="K891" s="33" t="s">
        <v>100</v>
      </c>
      <c r="L891" s="33" t="s">
        <v>84</v>
      </c>
      <c r="M891" s="33">
        <v>1</v>
      </c>
      <c r="N891" s="130">
        <v>19.899999999999999</v>
      </c>
      <c r="O891" s="33">
        <v>5654</v>
      </c>
    </row>
    <row r="892" spans="8:17" x14ac:dyDescent="0.25">
      <c r="H892" s="33">
        <v>142</v>
      </c>
      <c r="I892" s="123">
        <v>45242</v>
      </c>
      <c r="J892" s="33" t="s">
        <v>85</v>
      </c>
      <c r="K892" s="33" t="s">
        <v>90</v>
      </c>
      <c r="L892" s="33" t="s">
        <v>84</v>
      </c>
      <c r="M892" s="33">
        <v>1</v>
      </c>
      <c r="N892" s="130">
        <v>17.899999999999999</v>
      </c>
      <c r="O892" s="33">
        <v>5931</v>
      </c>
    </row>
    <row r="893" spans="8:17" x14ac:dyDescent="0.25">
      <c r="H893" s="36">
        <v>143</v>
      </c>
      <c r="I893" s="128">
        <v>45242</v>
      </c>
      <c r="J893" s="36" t="s">
        <v>85</v>
      </c>
      <c r="K893" s="36" t="s">
        <v>143</v>
      </c>
      <c r="L893" s="36" t="s">
        <v>84</v>
      </c>
      <c r="M893" s="36">
        <v>1</v>
      </c>
      <c r="N893" s="129">
        <v>18.7</v>
      </c>
      <c r="O893" s="131" t="s">
        <v>146</v>
      </c>
      <c r="Q893" s="105">
        <f>N893</f>
        <v>18.7</v>
      </c>
    </row>
    <row r="894" spans="8:17" x14ac:dyDescent="0.25">
      <c r="H894" s="36">
        <v>144</v>
      </c>
      <c r="I894" s="128">
        <v>45242</v>
      </c>
      <c r="J894" s="36" t="s">
        <v>88</v>
      </c>
      <c r="K894" s="36" t="s">
        <v>91</v>
      </c>
      <c r="L894" s="36" t="s">
        <v>84</v>
      </c>
      <c r="M894" s="36">
        <v>1</v>
      </c>
      <c r="N894" s="129">
        <v>15.1</v>
      </c>
      <c r="O894" s="131" t="s">
        <v>144</v>
      </c>
      <c r="Q894" s="105">
        <f>N894</f>
        <v>15.1</v>
      </c>
    </row>
    <row r="895" spans="8:17" x14ac:dyDescent="0.25">
      <c r="H895" s="33">
        <v>145</v>
      </c>
      <c r="I895" s="123">
        <v>45242</v>
      </c>
      <c r="J895" s="33" t="s">
        <v>88</v>
      </c>
      <c r="K895" s="33" t="s">
        <v>89</v>
      </c>
      <c r="L895" s="33" t="s">
        <v>84</v>
      </c>
      <c r="M895" s="33">
        <v>1</v>
      </c>
      <c r="N895" s="130">
        <v>14.7</v>
      </c>
      <c r="O895" s="33">
        <v>5942</v>
      </c>
    </row>
    <row r="896" spans="8:17" x14ac:dyDescent="0.25">
      <c r="H896" s="33">
        <v>146</v>
      </c>
      <c r="I896" s="123">
        <v>45242</v>
      </c>
      <c r="J896" s="33" t="s">
        <v>88</v>
      </c>
      <c r="K896" s="33" t="s">
        <v>104</v>
      </c>
      <c r="L896" s="33" t="s">
        <v>84</v>
      </c>
      <c r="M896" s="33">
        <v>1</v>
      </c>
      <c r="N896" s="130">
        <v>17.5</v>
      </c>
      <c r="O896" s="33">
        <v>5948</v>
      </c>
    </row>
    <row r="897" spans="8:17" x14ac:dyDescent="0.25">
      <c r="H897" s="33">
        <v>147</v>
      </c>
      <c r="I897" s="123">
        <v>45242</v>
      </c>
      <c r="J897" s="33" t="s">
        <v>88</v>
      </c>
      <c r="K897" s="33" t="s">
        <v>106</v>
      </c>
      <c r="L897" s="33" t="s">
        <v>84</v>
      </c>
      <c r="M897" s="33">
        <v>1</v>
      </c>
      <c r="N897" s="130">
        <v>10.1</v>
      </c>
      <c r="O897" s="33">
        <v>5935</v>
      </c>
    </row>
    <row r="898" spans="8:17" x14ac:dyDescent="0.25">
      <c r="H898" s="33">
        <v>148</v>
      </c>
      <c r="I898" s="123">
        <v>45243</v>
      </c>
      <c r="J898" s="33" t="s">
        <v>88</v>
      </c>
      <c r="K898" s="33" t="s">
        <v>91</v>
      </c>
      <c r="L898" s="33" t="s">
        <v>84</v>
      </c>
      <c r="M898" s="33">
        <v>1</v>
      </c>
      <c r="N898" s="130">
        <v>13.1</v>
      </c>
      <c r="O898" s="33">
        <v>5836</v>
      </c>
    </row>
    <row r="899" spans="8:17" x14ac:dyDescent="0.25">
      <c r="H899" s="33">
        <v>149</v>
      </c>
      <c r="I899" s="123">
        <v>45243</v>
      </c>
      <c r="J899" s="33" t="s">
        <v>88</v>
      </c>
      <c r="K899" s="33" t="s">
        <v>104</v>
      </c>
      <c r="L899" s="33" t="s">
        <v>84</v>
      </c>
      <c r="M899" s="33">
        <v>1</v>
      </c>
      <c r="N899" s="130">
        <v>14.4</v>
      </c>
      <c r="O899" s="33">
        <v>5884</v>
      </c>
    </row>
    <row r="900" spans="8:17" x14ac:dyDescent="0.25">
      <c r="H900" s="33">
        <v>150</v>
      </c>
      <c r="I900" s="123">
        <v>45243</v>
      </c>
      <c r="J900" s="33" t="s">
        <v>85</v>
      </c>
      <c r="K900" s="33" t="s">
        <v>107</v>
      </c>
      <c r="L900" s="33" t="s">
        <v>84</v>
      </c>
      <c r="M900" s="33">
        <v>1</v>
      </c>
      <c r="N900" s="130">
        <v>19.600000000000001</v>
      </c>
      <c r="O900" s="33">
        <v>5943</v>
      </c>
    </row>
    <row r="901" spans="8:17" x14ac:dyDescent="0.25">
      <c r="H901" s="33">
        <v>151</v>
      </c>
      <c r="I901" s="123">
        <v>45243</v>
      </c>
      <c r="J901" s="33" t="s">
        <v>85</v>
      </c>
      <c r="K901" s="33" t="s">
        <v>143</v>
      </c>
      <c r="L901" s="33" t="s">
        <v>84</v>
      </c>
      <c r="M901" s="33">
        <v>1</v>
      </c>
      <c r="N901" s="130">
        <v>19.3</v>
      </c>
      <c r="O901" s="133" t="s">
        <v>145</v>
      </c>
      <c r="Q901" s="105">
        <f>N901</f>
        <v>19.3</v>
      </c>
    </row>
    <row r="902" spans="8:17" x14ac:dyDescent="0.25">
      <c r="H902" s="33">
        <v>152</v>
      </c>
      <c r="I902" s="123">
        <v>45243</v>
      </c>
      <c r="J902" s="33" t="s">
        <v>88</v>
      </c>
      <c r="K902" s="33" t="s">
        <v>98</v>
      </c>
      <c r="L902" s="33" t="s">
        <v>84</v>
      </c>
      <c r="M902" s="33">
        <v>1</v>
      </c>
      <c r="N902" s="130">
        <v>13.1</v>
      </c>
      <c r="O902" s="33">
        <v>5883</v>
      </c>
    </row>
    <row r="903" spans="8:17" x14ac:dyDescent="0.25">
      <c r="H903" s="33">
        <v>153</v>
      </c>
      <c r="I903" s="123">
        <v>45243</v>
      </c>
      <c r="J903" s="33" t="s">
        <v>88</v>
      </c>
      <c r="K903" s="33" t="s">
        <v>91</v>
      </c>
      <c r="L903" s="33" t="s">
        <v>84</v>
      </c>
      <c r="M903" s="33">
        <v>1</v>
      </c>
      <c r="N903" s="130">
        <v>16.7</v>
      </c>
      <c r="O903" s="133" t="s">
        <v>144</v>
      </c>
      <c r="Q903" s="105">
        <f>N903</f>
        <v>16.7</v>
      </c>
    </row>
    <row r="904" spans="8:17" x14ac:dyDescent="0.25">
      <c r="H904" s="33">
        <v>154</v>
      </c>
      <c r="I904" s="123">
        <v>45243</v>
      </c>
      <c r="J904" s="33" t="s">
        <v>85</v>
      </c>
      <c r="K904" s="33" t="s">
        <v>90</v>
      </c>
      <c r="L904" s="33" t="s">
        <v>84</v>
      </c>
      <c r="M904" s="33">
        <v>1</v>
      </c>
      <c r="N904" s="130">
        <v>11.4</v>
      </c>
      <c r="O904" s="33">
        <v>6007</v>
      </c>
    </row>
    <row r="905" spans="8:17" x14ac:dyDescent="0.25">
      <c r="H905" s="33">
        <v>155</v>
      </c>
      <c r="I905" s="123">
        <v>45243</v>
      </c>
      <c r="J905" s="33" t="s">
        <v>85</v>
      </c>
      <c r="K905" s="33" t="s">
        <v>90</v>
      </c>
      <c r="L905" s="33" t="s">
        <v>84</v>
      </c>
      <c r="M905" s="33">
        <v>1</v>
      </c>
      <c r="N905" s="130">
        <v>17.899999999999999</v>
      </c>
      <c r="O905" s="33">
        <v>5967</v>
      </c>
    </row>
    <row r="906" spans="8:17" x14ac:dyDescent="0.25">
      <c r="H906" s="33">
        <v>156</v>
      </c>
      <c r="I906" s="123">
        <v>45244</v>
      </c>
      <c r="J906" s="33" t="s">
        <v>88</v>
      </c>
      <c r="K906" s="33" t="s">
        <v>91</v>
      </c>
      <c r="L906" s="33" t="s">
        <v>84</v>
      </c>
      <c r="M906" s="33">
        <v>1</v>
      </c>
      <c r="N906" s="130">
        <v>11.6</v>
      </c>
      <c r="O906" s="33">
        <v>6006</v>
      </c>
    </row>
    <row r="907" spans="8:17" x14ac:dyDescent="0.25">
      <c r="H907" s="33">
        <v>157</v>
      </c>
      <c r="I907" s="123">
        <v>45244</v>
      </c>
      <c r="J907" s="33" t="s">
        <v>85</v>
      </c>
      <c r="K907" s="33" t="s">
        <v>143</v>
      </c>
      <c r="L907" s="33" t="s">
        <v>84</v>
      </c>
      <c r="M907" s="33">
        <v>1</v>
      </c>
      <c r="N907" s="130">
        <v>11.7</v>
      </c>
      <c r="O907" s="133" t="s">
        <v>145</v>
      </c>
      <c r="Q907" s="105">
        <f>N907</f>
        <v>11.7</v>
      </c>
    </row>
    <row r="908" spans="8:17" x14ac:dyDescent="0.25">
      <c r="H908" s="33">
        <v>158</v>
      </c>
      <c r="I908" s="123">
        <v>45244</v>
      </c>
      <c r="J908" s="33" t="s">
        <v>85</v>
      </c>
      <c r="K908" s="33" t="s">
        <v>92</v>
      </c>
      <c r="L908" s="33" t="s">
        <v>84</v>
      </c>
      <c r="M908" s="33">
        <v>1</v>
      </c>
      <c r="N908" s="130">
        <v>17</v>
      </c>
      <c r="O908" s="33">
        <v>5833</v>
      </c>
    </row>
    <row r="909" spans="8:17" x14ac:dyDescent="0.25">
      <c r="H909" s="33">
        <v>159</v>
      </c>
      <c r="I909" s="123">
        <v>45244</v>
      </c>
      <c r="J909" s="33" t="s">
        <v>85</v>
      </c>
      <c r="K909" s="33" t="s">
        <v>92</v>
      </c>
      <c r="L909" s="33" t="s">
        <v>84</v>
      </c>
      <c r="M909" s="33">
        <v>1</v>
      </c>
      <c r="N909" s="130">
        <v>12.9</v>
      </c>
      <c r="O909" s="33">
        <v>5827</v>
      </c>
    </row>
    <row r="910" spans="8:17" x14ac:dyDescent="0.25">
      <c r="H910" s="33">
        <v>160</v>
      </c>
      <c r="I910" s="123">
        <v>45244</v>
      </c>
      <c r="J910" s="33" t="s">
        <v>85</v>
      </c>
      <c r="K910" s="33" t="s">
        <v>92</v>
      </c>
      <c r="L910" s="33" t="s">
        <v>84</v>
      </c>
      <c r="M910" s="33">
        <v>1</v>
      </c>
      <c r="N910" s="130">
        <v>15.2</v>
      </c>
      <c r="O910" s="33">
        <v>5638</v>
      </c>
    </row>
    <row r="911" spans="8:17" x14ac:dyDescent="0.25">
      <c r="H911" s="33">
        <v>161</v>
      </c>
      <c r="I911" s="123">
        <v>45244</v>
      </c>
      <c r="J911" s="33" t="s">
        <v>85</v>
      </c>
      <c r="K911" s="33" t="s">
        <v>92</v>
      </c>
      <c r="L911" s="33" t="s">
        <v>84</v>
      </c>
      <c r="M911" s="33">
        <v>1</v>
      </c>
      <c r="N911" s="130">
        <v>12.7</v>
      </c>
      <c r="O911" s="33">
        <v>5814</v>
      </c>
    </row>
    <row r="912" spans="8:17" x14ac:dyDescent="0.25">
      <c r="H912" s="33">
        <v>162</v>
      </c>
      <c r="I912" s="123">
        <v>45244</v>
      </c>
      <c r="J912" s="33" t="s">
        <v>85</v>
      </c>
      <c r="K912" s="33" t="s">
        <v>92</v>
      </c>
      <c r="L912" s="33" t="s">
        <v>84</v>
      </c>
      <c r="M912" s="33">
        <v>1</v>
      </c>
      <c r="N912" s="130">
        <v>13.9</v>
      </c>
      <c r="O912" s="33">
        <v>5692</v>
      </c>
    </row>
    <row r="913" spans="8:18" x14ac:dyDescent="0.25">
      <c r="H913" s="15">
        <v>163</v>
      </c>
      <c r="I913" s="82">
        <v>45245</v>
      </c>
      <c r="J913" s="15" t="s">
        <v>88</v>
      </c>
      <c r="K913" s="15" t="s">
        <v>89</v>
      </c>
      <c r="L913" s="15" t="s">
        <v>84</v>
      </c>
      <c r="M913" s="15">
        <v>1</v>
      </c>
      <c r="N913" s="83">
        <v>13.6</v>
      </c>
      <c r="O913" s="15">
        <v>5862</v>
      </c>
    </row>
    <row r="914" spans="8:18" x14ac:dyDescent="0.25">
      <c r="H914" s="15">
        <v>164</v>
      </c>
      <c r="I914" s="82">
        <v>45245</v>
      </c>
      <c r="J914" s="15" t="s">
        <v>88</v>
      </c>
      <c r="K914" s="15" t="s">
        <v>89</v>
      </c>
      <c r="L914" s="15" t="s">
        <v>84</v>
      </c>
      <c r="M914" s="15">
        <v>1</v>
      </c>
      <c r="N914" s="83">
        <v>14.5</v>
      </c>
      <c r="O914" s="15">
        <v>6028</v>
      </c>
    </row>
    <row r="915" spans="8:18" x14ac:dyDescent="0.25">
      <c r="H915" s="15">
        <v>165</v>
      </c>
      <c r="I915" s="82">
        <v>45245</v>
      </c>
      <c r="J915" s="15" t="s">
        <v>85</v>
      </c>
      <c r="K915" s="15" t="s">
        <v>90</v>
      </c>
      <c r="L915" s="15" t="s">
        <v>84</v>
      </c>
      <c r="M915" s="15">
        <v>1</v>
      </c>
      <c r="N915" s="83">
        <v>12.5</v>
      </c>
      <c r="O915" s="15">
        <v>6016</v>
      </c>
    </row>
    <row r="916" spans="8:18" x14ac:dyDescent="0.25">
      <c r="H916" s="15">
        <v>166</v>
      </c>
      <c r="I916" s="82">
        <v>45245</v>
      </c>
      <c r="J916" s="15" t="s">
        <v>88</v>
      </c>
      <c r="K916" s="15" t="s">
        <v>99</v>
      </c>
      <c r="L916" s="15" t="s">
        <v>84</v>
      </c>
      <c r="M916" s="15">
        <v>1</v>
      </c>
      <c r="N916" s="83">
        <v>14</v>
      </c>
      <c r="O916" s="15">
        <v>5662</v>
      </c>
    </row>
    <row r="917" spans="8:18" x14ac:dyDescent="0.25">
      <c r="N917" s="105"/>
      <c r="Q917" s="15">
        <f>SUM(Q2:Q913)</f>
        <v>301.89999999999998</v>
      </c>
      <c r="R917" s="107" t="s">
        <v>147</v>
      </c>
    </row>
    <row r="918" spans="8:18" x14ac:dyDescent="0.25">
      <c r="Q918" s="108">
        <f>1050*Q917</f>
        <v>316995</v>
      </c>
      <c r="R918" s="107" t="s">
        <v>148</v>
      </c>
    </row>
    <row r="920" spans="8:18" x14ac:dyDescent="0.25">
      <c r="H920" s="124">
        <v>1</v>
      </c>
      <c r="I920" s="125">
        <v>45246</v>
      </c>
      <c r="J920" s="124" t="s">
        <v>88</v>
      </c>
      <c r="K920" s="124" t="s">
        <v>98</v>
      </c>
      <c r="L920" s="124" t="s">
        <v>84</v>
      </c>
      <c r="M920" s="124">
        <v>1</v>
      </c>
      <c r="N920" s="122">
        <v>14.4</v>
      </c>
      <c r="O920" s="124">
        <v>6083</v>
      </c>
    </row>
    <row r="921" spans="8:18" x14ac:dyDescent="0.25">
      <c r="H921" s="124">
        <v>2</v>
      </c>
      <c r="I921" s="125">
        <v>45246</v>
      </c>
      <c r="J921" s="124" t="s">
        <v>88</v>
      </c>
      <c r="K921" s="124" t="s">
        <v>99</v>
      </c>
      <c r="L921" s="124" t="s">
        <v>84</v>
      </c>
      <c r="M921" s="124">
        <v>1</v>
      </c>
      <c r="N921" s="122">
        <v>15.9</v>
      </c>
      <c r="O921" s="124">
        <v>6013</v>
      </c>
    </row>
    <row r="922" spans="8:18" x14ac:dyDescent="0.25">
      <c r="H922" s="124">
        <v>3</v>
      </c>
      <c r="I922" s="125">
        <v>45246</v>
      </c>
      <c r="J922" s="124" t="s">
        <v>88</v>
      </c>
      <c r="K922" s="124" t="s">
        <v>89</v>
      </c>
      <c r="L922" s="124" t="s">
        <v>84</v>
      </c>
      <c r="M922" s="124">
        <v>1</v>
      </c>
      <c r="N922" s="122">
        <v>15.1</v>
      </c>
      <c r="O922" s="124">
        <v>6086</v>
      </c>
    </row>
    <row r="923" spans="8:18" x14ac:dyDescent="0.25">
      <c r="H923" s="124">
        <v>4</v>
      </c>
      <c r="I923" s="125">
        <v>45246</v>
      </c>
      <c r="J923" s="124" t="s">
        <v>85</v>
      </c>
      <c r="K923" s="124" t="s">
        <v>97</v>
      </c>
      <c r="L923" s="124" t="s">
        <v>84</v>
      </c>
      <c r="M923" s="124">
        <v>1</v>
      </c>
      <c r="N923" s="122">
        <v>11.9</v>
      </c>
      <c r="O923" s="124">
        <v>6015</v>
      </c>
    </row>
    <row r="924" spans="8:18" x14ac:dyDescent="0.25">
      <c r="H924" s="124">
        <v>5</v>
      </c>
      <c r="I924" s="125">
        <v>45246</v>
      </c>
      <c r="J924" s="124" t="s">
        <v>88</v>
      </c>
      <c r="K924" s="124" t="s">
        <v>94</v>
      </c>
      <c r="L924" s="124" t="s">
        <v>84</v>
      </c>
      <c r="M924" s="124">
        <v>1</v>
      </c>
      <c r="N924" s="122">
        <v>12.7</v>
      </c>
      <c r="O924" s="124">
        <v>6084</v>
      </c>
    </row>
    <row r="925" spans="8:18" x14ac:dyDescent="0.25">
      <c r="H925" s="124">
        <v>6</v>
      </c>
      <c r="I925" s="125">
        <v>45246</v>
      </c>
      <c r="J925" s="124" t="s">
        <v>88</v>
      </c>
      <c r="K925" s="124" t="s">
        <v>91</v>
      </c>
      <c r="L925" s="124" t="s">
        <v>84</v>
      </c>
      <c r="M925" s="124">
        <v>1</v>
      </c>
      <c r="N925" s="122">
        <v>9.9</v>
      </c>
      <c r="O925" s="124">
        <v>6286</v>
      </c>
    </row>
    <row r="926" spans="8:18" x14ac:dyDescent="0.25">
      <c r="H926" s="124">
        <v>7</v>
      </c>
      <c r="I926" s="125">
        <v>45247</v>
      </c>
      <c r="J926" s="124" t="s">
        <v>85</v>
      </c>
      <c r="K926" s="124" t="s">
        <v>97</v>
      </c>
      <c r="L926" s="124" t="s">
        <v>84</v>
      </c>
      <c r="M926" s="124">
        <v>1</v>
      </c>
      <c r="N926" s="122">
        <v>11.8</v>
      </c>
      <c r="O926" s="124">
        <v>5912</v>
      </c>
    </row>
    <row r="927" spans="8:18" x14ac:dyDescent="0.25">
      <c r="H927" s="124">
        <v>8</v>
      </c>
      <c r="I927" s="125">
        <v>45247</v>
      </c>
      <c r="J927" s="124" t="s">
        <v>88</v>
      </c>
      <c r="K927" s="124" t="s">
        <v>94</v>
      </c>
      <c r="L927" s="124" t="s">
        <v>84</v>
      </c>
      <c r="M927" s="124">
        <v>1</v>
      </c>
      <c r="N927" s="122">
        <v>13.5</v>
      </c>
      <c r="O927" s="124">
        <v>6085</v>
      </c>
    </row>
    <row r="928" spans="8:18" x14ac:dyDescent="0.25">
      <c r="H928" s="124">
        <v>9</v>
      </c>
      <c r="I928" s="125">
        <v>45247</v>
      </c>
      <c r="J928" s="124" t="s">
        <v>88</v>
      </c>
      <c r="K928" s="124" t="s">
        <v>104</v>
      </c>
      <c r="L928" s="124" t="s">
        <v>84</v>
      </c>
      <c r="M928" s="124">
        <v>1</v>
      </c>
      <c r="N928" s="122">
        <v>12.1</v>
      </c>
      <c r="O928" s="124">
        <v>5955</v>
      </c>
    </row>
    <row r="929" spans="8:18" x14ac:dyDescent="0.25">
      <c r="H929" s="124">
        <v>10</v>
      </c>
      <c r="I929" s="125">
        <v>45247</v>
      </c>
      <c r="J929" s="124" t="s">
        <v>85</v>
      </c>
      <c r="K929" s="124" t="s">
        <v>143</v>
      </c>
      <c r="L929" s="124" t="s">
        <v>84</v>
      </c>
      <c r="M929" s="124">
        <v>1</v>
      </c>
      <c r="N929" s="122">
        <v>7.6</v>
      </c>
      <c r="O929" s="174">
        <v>6037</v>
      </c>
    </row>
    <row r="930" spans="8:18" x14ac:dyDescent="0.25">
      <c r="H930" s="124">
        <v>11</v>
      </c>
      <c r="I930" s="125">
        <v>45247</v>
      </c>
      <c r="J930" s="124" t="s">
        <v>88</v>
      </c>
      <c r="K930" s="124" t="s">
        <v>100</v>
      </c>
      <c r="L930" s="124" t="s">
        <v>84</v>
      </c>
      <c r="M930" s="124">
        <v>1</v>
      </c>
      <c r="N930" s="122">
        <v>15.4</v>
      </c>
      <c r="O930" s="124">
        <v>6099</v>
      </c>
    </row>
    <row r="931" spans="8:18" x14ac:dyDescent="0.25">
      <c r="H931" s="124">
        <v>12</v>
      </c>
      <c r="I931" s="125">
        <v>45248</v>
      </c>
      <c r="J931" s="124" t="s">
        <v>88</v>
      </c>
      <c r="K931" s="124" t="s">
        <v>100</v>
      </c>
      <c r="L931" s="124" t="s">
        <v>84</v>
      </c>
      <c r="M931" s="124">
        <v>1</v>
      </c>
      <c r="N931" s="122">
        <v>17</v>
      </c>
      <c r="O931" s="124">
        <v>6262</v>
      </c>
    </row>
    <row r="932" spans="8:18" x14ac:dyDescent="0.25">
      <c r="H932" s="124">
        <v>13</v>
      </c>
      <c r="I932" s="125">
        <v>45248</v>
      </c>
      <c r="J932" s="124" t="s">
        <v>85</v>
      </c>
      <c r="K932" s="124" t="s">
        <v>97</v>
      </c>
      <c r="L932" s="124" t="s">
        <v>84</v>
      </c>
      <c r="M932" s="124">
        <v>1</v>
      </c>
      <c r="N932" s="122">
        <v>15.6</v>
      </c>
      <c r="O932" s="124">
        <v>6116</v>
      </c>
      <c r="R932" s="1">
        <v>14.6</v>
      </c>
    </row>
    <row r="933" spans="8:18" x14ac:dyDescent="0.25">
      <c r="H933" s="124">
        <v>14</v>
      </c>
      <c r="I933" s="125">
        <v>45248</v>
      </c>
      <c r="J933" s="124" t="s">
        <v>88</v>
      </c>
      <c r="K933" s="124" t="s">
        <v>94</v>
      </c>
      <c r="L933" s="124" t="s">
        <v>84</v>
      </c>
      <c r="M933" s="124">
        <v>1</v>
      </c>
      <c r="N933" s="122">
        <v>13.4</v>
      </c>
      <c r="O933" s="124">
        <v>6114</v>
      </c>
      <c r="R933" s="1">
        <v>16.7</v>
      </c>
    </row>
    <row r="934" spans="8:18" x14ac:dyDescent="0.25">
      <c r="H934" s="124">
        <v>15</v>
      </c>
      <c r="I934" s="125">
        <v>45248</v>
      </c>
      <c r="J934" s="124" t="s">
        <v>88</v>
      </c>
      <c r="K934" s="124" t="s">
        <v>94</v>
      </c>
      <c r="L934" s="124" t="s">
        <v>84</v>
      </c>
      <c r="M934" s="124">
        <v>1</v>
      </c>
      <c r="N934" s="122">
        <v>14.6</v>
      </c>
      <c r="O934" s="124">
        <v>6129</v>
      </c>
      <c r="R934" s="1">
        <v>12.1</v>
      </c>
    </row>
    <row r="935" spans="8:18" x14ac:dyDescent="0.25">
      <c r="H935" s="124">
        <v>16</v>
      </c>
      <c r="I935" s="125">
        <v>45248</v>
      </c>
      <c r="J935" s="124" t="s">
        <v>88</v>
      </c>
      <c r="K935" s="124" t="s">
        <v>89</v>
      </c>
      <c r="L935" s="124" t="s">
        <v>84</v>
      </c>
      <c r="M935" s="124">
        <v>1</v>
      </c>
      <c r="N935" s="122">
        <v>15.7</v>
      </c>
      <c r="O935" s="124">
        <v>6124</v>
      </c>
      <c r="R935" s="1">
        <v>17.100000000000001</v>
      </c>
    </row>
    <row r="936" spans="8:18" x14ac:dyDescent="0.25">
      <c r="H936" s="124">
        <v>17</v>
      </c>
      <c r="I936" s="125">
        <v>45248</v>
      </c>
      <c r="J936" s="124" t="s">
        <v>85</v>
      </c>
      <c r="K936" s="124" t="s">
        <v>86</v>
      </c>
      <c r="L936" s="124" t="s">
        <v>84</v>
      </c>
      <c r="M936" s="124">
        <v>1</v>
      </c>
      <c r="N936" s="122">
        <v>14.7</v>
      </c>
      <c r="O936" s="124">
        <v>6127</v>
      </c>
    </row>
    <row r="937" spans="8:18" x14ac:dyDescent="0.25">
      <c r="H937" s="124">
        <v>18</v>
      </c>
      <c r="I937" s="125">
        <v>45248</v>
      </c>
      <c r="J937" s="124" t="s">
        <v>88</v>
      </c>
      <c r="K937" s="124" t="s">
        <v>99</v>
      </c>
      <c r="L937" s="124" t="s">
        <v>84</v>
      </c>
      <c r="M937" s="124">
        <v>1</v>
      </c>
      <c r="N937" s="122">
        <v>15.6</v>
      </c>
      <c r="O937" s="124">
        <v>6130</v>
      </c>
    </row>
    <row r="938" spans="8:18" x14ac:dyDescent="0.25">
      <c r="H938" s="124">
        <v>19</v>
      </c>
      <c r="I938" s="125">
        <v>45248</v>
      </c>
      <c r="J938" s="124" t="s">
        <v>88</v>
      </c>
      <c r="K938" s="124" t="s">
        <v>104</v>
      </c>
      <c r="L938" s="124" t="s">
        <v>84</v>
      </c>
      <c r="M938" s="124">
        <v>1</v>
      </c>
      <c r="N938" s="122">
        <v>14.6</v>
      </c>
      <c r="O938" s="124">
        <v>5958</v>
      </c>
    </row>
    <row r="939" spans="8:18" x14ac:dyDescent="0.25">
      <c r="H939" s="124">
        <v>20</v>
      </c>
      <c r="I939" s="125">
        <v>45248</v>
      </c>
      <c r="J939" s="124" t="s">
        <v>88</v>
      </c>
      <c r="K939" s="124" t="s">
        <v>98</v>
      </c>
      <c r="L939" s="124" t="s">
        <v>84</v>
      </c>
      <c r="M939" s="124">
        <v>1</v>
      </c>
      <c r="N939" s="122">
        <v>13.6</v>
      </c>
      <c r="O939" s="124">
        <v>6123</v>
      </c>
    </row>
    <row r="940" spans="8:18" x14ac:dyDescent="0.25">
      <c r="H940" s="124">
        <v>21</v>
      </c>
      <c r="I940" s="125">
        <v>45249</v>
      </c>
      <c r="J940" s="124" t="s">
        <v>88</v>
      </c>
      <c r="K940" s="124" t="s">
        <v>104</v>
      </c>
      <c r="L940" s="124" t="s">
        <v>84</v>
      </c>
      <c r="M940" s="124">
        <v>1</v>
      </c>
      <c r="N940" s="122">
        <v>20.2</v>
      </c>
      <c r="O940" s="124">
        <v>5786</v>
      </c>
    </row>
    <row r="941" spans="8:18" x14ac:dyDescent="0.25">
      <c r="H941" s="124">
        <v>22</v>
      </c>
      <c r="I941" s="125">
        <v>45249</v>
      </c>
      <c r="J941" s="124" t="s">
        <v>85</v>
      </c>
      <c r="K941" s="124" t="s">
        <v>86</v>
      </c>
      <c r="L941" s="124" t="s">
        <v>84</v>
      </c>
      <c r="M941" s="124">
        <v>1</v>
      </c>
      <c r="N941" s="122">
        <v>16.7</v>
      </c>
      <c r="O941" s="124">
        <v>6495</v>
      </c>
    </row>
    <row r="942" spans="8:18" x14ac:dyDescent="0.25">
      <c r="H942" s="124">
        <v>23</v>
      </c>
      <c r="I942" s="125">
        <v>45249</v>
      </c>
      <c r="J942" s="124" t="s">
        <v>88</v>
      </c>
      <c r="K942" s="124" t="s">
        <v>98</v>
      </c>
      <c r="L942" s="124" t="s">
        <v>84</v>
      </c>
      <c r="M942" s="124">
        <v>1</v>
      </c>
      <c r="N942" s="122">
        <v>14.6</v>
      </c>
      <c r="O942" s="124">
        <v>6113</v>
      </c>
    </row>
    <row r="943" spans="8:18" x14ac:dyDescent="0.25">
      <c r="H943" s="124">
        <v>24</v>
      </c>
      <c r="I943" s="125">
        <v>45249</v>
      </c>
      <c r="J943" s="124" t="s">
        <v>88</v>
      </c>
      <c r="K943" s="124" t="s">
        <v>99</v>
      </c>
      <c r="L943" s="124" t="s">
        <v>84</v>
      </c>
      <c r="M943" s="124">
        <v>1</v>
      </c>
      <c r="N943" s="122">
        <v>13.5</v>
      </c>
      <c r="O943" s="124">
        <v>6144</v>
      </c>
    </row>
    <row r="944" spans="8:18" x14ac:dyDescent="0.25">
      <c r="H944" s="124">
        <v>25</v>
      </c>
      <c r="I944" s="125">
        <v>45249</v>
      </c>
      <c r="J944" s="124" t="s">
        <v>85</v>
      </c>
      <c r="K944" s="124" t="s">
        <v>86</v>
      </c>
      <c r="L944" s="124" t="s">
        <v>84</v>
      </c>
      <c r="M944" s="124">
        <v>1</v>
      </c>
      <c r="N944" s="122">
        <v>14.9</v>
      </c>
      <c r="O944" s="124">
        <v>6155</v>
      </c>
    </row>
    <row r="945" spans="8:18" x14ac:dyDescent="0.25">
      <c r="H945" s="124">
        <v>26</v>
      </c>
      <c r="I945" s="125">
        <v>45249</v>
      </c>
      <c r="J945" s="124" t="s">
        <v>88</v>
      </c>
      <c r="K945" s="124" t="s">
        <v>94</v>
      </c>
      <c r="L945" s="124" t="s">
        <v>84</v>
      </c>
      <c r="M945" s="124">
        <v>1</v>
      </c>
      <c r="N945" s="122">
        <v>13.4</v>
      </c>
      <c r="O945" s="124">
        <v>6152</v>
      </c>
    </row>
    <row r="946" spans="8:18" x14ac:dyDescent="0.25">
      <c r="H946" s="124">
        <v>27</v>
      </c>
      <c r="I946" s="125">
        <v>45249</v>
      </c>
      <c r="J946" s="124" t="s">
        <v>85</v>
      </c>
      <c r="K946" s="124" t="s">
        <v>97</v>
      </c>
      <c r="L946" s="124" t="s">
        <v>84</v>
      </c>
      <c r="M946" s="124">
        <v>1</v>
      </c>
      <c r="N946" s="122">
        <v>12.3</v>
      </c>
      <c r="O946" s="124">
        <v>6186</v>
      </c>
    </row>
    <row r="947" spans="8:18" x14ac:dyDescent="0.25">
      <c r="H947" s="124">
        <v>28</v>
      </c>
      <c r="I947" s="125">
        <v>45249</v>
      </c>
      <c r="J947" s="124" t="s">
        <v>85</v>
      </c>
      <c r="K947" s="124" t="s">
        <v>97</v>
      </c>
      <c r="L947" s="124" t="s">
        <v>84</v>
      </c>
      <c r="M947" s="124">
        <v>1</v>
      </c>
      <c r="N947" s="122">
        <v>14.4</v>
      </c>
      <c r="O947" s="124">
        <v>6140</v>
      </c>
    </row>
    <row r="948" spans="8:18" x14ac:dyDescent="0.25">
      <c r="H948" s="124">
        <v>29</v>
      </c>
      <c r="I948" s="125">
        <v>45250</v>
      </c>
      <c r="J948" s="124" t="s">
        <v>85</v>
      </c>
      <c r="K948" s="124" t="s">
        <v>174</v>
      </c>
      <c r="L948" s="124" t="s">
        <v>84</v>
      </c>
      <c r="M948" s="124">
        <v>1</v>
      </c>
      <c r="N948" s="122">
        <v>15.4</v>
      </c>
      <c r="O948" s="124">
        <v>6184</v>
      </c>
      <c r="R948" s="1">
        <f>45.9*1050</f>
        <v>48195</v>
      </c>
    </row>
    <row r="949" spans="8:18" x14ac:dyDescent="0.25">
      <c r="H949" s="124">
        <v>30</v>
      </c>
      <c r="I949" s="125">
        <v>45250</v>
      </c>
      <c r="J949" s="124" t="s">
        <v>85</v>
      </c>
      <c r="K949" s="124" t="s">
        <v>143</v>
      </c>
      <c r="L949" s="124" t="s">
        <v>84</v>
      </c>
      <c r="M949" s="124">
        <v>1</v>
      </c>
      <c r="N949" s="122">
        <v>9.8000000000000007</v>
      </c>
      <c r="O949" s="124">
        <v>6120</v>
      </c>
    </row>
    <row r="950" spans="8:18" x14ac:dyDescent="0.25">
      <c r="H950" s="124">
        <v>31</v>
      </c>
      <c r="I950" s="125">
        <v>45250</v>
      </c>
      <c r="J950" s="124" t="s">
        <v>88</v>
      </c>
      <c r="K950" s="124" t="s">
        <v>94</v>
      </c>
      <c r="L950" s="124" t="s">
        <v>84</v>
      </c>
      <c r="M950" s="124">
        <v>1</v>
      </c>
      <c r="N950" s="122">
        <v>14.7</v>
      </c>
      <c r="O950" s="124">
        <v>6176</v>
      </c>
    </row>
    <row r="951" spans="8:18" x14ac:dyDescent="0.25">
      <c r="H951" s="124">
        <v>32</v>
      </c>
      <c r="I951" s="125">
        <v>45251</v>
      </c>
      <c r="J951" s="124" t="s">
        <v>88</v>
      </c>
      <c r="K951" s="124" t="s">
        <v>98</v>
      </c>
      <c r="L951" s="124" t="s">
        <v>84</v>
      </c>
      <c r="M951" s="124">
        <v>1</v>
      </c>
      <c r="N951" s="122">
        <v>16.5</v>
      </c>
      <c r="O951" s="124">
        <v>6222</v>
      </c>
    </row>
    <row r="952" spans="8:18" x14ac:dyDescent="0.25">
      <c r="H952" s="124">
        <v>33</v>
      </c>
      <c r="I952" s="125">
        <v>45251</v>
      </c>
      <c r="J952" s="124" t="s">
        <v>88</v>
      </c>
      <c r="K952" s="124" t="s">
        <v>99</v>
      </c>
      <c r="L952" s="124" t="s">
        <v>84</v>
      </c>
      <c r="M952" s="124">
        <v>1</v>
      </c>
      <c r="N952" s="122">
        <v>16</v>
      </c>
      <c r="O952" s="124">
        <v>6227</v>
      </c>
    </row>
    <row r="953" spans="8:18" x14ac:dyDescent="0.25">
      <c r="H953" s="124">
        <v>34</v>
      </c>
      <c r="I953" s="125">
        <v>45251</v>
      </c>
      <c r="J953" s="124" t="s">
        <v>88</v>
      </c>
      <c r="K953" s="124" t="s">
        <v>99</v>
      </c>
      <c r="L953" s="124" t="s">
        <v>84</v>
      </c>
      <c r="M953" s="124">
        <v>1</v>
      </c>
      <c r="N953" s="122">
        <v>22.5</v>
      </c>
      <c r="O953" s="124">
        <v>6251</v>
      </c>
    </row>
    <row r="954" spans="8:18" x14ac:dyDescent="0.25">
      <c r="H954" s="124">
        <v>35</v>
      </c>
      <c r="I954" s="125">
        <v>45252</v>
      </c>
      <c r="J954" s="124" t="s">
        <v>88</v>
      </c>
      <c r="K954" s="124" t="s">
        <v>98</v>
      </c>
      <c r="L954" s="124" t="s">
        <v>84</v>
      </c>
      <c r="M954" s="124">
        <v>1</v>
      </c>
      <c r="N954" s="122">
        <v>16.399999999999999</v>
      </c>
      <c r="O954" s="124">
        <v>6253</v>
      </c>
    </row>
    <row r="955" spans="8:18" x14ac:dyDescent="0.25">
      <c r="H955" s="124">
        <v>36</v>
      </c>
      <c r="I955" s="125">
        <v>45252</v>
      </c>
      <c r="J955" s="124" t="s">
        <v>85</v>
      </c>
      <c r="K955" s="124" t="s">
        <v>92</v>
      </c>
      <c r="L955" s="124" t="s">
        <v>84</v>
      </c>
      <c r="M955" s="124">
        <v>1</v>
      </c>
      <c r="N955" s="122">
        <v>15.4</v>
      </c>
      <c r="O955" s="124">
        <v>6265</v>
      </c>
    </row>
    <row r="956" spans="8:18" x14ac:dyDescent="0.25">
      <c r="H956" s="124">
        <v>37</v>
      </c>
      <c r="I956" s="125">
        <v>45252</v>
      </c>
      <c r="J956" s="124" t="s">
        <v>85</v>
      </c>
      <c r="K956" s="124" t="s">
        <v>86</v>
      </c>
      <c r="L956" s="124" t="s">
        <v>84</v>
      </c>
      <c r="M956" s="124">
        <v>1</v>
      </c>
      <c r="N956" s="122">
        <v>17</v>
      </c>
      <c r="O956" s="124">
        <v>6294</v>
      </c>
    </row>
    <row r="957" spans="8:18" x14ac:dyDescent="0.25">
      <c r="H957" s="124">
        <v>38</v>
      </c>
      <c r="I957" s="125">
        <v>45252</v>
      </c>
      <c r="J957" s="124" t="s">
        <v>88</v>
      </c>
      <c r="K957" s="124" t="s">
        <v>89</v>
      </c>
      <c r="L957" s="124" t="s">
        <v>84</v>
      </c>
      <c r="M957" s="124">
        <v>1</v>
      </c>
      <c r="N957" s="122">
        <v>11.2</v>
      </c>
      <c r="O957" s="124">
        <v>5894</v>
      </c>
    </row>
    <row r="958" spans="8:18" x14ac:dyDescent="0.25">
      <c r="H958" s="124">
        <v>39</v>
      </c>
      <c r="I958" s="125">
        <v>45254</v>
      </c>
      <c r="J958" s="124" t="s">
        <v>88</v>
      </c>
      <c r="K958" s="124" t="s">
        <v>89</v>
      </c>
      <c r="L958" s="124" t="s">
        <v>84</v>
      </c>
      <c r="M958" s="124">
        <v>1</v>
      </c>
      <c r="N958" s="122">
        <v>16.2</v>
      </c>
      <c r="O958" s="124">
        <v>6173</v>
      </c>
    </row>
    <row r="959" spans="8:18" x14ac:dyDescent="0.25">
      <c r="H959" s="124">
        <v>40</v>
      </c>
      <c r="I959" s="125">
        <v>45254</v>
      </c>
      <c r="J959" s="124" t="s">
        <v>85</v>
      </c>
      <c r="K959" s="124" t="s">
        <v>92</v>
      </c>
      <c r="L959" s="124" t="s">
        <v>84</v>
      </c>
      <c r="M959" s="124">
        <v>1</v>
      </c>
      <c r="N959" s="122">
        <v>12.1</v>
      </c>
      <c r="O959" s="124">
        <v>6320</v>
      </c>
    </row>
    <row r="960" spans="8:18" x14ac:dyDescent="0.25">
      <c r="H960" s="124">
        <v>41</v>
      </c>
      <c r="I960" s="125">
        <v>45254</v>
      </c>
      <c r="J960" s="124" t="s">
        <v>85</v>
      </c>
      <c r="K960" s="124" t="s">
        <v>92</v>
      </c>
      <c r="L960" s="124" t="s">
        <v>84</v>
      </c>
      <c r="M960" s="124">
        <v>1</v>
      </c>
      <c r="N960" s="122">
        <v>17.5</v>
      </c>
      <c r="O960" s="124">
        <v>6250</v>
      </c>
    </row>
    <row r="961" spans="8:15" x14ac:dyDescent="0.25">
      <c r="H961" s="124">
        <v>42</v>
      </c>
      <c r="I961" s="125">
        <v>45254</v>
      </c>
      <c r="J961" s="124" t="s">
        <v>88</v>
      </c>
      <c r="K961" s="124" t="s">
        <v>98</v>
      </c>
      <c r="L961" s="124" t="s">
        <v>84</v>
      </c>
      <c r="M961" s="124">
        <v>1</v>
      </c>
      <c r="N961" s="122">
        <v>14.3</v>
      </c>
      <c r="O961" s="124">
        <v>6278</v>
      </c>
    </row>
    <row r="962" spans="8:15" x14ac:dyDescent="0.25">
      <c r="H962" s="124">
        <v>43</v>
      </c>
      <c r="I962" s="125">
        <v>45255</v>
      </c>
      <c r="J962" s="124" t="s">
        <v>88</v>
      </c>
      <c r="K962" s="124" t="s">
        <v>93</v>
      </c>
      <c r="L962" s="124" t="s">
        <v>84</v>
      </c>
      <c r="M962" s="124">
        <v>1</v>
      </c>
      <c r="N962" s="122">
        <v>9.6999999999999993</v>
      </c>
      <c r="O962" s="124">
        <v>5941</v>
      </c>
    </row>
    <row r="963" spans="8:15" x14ac:dyDescent="0.25">
      <c r="H963" s="124">
        <v>44</v>
      </c>
      <c r="I963" s="125">
        <v>45255</v>
      </c>
      <c r="J963" s="124" t="s">
        <v>85</v>
      </c>
      <c r="K963" s="124" t="s">
        <v>87</v>
      </c>
      <c r="L963" s="124" t="s">
        <v>84</v>
      </c>
      <c r="M963" s="124">
        <v>1</v>
      </c>
      <c r="N963" s="122">
        <v>15.4</v>
      </c>
      <c r="O963" s="124">
        <v>5714</v>
      </c>
    </row>
    <row r="964" spans="8:15" x14ac:dyDescent="0.25">
      <c r="H964" s="124">
        <v>45</v>
      </c>
      <c r="I964" s="125">
        <v>45255</v>
      </c>
      <c r="J964" s="124" t="s">
        <v>85</v>
      </c>
      <c r="K964" s="124" t="s">
        <v>86</v>
      </c>
      <c r="L964" s="124" t="s">
        <v>84</v>
      </c>
      <c r="M964" s="124">
        <v>1</v>
      </c>
      <c r="N964" s="122">
        <v>16.5</v>
      </c>
      <c r="O964" s="124">
        <v>6268</v>
      </c>
    </row>
    <row r="965" spans="8:15" x14ac:dyDescent="0.25">
      <c r="H965" s="124">
        <v>46</v>
      </c>
      <c r="I965" s="125">
        <v>45255</v>
      </c>
      <c r="J965" s="124" t="s">
        <v>85</v>
      </c>
      <c r="K965" s="124" t="s">
        <v>86</v>
      </c>
      <c r="L965" s="124" t="s">
        <v>84</v>
      </c>
      <c r="M965" s="124">
        <v>1</v>
      </c>
      <c r="N965" s="122">
        <v>15.7</v>
      </c>
      <c r="O965" s="124">
        <v>6117</v>
      </c>
    </row>
    <row r="966" spans="8:15" x14ac:dyDescent="0.25">
      <c r="H966" s="124">
        <v>47</v>
      </c>
      <c r="I966" s="125">
        <v>45255</v>
      </c>
      <c r="J966" s="124" t="s">
        <v>85</v>
      </c>
      <c r="K966" s="124" t="s">
        <v>92</v>
      </c>
      <c r="L966" s="124" t="s">
        <v>84</v>
      </c>
      <c r="M966" s="124">
        <v>1</v>
      </c>
      <c r="N966" s="122">
        <v>13.2</v>
      </c>
      <c r="O966" s="124">
        <v>6180</v>
      </c>
    </row>
    <row r="967" spans="8:15" x14ac:dyDescent="0.25">
      <c r="H967" s="124">
        <v>48</v>
      </c>
      <c r="I967" s="125">
        <v>45255</v>
      </c>
      <c r="J967" s="124" t="s">
        <v>88</v>
      </c>
      <c r="K967" s="124" t="s">
        <v>104</v>
      </c>
      <c r="L967" s="124" t="s">
        <v>84</v>
      </c>
      <c r="M967" s="124">
        <v>1</v>
      </c>
      <c r="N967" s="122">
        <v>17.399999999999999</v>
      </c>
      <c r="O967" s="124">
        <v>6273</v>
      </c>
    </row>
    <row r="968" spans="8:15" x14ac:dyDescent="0.25">
      <c r="H968" s="124">
        <v>49</v>
      </c>
      <c r="I968" s="125">
        <v>45255</v>
      </c>
      <c r="J968" s="124" t="s">
        <v>88</v>
      </c>
      <c r="K968" s="124" t="s">
        <v>104</v>
      </c>
      <c r="L968" s="124" t="s">
        <v>84</v>
      </c>
      <c r="M968" s="124">
        <v>1</v>
      </c>
      <c r="N968" s="122">
        <v>14.1</v>
      </c>
      <c r="O968" s="124">
        <v>6396</v>
      </c>
    </row>
    <row r="969" spans="8:15" x14ac:dyDescent="0.25">
      <c r="H969" s="124">
        <v>50</v>
      </c>
      <c r="I969" s="125">
        <v>45255</v>
      </c>
      <c r="J969" s="124" t="s">
        <v>88</v>
      </c>
      <c r="K969" s="124" t="s">
        <v>99</v>
      </c>
      <c r="L969" s="124" t="s">
        <v>84</v>
      </c>
      <c r="M969" s="124">
        <v>1</v>
      </c>
      <c r="N969" s="122">
        <v>16.3</v>
      </c>
      <c r="O969" s="124">
        <v>6261</v>
      </c>
    </row>
    <row r="970" spans="8:15" x14ac:dyDescent="0.25">
      <c r="H970" s="124">
        <v>51</v>
      </c>
      <c r="I970" s="125">
        <v>45255</v>
      </c>
      <c r="J970" s="124" t="s">
        <v>88</v>
      </c>
      <c r="K970" s="124" t="s">
        <v>99</v>
      </c>
      <c r="L970" s="124" t="s">
        <v>84</v>
      </c>
      <c r="M970" s="124">
        <v>1</v>
      </c>
      <c r="N970" s="122">
        <v>13.8</v>
      </c>
      <c r="O970" s="124">
        <v>6453</v>
      </c>
    </row>
    <row r="971" spans="8:15" x14ac:dyDescent="0.25">
      <c r="H971" s="124">
        <v>52</v>
      </c>
      <c r="I971" s="125">
        <v>45255</v>
      </c>
      <c r="J971" s="124" t="s">
        <v>85</v>
      </c>
      <c r="K971" s="124" t="s">
        <v>97</v>
      </c>
      <c r="L971" s="124" t="s">
        <v>84</v>
      </c>
      <c r="M971" s="124">
        <v>1</v>
      </c>
      <c r="N971" s="122">
        <v>14.3</v>
      </c>
      <c r="O971" s="124">
        <v>6347</v>
      </c>
    </row>
    <row r="972" spans="8:15" x14ac:dyDescent="0.25">
      <c r="H972" s="124">
        <v>53</v>
      </c>
      <c r="I972" s="125">
        <v>45255</v>
      </c>
      <c r="J972" s="124" t="s">
        <v>85</v>
      </c>
      <c r="K972" s="124" t="s">
        <v>97</v>
      </c>
      <c r="L972" s="124" t="s">
        <v>84</v>
      </c>
      <c r="M972" s="124">
        <v>1</v>
      </c>
      <c r="N972" s="122">
        <v>14.5</v>
      </c>
      <c r="O972" s="124">
        <v>6445</v>
      </c>
    </row>
    <row r="973" spans="8:15" x14ac:dyDescent="0.25">
      <c r="H973" s="124">
        <v>54</v>
      </c>
      <c r="I973" s="125">
        <v>45255</v>
      </c>
      <c r="J973" s="124" t="s">
        <v>85</v>
      </c>
      <c r="K973" s="124" t="s">
        <v>97</v>
      </c>
      <c r="L973" s="124" t="s">
        <v>84</v>
      </c>
      <c r="M973" s="124">
        <v>1</v>
      </c>
      <c r="N973" s="122">
        <v>15.2</v>
      </c>
      <c r="O973" s="124">
        <v>6331</v>
      </c>
    </row>
    <row r="974" spans="8:15" x14ac:dyDescent="0.25">
      <c r="H974" s="124">
        <v>55</v>
      </c>
      <c r="I974" s="125">
        <v>45255</v>
      </c>
      <c r="J974" s="124" t="s">
        <v>85</v>
      </c>
      <c r="K974" s="124" t="s">
        <v>143</v>
      </c>
      <c r="L974" s="124" t="s">
        <v>84</v>
      </c>
      <c r="M974" s="124">
        <v>1</v>
      </c>
      <c r="N974" s="122">
        <v>9.5</v>
      </c>
      <c r="O974" s="124">
        <v>6137</v>
      </c>
    </row>
    <row r="975" spans="8:15" x14ac:dyDescent="0.25">
      <c r="H975" s="124">
        <v>56</v>
      </c>
      <c r="I975" s="125">
        <v>45255</v>
      </c>
      <c r="J975" s="124" t="s">
        <v>85</v>
      </c>
      <c r="K975" s="124" t="s">
        <v>86</v>
      </c>
      <c r="L975" s="124" t="s">
        <v>84</v>
      </c>
      <c r="M975" s="124">
        <v>1</v>
      </c>
      <c r="N975" s="122">
        <v>15.1</v>
      </c>
      <c r="O975" s="124">
        <v>6447</v>
      </c>
    </row>
    <row r="976" spans="8:15" x14ac:dyDescent="0.25">
      <c r="H976" s="124">
        <v>57</v>
      </c>
      <c r="I976" s="125">
        <v>45255</v>
      </c>
      <c r="J976" s="124" t="s">
        <v>85</v>
      </c>
      <c r="K976" s="124" t="s">
        <v>86</v>
      </c>
      <c r="L976" s="124" t="s">
        <v>84</v>
      </c>
      <c r="M976" s="124">
        <v>1</v>
      </c>
      <c r="N976" s="122">
        <v>16.5</v>
      </c>
      <c r="O976" s="124">
        <v>6319</v>
      </c>
    </row>
    <row r="977" spans="8:16" x14ac:dyDescent="0.25">
      <c r="H977" s="124">
        <v>58</v>
      </c>
      <c r="I977" s="125">
        <v>45255</v>
      </c>
      <c r="J977" s="124" t="s">
        <v>85</v>
      </c>
      <c r="K977" s="124" t="s">
        <v>86</v>
      </c>
      <c r="L977" s="124" t="s">
        <v>84</v>
      </c>
      <c r="M977" s="124">
        <v>1</v>
      </c>
      <c r="N977" s="122">
        <v>17.8</v>
      </c>
      <c r="O977" s="124">
        <v>6344</v>
      </c>
    </row>
    <row r="978" spans="8:16" x14ac:dyDescent="0.25">
      <c r="H978" s="124">
        <v>59</v>
      </c>
      <c r="I978" s="125">
        <v>45256</v>
      </c>
      <c r="J978" s="124" t="s">
        <v>85</v>
      </c>
      <c r="K978" s="124" t="s">
        <v>174</v>
      </c>
      <c r="L978" s="124" t="s">
        <v>84</v>
      </c>
      <c r="M978" s="124">
        <v>1</v>
      </c>
      <c r="N978" s="122">
        <v>14.1</v>
      </c>
      <c r="O978" s="124">
        <v>6179</v>
      </c>
    </row>
    <row r="979" spans="8:16" x14ac:dyDescent="0.25">
      <c r="H979" s="124">
        <v>60</v>
      </c>
      <c r="I979" s="125">
        <v>45256</v>
      </c>
      <c r="J979" s="124" t="s">
        <v>85</v>
      </c>
      <c r="K979" s="124" t="s">
        <v>86</v>
      </c>
      <c r="L979" s="124" t="s">
        <v>84</v>
      </c>
      <c r="M979" s="124">
        <v>1</v>
      </c>
      <c r="N979" s="122">
        <v>17.2</v>
      </c>
      <c r="O979" s="124">
        <v>6161</v>
      </c>
    </row>
    <row r="980" spans="8:16" x14ac:dyDescent="0.25">
      <c r="H980" s="124">
        <v>61</v>
      </c>
      <c r="I980" s="125">
        <v>45256</v>
      </c>
      <c r="J980" s="124" t="s">
        <v>85</v>
      </c>
      <c r="K980" s="124" t="s">
        <v>97</v>
      </c>
      <c r="L980" s="124" t="s">
        <v>84</v>
      </c>
      <c r="M980" s="124">
        <v>1</v>
      </c>
      <c r="N980" s="122">
        <v>8.6</v>
      </c>
      <c r="O980" s="124">
        <v>5977</v>
      </c>
    </row>
    <row r="981" spans="8:16" x14ac:dyDescent="0.25">
      <c r="H981" s="124">
        <v>62</v>
      </c>
      <c r="I981" s="125">
        <v>45256</v>
      </c>
      <c r="J981" s="124" t="s">
        <v>88</v>
      </c>
      <c r="K981" s="124" t="s">
        <v>91</v>
      </c>
      <c r="L981" s="124" t="s">
        <v>84</v>
      </c>
      <c r="M981" s="124">
        <v>1</v>
      </c>
      <c r="N981" s="122">
        <v>15</v>
      </c>
      <c r="O981" s="124">
        <v>6106</v>
      </c>
    </row>
    <row r="982" spans="8:16" x14ac:dyDescent="0.25">
      <c r="H982" s="124">
        <v>63</v>
      </c>
      <c r="I982" s="125">
        <v>45256</v>
      </c>
      <c r="J982" s="124" t="s">
        <v>88</v>
      </c>
      <c r="K982" s="124" t="s">
        <v>99</v>
      </c>
      <c r="L982" s="124" t="s">
        <v>84</v>
      </c>
      <c r="M982" s="124">
        <v>1</v>
      </c>
      <c r="N982" s="122">
        <v>15.9</v>
      </c>
      <c r="O982" s="124">
        <v>5799</v>
      </c>
    </row>
    <row r="983" spans="8:16" x14ac:dyDescent="0.25">
      <c r="H983" s="124">
        <v>64</v>
      </c>
      <c r="I983" s="125">
        <v>45256</v>
      </c>
      <c r="J983" s="124" t="s">
        <v>85</v>
      </c>
      <c r="K983" s="124" t="s">
        <v>174</v>
      </c>
      <c r="L983" s="124" t="s">
        <v>84</v>
      </c>
      <c r="M983" s="124">
        <v>1</v>
      </c>
      <c r="N983" s="122">
        <v>14.7</v>
      </c>
      <c r="O983" s="124">
        <v>5792</v>
      </c>
    </row>
    <row r="984" spans="8:16" x14ac:dyDescent="0.25">
      <c r="H984" s="124">
        <v>65</v>
      </c>
      <c r="I984" s="125">
        <v>45256</v>
      </c>
      <c r="J984" s="124" t="s">
        <v>85</v>
      </c>
      <c r="K984" s="124" t="s">
        <v>87</v>
      </c>
      <c r="L984" s="124" t="s">
        <v>84</v>
      </c>
      <c r="M984" s="124">
        <v>1</v>
      </c>
      <c r="N984" s="122">
        <v>16.600000000000001</v>
      </c>
      <c r="O984" s="124">
        <v>5723</v>
      </c>
    </row>
    <row r="985" spans="8:16" x14ac:dyDescent="0.25">
      <c r="H985" s="124">
        <v>66</v>
      </c>
      <c r="I985" s="125">
        <v>45256</v>
      </c>
      <c r="J985" s="124" t="s">
        <v>88</v>
      </c>
      <c r="K985" s="124" t="s">
        <v>99</v>
      </c>
      <c r="L985" s="124" t="s">
        <v>84</v>
      </c>
      <c r="M985" s="124">
        <v>1</v>
      </c>
      <c r="N985" s="122">
        <v>16.899999999999999</v>
      </c>
      <c r="O985" s="124">
        <v>5732</v>
      </c>
    </row>
    <row r="986" spans="8:16" x14ac:dyDescent="0.25">
      <c r="H986" s="124">
        <v>67</v>
      </c>
      <c r="I986" s="125">
        <v>45256</v>
      </c>
      <c r="J986" s="124" t="s">
        <v>85</v>
      </c>
      <c r="K986" s="124" t="s">
        <v>90</v>
      </c>
      <c r="L986" s="124" t="s">
        <v>84</v>
      </c>
      <c r="M986" s="124">
        <v>1</v>
      </c>
      <c r="N986" s="122">
        <v>13.1</v>
      </c>
      <c r="O986" s="124">
        <v>6143</v>
      </c>
    </row>
    <row r="987" spans="8:16" x14ac:dyDescent="0.25">
      <c r="H987" s="124">
        <v>68</v>
      </c>
      <c r="I987" s="125">
        <v>45256</v>
      </c>
      <c r="J987" s="124" t="s">
        <v>88</v>
      </c>
      <c r="K987" s="124" t="s">
        <v>91</v>
      </c>
      <c r="L987" s="124" t="s">
        <v>84</v>
      </c>
      <c r="M987" s="124">
        <v>1</v>
      </c>
      <c r="N987" s="122">
        <v>17.100000000000001</v>
      </c>
      <c r="O987" s="124">
        <v>6219</v>
      </c>
    </row>
    <row r="988" spans="8:16" x14ac:dyDescent="0.25">
      <c r="H988" s="124">
        <v>69</v>
      </c>
      <c r="I988" s="125">
        <v>45256</v>
      </c>
      <c r="J988" s="124" t="s">
        <v>88</v>
      </c>
      <c r="K988" s="124" t="s">
        <v>93</v>
      </c>
      <c r="L988" s="124" t="s">
        <v>84</v>
      </c>
      <c r="M988" s="124">
        <v>1</v>
      </c>
      <c r="N988" s="122">
        <v>16</v>
      </c>
      <c r="O988" s="124">
        <v>6192</v>
      </c>
    </row>
    <row r="989" spans="8:16" x14ac:dyDescent="0.25">
      <c r="H989" s="124">
        <v>70</v>
      </c>
      <c r="I989" s="125">
        <v>45256</v>
      </c>
      <c r="J989" s="124" t="s">
        <v>88</v>
      </c>
      <c r="K989" s="124" t="s">
        <v>93</v>
      </c>
      <c r="L989" s="124" t="s">
        <v>84</v>
      </c>
      <c r="M989" s="124">
        <v>1</v>
      </c>
      <c r="N989" s="122">
        <v>14.8</v>
      </c>
      <c r="O989" s="124">
        <v>6217</v>
      </c>
    </row>
    <row r="990" spans="8:16" x14ac:dyDescent="0.25">
      <c r="H990" s="124">
        <v>71</v>
      </c>
      <c r="I990" s="125">
        <v>45256</v>
      </c>
      <c r="J990" s="124" t="s">
        <v>85</v>
      </c>
      <c r="K990" s="124" t="s">
        <v>92</v>
      </c>
      <c r="L990" s="124" t="s">
        <v>84</v>
      </c>
      <c r="M990" s="124">
        <v>1</v>
      </c>
      <c r="N990" s="175">
        <v>16.399999999999999</v>
      </c>
      <c r="O990" s="124">
        <v>5683</v>
      </c>
    </row>
    <row r="991" spans="8:16" x14ac:dyDescent="0.25">
      <c r="H991" s="124">
        <v>72</v>
      </c>
      <c r="I991" s="125">
        <v>45256</v>
      </c>
      <c r="J991" s="124" t="s">
        <v>85</v>
      </c>
      <c r="K991" s="124" t="s">
        <v>86</v>
      </c>
      <c r="L991" s="124" t="s">
        <v>84</v>
      </c>
      <c r="M991" s="124">
        <v>1</v>
      </c>
      <c r="N991" s="175">
        <v>15.9</v>
      </c>
      <c r="O991" s="124">
        <v>6010</v>
      </c>
      <c r="P991" s="1" t="s">
        <v>181</v>
      </c>
    </row>
    <row r="992" spans="8:16" x14ac:dyDescent="0.25">
      <c r="H992" s="124">
        <v>73</v>
      </c>
      <c r="I992" s="125">
        <v>45256</v>
      </c>
      <c r="J992" s="124" t="s">
        <v>85</v>
      </c>
      <c r="K992" s="124" t="s">
        <v>92</v>
      </c>
      <c r="L992" s="124" t="s">
        <v>84</v>
      </c>
      <c r="M992" s="124">
        <v>1</v>
      </c>
      <c r="N992" s="122">
        <v>13.3</v>
      </c>
      <c r="O992" s="124">
        <v>5664</v>
      </c>
    </row>
    <row r="993" spans="8:15" x14ac:dyDescent="0.25">
      <c r="H993" s="124">
        <v>74</v>
      </c>
      <c r="I993" s="125">
        <v>45256</v>
      </c>
      <c r="J993" s="124" t="s">
        <v>85</v>
      </c>
      <c r="K993" s="124" t="s">
        <v>97</v>
      </c>
      <c r="L993" s="124" t="s">
        <v>84</v>
      </c>
      <c r="M993" s="124">
        <v>1</v>
      </c>
      <c r="N993" s="122">
        <v>16.2</v>
      </c>
      <c r="O993" s="124">
        <v>5895</v>
      </c>
    </row>
    <row r="994" spans="8:15" x14ac:dyDescent="0.25">
      <c r="H994" s="124">
        <v>75</v>
      </c>
      <c r="I994" s="125">
        <v>45256</v>
      </c>
      <c r="J994" s="124" t="s">
        <v>85</v>
      </c>
      <c r="K994" s="124" t="s">
        <v>97</v>
      </c>
      <c r="L994" s="124" t="s">
        <v>84</v>
      </c>
      <c r="M994" s="124">
        <v>1</v>
      </c>
      <c r="N994" s="122">
        <v>15.6</v>
      </c>
      <c r="O994" s="124">
        <v>6479</v>
      </c>
    </row>
    <row r="995" spans="8:15" x14ac:dyDescent="0.25">
      <c r="H995" s="124">
        <v>76</v>
      </c>
      <c r="I995" s="125">
        <v>45256</v>
      </c>
      <c r="J995" s="124" t="s">
        <v>85</v>
      </c>
      <c r="K995" s="124" t="s">
        <v>97</v>
      </c>
      <c r="L995" s="124" t="s">
        <v>84</v>
      </c>
      <c r="M995" s="124">
        <v>1</v>
      </c>
      <c r="N995" s="122">
        <v>16.899999999999999</v>
      </c>
      <c r="O995" s="124">
        <v>6339</v>
      </c>
    </row>
    <row r="996" spans="8:15" x14ac:dyDescent="0.25">
      <c r="H996" s="124">
        <v>77</v>
      </c>
      <c r="I996" s="125">
        <v>45256</v>
      </c>
      <c r="J996" s="124" t="s">
        <v>85</v>
      </c>
      <c r="K996" s="124" t="s">
        <v>97</v>
      </c>
      <c r="L996" s="124" t="s">
        <v>84</v>
      </c>
      <c r="M996" s="124">
        <v>1</v>
      </c>
      <c r="N996" s="122">
        <v>13.6</v>
      </c>
      <c r="O996" s="124">
        <v>6471</v>
      </c>
    </row>
    <row r="997" spans="8:15" x14ac:dyDescent="0.25">
      <c r="H997" s="124">
        <v>78</v>
      </c>
      <c r="I997" s="125">
        <v>45256</v>
      </c>
      <c r="J997" s="124" t="s">
        <v>85</v>
      </c>
      <c r="K997" s="124" t="s">
        <v>87</v>
      </c>
      <c r="L997" s="124" t="s">
        <v>84</v>
      </c>
      <c r="M997" s="124">
        <v>1</v>
      </c>
      <c r="N997" s="122">
        <v>16.399999999999999</v>
      </c>
      <c r="O997" s="124">
        <v>6266</v>
      </c>
    </row>
    <row r="998" spans="8:15" x14ac:dyDescent="0.25">
      <c r="H998" s="124">
        <v>79</v>
      </c>
      <c r="I998" s="125">
        <v>45256</v>
      </c>
      <c r="J998" s="124" t="s">
        <v>85</v>
      </c>
      <c r="K998" s="124" t="s">
        <v>143</v>
      </c>
      <c r="L998" s="124" t="s">
        <v>84</v>
      </c>
      <c r="M998" s="124">
        <v>1</v>
      </c>
      <c r="N998" s="122">
        <v>9</v>
      </c>
      <c r="O998" s="124">
        <v>6342</v>
      </c>
    </row>
    <row r="999" spans="8:15" x14ac:dyDescent="0.25">
      <c r="H999" s="124">
        <v>80</v>
      </c>
      <c r="I999" s="125">
        <v>45256</v>
      </c>
      <c r="J999" s="124" t="s">
        <v>88</v>
      </c>
      <c r="K999" s="124" t="s">
        <v>89</v>
      </c>
      <c r="L999" s="124" t="s">
        <v>84</v>
      </c>
      <c r="M999" s="124">
        <v>1</v>
      </c>
      <c r="N999" s="122">
        <v>16.2</v>
      </c>
      <c r="O999" s="124">
        <v>6329</v>
      </c>
    </row>
    <row r="1000" spans="8:15" x14ac:dyDescent="0.25">
      <c r="H1000" s="124">
        <v>81</v>
      </c>
      <c r="I1000" s="125">
        <v>45256</v>
      </c>
      <c r="J1000" s="124" t="s">
        <v>88</v>
      </c>
      <c r="K1000" s="124" t="s">
        <v>89</v>
      </c>
      <c r="L1000" s="124" t="s">
        <v>84</v>
      </c>
      <c r="M1000" s="124">
        <v>1</v>
      </c>
      <c r="N1000" s="122">
        <v>16.5</v>
      </c>
      <c r="O1000" s="124">
        <v>6456</v>
      </c>
    </row>
    <row r="1001" spans="8:15" x14ac:dyDescent="0.25">
      <c r="H1001" s="124">
        <v>82</v>
      </c>
      <c r="I1001" s="125">
        <v>45256</v>
      </c>
      <c r="J1001" s="124" t="s">
        <v>88</v>
      </c>
      <c r="K1001" s="124" t="s">
        <v>89</v>
      </c>
      <c r="L1001" s="124" t="s">
        <v>84</v>
      </c>
      <c r="M1001" s="124">
        <v>1</v>
      </c>
      <c r="N1001" s="122">
        <v>14.5</v>
      </c>
      <c r="O1001" s="124">
        <v>6468</v>
      </c>
    </row>
    <row r="1002" spans="8:15" x14ac:dyDescent="0.25">
      <c r="H1002" s="124">
        <v>83</v>
      </c>
      <c r="I1002" s="125">
        <v>45256</v>
      </c>
      <c r="J1002" s="124" t="s">
        <v>85</v>
      </c>
      <c r="K1002" s="124" t="s">
        <v>143</v>
      </c>
      <c r="L1002" s="124" t="s">
        <v>84</v>
      </c>
      <c r="M1002" s="124">
        <v>1</v>
      </c>
      <c r="N1002" s="122">
        <v>9.5</v>
      </c>
      <c r="O1002" s="124">
        <v>6475</v>
      </c>
    </row>
    <row r="1003" spans="8:15" x14ac:dyDescent="0.25">
      <c r="H1003" s="124">
        <v>84</v>
      </c>
      <c r="I1003" s="125">
        <v>45257</v>
      </c>
      <c r="J1003" s="124" t="s">
        <v>85</v>
      </c>
      <c r="K1003" s="124" t="s">
        <v>87</v>
      </c>
      <c r="L1003" s="124" t="s">
        <v>84</v>
      </c>
      <c r="M1003" s="124">
        <v>1</v>
      </c>
      <c r="N1003" s="122">
        <v>13.9</v>
      </c>
      <c r="O1003" s="124">
        <v>6276</v>
      </c>
    </row>
    <row r="1004" spans="8:15" x14ac:dyDescent="0.25">
      <c r="H1004" s="124">
        <v>85</v>
      </c>
      <c r="I1004" s="125">
        <v>45257</v>
      </c>
      <c r="J1004" s="124" t="s">
        <v>85</v>
      </c>
      <c r="K1004" s="124" t="s">
        <v>97</v>
      </c>
      <c r="L1004" s="124" t="s">
        <v>84</v>
      </c>
      <c r="M1004" s="124">
        <v>1</v>
      </c>
      <c r="N1004" s="122">
        <v>15.9</v>
      </c>
      <c r="O1004" s="124">
        <v>5623</v>
      </c>
    </row>
    <row r="1005" spans="8:15" x14ac:dyDescent="0.25">
      <c r="H1005" s="124">
        <v>86</v>
      </c>
      <c r="I1005" s="125">
        <v>45257</v>
      </c>
      <c r="J1005" s="124" t="s">
        <v>88</v>
      </c>
      <c r="K1005" s="124" t="s">
        <v>100</v>
      </c>
      <c r="L1005" s="124" t="s">
        <v>84</v>
      </c>
      <c r="M1005" s="124">
        <v>1</v>
      </c>
      <c r="N1005" s="122">
        <v>12.2</v>
      </c>
      <c r="O1005" s="124">
        <v>6487</v>
      </c>
    </row>
    <row r="1006" spans="8:15" x14ac:dyDescent="0.25">
      <c r="H1006" s="124">
        <v>87</v>
      </c>
      <c r="I1006" s="125">
        <v>45257</v>
      </c>
      <c r="J1006" s="124" t="s">
        <v>88</v>
      </c>
      <c r="K1006" s="124" t="s">
        <v>100</v>
      </c>
      <c r="L1006" s="124" t="s">
        <v>84</v>
      </c>
      <c r="M1006" s="124">
        <v>1</v>
      </c>
      <c r="N1006" s="122">
        <v>15.6</v>
      </c>
      <c r="O1006" s="124">
        <v>6489</v>
      </c>
    </row>
    <row r="1007" spans="8:15" x14ac:dyDescent="0.25">
      <c r="H1007" s="124">
        <v>88</v>
      </c>
      <c r="I1007" s="125">
        <v>45257</v>
      </c>
      <c r="J1007" s="124" t="s">
        <v>88</v>
      </c>
      <c r="K1007" s="124" t="s">
        <v>99</v>
      </c>
      <c r="L1007" s="124" t="s">
        <v>84</v>
      </c>
      <c r="M1007" s="124">
        <v>1</v>
      </c>
      <c r="N1007" s="122">
        <v>15.6</v>
      </c>
      <c r="O1007" s="124">
        <v>6346</v>
      </c>
    </row>
    <row r="1008" spans="8:15" x14ac:dyDescent="0.25">
      <c r="H1008" s="124">
        <v>89</v>
      </c>
      <c r="I1008" s="125">
        <v>45257</v>
      </c>
      <c r="J1008" s="124" t="s">
        <v>88</v>
      </c>
      <c r="K1008" s="124" t="s">
        <v>99</v>
      </c>
      <c r="L1008" s="124" t="s">
        <v>84</v>
      </c>
      <c r="M1008" s="124">
        <v>1</v>
      </c>
      <c r="N1008" s="122">
        <v>16.3</v>
      </c>
      <c r="O1008" s="174">
        <v>6494</v>
      </c>
    </row>
    <row r="1009" spans="8:15" x14ac:dyDescent="0.25">
      <c r="H1009" s="124">
        <v>90</v>
      </c>
      <c r="I1009" s="125">
        <v>45257</v>
      </c>
      <c r="J1009" s="124" t="s">
        <v>88</v>
      </c>
      <c r="K1009" s="124" t="s">
        <v>99</v>
      </c>
      <c r="L1009" s="124" t="s">
        <v>84</v>
      </c>
      <c r="M1009" s="124">
        <v>1</v>
      </c>
      <c r="N1009" s="122">
        <v>14</v>
      </c>
      <c r="O1009" s="174">
        <v>6480</v>
      </c>
    </row>
    <row r="1010" spans="8:15" x14ac:dyDescent="0.25">
      <c r="H1010" s="124">
        <v>91</v>
      </c>
      <c r="I1010" s="125">
        <v>45257</v>
      </c>
      <c r="J1010" s="124" t="s">
        <v>85</v>
      </c>
      <c r="K1010" s="124" t="s">
        <v>97</v>
      </c>
      <c r="L1010" s="124" t="s">
        <v>84</v>
      </c>
      <c r="M1010" s="124">
        <v>1</v>
      </c>
      <c r="N1010" s="122">
        <v>15.5</v>
      </c>
      <c r="O1010" s="124">
        <v>6492</v>
      </c>
    </row>
    <row r="1011" spans="8:15" x14ac:dyDescent="0.25">
      <c r="H1011" s="124">
        <v>92</v>
      </c>
      <c r="I1011" s="125">
        <v>45257</v>
      </c>
      <c r="J1011" s="124" t="s">
        <v>85</v>
      </c>
      <c r="K1011" s="124" t="s">
        <v>97</v>
      </c>
      <c r="L1011" s="124" t="s">
        <v>84</v>
      </c>
      <c r="M1011" s="124">
        <v>1</v>
      </c>
      <c r="N1011" s="122">
        <v>13.7</v>
      </c>
      <c r="O1011" s="174">
        <v>6490</v>
      </c>
    </row>
    <row r="1012" spans="8:15" x14ac:dyDescent="0.25">
      <c r="H1012" s="124">
        <v>93</v>
      </c>
      <c r="I1012" s="125">
        <v>45257</v>
      </c>
      <c r="J1012" s="124" t="s">
        <v>85</v>
      </c>
      <c r="K1012" s="124" t="s">
        <v>97</v>
      </c>
      <c r="L1012" s="124" t="s">
        <v>84</v>
      </c>
      <c r="M1012" s="124">
        <v>1</v>
      </c>
      <c r="N1012" s="122">
        <v>15.7</v>
      </c>
      <c r="O1012" s="124">
        <v>6457</v>
      </c>
    </row>
    <row r="1013" spans="8:15" x14ac:dyDescent="0.25">
      <c r="H1013" s="124">
        <v>94</v>
      </c>
      <c r="I1013" s="125">
        <v>45257</v>
      </c>
      <c r="J1013" s="124" t="s">
        <v>85</v>
      </c>
      <c r="K1013" s="124" t="s">
        <v>86</v>
      </c>
      <c r="L1013" s="124" t="s">
        <v>84</v>
      </c>
      <c r="M1013" s="124">
        <v>1</v>
      </c>
      <c r="N1013" s="122">
        <v>16.399999999999999</v>
      </c>
      <c r="O1013" s="124">
        <v>6460</v>
      </c>
    </row>
    <row r="1014" spans="8:15" x14ac:dyDescent="0.25">
      <c r="H1014" s="124">
        <v>95</v>
      </c>
      <c r="I1014" s="125">
        <v>45257</v>
      </c>
      <c r="J1014" s="124" t="s">
        <v>85</v>
      </c>
      <c r="K1014" s="124" t="s">
        <v>86</v>
      </c>
      <c r="L1014" s="124" t="s">
        <v>84</v>
      </c>
      <c r="M1014" s="124">
        <v>1</v>
      </c>
      <c r="N1014" s="122">
        <v>15.5</v>
      </c>
      <c r="O1014" s="124">
        <v>6484</v>
      </c>
    </row>
    <row r="1015" spans="8:15" x14ac:dyDescent="0.25">
      <c r="H1015" s="124">
        <v>96</v>
      </c>
      <c r="I1015" s="125">
        <v>45258</v>
      </c>
      <c r="J1015" s="124" t="s">
        <v>88</v>
      </c>
      <c r="K1015" s="124" t="s">
        <v>104</v>
      </c>
      <c r="L1015" s="124" t="s">
        <v>84</v>
      </c>
      <c r="M1015" s="124">
        <v>1</v>
      </c>
      <c r="N1015" s="122">
        <v>14.5</v>
      </c>
      <c r="O1015" s="124">
        <v>6399</v>
      </c>
    </row>
    <row r="1016" spans="8:15" x14ac:dyDescent="0.25">
      <c r="H1016" s="124">
        <v>97</v>
      </c>
      <c r="I1016" s="125">
        <v>45258</v>
      </c>
      <c r="J1016" s="124" t="s">
        <v>88</v>
      </c>
      <c r="K1016" s="124" t="s">
        <v>100</v>
      </c>
      <c r="L1016" s="124" t="s">
        <v>84</v>
      </c>
      <c r="M1016" s="124">
        <v>1</v>
      </c>
      <c r="N1016" s="122">
        <v>16</v>
      </c>
      <c r="O1016" s="124">
        <v>6520</v>
      </c>
    </row>
    <row r="1017" spans="8:15" x14ac:dyDescent="0.25">
      <c r="H1017" s="124">
        <v>98</v>
      </c>
      <c r="I1017" s="125">
        <v>45258</v>
      </c>
      <c r="J1017" s="124" t="s">
        <v>88</v>
      </c>
      <c r="K1017" s="124" t="s">
        <v>100</v>
      </c>
      <c r="L1017" s="124" t="s">
        <v>84</v>
      </c>
      <c r="M1017" s="124">
        <v>1</v>
      </c>
      <c r="N1017" s="122">
        <v>11.8</v>
      </c>
      <c r="O1017" s="124">
        <v>6521</v>
      </c>
    </row>
    <row r="1018" spans="8:15" x14ac:dyDescent="0.25">
      <c r="H1018" s="124">
        <v>99</v>
      </c>
      <c r="I1018" s="125">
        <v>45258</v>
      </c>
      <c r="J1018" s="124" t="s">
        <v>85</v>
      </c>
      <c r="K1018" s="124" t="s">
        <v>97</v>
      </c>
      <c r="L1018" s="124" t="s">
        <v>84</v>
      </c>
      <c r="M1018" s="124">
        <v>1</v>
      </c>
      <c r="N1018" s="122">
        <v>16.600000000000001</v>
      </c>
      <c r="O1018" s="124">
        <v>6522</v>
      </c>
    </row>
    <row r="1019" spans="8:15" x14ac:dyDescent="0.25">
      <c r="H1019" s="124">
        <v>100</v>
      </c>
      <c r="I1019" s="125">
        <v>45258</v>
      </c>
      <c r="J1019" s="124" t="s">
        <v>88</v>
      </c>
      <c r="K1019" s="124" t="s">
        <v>100</v>
      </c>
      <c r="L1019" s="124" t="s">
        <v>84</v>
      </c>
      <c r="M1019" s="124">
        <v>1</v>
      </c>
      <c r="N1019" s="122">
        <v>14.9</v>
      </c>
      <c r="O1019" s="124">
        <v>6499</v>
      </c>
    </row>
    <row r="1020" spans="8:15" x14ac:dyDescent="0.25">
      <c r="H1020" s="124">
        <v>101</v>
      </c>
      <c r="I1020" s="125">
        <v>45258</v>
      </c>
      <c r="J1020" s="124" t="s">
        <v>88</v>
      </c>
      <c r="K1020" s="124" t="s">
        <v>99</v>
      </c>
      <c r="L1020" s="124" t="s">
        <v>84</v>
      </c>
      <c r="M1020" s="124">
        <v>1</v>
      </c>
      <c r="N1020" s="122">
        <v>16.5</v>
      </c>
      <c r="O1020" s="124">
        <v>6508</v>
      </c>
    </row>
    <row r="1021" spans="8:15" x14ac:dyDescent="0.25">
      <c r="H1021" s="124">
        <v>102</v>
      </c>
      <c r="I1021" s="125">
        <v>45258</v>
      </c>
      <c r="J1021" s="124" t="s">
        <v>88</v>
      </c>
      <c r="K1021" s="124" t="s">
        <v>99</v>
      </c>
      <c r="L1021" s="124" t="s">
        <v>84</v>
      </c>
      <c r="M1021" s="124">
        <v>1</v>
      </c>
      <c r="N1021" s="122">
        <v>16.3</v>
      </c>
      <c r="O1021" s="124">
        <v>6454</v>
      </c>
    </row>
    <row r="1022" spans="8:15" x14ac:dyDescent="0.25">
      <c r="H1022" s="124">
        <v>103</v>
      </c>
      <c r="I1022" s="125">
        <v>45258</v>
      </c>
      <c r="J1022" s="124" t="s">
        <v>85</v>
      </c>
      <c r="K1022" s="124" t="s">
        <v>97</v>
      </c>
      <c r="L1022" s="124" t="s">
        <v>84</v>
      </c>
      <c r="M1022" s="124">
        <v>1</v>
      </c>
      <c r="N1022" s="122">
        <v>14.4</v>
      </c>
      <c r="O1022" s="124">
        <v>6463</v>
      </c>
    </row>
    <row r="1023" spans="8:15" x14ac:dyDescent="0.25">
      <c r="H1023" s="124">
        <v>104</v>
      </c>
      <c r="I1023" s="125">
        <v>45258</v>
      </c>
      <c r="J1023" s="124" t="s">
        <v>85</v>
      </c>
      <c r="K1023" s="124" t="s">
        <v>97</v>
      </c>
      <c r="L1023" s="124" t="s">
        <v>84</v>
      </c>
      <c r="M1023" s="124">
        <v>1</v>
      </c>
      <c r="N1023" s="122">
        <v>13.5</v>
      </c>
      <c r="O1023" s="124">
        <v>6519</v>
      </c>
    </row>
    <row r="1024" spans="8:15" x14ac:dyDescent="0.25">
      <c r="H1024" s="124">
        <v>105</v>
      </c>
      <c r="I1024" s="125">
        <v>45258</v>
      </c>
      <c r="J1024" s="124" t="s">
        <v>85</v>
      </c>
      <c r="K1024" s="124" t="s">
        <v>86</v>
      </c>
      <c r="L1024" s="124" t="s">
        <v>84</v>
      </c>
      <c r="M1024" s="124">
        <v>1</v>
      </c>
      <c r="N1024" s="122">
        <v>14.8</v>
      </c>
      <c r="O1024" s="124">
        <v>6504</v>
      </c>
    </row>
    <row r="1025" spans="8:15" x14ac:dyDescent="0.25">
      <c r="H1025" s="124">
        <v>106</v>
      </c>
      <c r="I1025" s="125">
        <v>45258</v>
      </c>
      <c r="J1025" s="124" t="s">
        <v>88</v>
      </c>
      <c r="K1025" s="124" t="s">
        <v>104</v>
      </c>
      <c r="L1025" s="124" t="s">
        <v>84</v>
      </c>
      <c r="M1025" s="124">
        <v>1</v>
      </c>
      <c r="N1025" s="122">
        <v>16.5</v>
      </c>
      <c r="O1025" s="124">
        <v>6446</v>
      </c>
    </row>
    <row r="1026" spans="8:15" x14ac:dyDescent="0.25">
      <c r="H1026" s="124">
        <v>107</v>
      </c>
      <c r="I1026" s="125">
        <v>45258</v>
      </c>
      <c r="J1026" s="124" t="s">
        <v>85</v>
      </c>
      <c r="K1026" s="124" t="s">
        <v>143</v>
      </c>
      <c r="L1026" s="124" t="s">
        <v>84</v>
      </c>
      <c r="M1026" s="124">
        <v>1</v>
      </c>
      <c r="N1026" s="122">
        <v>9.3000000000000007</v>
      </c>
      <c r="O1026" s="124">
        <v>6486</v>
      </c>
    </row>
    <row r="1027" spans="8:15" x14ac:dyDescent="0.25">
      <c r="H1027" s="124">
        <v>108</v>
      </c>
      <c r="I1027" s="125">
        <v>45259</v>
      </c>
      <c r="J1027" s="124" t="s">
        <v>85</v>
      </c>
      <c r="K1027" s="124" t="s">
        <v>92</v>
      </c>
      <c r="L1027" s="124" t="s">
        <v>84</v>
      </c>
      <c r="M1027" s="124">
        <v>1</v>
      </c>
      <c r="N1027" s="122">
        <v>17.5</v>
      </c>
      <c r="O1027" s="124">
        <v>5621</v>
      </c>
    </row>
    <row r="1028" spans="8:15" x14ac:dyDescent="0.25">
      <c r="H1028" s="124">
        <v>109</v>
      </c>
      <c r="I1028" s="125">
        <v>45259</v>
      </c>
      <c r="J1028" s="124" t="s">
        <v>88</v>
      </c>
      <c r="K1028" s="124" t="s">
        <v>106</v>
      </c>
      <c r="L1028" s="124" t="s">
        <v>84</v>
      </c>
      <c r="M1028" s="124">
        <v>1</v>
      </c>
      <c r="N1028" s="122">
        <v>17.8</v>
      </c>
      <c r="O1028" s="124">
        <v>6464</v>
      </c>
    </row>
    <row r="1029" spans="8:15" x14ac:dyDescent="0.25">
      <c r="H1029" s="124">
        <v>110</v>
      </c>
      <c r="I1029" s="125">
        <v>45259</v>
      </c>
      <c r="J1029" s="124" t="s">
        <v>88</v>
      </c>
      <c r="K1029" s="124" t="s">
        <v>93</v>
      </c>
      <c r="L1029" s="124" t="s">
        <v>84</v>
      </c>
      <c r="M1029" s="124">
        <v>1</v>
      </c>
      <c r="N1029" s="122">
        <v>15.4</v>
      </c>
      <c r="O1029" s="124">
        <v>6235</v>
      </c>
    </row>
    <row r="1030" spans="8:15" x14ac:dyDescent="0.25">
      <c r="H1030" s="124">
        <v>111</v>
      </c>
      <c r="I1030" s="125">
        <v>45259</v>
      </c>
      <c r="J1030" s="124" t="s">
        <v>85</v>
      </c>
      <c r="K1030" s="124" t="s">
        <v>174</v>
      </c>
      <c r="L1030" s="124" t="s">
        <v>84</v>
      </c>
      <c r="M1030" s="124">
        <v>1</v>
      </c>
      <c r="N1030" s="122">
        <v>14.9</v>
      </c>
      <c r="O1030" s="124">
        <v>6289</v>
      </c>
    </row>
    <row r="1031" spans="8:15" x14ac:dyDescent="0.25">
      <c r="H1031" s="124">
        <v>112</v>
      </c>
      <c r="I1031" s="125">
        <v>45259</v>
      </c>
      <c r="J1031" s="124" t="s">
        <v>88</v>
      </c>
      <c r="K1031" s="124" t="s">
        <v>104</v>
      </c>
      <c r="L1031" s="124" t="s">
        <v>84</v>
      </c>
      <c r="M1031" s="124">
        <v>1</v>
      </c>
      <c r="N1031" s="122">
        <v>14.2</v>
      </c>
      <c r="O1031" s="124">
        <v>6444</v>
      </c>
    </row>
    <row r="1032" spans="8:15" x14ac:dyDescent="0.25">
      <c r="H1032" s="124">
        <v>113</v>
      </c>
      <c r="I1032" s="125">
        <v>45259</v>
      </c>
      <c r="J1032" s="124" t="s">
        <v>85</v>
      </c>
      <c r="K1032" s="124" t="s">
        <v>86</v>
      </c>
      <c r="L1032" s="124" t="s">
        <v>84</v>
      </c>
      <c r="M1032" s="124">
        <v>1</v>
      </c>
      <c r="N1032" s="122">
        <v>15.5</v>
      </c>
      <c r="O1032" s="124">
        <v>6455</v>
      </c>
    </row>
    <row r="1033" spans="8:15" x14ac:dyDescent="0.25">
      <c r="H1033" s="124">
        <v>114</v>
      </c>
      <c r="I1033" s="125">
        <v>45259</v>
      </c>
      <c r="J1033" s="124" t="s">
        <v>88</v>
      </c>
      <c r="K1033" s="124" t="s">
        <v>99</v>
      </c>
      <c r="L1033" s="124" t="s">
        <v>84</v>
      </c>
      <c r="M1033" s="124">
        <v>1</v>
      </c>
      <c r="N1033" s="122">
        <v>15.8</v>
      </c>
      <c r="O1033" s="124">
        <v>6498</v>
      </c>
    </row>
    <row r="1034" spans="8:15" x14ac:dyDescent="0.25">
      <c r="H1034" s="124">
        <v>115</v>
      </c>
      <c r="I1034" s="125">
        <v>45259</v>
      </c>
      <c r="J1034" s="124" t="s">
        <v>85</v>
      </c>
      <c r="K1034" s="124" t="s">
        <v>97</v>
      </c>
      <c r="L1034" s="124" t="s">
        <v>84</v>
      </c>
      <c r="M1034" s="124">
        <v>1</v>
      </c>
      <c r="N1034" s="122">
        <v>15.6</v>
      </c>
      <c r="O1034" s="124">
        <v>6550</v>
      </c>
    </row>
    <row r="1035" spans="8:15" x14ac:dyDescent="0.25">
      <c r="H1035" s="124">
        <v>116</v>
      </c>
      <c r="I1035" s="125">
        <v>45259</v>
      </c>
      <c r="J1035" s="124" t="s">
        <v>85</v>
      </c>
      <c r="K1035" s="124" t="s">
        <v>97</v>
      </c>
      <c r="L1035" s="124" t="s">
        <v>84</v>
      </c>
      <c r="M1035" s="124">
        <v>1</v>
      </c>
      <c r="N1035" s="122">
        <v>16.100000000000001</v>
      </c>
      <c r="O1035" s="124">
        <v>6506</v>
      </c>
    </row>
    <row r="1036" spans="8:15" x14ac:dyDescent="0.25">
      <c r="H1036" s="124">
        <v>117</v>
      </c>
      <c r="I1036" s="125">
        <v>45259</v>
      </c>
      <c r="J1036" s="124" t="s">
        <v>85</v>
      </c>
      <c r="K1036" s="124" t="s">
        <v>97</v>
      </c>
      <c r="L1036" s="124" t="s">
        <v>84</v>
      </c>
      <c r="M1036" s="124">
        <v>1</v>
      </c>
      <c r="N1036" s="122">
        <v>14.9</v>
      </c>
      <c r="O1036" s="124">
        <v>6546</v>
      </c>
    </row>
    <row r="1037" spans="8:15" x14ac:dyDescent="0.25">
      <c r="H1037" s="124">
        <v>118</v>
      </c>
      <c r="I1037" s="125">
        <v>45259</v>
      </c>
      <c r="J1037" s="124" t="s">
        <v>85</v>
      </c>
      <c r="K1037" s="124" t="s">
        <v>87</v>
      </c>
      <c r="L1037" s="124" t="s">
        <v>84</v>
      </c>
      <c r="M1037" s="124">
        <v>1</v>
      </c>
      <c r="N1037" s="122">
        <v>17.100000000000001</v>
      </c>
      <c r="O1037" s="124">
        <v>6462</v>
      </c>
    </row>
    <row r="1038" spans="8:15" x14ac:dyDescent="0.25">
      <c r="H1038" s="124">
        <v>119</v>
      </c>
      <c r="I1038" s="125">
        <v>45259</v>
      </c>
      <c r="J1038" s="124" t="s">
        <v>88</v>
      </c>
      <c r="K1038" s="124" t="s">
        <v>89</v>
      </c>
      <c r="L1038" s="124" t="s">
        <v>84</v>
      </c>
      <c r="M1038" s="124">
        <v>1</v>
      </c>
      <c r="N1038" s="122">
        <v>14.4</v>
      </c>
      <c r="O1038" s="124">
        <v>6544</v>
      </c>
    </row>
    <row r="1039" spans="8:15" x14ac:dyDescent="0.25">
      <c r="H1039" s="124">
        <v>120</v>
      </c>
      <c r="I1039" s="125">
        <v>45259</v>
      </c>
      <c r="J1039" s="124" t="s">
        <v>88</v>
      </c>
      <c r="K1039" s="124" t="s">
        <v>98</v>
      </c>
      <c r="L1039" s="124" t="s">
        <v>84</v>
      </c>
      <c r="M1039" s="124">
        <v>1</v>
      </c>
      <c r="N1039" s="122">
        <v>13.1</v>
      </c>
      <c r="O1039" s="124">
        <v>6531</v>
      </c>
    </row>
    <row r="1040" spans="8:15" x14ac:dyDescent="0.25">
      <c r="H1040" s="124">
        <v>121</v>
      </c>
      <c r="I1040" s="125">
        <v>45259</v>
      </c>
      <c r="J1040" s="124" t="s">
        <v>88</v>
      </c>
      <c r="K1040" s="124" t="s">
        <v>98</v>
      </c>
      <c r="L1040" s="124" t="s">
        <v>84</v>
      </c>
      <c r="M1040" s="124">
        <v>1</v>
      </c>
      <c r="N1040" s="122">
        <v>14</v>
      </c>
      <c r="O1040" s="124">
        <v>6541</v>
      </c>
    </row>
    <row r="1041" spans="8:15" x14ac:dyDescent="0.25">
      <c r="H1041" s="124">
        <v>122</v>
      </c>
      <c r="I1041" s="125">
        <v>45259</v>
      </c>
      <c r="J1041" s="124" t="s">
        <v>88</v>
      </c>
      <c r="K1041" s="124" t="s">
        <v>98</v>
      </c>
      <c r="L1041" s="124" t="s">
        <v>84</v>
      </c>
      <c r="M1041" s="124">
        <v>1</v>
      </c>
      <c r="N1041" s="122">
        <v>13.8</v>
      </c>
      <c r="O1041" s="124">
        <v>6323</v>
      </c>
    </row>
    <row r="1042" spans="8:15" x14ac:dyDescent="0.25">
      <c r="H1042" s="124">
        <v>123</v>
      </c>
      <c r="I1042" s="125">
        <v>45259</v>
      </c>
      <c r="J1042" s="124" t="s">
        <v>85</v>
      </c>
      <c r="K1042" s="124" t="s">
        <v>92</v>
      </c>
      <c r="L1042" s="124" t="s">
        <v>84</v>
      </c>
      <c r="M1042" s="124">
        <v>1</v>
      </c>
      <c r="N1042" s="122">
        <v>17.2</v>
      </c>
      <c r="O1042" s="124">
        <v>6543</v>
      </c>
    </row>
    <row r="1043" spans="8:15" x14ac:dyDescent="0.25">
      <c r="H1043" s="124">
        <v>124</v>
      </c>
      <c r="I1043" s="125">
        <v>45259</v>
      </c>
      <c r="J1043" s="124" t="s">
        <v>88</v>
      </c>
      <c r="K1043" s="124" t="s">
        <v>89</v>
      </c>
      <c r="L1043" s="124" t="s">
        <v>84</v>
      </c>
      <c r="M1043" s="124">
        <v>1</v>
      </c>
      <c r="N1043" s="122">
        <v>13.4</v>
      </c>
      <c r="O1043" s="124">
        <v>6465</v>
      </c>
    </row>
    <row r="1044" spans="8:15" x14ac:dyDescent="0.25">
      <c r="H1044" s="124">
        <v>125</v>
      </c>
      <c r="I1044" s="125">
        <v>45260</v>
      </c>
      <c r="J1044" s="124" t="s">
        <v>88</v>
      </c>
      <c r="K1044" s="124" t="s">
        <v>91</v>
      </c>
      <c r="L1044" s="124" t="s">
        <v>84</v>
      </c>
      <c r="M1044" s="124">
        <v>1</v>
      </c>
      <c r="N1044" s="122">
        <v>11.8</v>
      </c>
      <c r="O1044" s="124">
        <v>6491</v>
      </c>
    </row>
    <row r="1045" spans="8:15" x14ac:dyDescent="0.25">
      <c r="H1045" s="124">
        <v>126</v>
      </c>
      <c r="I1045" s="125">
        <v>45260</v>
      </c>
      <c r="J1045" s="124" t="s">
        <v>88</v>
      </c>
      <c r="K1045" s="124" t="s">
        <v>106</v>
      </c>
      <c r="L1045" s="124" t="s">
        <v>84</v>
      </c>
      <c r="M1045" s="124">
        <v>1</v>
      </c>
      <c r="N1045" s="122">
        <v>15.6</v>
      </c>
      <c r="O1045" s="124">
        <v>6351</v>
      </c>
    </row>
    <row r="1046" spans="8:15" x14ac:dyDescent="0.25">
      <c r="H1046" s="124">
        <v>127</v>
      </c>
      <c r="I1046" s="125">
        <v>45260</v>
      </c>
      <c r="J1046" s="124" t="s">
        <v>85</v>
      </c>
      <c r="K1046" s="124" t="s">
        <v>97</v>
      </c>
      <c r="L1046" s="124" t="s">
        <v>84</v>
      </c>
      <c r="M1046" s="124">
        <v>1</v>
      </c>
      <c r="N1046" s="122">
        <v>12.6</v>
      </c>
      <c r="O1046" s="124">
        <v>6542</v>
      </c>
    </row>
    <row r="1049" spans="8:15" x14ac:dyDescent="0.25">
      <c r="H1049" s="15">
        <v>1</v>
      </c>
      <c r="I1049" s="82">
        <v>45261</v>
      </c>
      <c r="J1049" s="15" t="s">
        <v>88</v>
      </c>
      <c r="K1049" s="15" t="s">
        <v>91</v>
      </c>
      <c r="L1049" s="15" t="s">
        <v>84</v>
      </c>
      <c r="M1049" s="15">
        <v>1</v>
      </c>
      <c r="N1049" s="83">
        <v>14.9</v>
      </c>
      <c r="O1049" s="15">
        <v>6354</v>
      </c>
    </row>
    <row r="1050" spans="8:15" x14ac:dyDescent="0.25">
      <c r="H1050" s="15">
        <v>2</v>
      </c>
      <c r="I1050" s="82">
        <v>45261</v>
      </c>
      <c r="J1050" s="15" t="s">
        <v>88</v>
      </c>
      <c r="K1050" s="15" t="s">
        <v>91</v>
      </c>
      <c r="L1050" s="15" t="s">
        <v>84</v>
      </c>
      <c r="M1050" s="15">
        <v>1</v>
      </c>
      <c r="N1050" s="83">
        <v>12.9</v>
      </c>
      <c r="O1050" s="15">
        <v>6340</v>
      </c>
    </row>
    <row r="1051" spans="8:15" x14ac:dyDescent="0.25">
      <c r="H1051" s="15">
        <v>3</v>
      </c>
      <c r="I1051" s="82">
        <v>45261</v>
      </c>
      <c r="J1051" s="15" t="s">
        <v>88</v>
      </c>
      <c r="K1051" s="15" t="s">
        <v>93</v>
      </c>
      <c r="L1051" s="15" t="s">
        <v>84</v>
      </c>
      <c r="M1051" s="15">
        <v>1</v>
      </c>
      <c r="N1051" s="83">
        <v>15</v>
      </c>
      <c r="O1051" s="15">
        <v>6270</v>
      </c>
    </row>
    <row r="1052" spans="8:15" x14ac:dyDescent="0.25">
      <c r="H1052" s="15">
        <v>4</v>
      </c>
      <c r="I1052" s="82">
        <v>45261</v>
      </c>
      <c r="J1052" s="15" t="s">
        <v>88</v>
      </c>
      <c r="K1052" s="15" t="s">
        <v>106</v>
      </c>
      <c r="L1052" s="15" t="s">
        <v>84</v>
      </c>
      <c r="M1052" s="15">
        <v>1</v>
      </c>
      <c r="N1052" s="83">
        <v>19</v>
      </c>
      <c r="O1052" s="15">
        <v>6497</v>
      </c>
    </row>
    <row r="1053" spans="8:15" x14ac:dyDescent="0.25">
      <c r="H1053" s="15">
        <v>5</v>
      </c>
      <c r="I1053" s="82">
        <v>45261</v>
      </c>
      <c r="J1053" s="15" t="s">
        <v>85</v>
      </c>
      <c r="K1053" s="15" t="s">
        <v>86</v>
      </c>
      <c r="L1053" s="15" t="s">
        <v>84</v>
      </c>
      <c r="M1053" s="15">
        <v>1</v>
      </c>
      <c r="N1053" s="83">
        <v>15.9</v>
      </c>
      <c r="O1053" s="15">
        <v>6524</v>
      </c>
    </row>
    <row r="1054" spans="8:15" x14ac:dyDescent="0.25">
      <c r="H1054" s="15">
        <v>6</v>
      </c>
      <c r="I1054" s="82">
        <v>45261</v>
      </c>
      <c r="J1054" s="15" t="s">
        <v>88</v>
      </c>
      <c r="K1054" s="15" t="s">
        <v>93</v>
      </c>
      <c r="L1054" s="15" t="s">
        <v>84</v>
      </c>
      <c r="M1054" s="15">
        <v>1</v>
      </c>
      <c r="N1054" s="83">
        <v>16.5</v>
      </c>
      <c r="O1054" s="15">
        <v>6476</v>
      </c>
    </row>
    <row r="1055" spans="8:15" x14ac:dyDescent="0.25">
      <c r="H1055" s="15">
        <v>7</v>
      </c>
      <c r="I1055" s="82">
        <v>45261</v>
      </c>
      <c r="J1055" s="15" t="s">
        <v>88</v>
      </c>
      <c r="K1055" s="15" t="s">
        <v>91</v>
      </c>
      <c r="L1055" s="15" t="s">
        <v>84</v>
      </c>
      <c r="M1055" s="15">
        <v>1</v>
      </c>
      <c r="N1055" s="83">
        <v>15.4</v>
      </c>
      <c r="O1055" s="15">
        <v>6459</v>
      </c>
    </row>
    <row r="1056" spans="8:15" x14ac:dyDescent="0.25">
      <c r="H1056" s="15">
        <v>8</v>
      </c>
      <c r="I1056" s="82">
        <v>45261</v>
      </c>
      <c r="J1056" s="15" t="s">
        <v>85</v>
      </c>
      <c r="K1056" s="15" t="s">
        <v>92</v>
      </c>
      <c r="L1056" s="15" t="s">
        <v>84</v>
      </c>
      <c r="M1056" s="15">
        <v>1</v>
      </c>
      <c r="N1056" s="83">
        <v>15.6</v>
      </c>
      <c r="O1056" s="15">
        <v>6485</v>
      </c>
    </row>
    <row r="1057" spans="8:15" x14ac:dyDescent="0.25">
      <c r="H1057" s="15">
        <v>9</v>
      </c>
      <c r="I1057" s="82">
        <v>45261</v>
      </c>
      <c r="J1057" s="15" t="s">
        <v>85</v>
      </c>
      <c r="K1057" s="15" t="s">
        <v>96</v>
      </c>
      <c r="L1057" s="15" t="s">
        <v>84</v>
      </c>
      <c r="M1057" s="15">
        <v>1</v>
      </c>
      <c r="N1057" s="83">
        <v>17.2</v>
      </c>
      <c r="O1057" s="15">
        <v>6481</v>
      </c>
    </row>
    <row r="1058" spans="8:15" x14ac:dyDescent="0.25">
      <c r="H1058" s="15">
        <v>10</v>
      </c>
      <c r="I1058" s="82">
        <v>45261</v>
      </c>
      <c r="J1058" s="15" t="s">
        <v>85</v>
      </c>
      <c r="K1058" s="15" t="s">
        <v>97</v>
      </c>
      <c r="L1058" s="15" t="s">
        <v>84</v>
      </c>
      <c r="M1058" s="15">
        <v>1</v>
      </c>
      <c r="N1058" s="83">
        <v>13.4</v>
      </c>
      <c r="O1058" s="106" t="s">
        <v>184</v>
      </c>
    </row>
    <row r="1059" spans="8:15" x14ac:dyDescent="0.25">
      <c r="H1059" s="15">
        <v>11</v>
      </c>
      <c r="I1059" s="82">
        <v>45261</v>
      </c>
      <c r="J1059" s="15" t="s">
        <v>85</v>
      </c>
      <c r="K1059" s="15" t="s">
        <v>96</v>
      </c>
      <c r="L1059" s="15" t="s">
        <v>84</v>
      </c>
      <c r="M1059" s="15">
        <v>1</v>
      </c>
      <c r="N1059" s="83">
        <v>16.2</v>
      </c>
      <c r="O1059" s="15">
        <v>6211</v>
      </c>
    </row>
    <row r="1060" spans="8:15" x14ac:dyDescent="0.25">
      <c r="H1060" s="15">
        <v>12</v>
      </c>
      <c r="I1060" s="82">
        <v>45261</v>
      </c>
      <c r="J1060" s="15" t="s">
        <v>88</v>
      </c>
      <c r="K1060" s="15" t="s">
        <v>93</v>
      </c>
      <c r="L1060" s="15" t="s">
        <v>84</v>
      </c>
      <c r="M1060" s="15">
        <v>1</v>
      </c>
      <c r="N1060" s="83">
        <v>15</v>
      </c>
      <c r="O1060" s="15">
        <v>6062</v>
      </c>
    </row>
    <row r="1061" spans="8:15" x14ac:dyDescent="0.25">
      <c r="H1061" s="15">
        <v>13</v>
      </c>
      <c r="I1061" s="82">
        <v>45261</v>
      </c>
      <c r="J1061" s="15" t="s">
        <v>85</v>
      </c>
      <c r="K1061" s="15" t="s">
        <v>87</v>
      </c>
      <c r="L1061" s="15" t="s">
        <v>84</v>
      </c>
      <c r="M1061" s="15">
        <v>1</v>
      </c>
      <c r="N1061" s="83">
        <v>15.6</v>
      </c>
      <c r="O1061" s="15">
        <v>6469</v>
      </c>
    </row>
    <row r="1062" spans="8:15" x14ac:dyDescent="0.25">
      <c r="H1062" s="15">
        <v>14</v>
      </c>
      <c r="I1062" s="82">
        <v>45261</v>
      </c>
      <c r="J1062" s="15" t="s">
        <v>88</v>
      </c>
      <c r="K1062" s="15" t="s">
        <v>106</v>
      </c>
      <c r="L1062" s="15" t="s">
        <v>84</v>
      </c>
      <c r="M1062" s="15">
        <v>1</v>
      </c>
      <c r="N1062" s="83">
        <v>16.399999999999999</v>
      </c>
      <c r="O1062" s="15">
        <v>6474</v>
      </c>
    </row>
    <row r="1063" spans="8:15" x14ac:dyDescent="0.25">
      <c r="H1063" s="15">
        <v>15</v>
      </c>
      <c r="I1063" s="82">
        <v>45261</v>
      </c>
      <c r="J1063" s="15" t="s">
        <v>88</v>
      </c>
      <c r="K1063" s="15" t="s">
        <v>104</v>
      </c>
      <c r="L1063" s="15" t="s">
        <v>84</v>
      </c>
      <c r="M1063" s="15">
        <v>1</v>
      </c>
      <c r="N1063" s="83">
        <v>16.2</v>
      </c>
      <c r="O1063" s="15">
        <v>6482</v>
      </c>
    </row>
    <row r="1064" spans="8:15" x14ac:dyDescent="0.25">
      <c r="H1064" s="15">
        <v>16</v>
      </c>
      <c r="I1064" s="82">
        <v>45261</v>
      </c>
      <c r="J1064" s="15" t="s">
        <v>85</v>
      </c>
      <c r="K1064" s="15" t="s">
        <v>90</v>
      </c>
      <c r="L1064" s="15" t="s">
        <v>84</v>
      </c>
      <c r="M1064" s="15">
        <v>1</v>
      </c>
      <c r="N1064" s="83">
        <v>15.6</v>
      </c>
      <c r="O1064" s="15">
        <v>6496</v>
      </c>
    </row>
    <row r="1065" spans="8:15" x14ac:dyDescent="0.25">
      <c r="H1065" s="15">
        <v>17</v>
      </c>
      <c r="I1065" s="82">
        <v>45261</v>
      </c>
      <c r="J1065" s="15" t="s">
        <v>88</v>
      </c>
      <c r="K1065" s="15" t="s">
        <v>106</v>
      </c>
      <c r="L1065" s="15" t="s">
        <v>84</v>
      </c>
      <c r="M1065" s="15">
        <v>1</v>
      </c>
      <c r="N1065" s="83">
        <v>15.5</v>
      </c>
      <c r="O1065" s="15">
        <v>6005</v>
      </c>
    </row>
    <row r="1066" spans="8:15" x14ac:dyDescent="0.25">
      <c r="H1066" s="15">
        <v>18</v>
      </c>
      <c r="I1066" s="82">
        <v>45261</v>
      </c>
      <c r="J1066" s="15" t="s">
        <v>85</v>
      </c>
      <c r="K1066" s="15" t="s">
        <v>86</v>
      </c>
      <c r="L1066" s="15" t="s">
        <v>84</v>
      </c>
      <c r="M1066" s="15">
        <v>1</v>
      </c>
      <c r="N1066" s="83">
        <v>15.1</v>
      </c>
      <c r="O1066" s="15">
        <v>6226</v>
      </c>
    </row>
    <row r="1067" spans="8:15" x14ac:dyDescent="0.25">
      <c r="H1067" s="15">
        <v>19</v>
      </c>
      <c r="I1067" s="82">
        <v>45261</v>
      </c>
      <c r="J1067" s="15" t="s">
        <v>88</v>
      </c>
      <c r="K1067" s="15" t="s">
        <v>185</v>
      </c>
      <c r="L1067" s="15" t="s">
        <v>84</v>
      </c>
      <c r="M1067" s="15">
        <v>1</v>
      </c>
      <c r="N1067" s="83">
        <v>14.9</v>
      </c>
      <c r="O1067" s="15">
        <v>6472</v>
      </c>
    </row>
    <row r="1068" spans="8:15" x14ac:dyDescent="0.25">
      <c r="H1068" s="15">
        <v>20</v>
      </c>
      <c r="I1068" s="82">
        <v>45261</v>
      </c>
      <c r="J1068" s="15" t="s">
        <v>88</v>
      </c>
      <c r="K1068" s="15" t="s">
        <v>185</v>
      </c>
      <c r="L1068" s="15" t="s">
        <v>84</v>
      </c>
      <c r="M1068" s="15">
        <v>1</v>
      </c>
      <c r="N1068" s="83">
        <v>15.1</v>
      </c>
      <c r="O1068" s="15">
        <v>6337</v>
      </c>
    </row>
    <row r="1069" spans="8:15" x14ac:dyDescent="0.25">
      <c r="H1069" s="15">
        <v>21</v>
      </c>
      <c r="I1069" s="82">
        <v>45261</v>
      </c>
      <c r="J1069" s="15" t="s">
        <v>88</v>
      </c>
      <c r="K1069" s="15" t="s">
        <v>93</v>
      </c>
      <c r="L1069" s="15" t="s">
        <v>84</v>
      </c>
      <c r="M1069" s="15">
        <v>1</v>
      </c>
      <c r="N1069" s="83">
        <v>14.9</v>
      </c>
      <c r="O1069" s="15">
        <v>6012</v>
      </c>
    </row>
    <row r="1070" spans="8:15" x14ac:dyDescent="0.25">
      <c r="H1070" s="15">
        <v>22</v>
      </c>
      <c r="I1070" s="82">
        <v>45261</v>
      </c>
      <c r="J1070" s="15" t="s">
        <v>85</v>
      </c>
      <c r="K1070" s="15" t="s">
        <v>96</v>
      </c>
      <c r="L1070" s="15" t="s">
        <v>84</v>
      </c>
      <c r="M1070" s="15">
        <v>1</v>
      </c>
      <c r="N1070" s="83">
        <v>16.2</v>
      </c>
      <c r="O1070" s="15">
        <v>6032</v>
      </c>
    </row>
    <row r="1071" spans="8:15" x14ac:dyDescent="0.25">
      <c r="H1071" s="15">
        <v>23</v>
      </c>
      <c r="I1071" s="82">
        <v>45261</v>
      </c>
      <c r="J1071" s="15" t="s">
        <v>88</v>
      </c>
      <c r="K1071" s="15" t="s">
        <v>185</v>
      </c>
      <c r="L1071" s="15" t="s">
        <v>84</v>
      </c>
      <c r="M1071" s="15">
        <v>1</v>
      </c>
      <c r="N1071" s="83">
        <v>12.8</v>
      </c>
      <c r="O1071" s="15">
        <v>6243</v>
      </c>
    </row>
    <row r="1072" spans="8:15" x14ac:dyDescent="0.25">
      <c r="H1072" s="15">
        <v>24</v>
      </c>
      <c r="I1072" s="82">
        <v>45261</v>
      </c>
      <c r="J1072" s="15" t="s">
        <v>85</v>
      </c>
      <c r="K1072" s="15" t="s">
        <v>90</v>
      </c>
      <c r="L1072" s="15" t="s">
        <v>84</v>
      </c>
      <c r="M1072" s="15">
        <v>1</v>
      </c>
      <c r="N1072" s="83">
        <v>13.6</v>
      </c>
      <c r="O1072" s="15">
        <v>6606</v>
      </c>
    </row>
    <row r="1073" spans="8:17" x14ac:dyDescent="0.25">
      <c r="H1073" s="15">
        <v>25</v>
      </c>
      <c r="I1073" s="82">
        <v>45261</v>
      </c>
      <c r="J1073" s="15" t="s">
        <v>88</v>
      </c>
      <c r="K1073" s="15" t="s">
        <v>104</v>
      </c>
      <c r="L1073" s="15" t="s">
        <v>84</v>
      </c>
      <c r="M1073" s="15">
        <v>1</v>
      </c>
      <c r="N1073" s="83">
        <v>13.7</v>
      </c>
      <c r="O1073" s="15">
        <v>5957</v>
      </c>
    </row>
    <row r="1074" spans="8:17" x14ac:dyDescent="0.25">
      <c r="H1074" s="15">
        <v>26</v>
      </c>
      <c r="I1074" s="82">
        <v>45261</v>
      </c>
      <c r="J1074" s="15" t="s">
        <v>88</v>
      </c>
      <c r="K1074" s="15" t="s">
        <v>89</v>
      </c>
      <c r="L1074" s="15" t="s">
        <v>84</v>
      </c>
      <c r="M1074" s="15">
        <v>1</v>
      </c>
      <c r="N1074" s="83">
        <v>12.4</v>
      </c>
      <c r="O1074" s="15">
        <v>6602</v>
      </c>
    </row>
    <row r="1075" spans="8:17" x14ac:dyDescent="0.25">
      <c r="H1075" s="15">
        <v>27</v>
      </c>
      <c r="I1075" s="82">
        <v>45261</v>
      </c>
      <c r="J1075" s="15" t="s">
        <v>88</v>
      </c>
      <c r="K1075" s="15" t="s">
        <v>89</v>
      </c>
      <c r="L1075" s="15" t="s">
        <v>84</v>
      </c>
      <c r="M1075" s="15">
        <v>1</v>
      </c>
      <c r="N1075" s="83">
        <v>15.1</v>
      </c>
      <c r="O1075" s="15">
        <v>6578</v>
      </c>
    </row>
    <row r="1076" spans="8:17" x14ac:dyDescent="0.25">
      <c r="H1076" s="15">
        <v>28</v>
      </c>
      <c r="I1076" s="82">
        <v>45261</v>
      </c>
      <c r="J1076" s="15" t="s">
        <v>85</v>
      </c>
      <c r="K1076" s="15" t="s">
        <v>87</v>
      </c>
      <c r="L1076" s="15" t="s">
        <v>84</v>
      </c>
      <c r="M1076" s="15">
        <v>1</v>
      </c>
      <c r="N1076" s="83">
        <v>14.2</v>
      </c>
      <c r="O1076" s="15">
        <v>6591</v>
      </c>
    </row>
    <row r="1077" spans="8:17" x14ac:dyDescent="0.25">
      <c r="H1077" s="15">
        <v>29</v>
      </c>
      <c r="I1077" s="82">
        <v>45261</v>
      </c>
      <c r="J1077" s="15" t="s">
        <v>88</v>
      </c>
      <c r="K1077" s="15" t="s">
        <v>89</v>
      </c>
      <c r="L1077" s="15" t="s">
        <v>84</v>
      </c>
      <c r="M1077" s="15">
        <v>1</v>
      </c>
      <c r="N1077" s="83">
        <v>14.7</v>
      </c>
      <c r="O1077" s="15">
        <v>5978</v>
      </c>
    </row>
    <row r="1078" spans="8:17" x14ac:dyDescent="0.25">
      <c r="H1078" s="15">
        <v>30</v>
      </c>
      <c r="I1078" s="82">
        <v>45261</v>
      </c>
      <c r="J1078" s="15" t="s">
        <v>85</v>
      </c>
      <c r="K1078" s="15" t="s">
        <v>87</v>
      </c>
      <c r="L1078" s="15" t="s">
        <v>84</v>
      </c>
      <c r="M1078" s="15">
        <v>1</v>
      </c>
      <c r="N1078" s="83">
        <v>17.2</v>
      </c>
      <c r="O1078" s="15">
        <v>6536</v>
      </c>
    </row>
    <row r="1079" spans="8:17" x14ac:dyDescent="0.25">
      <c r="H1079" s="15">
        <v>31</v>
      </c>
      <c r="I1079" s="82">
        <v>45261</v>
      </c>
      <c r="J1079" s="15" t="s">
        <v>88</v>
      </c>
      <c r="K1079" s="15" t="s">
        <v>99</v>
      </c>
      <c r="L1079" s="15" t="s">
        <v>84</v>
      </c>
      <c r="M1079" s="15">
        <v>1</v>
      </c>
      <c r="N1079" s="83">
        <v>14.2</v>
      </c>
      <c r="O1079" s="15">
        <v>6592</v>
      </c>
    </row>
    <row r="1080" spans="8:17" x14ac:dyDescent="0.25">
      <c r="H1080" s="15">
        <v>32</v>
      </c>
      <c r="I1080" s="82">
        <v>45261</v>
      </c>
      <c r="J1080" s="15" t="s">
        <v>85</v>
      </c>
      <c r="K1080" s="15" t="s">
        <v>87</v>
      </c>
      <c r="L1080" s="15" t="s">
        <v>84</v>
      </c>
      <c r="M1080" s="15">
        <v>1</v>
      </c>
      <c r="N1080" s="83">
        <v>14.9</v>
      </c>
      <c r="O1080" s="15">
        <v>6008</v>
      </c>
    </row>
    <row r="1081" spans="8:17" x14ac:dyDescent="0.25">
      <c r="H1081" s="15">
        <v>33</v>
      </c>
      <c r="I1081" s="82">
        <v>45261</v>
      </c>
      <c r="J1081" s="15" t="s">
        <v>88</v>
      </c>
      <c r="K1081" s="15" t="s">
        <v>93</v>
      </c>
      <c r="L1081" s="15" t="s">
        <v>84</v>
      </c>
      <c r="M1081" s="15">
        <v>1</v>
      </c>
      <c r="N1081" s="83">
        <v>15.3</v>
      </c>
      <c r="O1081" s="15">
        <v>6545</v>
      </c>
    </row>
    <row r="1082" spans="8:17" x14ac:dyDescent="0.25">
      <c r="H1082" s="15">
        <v>34</v>
      </c>
      <c r="I1082" s="82">
        <v>45261</v>
      </c>
      <c r="J1082" s="15" t="s">
        <v>88</v>
      </c>
      <c r="K1082" s="15" t="s">
        <v>99</v>
      </c>
      <c r="L1082" s="15" t="s">
        <v>84</v>
      </c>
      <c r="M1082" s="15">
        <v>1</v>
      </c>
      <c r="N1082" s="83">
        <v>15.7</v>
      </c>
      <c r="O1082" s="15">
        <v>6582</v>
      </c>
    </row>
    <row r="1083" spans="8:17" x14ac:dyDescent="0.25">
      <c r="H1083" s="15">
        <v>35</v>
      </c>
      <c r="I1083" s="82">
        <v>45261</v>
      </c>
      <c r="J1083" s="15" t="s">
        <v>88</v>
      </c>
      <c r="K1083" s="15" t="s">
        <v>99</v>
      </c>
      <c r="L1083" s="15" t="s">
        <v>84</v>
      </c>
      <c r="M1083" s="15">
        <v>1</v>
      </c>
      <c r="N1083" s="83">
        <v>18.7</v>
      </c>
      <c r="O1083" s="15">
        <v>6529</v>
      </c>
      <c r="Q1083" s="105">
        <f>SUM(N1049:N1083)</f>
        <v>535</v>
      </c>
    </row>
    <row r="1084" spans="8:17" x14ac:dyDescent="0.25">
      <c r="H1084" s="15">
        <v>36</v>
      </c>
      <c r="I1084" s="82">
        <v>45262</v>
      </c>
      <c r="J1084" s="15" t="s">
        <v>88</v>
      </c>
      <c r="K1084" s="15" t="s">
        <v>89</v>
      </c>
      <c r="L1084" s="15" t="s">
        <v>84</v>
      </c>
      <c r="M1084" s="15">
        <v>1</v>
      </c>
      <c r="N1084" s="83">
        <v>14.2</v>
      </c>
      <c r="O1084" s="15">
        <v>5727</v>
      </c>
    </row>
    <row r="1085" spans="8:17" x14ac:dyDescent="0.25">
      <c r="H1085" s="15">
        <v>37</v>
      </c>
      <c r="I1085" s="82">
        <v>45262</v>
      </c>
      <c r="J1085" s="15" t="s">
        <v>88</v>
      </c>
      <c r="K1085" s="15" t="s">
        <v>99</v>
      </c>
      <c r="L1085" s="15" t="s">
        <v>84</v>
      </c>
      <c r="M1085" s="15">
        <v>1</v>
      </c>
      <c r="N1085" s="83">
        <v>15.9</v>
      </c>
      <c r="O1085" s="15">
        <v>6619</v>
      </c>
    </row>
    <row r="1086" spans="8:17" x14ac:dyDescent="0.25">
      <c r="H1086" s="15">
        <v>38</v>
      </c>
      <c r="I1086" s="82">
        <v>45262</v>
      </c>
      <c r="J1086" s="15" t="s">
        <v>88</v>
      </c>
      <c r="K1086" s="15" t="s">
        <v>99</v>
      </c>
      <c r="L1086" s="15" t="s">
        <v>84</v>
      </c>
      <c r="M1086" s="15">
        <v>1</v>
      </c>
      <c r="N1086" s="83">
        <v>15.1</v>
      </c>
      <c r="O1086" s="15">
        <v>6650</v>
      </c>
    </row>
    <row r="1087" spans="8:17" x14ac:dyDescent="0.25">
      <c r="H1087" s="15">
        <v>39</v>
      </c>
      <c r="I1087" s="82">
        <v>45262</v>
      </c>
      <c r="J1087" s="15" t="s">
        <v>88</v>
      </c>
      <c r="K1087" s="15" t="s">
        <v>104</v>
      </c>
      <c r="L1087" s="15" t="s">
        <v>84</v>
      </c>
      <c r="M1087" s="15">
        <v>1</v>
      </c>
      <c r="N1087" s="83">
        <v>14.5</v>
      </c>
      <c r="O1087" s="15">
        <v>6603</v>
      </c>
    </row>
    <row r="1088" spans="8:17" x14ac:dyDescent="0.25">
      <c r="H1088" s="15">
        <v>40</v>
      </c>
      <c r="I1088" s="82">
        <v>45262</v>
      </c>
      <c r="J1088" s="15" t="s">
        <v>88</v>
      </c>
      <c r="K1088" s="15" t="s">
        <v>104</v>
      </c>
      <c r="L1088" s="15" t="s">
        <v>84</v>
      </c>
      <c r="M1088" s="15">
        <v>1</v>
      </c>
      <c r="N1088" s="83">
        <v>14.7</v>
      </c>
      <c r="O1088" s="15">
        <v>6615</v>
      </c>
    </row>
    <row r="1089" spans="8:15" x14ac:dyDescent="0.25">
      <c r="H1089" s="15">
        <v>41</v>
      </c>
      <c r="I1089" s="82">
        <v>45262</v>
      </c>
      <c r="J1089" s="15" t="s">
        <v>85</v>
      </c>
      <c r="K1089" s="15" t="s">
        <v>86</v>
      </c>
      <c r="L1089" s="15" t="s">
        <v>84</v>
      </c>
      <c r="M1089" s="15">
        <v>1</v>
      </c>
      <c r="N1089" s="83">
        <v>14.9</v>
      </c>
      <c r="O1089" s="15">
        <v>6638</v>
      </c>
    </row>
    <row r="1090" spans="8:15" x14ac:dyDescent="0.25">
      <c r="H1090" s="15">
        <v>42</v>
      </c>
      <c r="I1090" s="82">
        <v>45262</v>
      </c>
      <c r="J1090" s="15" t="s">
        <v>85</v>
      </c>
      <c r="K1090" s="15" t="s">
        <v>86</v>
      </c>
      <c r="L1090" s="15" t="s">
        <v>84</v>
      </c>
      <c r="M1090" s="15">
        <v>1</v>
      </c>
      <c r="N1090" s="83">
        <v>14.2</v>
      </c>
      <c r="O1090" s="15">
        <v>6572</v>
      </c>
    </row>
    <row r="1091" spans="8:15" x14ac:dyDescent="0.25">
      <c r="H1091" s="15">
        <v>43</v>
      </c>
      <c r="I1091" s="82">
        <v>45262</v>
      </c>
      <c r="J1091" s="15" t="s">
        <v>85</v>
      </c>
      <c r="K1091" s="15" t="s">
        <v>86</v>
      </c>
      <c r="L1091" s="15" t="s">
        <v>84</v>
      </c>
      <c r="M1091" s="15">
        <v>1</v>
      </c>
      <c r="N1091" s="83">
        <v>15.5</v>
      </c>
      <c r="O1091" s="15">
        <v>6514</v>
      </c>
    </row>
    <row r="1092" spans="8:15" x14ac:dyDescent="0.25">
      <c r="H1092" s="15">
        <v>44</v>
      </c>
      <c r="I1092" s="82">
        <v>45262</v>
      </c>
      <c r="J1092" s="15" t="s">
        <v>88</v>
      </c>
      <c r="K1092" s="15" t="s">
        <v>106</v>
      </c>
      <c r="L1092" s="15" t="s">
        <v>84</v>
      </c>
      <c r="M1092" s="15">
        <v>1</v>
      </c>
      <c r="N1092" s="83">
        <v>15</v>
      </c>
      <c r="O1092" s="15">
        <v>6517</v>
      </c>
    </row>
    <row r="1093" spans="8:15" x14ac:dyDescent="0.25">
      <c r="H1093" s="15">
        <v>45</v>
      </c>
      <c r="I1093" s="82">
        <v>45262</v>
      </c>
      <c r="J1093" s="15" t="s">
        <v>88</v>
      </c>
      <c r="K1093" s="15" t="s">
        <v>93</v>
      </c>
      <c r="L1093" s="15" t="s">
        <v>84</v>
      </c>
      <c r="M1093" s="15">
        <v>1</v>
      </c>
      <c r="N1093" s="83">
        <v>13.7</v>
      </c>
      <c r="O1093" s="15">
        <v>6505</v>
      </c>
    </row>
    <row r="1094" spans="8:15" x14ac:dyDescent="0.25">
      <c r="H1094" s="15">
        <v>46</v>
      </c>
      <c r="I1094" s="82">
        <v>45262</v>
      </c>
      <c r="J1094" s="15" t="s">
        <v>88</v>
      </c>
      <c r="K1094" s="15" t="s">
        <v>93</v>
      </c>
      <c r="L1094" s="15" t="s">
        <v>84</v>
      </c>
      <c r="M1094" s="15">
        <v>1</v>
      </c>
      <c r="N1094" s="83">
        <v>13.2</v>
      </c>
      <c r="O1094" s="15">
        <v>6488</v>
      </c>
    </row>
    <row r="1095" spans="8:15" x14ac:dyDescent="0.25">
      <c r="H1095" s="15">
        <v>47</v>
      </c>
      <c r="I1095" s="82">
        <v>45262</v>
      </c>
      <c r="J1095" s="15" t="s">
        <v>85</v>
      </c>
      <c r="K1095" s="15" t="s">
        <v>92</v>
      </c>
      <c r="L1095" s="15" t="s">
        <v>84</v>
      </c>
      <c r="M1095" s="15">
        <v>1</v>
      </c>
      <c r="N1095" s="83">
        <v>16.2</v>
      </c>
      <c r="O1095" s="15">
        <v>6025</v>
      </c>
    </row>
    <row r="1096" spans="8:15" x14ac:dyDescent="0.25">
      <c r="H1096" s="15">
        <v>48</v>
      </c>
      <c r="I1096" s="82">
        <v>45262</v>
      </c>
      <c r="J1096" s="15" t="s">
        <v>88</v>
      </c>
      <c r="K1096" s="15" t="s">
        <v>89</v>
      </c>
      <c r="L1096" s="15" t="s">
        <v>84</v>
      </c>
      <c r="M1096" s="15">
        <v>1</v>
      </c>
      <c r="N1096" s="83">
        <v>18.2</v>
      </c>
      <c r="O1096" s="15">
        <v>6780</v>
      </c>
    </row>
    <row r="1097" spans="8:15" x14ac:dyDescent="0.25">
      <c r="H1097" s="15">
        <v>49</v>
      </c>
      <c r="I1097" s="82">
        <v>45262</v>
      </c>
      <c r="J1097" s="15" t="s">
        <v>85</v>
      </c>
      <c r="K1097" s="15" t="s">
        <v>92</v>
      </c>
      <c r="L1097" s="15" t="s">
        <v>84</v>
      </c>
      <c r="M1097" s="15">
        <v>1</v>
      </c>
      <c r="N1097" s="83">
        <v>15.3</v>
      </c>
      <c r="O1097" s="15">
        <v>6189</v>
      </c>
    </row>
    <row r="1098" spans="8:15" x14ac:dyDescent="0.25">
      <c r="H1098" s="15">
        <v>50</v>
      </c>
      <c r="I1098" s="82">
        <v>45262</v>
      </c>
      <c r="J1098" s="15" t="s">
        <v>85</v>
      </c>
      <c r="K1098" s="15" t="s">
        <v>96</v>
      </c>
      <c r="L1098" s="15" t="s">
        <v>84</v>
      </c>
      <c r="M1098" s="15">
        <v>1</v>
      </c>
      <c r="N1098" s="83">
        <v>16</v>
      </c>
      <c r="O1098" s="15">
        <v>6089</v>
      </c>
    </row>
    <row r="1099" spans="8:15" x14ac:dyDescent="0.25">
      <c r="H1099" s="15">
        <v>51</v>
      </c>
      <c r="I1099" s="82">
        <v>45262</v>
      </c>
      <c r="J1099" s="15" t="s">
        <v>85</v>
      </c>
      <c r="K1099" s="15" t="s">
        <v>86</v>
      </c>
      <c r="L1099" s="15" t="s">
        <v>84</v>
      </c>
      <c r="M1099" s="15">
        <v>1</v>
      </c>
      <c r="N1099" s="83">
        <v>14.9</v>
      </c>
      <c r="O1099" s="15">
        <v>6108</v>
      </c>
    </row>
    <row r="1100" spans="8:15" x14ac:dyDescent="0.25">
      <c r="H1100" s="15">
        <v>52</v>
      </c>
      <c r="I1100" s="82">
        <v>45262</v>
      </c>
      <c r="J1100" s="15" t="s">
        <v>88</v>
      </c>
      <c r="K1100" s="15" t="s">
        <v>99</v>
      </c>
      <c r="L1100" s="15" t="s">
        <v>84</v>
      </c>
      <c r="M1100" s="15">
        <v>1</v>
      </c>
      <c r="N1100" s="83">
        <v>14.7</v>
      </c>
      <c r="O1100" s="15">
        <v>6182</v>
      </c>
    </row>
    <row r="1101" spans="8:15" x14ac:dyDescent="0.25">
      <c r="H1101" s="15">
        <v>53</v>
      </c>
      <c r="I1101" s="82">
        <v>45262</v>
      </c>
      <c r="J1101" s="15" t="s">
        <v>85</v>
      </c>
      <c r="K1101" s="15" t="s">
        <v>96</v>
      </c>
      <c r="L1101" s="15" t="s">
        <v>84</v>
      </c>
      <c r="M1101" s="15">
        <v>1</v>
      </c>
      <c r="N1101" s="83">
        <v>16.399999999999999</v>
      </c>
      <c r="O1101" s="15">
        <v>6101</v>
      </c>
    </row>
    <row r="1102" spans="8:15" x14ac:dyDescent="0.25">
      <c r="H1102" s="15">
        <v>54</v>
      </c>
      <c r="I1102" s="82">
        <v>45262</v>
      </c>
      <c r="J1102" s="15" t="s">
        <v>88</v>
      </c>
      <c r="K1102" s="15" t="s">
        <v>106</v>
      </c>
      <c r="L1102" s="15" t="s">
        <v>84</v>
      </c>
      <c r="M1102" s="15">
        <v>1</v>
      </c>
      <c r="N1102" s="83">
        <v>14.6</v>
      </c>
      <c r="O1102" s="15">
        <v>5896</v>
      </c>
    </row>
    <row r="1103" spans="8:15" x14ac:dyDescent="0.25">
      <c r="H1103" s="15">
        <v>55</v>
      </c>
      <c r="I1103" s="82">
        <v>45262</v>
      </c>
      <c r="J1103" s="15" t="s">
        <v>85</v>
      </c>
      <c r="K1103" s="15" t="s">
        <v>97</v>
      </c>
      <c r="L1103" s="15" t="s">
        <v>84</v>
      </c>
      <c r="M1103" s="15">
        <v>1</v>
      </c>
      <c r="N1103" s="83">
        <v>16.899999999999999</v>
      </c>
      <c r="O1103" s="15">
        <v>5635</v>
      </c>
    </row>
    <row r="1104" spans="8:15" x14ac:dyDescent="0.25">
      <c r="H1104" s="15">
        <v>56</v>
      </c>
      <c r="I1104" s="82">
        <v>45262</v>
      </c>
      <c r="J1104" s="15" t="s">
        <v>85</v>
      </c>
      <c r="K1104" s="15" t="s">
        <v>97</v>
      </c>
      <c r="L1104" s="15" t="s">
        <v>84</v>
      </c>
      <c r="M1104" s="15">
        <v>1</v>
      </c>
      <c r="N1104" s="83">
        <v>15.1</v>
      </c>
      <c r="O1104" s="15">
        <v>5620</v>
      </c>
    </row>
    <row r="1105" spans="8:17" x14ac:dyDescent="0.25">
      <c r="H1105" s="15">
        <v>57</v>
      </c>
      <c r="I1105" s="82">
        <v>45262</v>
      </c>
      <c r="J1105" s="15" t="s">
        <v>88</v>
      </c>
      <c r="K1105" s="15" t="s">
        <v>106</v>
      </c>
      <c r="L1105" s="15" t="s">
        <v>84</v>
      </c>
      <c r="M1105" s="15">
        <v>1</v>
      </c>
      <c r="N1105" s="83">
        <v>15.5</v>
      </c>
      <c r="O1105" s="15">
        <v>6493</v>
      </c>
    </row>
    <row r="1106" spans="8:17" x14ac:dyDescent="0.25">
      <c r="H1106" s="15">
        <v>58</v>
      </c>
      <c r="I1106" s="82">
        <v>45262</v>
      </c>
      <c r="J1106" s="15" t="s">
        <v>85</v>
      </c>
      <c r="K1106" s="15" t="s">
        <v>86</v>
      </c>
      <c r="L1106" s="15" t="s">
        <v>84</v>
      </c>
      <c r="M1106" s="15">
        <v>1</v>
      </c>
      <c r="N1106" s="83">
        <v>14.9</v>
      </c>
      <c r="O1106" s="15">
        <v>6946</v>
      </c>
    </row>
    <row r="1107" spans="8:17" x14ac:dyDescent="0.25">
      <c r="H1107" s="15">
        <v>59</v>
      </c>
      <c r="I1107" s="82">
        <v>45262</v>
      </c>
      <c r="J1107" s="15" t="s">
        <v>88</v>
      </c>
      <c r="K1107" s="15" t="s">
        <v>101</v>
      </c>
      <c r="L1107" s="15" t="s">
        <v>84</v>
      </c>
      <c r="M1107" s="15">
        <v>1</v>
      </c>
      <c r="N1107" s="83">
        <v>10.5</v>
      </c>
      <c r="O1107" s="15">
        <v>6923</v>
      </c>
    </row>
    <row r="1108" spans="8:17" x14ac:dyDescent="0.25">
      <c r="H1108" s="15">
        <v>60</v>
      </c>
      <c r="I1108" s="82">
        <v>45262</v>
      </c>
      <c r="J1108" s="15" t="s">
        <v>85</v>
      </c>
      <c r="K1108" s="15" t="s">
        <v>86</v>
      </c>
      <c r="L1108" s="15" t="s">
        <v>84</v>
      </c>
      <c r="M1108" s="15">
        <v>1</v>
      </c>
      <c r="N1108" s="83">
        <v>14.9</v>
      </c>
      <c r="O1108" s="15">
        <v>6874</v>
      </c>
      <c r="Q1108" s="105">
        <f>SUM(N1084:N1108)</f>
        <v>374.99999999999994</v>
      </c>
    </row>
    <row r="1109" spans="8:17" x14ac:dyDescent="0.25">
      <c r="H1109" s="15">
        <v>61</v>
      </c>
      <c r="I1109" s="82">
        <v>45263</v>
      </c>
      <c r="J1109" s="15" t="s">
        <v>85</v>
      </c>
      <c r="K1109" s="15" t="s">
        <v>86</v>
      </c>
      <c r="L1109" s="15" t="s">
        <v>84</v>
      </c>
      <c r="M1109" s="15">
        <v>1</v>
      </c>
      <c r="N1109" s="83">
        <v>14.9</v>
      </c>
      <c r="O1109" s="15">
        <v>6625</v>
      </c>
    </row>
    <row r="1110" spans="8:17" x14ac:dyDescent="0.25">
      <c r="H1110" s="15">
        <v>62</v>
      </c>
      <c r="I1110" s="82">
        <v>45263</v>
      </c>
      <c r="J1110" s="15" t="s">
        <v>88</v>
      </c>
      <c r="K1110" s="15" t="s">
        <v>89</v>
      </c>
      <c r="L1110" s="15" t="s">
        <v>84</v>
      </c>
      <c r="M1110" s="15">
        <v>1</v>
      </c>
      <c r="N1110" s="83">
        <v>12.5</v>
      </c>
      <c r="O1110" s="15">
        <v>6635</v>
      </c>
    </row>
    <row r="1111" spans="8:17" x14ac:dyDescent="0.25">
      <c r="H1111" s="15">
        <v>63</v>
      </c>
      <c r="I1111" s="82">
        <v>45263</v>
      </c>
      <c r="J1111" s="15" t="s">
        <v>85</v>
      </c>
      <c r="K1111" s="15" t="s">
        <v>92</v>
      </c>
      <c r="L1111" s="15" t="s">
        <v>84</v>
      </c>
      <c r="M1111" s="15">
        <v>1</v>
      </c>
      <c r="N1111" s="83">
        <v>15</v>
      </c>
      <c r="O1111" s="15">
        <v>6680</v>
      </c>
    </row>
    <row r="1112" spans="8:17" x14ac:dyDescent="0.25">
      <c r="H1112" s="15">
        <v>64</v>
      </c>
      <c r="I1112" s="82">
        <v>45263</v>
      </c>
      <c r="J1112" s="15" t="s">
        <v>85</v>
      </c>
      <c r="K1112" s="15" t="s">
        <v>92</v>
      </c>
      <c r="L1112" s="15" t="s">
        <v>84</v>
      </c>
      <c r="M1112" s="15">
        <v>1</v>
      </c>
      <c r="N1112" s="83">
        <v>12.9</v>
      </c>
      <c r="O1112" s="15">
        <v>6983</v>
      </c>
    </row>
    <row r="1113" spans="8:17" x14ac:dyDescent="0.25">
      <c r="H1113" s="15">
        <v>65</v>
      </c>
      <c r="I1113" s="82">
        <v>45263</v>
      </c>
      <c r="J1113" s="15" t="s">
        <v>85</v>
      </c>
      <c r="K1113" s="15" t="s">
        <v>92</v>
      </c>
      <c r="L1113" s="15" t="s">
        <v>84</v>
      </c>
      <c r="M1113" s="15">
        <v>1</v>
      </c>
      <c r="N1113" s="83">
        <v>14.9</v>
      </c>
      <c r="O1113" s="15">
        <v>6998</v>
      </c>
    </row>
    <row r="1114" spans="8:17" x14ac:dyDescent="0.25">
      <c r="H1114" s="15">
        <v>66</v>
      </c>
      <c r="I1114" s="82">
        <v>45263</v>
      </c>
      <c r="J1114" s="15" t="s">
        <v>88</v>
      </c>
      <c r="K1114" s="15" t="s">
        <v>89</v>
      </c>
      <c r="L1114" s="15" t="s">
        <v>84</v>
      </c>
      <c r="M1114" s="15">
        <v>1</v>
      </c>
      <c r="N1114" s="83">
        <v>15.6</v>
      </c>
      <c r="O1114" s="15">
        <v>6590</v>
      </c>
    </row>
    <row r="1115" spans="8:17" x14ac:dyDescent="0.25">
      <c r="H1115" s="15">
        <v>67</v>
      </c>
      <c r="I1115" s="82">
        <v>45263</v>
      </c>
      <c r="J1115" s="15" t="s">
        <v>88</v>
      </c>
      <c r="K1115" s="15" t="s">
        <v>99</v>
      </c>
      <c r="L1115" s="15" t="s">
        <v>84</v>
      </c>
      <c r="M1115" s="15">
        <v>1</v>
      </c>
      <c r="N1115" s="83">
        <v>16.100000000000001</v>
      </c>
      <c r="O1115" s="15">
        <v>6612</v>
      </c>
    </row>
    <row r="1116" spans="8:17" x14ac:dyDescent="0.25">
      <c r="H1116" s="15">
        <v>68</v>
      </c>
      <c r="I1116" s="82">
        <v>45263</v>
      </c>
      <c r="J1116" s="15" t="s">
        <v>85</v>
      </c>
      <c r="K1116" s="15" t="s">
        <v>90</v>
      </c>
      <c r="L1116" s="15" t="s">
        <v>84</v>
      </c>
      <c r="M1116" s="15">
        <v>1</v>
      </c>
      <c r="N1116" s="83">
        <v>15.7</v>
      </c>
      <c r="O1116" s="15">
        <v>6665</v>
      </c>
    </row>
    <row r="1117" spans="8:17" x14ac:dyDescent="0.25">
      <c r="H1117" s="15">
        <v>69</v>
      </c>
      <c r="I1117" s="82">
        <v>45263</v>
      </c>
      <c r="J1117" s="15" t="s">
        <v>88</v>
      </c>
      <c r="K1117" s="15" t="s">
        <v>104</v>
      </c>
      <c r="L1117" s="15" t="s">
        <v>84</v>
      </c>
      <c r="M1117" s="15">
        <v>1</v>
      </c>
      <c r="N1117" s="83">
        <v>19.7</v>
      </c>
      <c r="O1117" s="15">
        <v>6671</v>
      </c>
    </row>
    <row r="1118" spans="8:17" x14ac:dyDescent="0.25">
      <c r="H1118" s="15">
        <v>70</v>
      </c>
      <c r="I1118" s="82">
        <v>45263</v>
      </c>
      <c r="J1118" s="15" t="s">
        <v>88</v>
      </c>
      <c r="K1118" s="15" t="s">
        <v>104</v>
      </c>
      <c r="L1118" s="15" t="s">
        <v>84</v>
      </c>
      <c r="M1118" s="15">
        <v>1</v>
      </c>
      <c r="N1118" s="83">
        <v>11.9</v>
      </c>
      <c r="O1118" s="15">
        <v>6633</v>
      </c>
    </row>
    <row r="1119" spans="8:17" x14ac:dyDescent="0.25">
      <c r="H1119" s="15">
        <v>71</v>
      </c>
      <c r="I1119" s="82">
        <v>45263</v>
      </c>
      <c r="J1119" s="15" t="s">
        <v>88</v>
      </c>
      <c r="K1119" s="15" t="s">
        <v>104</v>
      </c>
      <c r="L1119" s="15" t="s">
        <v>84</v>
      </c>
      <c r="M1119" s="15">
        <v>1</v>
      </c>
      <c r="N1119" s="83">
        <v>14.4</v>
      </c>
      <c r="O1119" s="15">
        <v>6632</v>
      </c>
    </row>
    <row r="1120" spans="8:17" x14ac:dyDescent="0.25">
      <c r="H1120" s="15">
        <v>72</v>
      </c>
      <c r="I1120" s="82">
        <v>45263</v>
      </c>
      <c r="J1120" s="15" t="s">
        <v>85</v>
      </c>
      <c r="K1120" s="15" t="s">
        <v>87</v>
      </c>
      <c r="L1120" s="15" t="s">
        <v>84</v>
      </c>
      <c r="M1120" s="15">
        <v>1</v>
      </c>
      <c r="N1120" s="83">
        <v>15.5</v>
      </c>
      <c r="O1120" s="15">
        <v>6583</v>
      </c>
    </row>
    <row r="1121" spans="8:17" x14ac:dyDescent="0.25">
      <c r="H1121" s="15">
        <v>73</v>
      </c>
      <c r="I1121" s="82">
        <v>45263</v>
      </c>
      <c r="J1121" s="15" t="s">
        <v>85</v>
      </c>
      <c r="K1121" s="15" t="s">
        <v>87</v>
      </c>
      <c r="L1121" s="15" t="s">
        <v>84</v>
      </c>
      <c r="M1121" s="15">
        <v>1</v>
      </c>
      <c r="N1121" s="83">
        <v>14</v>
      </c>
      <c r="O1121" s="15">
        <v>6629</v>
      </c>
    </row>
    <row r="1122" spans="8:17" x14ac:dyDescent="0.25">
      <c r="H1122" s="15">
        <v>74</v>
      </c>
      <c r="I1122" s="82">
        <v>45263</v>
      </c>
      <c r="J1122" s="15" t="s">
        <v>85</v>
      </c>
      <c r="K1122" s="15" t="s">
        <v>90</v>
      </c>
      <c r="L1122" s="15" t="s">
        <v>84</v>
      </c>
      <c r="M1122" s="15">
        <v>1</v>
      </c>
      <c r="N1122" s="83">
        <v>16.399999999999999</v>
      </c>
      <c r="O1122" s="15">
        <v>6667</v>
      </c>
    </row>
    <row r="1123" spans="8:17" x14ac:dyDescent="0.25">
      <c r="H1123" s="15">
        <v>75</v>
      </c>
      <c r="I1123" s="82">
        <v>45263</v>
      </c>
      <c r="J1123" s="15" t="s">
        <v>85</v>
      </c>
      <c r="K1123" s="15" t="s">
        <v>96</v>
      </c>
      <c r="L1123" s="15" t="s">
        <v>84</v>
      </c>
      <c r="M1123" s="15">
        <v>1</v>
      </c>
      <c r="N1123" s="83">
        <v>20</v>
      </c>
      <c r="O1123" s="15">
        <v>6822</v>
      </c>
    </row>
    <row r="1124" spans="8:17" x14ac:dyDescent="0.25">
      <c r="H1124" s="15">
        <v>76</v>
      </c>
      <c r="I1124" s="82">
        <v>45263</v>
      </c>
      <c r="J1124" s="15" t="s">
        <v>88</v>
      </c>
      <c r="K1124" s="15" t="s">
        <v>89</v>
      </c>
      <c r="L1124" s="15" t="s">
        <v>84</v>
      </c>
      <c r="M1124" s="15">
        <v>1</v>
      </c>
      <c r="N1124" s="83">
        <v>13.9</v>
      </c>
      <c r="O1124" s="15">
        <v>5745</v>
      </c>
    </row>
    <row r="1125" spans="8:17" x14ac:dyDescent="0.25">
      <c r="H1125" s="15">
        <v>77</v>
      </c>
      <c r="I1125" s="82">
        <v>45263</v>
      </c>
      <c r="J1125" s="15" t="s">
        <v>88</v>
      </c>
      <c r="K1125" s="15" t="s">
        <v>89</v>
      </c>
      <c r="L1125" s="15" t="s">
        <v>84</v>
      </c>
      <c r="M1125" s="15">
        <v>1</v>
      </c>
      <c r="N1125" s="83">
        <v>12.1</v>
      </c>
      <c r="O1125" s="15">
        <v>6639</v>
      </c>
    </row>
    <row r="1126" spans="8:17" x14ac:dyDescent="0.25">
      <c r="H1126" s="15">
        <v>78</v>
      </c>
      <c r="I1126" s="82">
        <v>45263</v>
      </c>
      <c r="J1126" s="15" t="s">
        <v>88</v>
      </c>
      <c r="K1126" s="15" t="s">
        <v>89</v>
      </c>
      <c r="L1126" s="15" t="s">
        <v>84</v>
      </c>
      <c r="M1126" s="15">
        <v>1</v>
      </c>
      <c r="N1126" s="83">
        <v>13.8</v>
      </c>
      <c r="O1126" s="15">
        <v>6654</v>
      </c>
    </row>
    <row r="1127" spans="8:17" x14ac:dyDescent="0.25">
      <c r="H1127" s="15">
        <v>79</v>
      </c>
      <c r="I1127" s="82">
        <v>45263</v>
      </c>
      <c r="J1127" s="15" t="s">
        <v>88</v>
      </c>
      <c r="K1127" s="15" t="s">
        <v>185</v>
      </c>
      <c r="L1127" s="15" t="s">
        <v>84</v>
      </c>
      <c r="M1127" s="15">
        <v>1</v>
      </c>
      <c r="N1127" s="83">
        <v>19.3</v>
      </c>
      <c r="O1127" s="15">
        <v>6631</v>
      </c>
    </row>
    <row r="1128" spans="8:17" x14ac:dyDescent="0.25">
      <c r="H1128" s="15">
        <v>80</v>
      </c>
      <c r="I1128" s="82">
        <v>45263</v>
      </c>
      <c r="J1128" s="15" t="s">
        <v>85</v>
      </c>
      <c r="K1128" s="15" t="s">
        <v>143</v>
      </c>
      <c r="L1128" s="15" t="s">
        <v>84</v>
      </c>
      <c r="M1128" s="15">
        <v>1</v>
      </c>
      <c r="N1128" s="83">
        <v>19.7</v>
      </c>
      <c r="O1128" s="15">
        <v>6645</v>
      </c>
    </row>
    <row r="1129" spans="8:17" x14ac:dyDescent="0.25">
      <c r="H1129" s="15">
        <v>81</v>
      </c>
      <c r="I1129" s="82">
        <v>45263</v>
      </c>
      <c r="J1129" s="15" t="s">
        <v>85</v>
      </c>
      <c r="K1129" s="15" t="s">
        <v>97</v>
      </c>
      <c r="L1129" s="15" t="s">
        <v>84</v>
      </c>
      <c r="M1129" s="15">
        <v>1</v>
      </c>
      <c r="N1129" s="83">
        <v>8.6</v>
      </c>
      <c r="O1129" s="15">
        <v>6624</v>
      </c>
    </row>
    <row r="1130" spans="8:17" x14ac:dyDescent="0.25">
      <c r="H1130" s="15">
        <v>82</v>
      </c>
      <c r="I1130" s="82">
        <v>45263</v>
      </c>
      <c r="J1130" s="15" t="s">
        <v>88</v>
      </c>
      <c r="K1130" s="15" t="s">
        <v>106</v>
      </c>
      <c r="L1130" s="15" t="s">
        <v>84</v>
      </c>
      <c r="M1130" s="15">
        <v>1</v>
      </c>
      <c r="N1130" s="83">
        <v>11.4</v>
      </c>
      <c r="O1130" s="15">
        <v>6604</v>
      </c>
    </row>
    <row r="1131" spans="8:17" x14ac:dyDescent="0.25">
      <c r="H1131" s="15">
        <v>83</v>
      </c>
      <c r="I1131" s="82">
        <v>45263</v>
      </c>
      <c r="J1131" s="15" t="s">
        <v>88</v>
      </c>
      <c r="K1131" s="15" t="s">
        <v>106</v>
      </c>
      <c r="L1131" s="15" t="s">
        <v>84</v>
      </c>
      <c r="M1131" s="15">
        <v>1</v>
      </c>
      <c r="N1131" s="83">
        <v>12.8</v>
      </c>
      <c r="O1131" s="15">
        <v>6627</v>
      </c>
    </row>
    <row r="1132" spans="8:17" x14ac:dyDescent="0.25">
      <c r="H1132" s="15">
        <v>84</v>
      </c>
      <c r="I1132" s="82">
        <v>45263</v>
      </c>
      <c r="J1132" s="15" t="s">
        <v>88</v>
      </c>
      <c r="K1132" s="15" t="s">
        <v>106</v>
      </c>
      <c r="L1132" s="15" t="s">
        <v>84</v>
      </c>
      <c r="M1132" s="15">
        <v>1</v>
      </c>
      <c r="N1132" s="83">
        <v>14.4</v>
      </c>
      <c r="O1132" s="15">
        <v>6668</v>
      </c>
    </row>
    <row r="1133" spans="8:17" x14ac:dyDescent="0.25">
      <c r="H1133" s="15">
        <v>85</v>
      </c>
      <c r="I1133" s="82">
        <v>45263</v>
      </c>
      <c r="J1133" s="15" t="s">
        <v>85</v>
      </c>
      <c r="K1133" s="15" t="s">
        <v>92</v>
      </c>
      <c r="L1133" s="15" t="s">
        <v>84</v>
      </c>
      <c r="M1133" s="15">
        <v>1</v>
      </c>
      <c r="N1133" s="83">
        <v>14.8</v>
      </c>
      <c r="O1133" s="15">
        <v>6636</v>
      </c>
    </row>
    <row r="1134" spans="8:17" x14ac:dyDescent="0.25">
      <c r="H1134" s="15">
        <v>86</v>
      </c>
      <c r="I1134" s="82">
        <v>45263</v>
      </c>
      <c r="J1134" s="15" t="s">
        <v>85</v>
      </c>
      <c r="K1134" s="15" t="s">
        <v>92</v>
      </c>
      <c r="L1134" s="15" t="s">
        <v>84</v>
      </c>
      <c r="M1134" s="15">
        <v>1</v>
      </c>
      <c r="N1134" s="83">
        <v>12.4</v>
      </c>
      <c r="O1134" s="15">
        <v>6621</v>
      </c>
    </row>
    <row r="1135" spans="8:17" x14ac:dyDescent="0.25">
      <c r="H1135" s="15">
        <v>87</v>
      </c>
      <c r="I1135" s="82">
        <v>45263</v>
      </c>
      <c r="J1135" s="15" t="s">
        <v>88</v>
      </c>
      <c r="K1135" s="15" t="s">
        <v>98</v>
      </c>
      <c r="L1135" s="15" t="s">
        <v>84</v>
      </c>
      <c r="M1135" s="15">
        <v>1</v>
      </c>
      <c r="N1135" s="83">
        <v>12.3</v>
      </c>
      <c r="O1135" s="15">
        <v>6030</v>
      </c>
      <c r="Q1135" s="105">
        <f>SUM(N1109:N1135)</f>
        <v>395</v>
      </c>
    </row>
    <row r="1136" spans="8:17" x14ac:dyDescent="0.25">
      <c r="H1136" s="15">
        <v>88</v>
      </c>
      <c r="I1136" s="82">
        <v>45264</v>
      </c>
      <c r="J1136" s="15" t="s">
        <v>85</v>
      </c>
      <c r="K1136" s="15" t="s">
        <v>90</v>
      </c>
      <c r="L1136" s="15" t="s">
        <v>84</v>
      </c>
      <c r="M1136" s="15">
        <v>1</v>
      </c>
      <c r="N1136" s="83">
        <v>13</v>
      </c>
      <c r="O1136" s="15">
        <v>6673</v>
      </c>
    </row>
    <row r="1137" spans="8:17" x14ac:dyDescent="0.25">
      <c r="H1137" s="15">
        <v>89</v>
      </c>
      <c r="I1137" s="82">
        <v>45264</v>
      </c>
      <c r="J1137" s="15" t="s">
        <v>88</v>
      </c>
      <c r="K1137" s="15" t="s">
        <v>89</v>
      </c>
      <c r="L1137" s="15" t="s">
        <v>84</v>
      </c>
      <c r="M1137" s="15">
        <v>1</v>
      </c>
      <c r="N1137" s="83">
        <v>13.5</v>
      </c>
      <c r="O1137" s="106" t="s">
        <v>186</v>
      </c>
    </row>
    <row r="1138" spans="8:17" x14ac:dyDescent="0.25">
      <c r="H1138" s="15">
        <v>90</v>
      </c>
      <c r="I1138" s="82">
        <v>45264</v>
      </c>
      <c r="J1138" s="15" t="s">
        <v>88</v>
      </c>
      <c r="K1138" s="15" t="s">
        <v>98</v>
      </c>
      <c r="L1138" s="15" t="s">
        <v>84</v>
      </c>
      <c r="M1138" s="15">
        <v>1</v>
      </c>
      <c r="N1138" s="83">
        <v>12.6</v>
      </c>
      <c r="O1138" s="106" t="s">
        <v>187</v>
      </c>
    </row>
    <row r="1139" spans="8:17" x14ac:dyDescent="0.25">
      <c r="H1139" s="15">
        <v>91</v>
      </c>
      <c r="I1139" s="82">
        <v>45264</v>
      </c>
      <c r="J1139" s="15" t="s">
        <v>85</v>
      </c>
      <c r="K1139" s="15" t="s">
        <v>97</v>
      </c>
      <c r="L1139" s="15" t="s">
        <v>84</v>
      </c>
      <c r="M1139" s="15">
        <v>1</v>
      </c>
      <c r="N1139" s="83">
        <v>14.8</v>
      </c>
      <c r="O1139" s="15">
        <v>6659</v>
      </c>
    </row>
    <row r="1140" spans="8:17" x14ac:dyDescent="0.25">
      <c r="H1140" s="15">
        <v>92</v>
      </c>
      <c r="I1140" s="82">
        <v>45264</v>
      </c>
      <c r="J1140" s="15" t="s">
        <v>88</v>
      </c>
      <c r="K1140" s="15" t="s">
        <v>99</v>
      </c>
      <c r="L1140" s="15" t="s">
        <v>84</v>
      </c>
      <c r="M1140" s="15">
        <v>1</v>
      </c>
      <c r="N1140" s="83">
        <v>16.7</v>
      </c>
      <c r="O1140" s="106" t="s">
        <v>188</v>
      </c>
    </row>
    <row r="1141" spans="8:17" x14ac:dyDescent="0.25">
      <c r="H1141" s="15">
        <v>93</v>
      </c>
      <c r="I1141" s="82">
        <v>45264</v>
      </c>
      <c r="J1141" s="15" t="s">
        <v>88</v>
      </c>
      <c r="K1141" s="15" t="s">
        <v>99</v>
      </c>
      <c r="L1141" s="15" t="s">
        <v>84</v>
      </c>
      <c r="M1141" s="15">
        <v>1</v>
      </c>
      <c r="N1141" s="83">
        <v>14.5</v>
      </c>
      <c r="O1141" s="15">
        <v>6618</v>
      </c>
    </row>
    <row r="1142" spans="8:17" x14ac:dyDescent="0.25">
      <c r="H1142" s="15">
        <v>94</v>
      </c>
      <c r="I1142" s="82">
        <v>45264</v>
      </c>
      <c r="J1142" s="15" t="s">
        <v>88</v>
      </c>
      <c r="K1142" s="15" t="s">
        <v>93</v>
      </c>
      <c r="L1142" s="15" t="s">
        <v>84</v>
      </c>
      <c r="M1142" s="15">
        <v>1</v>
      </c>
      <c r="N1142" s="83">
        <v>11.6</v>
      </c>
      <c r="O1142" s="15">
        <v>6930</v>
      </c>
    </row>
    <row r="1143" spans="8:17" x14ac:dyDescent="0.25">
      <c r="H1143" s="15">
        <v>95</v>
      </c>
      <c r="I1143" s="82">
        <v>45264</v>
      </c>
      <c r="J1143" s="15" t="s">
        <v>88</v>
      </c>
      <c r="K1143" s="15" t="s">
        <v>91</v>
      </c>
      <c r="L1143" s="15" t="s">
        <v>84</v>
      </c>
      <c r="M1143" s="15">
        <v>1</v>
      </c>
      <c r="N1143" s="83">
        <v>10.4</v>
      </c>
      <c r="O1143" s="15">
        <v>6534</v>
      </c>
    </row>
    <row r="1144" spans="8:17" x14ac:dyDescent="0.25">
      <c r="H1144" s="15">
        <v>96</v>
      </c>
      <c r="I1144" s="82">
        <v>45264</v>
      </c>
      <c r="J1144" s="15" t="s">
        <v>88</v>
      </c>
      <c r="K1144" s="15" t="s">
        <v>89</v>
      </c>
      <c r="L1144" s="15" t="s">
        <v>84</v>
      </c>
      <c r="M1144" s="15">
        <v>1</v>
      </c>
      <c r="N1144" s="83">
        <v>12.8</v>
      </c>
      <c r="O1144" s="15">
        <v>6653</v>
      </c>
      <c r="Q1144" s="105">
        <f>SUM(N1136:N1144)</f>
        <v>119.9</v>
      </c>
    </row>
    <row r="1145" spans="8:17" x14ac:dyDescent="0.25">
      <c r="H1145" s="15">
        <v>97</v>
      </c>
      <c r="I1145" s="82">
        <v>45265</v>
      </c>
      <c r="J1145" s="15" t="s">
        <v>88</v>
      </c>
      <c r="K1145" s="15" t="s">
        <v>106</v>
      </c>
      <c r="L1145" s="15" t="s">
        <v>84</v>
      </c>
      <c r="M1145" s="15">
        <v>1</v>
      </c>
      <c r="N1145" s="83">
        <v>14.2</v>
      </c>
      <c r="O1145" s="15">
        <v>6675</v>
      </c>
    </row>
    <row r="1146" spans="8:17" x14ac:dyDescent="0.25">
      <c r="H1146" s="15">
        <v>98</v>
      </c>
      <c r="I1146" s="82">
        <v>45265</v>
      </c>
      <c r="J1146" s="15" t="s">
        <v>88</v>
      </c>
      <c r="K1146" s="15" t="s">
        <v>106</v>
      </c>
      <c r="L1146" s="15" t="s">
        <v>84</v>
      </c>
      <c r="M1146" s="15">
        <v>1</v>
      </c>
      <c r="N1146" s="83">
        <v>15.3</v>
      </c>
      <c r="O1146" s="15">
        <v>6682</v>
      </c>
    </row>
    <row r="1147" spans="8:17" x14ac:dyDescent="0.25">
      <c r="H1147" s="15">
        <v>99</v>
      </c>
      <c r="I1147" s="82">
        <v>45265</v>
      </c>
      <c r="J1147" s="15" t="s">
        <v>88</v>
      </c>
      <c r="K1147" s="15" t="s">
        <v>106</v>
      </c>
      <c r="L1147" s="15" t="s">
        <v>84</v>
      </c>
      <c r="M1147" s="15">
        <v>1</v>
      </c>
      <c r="N1147" s="83">
        <v>15.5</v>
      </c>
      <c r="O1147" s="15">
        <v>6980</v>
      </c>
    </row>
    <row r="1148" spans="8:17" x14ac:dyDescent="0.25">
      <c r="H1148" s="15">
        <v>100</v>
      </c>
      <c r="I1148" s="82">
        <v>45265</v>
      </c>
      <c r="J1148" s="15" t="s">
        <v>85</v>
      </c>
      <c r="K1148" s="15" t="s">
        <v>97</v>
      </c>
      <c r="L1148" s="15" t="s">
        <v>84</v>
      </c>
      <c r="M1148" s="15">
        <v>1</v>
      </c>
      <c r="N1148" s="83">
        <v>14.3</v>
      </c>
      <c r="O1148" s="15">
        <v>6987</v>
      </c>
    </row>
    <row r="1149" spans="8:17" x14ac:dyDescent="0.25">
      <c r="H1149" s="15">
        <v>101</v>
      </c>
      <c r="I1149" s="82">
        <v>45265</v>
      </c>
      <c r="J1149" s="15" t="s">
        <v>88</v>
      </c>
      <c r="K1149" s="15" t="s">
        <v>185</v>
      </c>
      <c r="L1149" s="15" t="s">
        <v>84</v>
      </c>
      <c r="M1149" s="15">
        <v>1</v>
      </c>
      <c r="N1149" s="83">
        <v>11.5</v>
      </c>
      <c r="O1149" s="15">
        <v>6981</v>
      </c>
    </row>
    <row r="1150" spans="8:17" x14ac:dyDescent="0.25">
      <c r="H1150" s="15">
        <v>102</v>
      </c>
      <c r="I1150" s="82">
        <v>45265</v>
      </c>
      <c r="J1150" s="15" t="s">
        <v>88</v>
      </c>
      <c r="K1150" s="15" t="s">
        <v>93</v>
      </c>
      <c r="L1150" s="15" t="s">
        <v>84</v>
      </c>
      <c r="M1150" s="15">
        <v>1</v>
      </c>
      <c r="N1150" s="83">
        <v>14.9</v>
      </c>
      <c r="O1150" s="15">
        <v>6695</v>
      </c>
    </row>
    <row r="1151" spans="8:17" x14ac:dyDescent="0.25">
      <c r="H1151" s="15">
        <v>103</v>
      </c>
      <c r="I1151" s="82">
        <v>45265</v>
      </c>
      <c r="J1151" s="15" t="s">
        <v>88</v>
      </c>
      <c r="K1151" s="15" t="s">
        <v>91</v>
      </c>
      <c r="L1151" s="15" t="s">
        <v>84</v>
      </c>
      <c r="M1151" s="15">
        <v>1</v>
      </c>
      <c r="N1151" s="83">
        <v>18.899999999999999</v>
      </c>
      <c r="O1151" s="15">
        <v>6982</v>
      </c>
    </row>
    <row r="1152" spans="8:17" x14ac:dyDescent="0.25">
      <c r="H1152" s="15">
        <v>104</v>
      </c>
      <c r="I1152" s="82">
        <v>45265</v>
      </c>
      <c r="J1152" s="15" t="s">
        <v>88</v>
      </c>
      <c r="K1152" s="15" t="s">
        <v>91</v>
      </c>
      <c r="L1152" s="15" t="s">
        <v>84</v>
      </c>
      <c r="M1152" s="15">
        <v>1</v>
      </c>
      <c r="N1152" s="83">
        <v>16.2</v>
      </c>
      <c r="O1152" s="15">
        <v>6685</v>
      </c>
    </row>
    <row r="1153" spans="8:17" x14ac:dyDescent="0.25">
      <c r="H1153" s="15">
        <v>105</v>
      </c>
      <c r="I1153" s="82">
        <v>45265</v>
      </c>
      <c r="J1153" s="15" t="s">
        <v>88</v>
      </c>
      <c r="K1153" s="15" t="s">
        <v>91</v>
      </c>
      <c r="L1153" s="15" t="s">
        <v>84</v>
      </c>
      <c r="M1153" s="15">
        <v>1</v>
      </c>
      <c r="N1153" s="83">
        <v>18</v>
      </c>
      <c r="O1153" s="15">
        <v>6672</v>
      </c>
    </row>
    <row r="1154" spans="8:17" x14ac:dyDescent="0.25">
      <c r="H1154" s="15">
        <v>106</v>
      </c>
      <c r="I1154" s="82">
        <v>45265</v>
      </c>
      <c r="J1154" s="15" t="s">
        <v>88</v>
      </c>
      <c r="K1154" s="15" t="s">
        <v>91</v>
      </c>
      <c r="L1154" s="15" t="s">
        <v>84</v>
      </c>
      <c r="M1154" s="15">
        <v>1</v>
      </c>
      <c r="N1154" s="83">
        <v>15.4</v>
      </c>
      <c r="O1154" s="15">
        <v>6642</v>
      </c>
    </row>
    <row r="1155" spans="8:17" x14ac:dyDescent="0.25">
      <c r="H1155" s="15">
        <v>107</v>
      </c>
      <c r="I1155" s="82">
        <v>45265</v>
      </c>
      <c r="J1155" s="15" t="s">
        <v>88</v>
      </c>
      <c r="K1155" s="15" t="s">
        <v>93</v>
      </c>
      <c r="L1155" s="15" t="s">
        <v>84</v>
      </c>
      <c r="M1155" s="15">
        <v>1</v>
      </c>
      <c r="N1155" s="83">
        <v>12.1</v>
      </c>
      <c r="O1155" s="15">
        <v>6666</v>
      </c>
    </row>
    <row r="1156" spans="8:17" x14ac:dyDescent="0.25">
      <c r="H1156" s="15">
        <v>108</v>
      </c>
      <c r="I1156" s="82">
        <v>45265</v>
      </c>
      <c r="J1156" s="15" t="s">
        <v>85</v>
      </c>
      <c r="K1156" s="15" t="s">
        <v>90</v>
      </c>
      <c r="L1156" s="15" t="s">
        <v>84</v>
      </c>
      <c r="M1156" s="15">
        <v>1</v>
      </c>
      <c r="N1156" s="83">
        <v>14.1</v>
      </c>
      <c r="O1156" s="15">
        <v>6691</v>
      </c>
    </row>
    <row r="1157" spans="8:17" x14ac:dyDescent="0.25">
      <c r="H1157" s="15">
        <v>109</v>
      </c>
      <c r="I1157" s="82">
        <v>45265</v>
      </c>
      <c r="J1157" s="15" t="s">
        <v>85</v>
      </c>
      <c r="K1157" s="15" t="s">
        <v>90</v>
      </c>
      <c r="L1157" s="15" t="s">
        <v>84</v>
      </c>
      <c r="M1157" s="15">
        <v>1</v>
      </c>
      <c r="N1157" s="83">
        <v>15.5</v>
      </c>
      <c r="O1157" s="15">
        <v>6989</v>
      </c>
    </row>
    <row r="1158" spans="8:17" x14ac:dyDescent="0.25">
      <c r="H1158" s="15">
        <v>110</v>
      </c>
      <c r="I1158" s="82">
        <v>45265</v>
      </c>
      <c r="J1158" s="15" t="s">
        <v>85</v>
      </c>
      <c r="K1158" s="15" t="s">
        <v>143</v>
      </c>
      <c r="L1158" s="15" t="s">
        <v>84</v>
      </c>
      <c r="M1158" s="15">
        <v>1</v>
      </c>
      <c r="N1158" s="83">
        <v>10.199999999999999</v>
      </c>
      <c r="O1158" s="15">
        <v>6623</v>
      </c>
    </row>
    <row r="1159" spans="8:17" x14ac:dyDescent="0.25">
      <c r="H1159" s="15">
        <v>111</v>
      </c>
      <c r="I1159" s="82">
        <v>45265</v>
      </c>
      <c r="J1159" s="15" t="s">
        <v>85</v>
      </c>
      <c r="K1159" s="15" t="s">
        <v>87</v>
      </c>
      <c r="L1159" s="15" t="s">
        <v>84</v>
      </c>
      <c r="M1159" s="15">
        <v>1</v>
      </c>
      <c r="N1159" s="83">
        <v>13.9</v>
      </c>
      <c r="O1159" s="15">
        <v>6605</v>
      </c>
      <c r="Q1159" s="105">
        <f>SUM(N1145:N1159)</f>
        <v>220</v>
      </c>
    </row>
    <row r="1160" spans="8:17" x14ac:dyDescent="0.25">
      <c r="H1160" s="15">
        <v>112</v>
      </c>
      <c r="I1160" s="82">
        <v>45266</v>
      </c>
      <c r="J1160" s="15" t="s">
        <v>88</v>
      </c>
      <c r="K1160" s="15" t="s">
        <v>185</v>
      </c>
      <c r="L1160" s="15" t="s">
        <v>84</v>
      </c>
      <c r="M1160" s="15">
        <v>1</v>
      </c>
      <c r="N1160" s="83">
        <v>13.6</v>
      </c>
      <c r="O1160" s="15">
        <v>6616</v>
      </c>
    </row>
    <row r="1161" spans="8:17" x14ac:dyDescent="0.25">
      <c r="H1161" s="15">
        <v>113</v>
      </c>
      <c r="I1161" s="82">
        <v>45266</v>
      </c>
      <c r="J1161" s="15" t="s">
        <v>88</v>
      </c>
      <c r="K1161" s="15" t="s">
        <v>185</v>
      </c>
      <c r="L1161" s="15" t="s">
        <v>84</v>
      </c>
      <c r="M1161" s="15">
        <v>1</v>
      </c>
      <c r="N1161" s="83">
        <v>15.4</v>
      </c>
      <c r="O1161" s="15">
        <v>6649</v>
      </c>
    </row>
    <row r="1162" spans="8:17" x14ac:dyDescent="0.25">
      <c r="H1162" s="15">
        <v>114</v>
      </c>
      <c r="I1162" s="82">
        <v>45266</v>
      </c>
      <c r="J1162" s="15" t="s">
        <v>88</v>
      </c>
      <c r="K1162" s="15" t="s">
        <v>185</v>
      </c>
      <c r="L1162" s="15" t="s">
        <v>84</v>
      </c>
      <c r="M1162" s="15">
        <v>1</v>
      </c>
      <c r="N1162" s="83">
        <v>16.2</v>
      </c>
      <c r="O1162" s="15">
        <v>6614</v>
      </c>
    </row>
    <row r="1163" spans="8:17" x14ac:dyDescent="0.25">
      <c r="H1163" s="15">
        <v>115</v>
      </c>
      <c r="I1163" s="82">
        <v>45266</v>
      </c>
      <c r="J1163" s="15" t="s">
        <v>88</v>
      </c>
      <c r="K1163" s="15" t="s">
        <v>106</v>
      </c>
      <c r="L1163" s="15" t="s">
        <v>84</v>
      </c>
      <c r="M1163" s="15">
        <v>1</v>
      </c>
      <c r="N1163" s="83">
        <v>13.9</v>
      </c>
      <c r="O1163" s="15">
        <v>6598</v>
      </c>
    </row>
    <row r="1164" spans="8:17" x14ac:dyDescent="0.25">
      <c r="H1164" s="15">
        <v>116</v>
      </c>
      <c r="I1164" s="82">
        <v>45266</v>
      </c>
      <c r="J1164" s="15" t="s">
        <v>88</v>
      </c>
      <c r="K1164" s="15" t="s">
        <v>101</v>
      </c>
      <c r="L1164" s="15" t="s">
        <v>84</v>
      </c>
      <c r="M1164" s="15">
        <v>1</v>
      </c>
      <c r="N1164" s="83">
        <v>15</v>
      </c>
      <c r="O1164" s="15">
        <v>6011</v>
      </c>
    </row>
    <row r="1165" spans="8:17" x14ac:dyDescent="0.25">
      <c r="H1165" s="15">
        <v>117</v>
      </c>
      <c r="I1165" s="82">
        <v>45266</v>
      </c>
      <c r="J1165" s="15" t="s">
        <v>88</v>
      </c>
      <c r="K1165" s="15" t="s">
        <v>99</v>
      </c>
      <c r="L1165" s="15" t="s">
        <v>84</v>
      </c>
      <c r="M1165" s="15">
        <v>1</v>
      </c>
      <c r="N1165" s="83">
        <v>17.5</v>
      </c>
      <c r="O1165" s="15">
        <v>6979</v>
      </c>
    </row>
    <row r="1166" spans="8:17" x14ac:dyDescent="0.25">
      <c r="H1166" s="15">
        <v>118</v>
      </c>
      <c r="I1166" s="82">
        <v>45266</v>
      </c>
      <c r="J1166" s="15" t="s">
        <v>88</v>
      </c>
      <c r="K1166" s="15" t="s">
        <v>99</v>
      </c>
      <c r="L1166" s="15" t="s">
        <v>84</v>
      </c>
      <c r="M1166" s="15">
        <v>1</v>
      </c>
      <c r="N1166" s="83">
        <v>16.5</v>
      </c>
      <c r="O1166" s="15">
        <v>6669</v>
      </c>
    </row>
    <row r="1167" spans="8:17" x14ac:dyDescent="0.25">
      <c r="H1167" s="15">
        <v>119</v>
      </c>
      <c r="I1167" s="82">
        <v>45266</v>
      </c>
      <c r="J1167" s="15" t="s">
        <v>88</v>
      </c>
      <c r="K1167" s="15" t="s">
        <v>99</v>
      </c>
      <c r="L1167" s="15" t="s">
        <v>84</v>
      </c>
      <c r="M1167" s="15">
        <v>1</v>
      </c>
      <c r="N1167" s="83">
        <v>10.199999999999999</v>
      </c>
      <c r="O1167" s="15">
        <v>6725</v>
      </c>
    </row>
    <row r="1168" spans="8:17" x14ac:dyDescent="0.25">
      <c r="H1168" s="15">
        <v>120</v>
      </c>
      <c r="I1168" s="82">
        <v>45266</v>
      </c>
      <c r="J1168" s="15" t="s">
        <v>88</v>
      </c>
      <c r="K1168" s="15" t="s">
        <v>99</v>
      </c>
      <c r="L1168" s="15" t="s">
        <v>84</v>
      </c>
      <c r="M1168" s="15">
        <v>1</v>
      </c>
      <c r="N1168" s="83">
        <v>14.6</v>
      </c>
      <c r="O1168" s="15">
        <v>6698</v>
      </c>
    </row>
    <row r="1169" spans="8:15" x14ac:dyDescent="0.25">
      <c r="H1169" s="15">
        <v>121</v>
      </c>
      <c r="I1169" s="82">
        <v>45266</v>
      </c>
      <c r="J1169" s="15" t="s">
        <v>88</v>
      </c>
      <c r="K1169" s="15" t="s">
        <v>89</v>
      </c>
      <c r="L1169" s="15" t="s">
        <v>84</v>
      </c>
      <c r="M1169" s="15">
        <v>1</v>
      </c>
      <c r="N1169" s="83">
        <v>18</v>
      </c>
      <c r="O1169" s="15">
        <v>6978</v>
      </c>
    </row>
    <row r="1170" spans="8:15" x14ac:dyDescent="0.25">
      <c r="H1170" s="15">
        <v>122</v>
      </c>
      <c r="I1170" s="82">
        <v>45266</v>
      </c>
      <c r="J1170" s="15" t="s">
        <v>88</v>
      </c>
      <c r="K1170" s="15" t="s">
        <v>89</v>
      </c>
      <c r="L1170" s="15" t="s">
        <v>84</v>
      </c>
      <c r="M1170" s="15">
        <v>1</v>
      </c>
      <c r="N1170" s="83">
        <v>13.6</v>
      </c>
      <c r="O1170" s="15">
        <v>6733</v>
      </c>
    </row>
    <row r="1171" spans="8:15" x14ac:dyDescent="0.25">
      <c r="H1171" s="15">
        <v>123</v>
      </c>
      <c r="I1171" s="82">
        <v>45266</v>
      </c>
      <c r="J1171" s="15" t="s">
        <v>88</v>
      </c>
      <c r="K1171" s="15" t="s">
        <v>89</v>
      </c>
      <c r="L1171" s="15" t="s">
        <v>84</v>
      </c>
      <c r="M1171" s="15">
        <v>1</v>
      </c>
      <c r="N1171" s="83">
        <v>14.5</v>
      </c>
      <c r="O1171" s="15">
        <v>6994</v>
      </c>
    </row>
    <row r="1172" spans="8:15" x14ac:dyDescent="0.25">
      <c r="H1172" s="15">
        <v>124</v>
      </c>
      <c r="I1172" s="82">
        <v>45266</v>
      </c>
      <c r="J1172" s="15" t="s">
        <v>85</v>
      </c>
      <c r="K1172" s="15" t="s">
        <v>87</v>
      </c>
      <c r="L1172" s="15" t="s">
        <v>84</v>
      </c>
      <c r="M1172" s="15">
        <v>1</v>
      </c>
      <c r="N1172" s="83">
        <v>14.4</v>
      </c>
      <c r="O1172" s="15">
        <v>6729</v>
      </c>
    </row>
    <row r="1173" spans="8:15" x14ac:dyDescent="0.25">
      <c r="H1173" s="15">
        <v>125</v>
      </c>
      <c r="I1173" s="82">
        <v>45266</v>
      </c>
      <c r="J1173" s="15" t="s">
        <v>85</v>
      </c>
      <c r="K1173" s="15" t="s">
        <v>87</v>
      </c>
      <c r="L1173" s="15" t="s">
        <v>84</v>
      </c>
      <c r="M1173" s="15">
        <v>1</v>
      </c>
      <c r="N1173" s="83">
        <v>15</v>
      </c>
      <c r="O1173" s="15">
        <v>6727</v>
      </c>
    </row>
    <row r="1174" spans="8:15" x14ac:dyDescent="0.25">
      <c r="H1174" s="15">
        <v>126</v>
      </c>
      <c r="I1174" s="82">
        <v>45266</v>
      </c>
      <c r="J1174" s="15" t="s">
        <v>85</v>
      </c>
      <c r="K1174" s="15" t="s">
        <v>87</v>
      </c>
      <c r="L1174" s="15" t="s">
        <v>84</v>
      </c>
      <c r="M1174" s="15">
        <v>1</v>
      </c>
      <c r="N1174" s="83">
        <v>14.6</v>
      </c>
      <c r="O1174" s="15">
        <v>6705</v>
      </c>
    </row>
    <row r="1175" spans="8:15" x14ac:dyDescent="0.25">
      <c r="H1175" s="15">
        <v>127</v>
      </c>
      <c r="I1175" s="82">
        <v>45266</v>
      </c>
      <c r="J1175" s="15" t="s">
        <v>85</v>
      </c>
      <c r="K1175" s="15" t="s">
        <v>87</v>
      </c>
      <c r="L1175" s="15" t="s">
        <v>84</v>
      </c>
      <c r="M1175" s="15">
        <v>1</v>
      </c>
      <c r="N1175" s="83">
        <v>16.2</v>
      </c>
      <c r="O1175" s="15">
        <v>6701</v>
      </c>
    </row>
    <row r="1176" spans="8:15" x14ac:dyDescent="0.25">
      <c r="H1176" s="15">
        <v>128</v>
      </c>
      <c r="I1176" s="82">
        <v>45266</v>
      </c>
      <c r="J1176" s="15" t="s">
        <v>85</v>
      </c>
      <c r="K1176" s="15" t="s">
        <v>90</v>
      </c>
      <c r="L1176" s="15" t="s">
        <v>84</v>
      </c>
      <c r="M1176" s="15">
        <v>1</v>
      </c>
      <c r="N1176" s="83">
        <v>14.2</v>
      </c>
      <c r="O1176" s="15">
        <v>6711</v>
      </c>
    </row>
    <row r="1177" spans="8:15" x14ac:dyDescent="0.25">
      <c r="H1177" s="15">
        <v>129</v>
      </c>
      <c r="I1177" s="82">
        <v>45266</v>
      </c>
      <c r="J1177" s="15" t="s">
        <v>85</v>
      </c>
      <c r="K1177" s="15" t="s">
        <v>90</v>
      </c>
      <c r="L1177" s="15" t="s">
        <v>84</v>
      </c>
      <c r="M1177" s="15">
        <v>1</v>
      </c>
      <c r="N1177" s="83">
        <v>15</v>
      </c>
      <c r="O1177" s="15">
        <v>6693</v>
      </c>
    </row>
    <row r="1178" spans="8:15" x14ac:dyDescent="0.25">
      <c r="H1178" s="15">
        <v>130</v>
      </c>
      <c r="I1178" s="82">
        <v>45266</v>
      </c>
      <c r="J1178" s="15" t="s">
        <v>85</v>
      </c>
      <c r="K1178" s="15" t="s">
        <v>87</v>
      </c>
      <c r="L1178" s="15" t="s">
        <v>84</v>
      </c>
      <c r="M1178" s="15">
        <v>1</v>
      </c>
      <c r="N1178" s="83">
        <v>15.2</v>
      </c>
      <c r="O1178" s="15">
        <v>6696</v>
      </c>
    </row>
    <row r="1179" spans="8:15" x14ac:dyDescent="0.25">
      <c r="H1179" s="15">
        <v>131</v>
      </c>
      <c r="I1179" s="82">
        <v>45266</v>
      </c>
      <c r="J1179" s="15" t="s">
        <v>85</v>
      </c>
      <c r="K1179" s="15" t="s">
        <v>86</v>
      </c>
      <c r="L1179" s="15" t="s">
        <v>84</v>
      </c>
      <c r="M1179" s="15">
        <v>1</v>
      </c>
      <c r="N1179" s="83">
        <v>14.6</v>
      </c>
      <c r="O1179" s="15">
        <v>6684</v>
      </c>
    </row>
    <row r="1180" spans="8:15" x14ac:dyDescent="0.25">
      <c r="H1180" s="15">
        <v>132</v>
      </c>
      <c r="I1180" s="82">
        <v>45266</v>
      </c>
      <c r="J1180" s="15" t="s">
        <v>85</v>
      </c>
      <c r="K1180" s="15" t="s">
        <v>86</v>
      </c>
      <c r="L1180" s="15" t="s">
        <v>84</v>
      </c>
      <c r="M1180" s="15">
        <v>1</v>
      </c>
      <c r="N1180" s="83">
        <v>14.2</v>
      </c>
      <c r="O1180" s="15">
        <v>6714</v>
      </c>
    </row>
    <row r="1181" spans="8:15" x14ac:dyDescent="0.25">
      <c r="H1181" s="15">
        <v>133</v>
      </c>
      <c r="I1181" s="82">
        <v>45266</v>
      </c>
      <c r="J1181" s="15" t="s">
        <v>88</v>
      </c>
      <c r="K1181" s="15" t="s">
        <v>93</v>
      </c>
      <c r="L1181" s="15" t="s">
        <v>84</v>
      </c>
      <c r="M1181" s="15">
        <v>1</v>
      </c>
      <c r="N1181" s="83">
        <v>10.9</v>
      </c>
      <c r="O1181" s="15">
        <v>6730</v>
      </c>
    </row>
    <row r="1182" spans="8:15" x14ac:dyDescent="0.25">
      <c r="H1182" s="15">
        <v>134</v>
      </c>
      <c r="I1182" s="82">
        <v>45266</v>
      </c>
      <c r="J1182" s="15" t="s">
        <v>88</v>
      </c>
      <c r="K1182" s="15" t="s">
        <v>93</v>
      </c>
      <c r="L1182" s="15" t="s">
        <v>84</v>
      </c>
      <c r="M1182" s="15">
        <v>1</v>
      </c>
      <c r="N1182" s="83">
        <v>14.3</v>
      </c>
      <c r="O1182" s="15">
        <v>6700</v>
      </c>
    </row>
    <row r="1183" spans="8:15" x14ac:dyDescent="0.25">
      <c r="H1183" s="15">
        <v>135</v>
      </c>
      <c r="I1183" s="82">
        <v>45266</v>
      </c>
      <c r="J1183" s="15" t="s">
        <v>85</v>
      </c>
      <c r="K1183" s="87" t="s">
        <v>143</v>
      </c>
      <c r="L1183" s="15" t="s">
        <v>84</v>
      </c>
      <c r="M1183" s="15">
        <v>1</v>
      </c>
      <c r="N1183" s="83">
        <v>19</v>
      </c>
      <c r="O1183" s="15">
        <v>6736</v>
      </c>
    </row>
    <row r="1184" spans="8:15" x14ac:dyDescent="0.25">
      <c r="H1184" s="15">
        <v>136</v>
      </c>
      <c r="I1184" s="82">
        <v>45266</v>
      </c>
      <c r="J1184" s="15" t="s">
        <v>85</v>
      </c>
      <c r="K1184" s="15" t="s">
        <v>143</v>
      </c>
      <c r="L1184" s="15" t="s">
        <v>84</v>
      </c>
      <c r="M1184" s="15">
        <v>1</v>
      </c>
      <c r="N1184" s="83">
        <v>10.9</v>
      </c>
      <c r="O1184" s="15">
        <v>6734</v>
      </c>
    </row>
    <row r="1185" spans="8:17" x14ac:dyDescent="0.25">
      <c r="H1185" s="15">
        <v>137</v>
      </c>
      <c r="I1185" s="82">
        <v>45266</v>
      </c>
      <c r="J1185" s="15" t="s">
        <v>88</v>
      </c>
      <c r="K1185" s="15" t="s">
        <v>185</v>
      </c>
      <c r="L1185" s="15" t="s">
        <v>84</v>
      </c>
      <c r="M1185" s="15">
        <v>1</v>
      </c>
      <c r="N1185" s="83">
        <v>12.4</v>
      </c>
      <c r="O1185" s="15">
        <v>6702</v>
      </c>
    </row>
    <row r="1186" spans="8:17" x14ac:dyDescent="0.25">
      <c r="H1186" s="15">
        <v>138</v>
      </c>
      <c r="I1186" s="82">
        <v>45266</v>
      </c>
      <c r="J1186" s="15" t="s">
        <v>85</v>
      </c>
      <c r="K1186" s="15" t="s">
        <v>97</v>
      </c>
      <c r="L1186" s="15" t="s">
        <v>84</v>
      </c>
      <c r="M1186" s="15">
        <v>1</v>
      </c>
      <c r="N1186" s="83">
        <v>17.2</v>
      </c>
      <c r="O1186" s="15">
        <v>6707</v>
      </c>
    </row>
    <row r="1187" spans="8:17" x14ac:dyDescent="0.25">
      <c r="H1187" s="15">
        <v>139</v>
      </c>
      <c r="I1187" s="82">
        <v>45266</v>
      </c>
      <c r="J1187" s="15" t="s">
        <v>85</v>
      </c>
      <c r="K1187" s="15" t="s">
        <v>97</v>
      </c>
      <c r="L1187" s="15" t="s">
        <v>84</v>
      </c>
      <c r="M1187" s="15">
        <v>1</v>
      </c>
      <c r="N1187" s="83">
        <v>19</v>
      </c>
      <c r="O1187" s="15">
        <v>6724</v>
      </c>
    </row>
    <row r="1188" spans="8:17" x14ac:dyDescent="0.25">
      <c r="H1188" s="15">
        <v>140</v>
      </c>
      <c r="I1188" s="82">
        <v>45266</v>
      </c>
      <c r="J1188" s="15" t="s">
        <v>88</v>
      </c>
      <c r="K1188" s="15" t="s">
        <v>106</v>
      </c>
      <c r="L1188" s="15" t="s">
        <v>84</v>
      </c>
      <c r="M1188" s="15">
        <v>1</v>
      </c>
      <c r="N1188" s="83">
        <v>15.4</v>
      </c>
      <c r="O1188" s="15">
        <v>6745</v>
      </c>
    </row>
    <row r="1189" spans="8:17" x14ac:dyDescent="0.25">
      <c r="H1189" s="15">
        <v>141</v>
      </c>
      <c r="I1189" s="82">
        <v>45266</v>
      </c>
      <c r="J1189" s="15" t="s">
        <v>88</v>
      </c>
      <c r="K1189" s="15" t="s">
        <v>106</v>
      </c>
      <c r="L1189" s="15" t="s">
        <v>84</v>
      </c>
      <c r="M1189" s="15">
        <v>1</v>
      </c>
      <c r="N1189" s="83">
        <v>14.5</v>
      </c>
      <c r="O1189" s="15">
        <v>6704</v>
      </c>
    </row>
    <row r="1190" spans="8:17" x14ac:dyDescent="0.25">
      <c r="H1190" s="15">
        <v>142</v>
      </c>
      <c r="I1190" s="82">
        <v>45266</v>
      </c>
      <c r="J1190" s="15" t="s">
        <v>88</v>
      </c>
      <c r="K1190" s="15" t="s">
        <v>104</v>
      </c>
      <c r="L1190" s="15" t="s">
        <v>84</v>
      </c>
      <c r="M1190" s="15">
        <v>1</v>
      </c>
      <c r="N1190" s="83">
        <v>14.1</v>
      </c>
      <c r="O1190" s="15">
        <v>6713</v>
      </c>
    </row>
    <row r="1191" spans="8:17" x14ac:dyDescent="0.25">
      <c r="H1191" s="15">
        <v>143</v>
      </c>
      <c r="I1191" s="82">
        <v>45266</v>
      </c>
      <c r="J1191" s="15" t="s">
        <v>88</v>
      </c>
      <c r="K1191" s="15" t="s">
        <v>104</v>
      </c>
      <c r="L1191" s="15" t="s">
        <v>84</v>
      </c>
      <c r="M1191" s="15">
        <v>1</v>
      </c>
      <c r="N1191" s="83">
        <v>14.9</v>
      </c>
      <c r="O1191" s="15">
        <v>6708</v>
      </c>
      <c r="Q1191" s="105">
        <f>SUM(N1160:N1191)</f>
        <v>474.99999999999989</v>
      </c>
    </row>
    <row r="1192" spans="8:17" x14ac:dyDescent="0.25">
      <c r="H1192" s="15">
        <v>144</v>
      </c>
      <c r="I1192" s="82">
        <v>45267</v>
      </c>
      <c r="J1192" s="15" t="s">
        <v>85</v>
      </c>
      <c r="K1192" s="15" t="s">
        <v>143</v>
      </c>
      <c r="L1192" s="15" t="s">
        <v>84</v>
      </c>
      <c r="M1192" s="15">
        <v>1</v>
      </c>
      <c r="N1192" s="83">
        <v>14.5</v>
      </c>
      <c r="O1192" s="15">
        <v>6746</v>
      </c>
    </row>
    <row r="1193" spans="8:17" x14ac:dyDescent="0.25">
      <c r="H1193" s="15">
        <v>145</v>
      </c>
      <c r="I1193" s="82">
        <v>45267</v>
      </c>
      <c r="J1193" s="15" t="s">
        <v>88</v>
      </c>
      <c r="K1193" s="15" t="s">
        <v>185</v>
      </c>
      <c r="L1193" s="15" t="s">
        <v>84</v>
      </c>
      <c r="M1193" s="15">
        <v>1</v>
      </c>
      <c r="N1193" s="83">
        <v>10.3</v>
      </c>
      <c r="O1193" s="15">
        <v>6742</v>
      </c>
    </row>
    <row r="1194" spans="8:17" x14ac:dyDescent="0.25">
      <c r="H1194" s="15">
        <v>146</v>
      </c>
      <c r="I1194" s="82">
        <v>45267</v>
      </c>
      <c r="J1194" s="15" t="s">
        <v>85</v>
      </c>
      <c r="K1194" s="15" t="s">
        <v>97</v>
      </c>
      <c r="L1194" s="15" t="s">
        <v>84</v>
      </c>
      <c r="M1194" s="15">
        <v>1</v>
      </c>
      <c r="N1194" s="83">
        <v>15.8</v>
      </c>
      <c r="O1194" s="15">
        <v>6571</v>
      </c>
    </row>
    <row r="1195" spans="8:17" x14ac:dyDescent="0.25">
      <c r="H1195" s="15">
        <v>147</v>
      </c>
      <c r="I1195" s="82">
        <v>45267</v>
      </c>
      <c r="J1195" s="15" t="s">
        <v>85</v>
      </c>
      <c r="K1195" s="15" t="s">
        <v>92</v>
      </c>
      <c r="L1195" s="15" t="s">
        <v>84</v>
      </c>
      <c r="M1195" s="15">
        <v>1</v>
      </c>
      <c r="N1195" s="83">
        <v>17</v>
      </c>
      <c r="O1195" s="15">
        <v>6769</v>
      </c>
    </row>
    <row r="1196" spans="8:17" x14ac:dyDescent="0.25">
      <c r="H1196" s="15">
        <v>148</v>
      </c>
      <c r="I1196" s="82">
        <v>45267</v>
      </c>
      <c r="J1196" s="15" t="s">
        <v>88</v>
      </c>
      <c r="K1196" s="15" t="s">
        <v>89</v>
      </c>
      <c r="L1196" s="15" t="s">
        <v>84</v>
      </c>
      <c r="M1196" s="15">
        <v>1</v>
      </c>
      <c r="N1196" s="83">
        <v>12</v>
      </c>
      <c r="O1196" s="15">
        <v>5913</v>
      </c>
    </row>
    <row r="1197" spans="8:17" x14ac:dyDescent="0.25">
      <c r="H1197" s="15">
        <v>149</v>
      </c>
      <c r="I1197" s="82">
        <v>45267</v>
      </c>
      <c r="J1197" s="15" t="s">
        <v>88</v>
      </c>
      <c r="K1197" s="15" t="s">
        <v>89</v>
      </c>
      <c r="L1197" s="15" t="s">
        <v>84</v>
      </c>
      <c r="M1197" s="15">
        <v>1</v>
      </c>
      <c r="N1197" s="83">
        <v>12.8</v>
      </c>
      <c r="O1197" s="15">
        <v>6778</v>
      </c>
    </row>
    <row r="1198" spans="8:17" x14ac:dyDescent="0.25">
      <c r="H1198" s="15">
        <v>150</v>
      </c>
      <c r="I1198" s="82">
        <v>45267</v>
      </c>
      <c r="J1198" s="15" t="s">
        <v>88</v>
      </c>
      <c r="K1198" s="15" t="s">
        <v>89</v>
      </c>
      <c r="L1198" s="15" t="s">
        <v>84</v>
      </c>
      <c r="M1198" s="15">
        <v>1</v>
      </c>
      <c r="N1198" s="83">
        <v>11.6</v>
      </c>
      <c r="O1198" s="15">
        <v>6776</v>
      </c>
    </row>
    <row r="1199" spans="8:17" x14ac:dyDescent="0.25">
      <c r="H1199" s="15">
        <v>151</v>
      </c>
      <c r="I1199" s="82">
        <v>45267</v>
      </c>
      <c r="J1199" s="15" t="s">
        <v>88</v>
      </c>
      <c r="K1199" s="15" t="s">
        <v>89</v>
      </c>
      <c r="L1199" s="15" t="s">
        <v>84</v>
      </c>
      <c r="M1199" s="15">
        <v>1</v>
      </c>
      <c r="N1199" s="83">
        <v>18</v>
      </c>
      <c r="O1199" s="15">
        <v>6717</v>
      </c>
    </row>
    <row r="1200" spans="8:17" x14ac:dyDescent="0.25">
      <c r="H1200" s="15">
        <v>152</v>
      </c>
      <c r="I1200" s="82">
        <v>45267</v>
      </c>
      <c r="J1200" s="15" t="s">
        <v>85</v>
      </c>
      <c r="K1200" s="15" t="s">
        <v>86</v>
      </c>
      <c r="L1200" s="15" t="s">
        <v>84</v>
      </c>
      <c r="M1200" s="15">
        <v>1</v>
      </c>
      <c r="N1200" s="83">
        <v>17</v>
      </c>
      <c r="O1200" s="15">
        <v>6770</v>
      </c>
    </row>
    <row r="1201" spans="8:17" x14ac:dyDescent="0.25">
      <c r="H1201" s="15">
        <v>153</v>
      </c>
      <c r="I1201" s="82">
        <v>45267</v>
      </c>
      <c r="J1201" s="15" t="s">
        <v>88</v>
      </c>
      <c r="K1201" s="15" t="s">
        <v>99</v>
      </c>
      <c r="L1201" s="15" t="s">
        <v>84</v>
      </c>
      <c r="M1201" s="15">
        <v>1</v>
      </c>
      <c r="N1201" s="83">
        <v>13</v>
      </c>
      <c r="O1201" s="15">
        <v>6781</v>
      </c>
    </row>
    <row r="1202" spans="8:17" x14ac:dyDescent="0.25">
      <c r="H1202" s="15">
        <v>154</v>
      </c>
      <c r="I1202" s="82">
        <v>45267</v>
      </c>
      <c r="J1202" s="15" t="s">
        <v>85</v>
      </c>
      <c r="K1202" s="15" t="s">
        <v>86</v>
      </c>
      <c r="L1202" s="15" t="s">
        <v>84</v>
      </c>
      <c r="M1202" s="15">
        <v>1</v>
      </c>
      <c r="N1202" s="83">
        <v>16.899999999999999</v>
      </c>
      <c r="O1202" s="15">
        <v>6775</v>
      </c>
    </row>
    <row r="1203" spans="8:17" x14ac:dyDescent="0.25">
      <c r="H1203" s="15">
        <v>155</v>
      </c>
      <c r="I1203" s="82">
        <v>45267</v>
      </c>
      <c r="J1203" s="15" t="s">
        <v>88</v>
      </c>
      <c r="K1203" s="15" t="s">
        <v>99</v>
      </c>
      <c r="L1203" s="15" t="s">
        <v>84</v>
      </c>
      <c r="M1203" s="15">
        <v>1</v>
      </c>
      <c r="N1203" s="83">
        <v>15.3</v>
      </c>
      <c r="O1203" s="15">
        <v>6777</v>
      </c>
    </row>
    <row r="1204" spans="8:17" x14ac:dyDescent="0.25">
      <c r="H1204" s="15">
        <v>156</v>
      </c>
      <c r="I1204" s="82">
        <v>45267</v>
      </c>
      <c r="J1204" s="15" t="s">
        <v>88</v>
      </c>
      <c r="K1204" s="15" t="s">
        <v>99</v>
      </c>
      <c r="L1204" s="15" t="s">
        <v>84</v>
      </c>
      <c r="M1204" s="15">
        <v>1</v>
      </c>
      <c r="N1204" s="83">
        <v>14.2</v>
      </c>
      <c r="O1204" s="15">
        <v>6732</v>
      </c>
    </row>
    <row r="1205" spans="8:17" x14ac:dyDescent="0.25">
      <c r="H1205" s="15">
        <v>157</v>
      </c>
      <c r="I1205" s="82">
        <v>45267</v>
      </c>
      <c r="J1205" s="15" t="s">
        <v>88</v>
      </c>
      <c r="K1205" s="15" t="s">
        <v>99</v>
      </c>
      <c r="L1205" s="15" t="s">
        <v>84</v>
      </c>
      <c r="M1205" s="15">
        <v>1</v>
      </c>
      <c r="N1205" s="83">
        <v>15.7</v>
      </c>
      <c r="O1205" s="15">
        <v>6765</v>
      </c>
    </row>
    <row r="1206" spans="8:17" x14ac:dyDescent="0.25">
      <c r="H1206" s="15">
        <v>158</v>
      </c>
      <c r="I1206" s="82">
        <v>45267</v>
      </c>
      <c r="J1206" s="15" t="s">
        <v>85</v>
      </c>
      <c r="K1206" s="15" t="s">
        <v>87</v>
      </c>
      <c r="L1206" s="15" t="s">
        <v>84</v>
      </c>
      <c r="M1206" s="15">
        <v>1</v>
      </c>
      <c r="N1206" s="83">
        <v>16.5</v>
      </c>
      <c r="O1206" s="15">
        <v>6737</v>
      </c>
    </row>
    <row r="1207" spans="8:17" x14ac:dyDescent="0.25">
      <c r="H1207" s="15">
        <v>159</v>
      </c>
      <c r="I1207" s="82">
        <v>45267</v>
      </c>
      <c r="J1207" s="15" t="s">
        <v>85</v>
      </c>
      <c r="K1207" s="15" t="s">
        <v>90</v>
      </c>
      <c r="L1207" s="15" t="s">
        <v>84</v>
      </c>
      <c r="M1207" s="15">
        <v>1</v>
      </c>
      <c r="N1207" s="83">
        <v>16.5</v>
      </c>
      <c r="O1207" s="15">
        <v>6768</v>
      </c>
    </row>
    <row r="1208" spans="8:17" x14ac:dyDescent="0.25">
      <c r="H1208" s="15">
        <v>160</v>
      </c>
      <c r="I1208" s="82">
        <v>45267</v>
      </c>
      <c r="J1208" s="15" t="s">
        <v>85</v>
      </c>
      <c r="K1208" s="15" t="s">
        <v>86</v>
      </c>
      <c r="L1208" s="15" t="s">
        <v>84</v>
      </c>
      <c r="M1208" s="15">
        <v>1</v>
      </c>
      <c r="N1208" s="83">
        <v>14.9</v>
      </c>
      <c r="O1208" s="15">
        <v>6779</v>
      </c>
    </row>
    <row r="1209" spans="8:17" x14ac:dyDescent="0.25">
      <c r="H1209" s="15">
        <v>161</v>
      </c>
      <c r="I1209" s="82">
        <v>45267</v>
      </c>
      <c r="J1209" s="15" t="s">
        <v>85</v>
      </c>
      <c r="K1209" s="15" t="s">
        <v>90</v>
      </c>
      <c r="L1209" s="15" t="s">
        <v>84</v>
      </c>
      <c r="M1209" s="15">
        <v>1</v>
      </c>
      <c r="N1209" s="83">
        <v>15</v>
      </c>
      <c r="O1209" s="15">
        <v>6774</v>
      </c>
    </row>
    <row r="1210" spans="8:17" x14ac:dyDescent="0.25">
      <c r="H1210" s="15">
        <v>162</v>
      </c>
      <c r="I1210" s="82">
        <v>45267</v>
      </c>
      <c r="J1210" s="15" t="s">
        <v>85</v>
      </c>
      <c r="K1210" s="15" t="s">
        <v>87</v>
      </c>
      <c r="L1210" s="15" t="s">
        <v>84</v>
      </c>
      <c r="M1210" s="15">
        <v>1</v>
      </c>
      <c r="N1210" s="83">
        <v>12.5</v>
      </c>
      <c r="O1210" s="15">
        <v>6782</v>
      </c>
    </row>
    <row r="1211" spans="8:17" x14ac:dyDescent="0.25">
      <c r="H1211" s="15">
        <v>163</v>
      </c>
      <c r="I1211" s="82">
        <v>45267</v>
      </c>
      <c r="J1211" s="15" t="s">
        <v>85</v>
      </c>
      <c r="K1211" s="15" t="s">
        <v>90</v>
      </c>
      <c r="L1211" s="15" t="s">
        <v>84</v>
      </c>
      <c r="M1211" s="15">
        <v>1</v>
      </c>
      <c r="N1211" s="83">
        <v>15.6</v>
      </c>
      <c r="O1211" s="15">
        <v>6783</v>
      </c>
      <c r="Q1211" s="105">
        <f>SUM(N1192:N1211)</f>
        <v>295.10000000000002</v>
      </c>
    </row>
    <row r="1212" spans="8:17" x14ac:dyDescent="0.25">
      <c r="H1212" s="15">
        <v>164</v>
      </c>
      <c r="I1212" s="82">
        <v>45268</v>
      </c>
      <c r="J1212" s="15" t="s">
        <v>88</v>
      </c>
      <c r="K1212" s="15" t="s">
        <v>98</v>
      </c>
      <c r="L1212" s="15" t="s">
        <v>84</v>
      </c>
      <c r="M1212" s="15">
        <v>1</v>
      </c>
      <c r="N1212" s="83">
        <v>13.4</v>
      </c>
      <c r="O1212" s="15">
        <v>5802</v>
      </c>
    </row>
    <row r="1213" spans="8:17" x14ac:dyDescent="0.25">
      <c r="H1213" s="15">
        <v>165</v>
      </c>
      <c r="I1213" s="82">
        <v>45268</v>
      </c>
      <c r="J1213" s="15" t="s">
        <v>88</v>
      </c>
      <c r="K1213" s="15" t="s">
        <v>98</v>
      </c>
      <c r="L1213" s="15" t="s">
        <v>84</v>
      </c>
      <c r="M1213" s="15">
        <v>1</v>
      </c>
      <c r="N1213" s="83">
        <v>16.8</v>
      </c>
      <c r="O1213" s="15">
        <v>6784</v>
      </c>
    </row>
    <row r="1214" spans="8:17" x14ac:dyDescent="0.25">
      <c r="H1214" s="15">
        <v>166</v>
      </c>
      <c r="I1214" s="82">
        <v>45268</v>
      </c>
      <c r="J1214" s="15" t="s">
        <v>85</v>
      </c>
      <c r="K1214" s="15" t="s">
        <v>92</v>
      </c>
      <c r="L1214" s="15" t="s">
        <v>84</v>
      </c>
      <c r="M1214" s="15">
        <v>1</v>
      </c>
      <c r="N1214" s="83">
        <v>12.1</v>
      </c>
      <c r="O1214" s="15">
        <v>6802</v>
      </c>
    </row>
    <row r="1215" spans="8:17" x14ac:dyDescent="0.25">
      <c r="H1215" s="15">
        <v>167</v>
      </c>
      <c r="I1215" s="82">
        <v>45268</v>
      </c>
      <c r="J1215" s="15" t="s">
        <v>85</v>
      </c>
      <c r="K1215" s="15" t="s">
        <v>92</v>
      </c>
      <c r="L1215" s="15" t="s">
        <v>84</v>
      </c>
      <c r="M1215" s="15">
        <v>1</v>
      </c>
      <c r="N1215" s="83">
        <v>16</v>
      </c>
      <c r="O1215" s="15">
        <v>6760</v>
      </c>
    </row>
    <row r="1216" spans="8:17" x14ac:dyDescent="0.25">
      <c r="H1216" s="15">
        <v>168</v>
      </c>
      <c r="I1216" s="82">
        <v>45268</v>
      </c>
      <c r="J1216" s="15" t="s">
        <v>85</v>
      </c>
      <c r="K1216" s="15" t="s">
        <v>92</v>
      </c>
      <c r="L1216" s="15" t="s">
        <v>84</v>
      </c>
      <c r="M1216" s="15">
        <v>1</v>
      </c>
      <c r="N1216" s="83">
        <v>14.7</v>
      </c>
      <c r="O1216" s="15">
        <v>6772</v>
      </c>
    </row>
    <row r="1217" spans="8:15" x14ac:dyDescent="0.25">
      <c r="H1217" s="15">
        <v>169</v>
      </c>
      <c r="I1217" s="82">
        <v>45268</v>
      </c>
      <c r="J1217" s="15" t="s">
        <v>88</v>
      </c>
      <c r="K1217" s="15" t="s">
        <v>104</v>
      </c>
      <c r="L1217" s="15" t="s">
        <v>84</v>
      </c>
      <c r="M1217" s="15">
        <v>1</v>
      </c>
      <c r="N1217" s="83">
        <v>15.3</v>
      </c>
      <c r="O1217" s="15">
        <v>6743</v>
      </c>
    </row>
    <row r="1218" spans="8:15" x14ac:dyDescent="0.25">
      <c r="H1218" s="15">
        <v>170</v>
      </c>
      <c r="I1218" s="82">
        <v>45268</v>
      </c>
      <c r="J1218" s="15" t="s">
        <v>88</v>
      </c>
      <c r="K1218" s="15" t="s">
        <v>106</v>
      </c>
      <c r="L1218" s="15" t="s">
        <v>84</v>
      </c>
      <c r="M1218" s="15">
        <v>1</v>
      </c>
      <c r="N1218" s="83">
        <v>10.3</v>
      </c>
      <c r="O1218" s="15">
        <v>6803</v>
      </c>
    </row>
    <row r="1219" spans="8:15" x14ac:dyDescent="0.25">
      <c r="H1219" s="15">
        <v>171</v>
      </c>
      <c r="I1219" s="82">
        <v>45268</v>
      </c>
      <c r="J1219" s="15" t="s">
        <v>88</v>
      </c>
      <c r="K1219" s="15" t="s">
        <v>106</v>
      </c>
      <c r="L1219" s="15" t="s">
        <v>84</v>
      </c>
      <c r="M1219" s="15">
        <v>1</v>
      </c>
      <c r="N1219" s="83">
        <v>19.5</v>
      </c>
      <c r="O1219" s="15">
        <v>6748</v>
      </c>
    </row>
    <row r="1220" spans="8:15" x14ac:dyDescent="0.25">
      <c r="H1220" s="15">
        <v>172</v>
      </c>
      <c r="I1220" s="82">
        <v>45268</v>
      </c>
      <c r="J1220" s="15" t="s">
        <v>88</v>
      </c>
      <c r="K1220" s="15" t="s">
        <v>106</v>
      </c>
      <c r="L1220" s="15" t="s">
        <v>84</v>
      </c>
      <c r="M1220" s="15">
        <v>1</v>
      </c>
      <c r="N1220" s="83">
        <v>16.5</v>
      </c>
      <c r="O1220" s="15">
        <v>6790</v>
      </c>
    </row>
    <row r="1221" spans="8:15" x14ac:dyDescent="0.25">
      <c r="H1221" s="15">
        <v>173</v>
      </c>
      <c r="I1221" s="82">
        <v>45268</v>
      </c>
      <c r="J1221" s="15" t="s">
        <v>85</v>
      </c>
      <c r="K1221" s="15" t="s">
        <v>97</v>
      </c>
      <c r="L1221" s="15" t="s">
        <v>84</v>
      </c>
      <c r="M1221" s="15">
        <v>1</v>
      </c>
      <c r="N1221" s="83">
        <v>16.2</v>
      </c>
      <c r="O1221" s="15">
        <v>6741</v>
      </c>
    </row>
    <row r="1222" spans="8:15" x14ac:dyDescent="0.25">
      <c r="H1222" s="15">
        <v>174</v>
      </c>
      <c r="I1222" s="82">
        <v>45268</v>
      </c>
      <c r="J1222" s="15" t="s">
        <v>85</v>
      </c>
      <c r="K1222" s="15" t="s">
        <v>97</v>
      </c>
      <c r="L1222" s="15" t="s">
        <v>84</v>
      </c>
      <c r="M1222" s="15">
        <v>1</v>
      </c>
      <c r="N1222" s="83">
        <v>14.5</v>
      </c>
      <c r="O1222" s="15">
        <v>6789</v>
      </c>
    </row>
    <row r="1223" spans="8:15" x14ac:dyDescent="0.25">
      <c r="H1223" s="15">
        <v>175</v>
      </c>
      <c r="I1223" s="82">
        <v>45268</v>
      </c>
      <c r="J1223" s="15" t="s">
        <v>85</v>
      </c>
      <c r="K1223" s="15" t="s">
        <v>97</v>
      </c>
      <c r="L1223" s="15" t="s">
        <v>84</v>
      </c>
      <c r="M1223" s="15">
        <v>1</v>
      </c>
      <c r="N1223" s="83">
        <v>14.9</v>
      </c>
      <c r="O1223" s="15">
        <v>6793</v>
      </c>
    </row>
    <row r="1224" spans="8:15" x14ac:dyDescent="0.25">
      <c r="H1224" s="15">
        <v>176</v>
      </c>
      <c r="I1224" s="82">
        <v>45268</v>
      </c>
      <c r="J1224" s="15" t="s">
        <v>85</v>
      </c>
      <c r="K1224" s="15" t="s">
        <v>97</v>
      </c>
      <c r="L1224" s="15" t="s">
        <v>84</v>
      </c>
      <c r="M1224" s="15">
        <v>1</v>
      </c>
      <c r="N1224" s="83">
        <v>13.5</v>
      </c>
      <c r="O1224" s="15">
        <v>6797</v>
      </c>
    </row>
    <row r="1225" spans="8:15" x14ac:dyDescent="0.25">
      <c r="H1225" s="15">
        <v>177</v>
      </c>
      <c r="I1225" s="82">
        <v>45268</v>
      </c>
      <c r="J1225" s="15" t="s">
        <v>88</v>
      </c>
      <c r="K1225" s="15" t="s">
        <v>101</v>
      </c>
      <c r="L1225" s="15" t="s">
        <v>84</v>
      </c>
      <c r="M1225" s="15">
        <v>1</v>
      </c>
      <c r="N1225" s="83">
        <v>18.5</v>
      </c>
      <c r="O1225" s="15">
        <v>6799</v>
      </c>
    </row>
    <row r="1226" spans="8:15" x14ac:dyDescent="0.25">
      <c r="H1226" s="15">
        <v>178</v>
      </c>
      <c r="I1226" s="82">
        <v>45268</v>
      </c>
      <c r="J1226" s="15" t="s">
        <v>88</v>
      </c>
      <c r="K1226" s="15" t="s">
        <v>185</v>
      </c>
      <c r="L1226" s="15" t="s">
        <v>84</v>
      </c>
      <c r="M1226" s="15">
        <v>1</v>
      </c>
      <c r="N1226" s="83">
        <v>16.899999999999999</v>
      </c>
      <c r="O1226" s="15">
        <v>6785</v>
      </c>
    </row>
    <row r="1227" spans="8:15" x14ac:dyDescent="0.25">
      <c r="H1227" s="15">
        <v>179</v>
      </c>
      <c r="I1227" s="82">
        <v>45268</v>
      </c>
      <c r="J1227" s="15" t="s">
        <v>88</v>
      </c>
      <c r="K1227" s="15" t="s">
        <v>185</v>
      </c>
      <c r="L1227" s="15" t="s">
        <v>84</v>
      </c>
      <c r="M1227" s="15">
        <v>1</v>
      </c>
      <c r="N1227" s="83">
        <v>14.7</v>
      </c>
      <c r="O1227" s="15">
        <v>6763</v>
      </c>
    </row>
    <row r="1228" spans="8:15" x14ac:dyDescent="0.25">
      <c r="H1228" s="15">
        <v>180</v>
      </c>
      <c r="I1228" s="82">
        <v>45268</v>
      </c>
      <c r="J1228" s="15" t="s">
        <v>88</v>
      </c>
      <c r="K1228" s="15" t="s">
        <v>185</v>
      </c>
      <c r="L1228" s="15" t="s">
        <v>84</v>
      </c>
      <c r="M1228" s="15">
        <v>1</v>
      </c>
      <c r="N1228" s="83">
        <v>15.2</v>
      </c>
      <c r="O1228" s="15">
        <v>6792</v>
      </c>
    </row>
    <row r="1229" spans="8:15" x14ac:dyDescent="0.25">
      <c r="H1229" s="15">
        <v>181</v>
      </c>
      <c r="I1229" s="82">
        <v>45268</v>
      </c>
      <c r="J1229" s="15" t="s">
        <v>85</v>
      </c>
      <c r="K1229" s="15" t="s">
        <v>143</v>
      </c>
      <c r="L1229" s="15" t="s">
        <v>84</v>
      </c>
      <c r="M1229" s="15">
        <v>1</v>
      </c>
      <c r="N1229" s="83">
        <v>19</v>
      </c>
      <c r="O1229" s="15">
        <v>6766</v>
      </c>
    </row>
    <row r="1230" spans="8:15" x14ac:dyDescent="0.25">
      <c r="H1230" s="15">
        <v>182</v>
      </c>
      <c r="I1230" s="82">
        <v>45268</v>
      </c>
      <c r="J1230" s="15" t="s">
        <v>88</v>
      </c>
      <c r="K1230" s="15" t="s">
        <v>99</v>
      </c>
      <c r="L1230" s="15" t="s">
        <v>84</v>
      </c>
      <c r="M1230" s="15">
        <v>1</v>
      </c>
      <c r="N1230" s="83">
        <v>16.3</v>
      </c>
      <c r="O1230" s="15">
        <v>6791</v>
      </c>
    </row>
    <row r="1231" spans="8:15" x14ac:dyDescent="0.25">
      <c r="H1231" s="15">
        <v>183</v>
      </c>
      <c r="I1231" s="82">
        <v>45268</v>
      </c>
      <c r="J1231" s="15" t="s">
        <v>85</v>
      </c>
      <c r="K1231" s="15" t="s">
        <v>86</v>
      </c>
      <c r="L1231" s="15" t="s">
        <v>84</v>
      </c>
      <c r="M1231" s="15">
        <v>1</v>
      </c>
      <c r="N1231" s="83">
        <v>14.6</v>
      </c>
      <c r="O1231" s="15">
        <v>6773</v>
      </c>
    </row>
    <row r="1232" spans="8:15" x14ac:dyDescent="0.25">
      <c r="H1232" s="15">
        <v>184</v>
      </c>
      <c r="I1232" s="82">
        <v>45268</v>
      </c>
      <c r="J1232" s="15" t="s">
        <v>85</v>
      </c>
      <c r="K1232" s="15" t="s">
        <v>86</v>
      </c>
      <c r="L1232" s="15" t="s">
        <v>84</v>
      </c>
      <c r="M1232" s="15">
        <v>1</v>
      </c>
      <c r="N1232" s="83">
        <v>16</v>
      </c>
      <c r="O1232" s="15">
        <v>6731</v>
      </c>
    </row>
    <row r="1233" spans="8:17" x14ac:dyDescent="0.25">
      <c r="H1233" s="15">
        <v>185</v>
      </c>
      <c r="I1233" s="82">
        <v>45268</v>
      </c>
      <c r="J1233" s="15" t="s">
        <v>85</v>
      </c>
      <c r="K1233" s="15" t="s">
        <v>86</v>
      </c>
      <c r="L1233" s="15" t="s">
        <v>84</v>
      </c>
      <c r="M1233" s="15">
        <v>1</v>
      </c>
      <c r="N1233" s="83">
        <v>13.9</v>
      </c>
      <c r="O1233" s="15">
        <v>6787</v>
      </c>
    </row>
    <row r="1234" spans="8:17" x14ac:dyDescent="0.25">
      <c r="H1234" s="15">
        <v>186</v>
      </c>
      <c r="I1234" s="82">
        <v>45268</v>
      </c>
      <c r="J1234" s="15" t="s">
        <v>85</v>
      </c>
      <c r="K1234" s="15" t="s">
        <v>96</v>
      </c>
      <c r="L1234" s="15" t="s">
        <v>84</v>
      </c>
      <c r="M1234" s="15">
        <v>1</v>
      </c>
      <c r="N1234" s="83">
        <v>13</v>
      </c>
      <c r="O1234" s="15">
        <v>6677</v>
      </c>
    </row>
    <row r="1235" spans="8:17" x14ac:dyDescent="0.25">
      <c r="H1235" s="15">
        <v>187</v>
      </c>
      <c r="I1235" s="82">
        <v>45268</v>
      </c>
      <c r="J1235" s="15" t="s">
        <v>88</v>
      </c>
      <c r="K1235" s="15" t="s">
        <v>104</v>
      </c>
      <c r="L1235" s="15" t="s">
        <v>84</v>
      </c>
      <c r="M1235" s="15">
        <v>1</v>
      </c>
      <c r="N1235" s="83">
        <v>13.6</v>
      </c>
      <c r="O1235" s="15">
        <v>6757</v>
      </c>
    </row>
    <row r="1236" spans="8:17" x14ac:dyDescent="0.25">
      <c r="H1236" s="15">
        <v>188</v>
      </c>
      <c r="I1236" s="82">
        <v>45268</v>
      </c>
      <c r="J1236" s="15" t="s">
        <v>88</v>
      </c>
      <c r="K1236" s="15" t="s">
        <v>99</v>
      </c>
      <c r="L1236" s="15" t="s">
        <v>84</v>
      </c>
      <c r="M1236" s="15">
        <v>1</v>
      </c>
      <c r="N1236" s="83">
        <v>14.9</v>
      </c>
      <c r="O1236" s="15">
        <v>6759</v>
      </c>
    </row>
    <row r="1237" spans="8:17" x14ac:dyDescent="0.25">
      <c r="H1237" s="15">
        <v>189</v>
      </c>
      <c r="I1237" s="82">
        <v>45268</v>
      </c>
      <c r="J1237" s="15" t="s">
        <v>85</v>
      </c>
      <c r="K1237" s="15" t="s">
        <v>92</v>
      </c>
      <c r="L1237" s="15" t="s">
        <v>84</v>
      </c>
      <c r="M1237" s="15">
        <v>1</v>
      </c>
      <c r="N1237" s="83">
        <v>15.3</v>
      </c>
      <c r="O1237" s="15">
        <v>6868</v>
      </c>
    </row>
    <row r="1238" spans="8:17" x14ac:dyDescent="0.25">
      <c r="H1238" s="15">
        <v>190</v>
      </c>
      <c r="I1238" s="82">
        <v>45268</v>
      </c>
      <c r="J1238" s="15" t="s">
        <v>88</v>
      </c>
      <c r="K1238" s="15" t="s">
        <v>91</v>
      </c>
      <c r="L1238" s="15" t="s">
        <v>84</v>
      </c>
      <c r="M1238" s="15">
        <v>1</v>
      </c>
      <c r="N1238" s="83">
        <v>12.6</v>
      </c>
      <c r="O1238" s="15">
        <v>6703</v>
      </c>
    </row>
    <row r="1239" spans="8:17" x14ac:dyDescent="0.25">
      <c r="H1239" s="15">
        <v>191</v>
      </c>
      <c r="I1239" s="82">
        <v>45268</v>
      </c>
      <c r="J1239" s="15" t="s">
        <v>88</v>
      </c>
      <c r="K1239" s="15" t="s">
        <v>99</v>
      </c>
      <c r="L1239" s="15" t="s">
        <v>84</v>
      </c>
      <c r="M1239" s="15">
        <v>1</v>
      </c>
      <c r="N1239" s="83">
        <v>15.5</v>
      </c>
      <c r="O1239" s="15">
        <v>6795</v>
      </c>
    </row>
    <row r="1240" spans="8:17" x14ac:dyDescent="0.25">
      <c r="H1240" s="15">
        <v>192</v>
      </c>
      <c r="I1240" s="82">
        <v>45268</v>
      </c>
      <c r="J1240" s="15" t="s">
        <v>88</v>
      </c>
      <c r="K1240" s="15" t="s">
        <v>91</v>
      </c>
      <c r="L1240" s="15" t="s">
        <v>84</v>
      </c>
      <c r="M1240" s="15">
        <v>1</v>
      </c>
      <c r="N1240" s="83">
        <v>11.3</v>
      </c>
      <c r="O1240" s="15">
        <v>6801</v>
      </c>
      <c r="Q1240" s="105">
        <f>SUM(N1212:N1240)</f>
        <v>435.00000000000006</v>
      </c>
    </row>
    <row r="1241" spans="8:17" x14ac:dyDescent="0.25">
      <c r="H1241" s="15">
        <v>193</v>
      </c>
      <c r="I1241" s="82">
        <v>45269</v>
      </c>
      <c r="J1241" s="15" t="s">
        <v>85</v>
      </c>
      <c r="K1241" s="15" t="s">
        <v>87</v>
      </c>
      <c r="L1241" s="15" t="s">
        <v>84</v>
      </c>
      <c r="M1241" s="15">
        <v>1</v>
      </c>
      <c r="N1241" s="83">
        <v>18.899999999999999</v>
      </c>
      <c r="O1241" s="15">
        <v>6761</v>
      </c>
    </row>
    <row r="1242" spans="8:17" x14ac:dyDescent="0.25">
      <c r="H1242" s="15">
        <v>194</v>
      </c>
      <c r="I1242" s="82">
        <v>45269</v>
      </c>
      <c r="J1242" s="15" t="s">
        <v>85</v>
      </c>
      <c r="K1242" s="15" t="s">
        <v>143</v>
      </c>
      <c r="L1242" s="15" t="s">
        <v>84</v>
      </c>
      <c r="M1242" s="15">
        <v>1</v>
      </c>
      <c r="N1242" s="83">
        <v>10</v>
      </c>
      <c r="O1242" s="15">
        <v>6813</v>
      </c>
    </row>
    <row r="1243" spans="8:17" x14ac:dyDescent="0.25">
      <c r="H1243" s="15">
        <v>195</v>
      </c>
      <c r="I1243" s="82">
        <v>45269</v>
      </c>
      <c r="J1243" s="15" t="s">
        <v>88</v>
      </c>
      <c r="K1243" s="15" t="s">
        <v>185</v>
      </c>
      <c r="L1243" s="15" t="s">
        <v>84</v>
      </c>
      <c r="M1243" s="15">
        <v>1</v>
      </c>
      <c r="N1243" s="83">
        <v>16</v>
      </c>
      <c r="O1243" s="15">
        <v>6819</v>
      </c>
    </row>
    <row r="1244" spans="8:17" x14ac:dyDescent="0.25">
      <c r="H1244" s="15">
        <v>196</v>
      </c>
      <c r="I1244" s="82">
        <v>45269</v>
      </c>
      <c r="J1244" s="15" t="s">
        <v>85</v>
      </c>
      <c r="K1244" s="15" t="s">
        <v>97</v>
      </c>
      <c r="L1244" s="15" t="s">
        <v>84</v>
      </c>
      <c r="M1244" s="15">
        <v>1</v>
      </c>
      <c r="N1244" s="83">
        <v>16</v>
      </c>
      <c r="O1244" s="15">
        <v>6823</v>
      </c>
    </row>
    <row r="1245" spans="8:17" x14ac:dyDescent="0.25">
      <c r="H1245" s="15">
        <v>197</v>
      </c>
      <c r="I1245" s="82">
        <v>45269</v>
      </c>
      <c r="J1245" s="15" t="s">
        <v>88</v>
      </c>
      <c r="K1245" s="15" t="s">
        <v>98</v>
      </c>
      <c r="L1245" s="15" t="s">
        <v>84</v>
      </c>
      <c r="M1245" s="15">
        <v>1</v>
      </c>
      <c r="N1245" s="83">
        <v>16</v>
      </c>
      <c r="O1245" s="15">
        <v>6706</v>
      </c>
    </row>
    <row r="1246" spans="8:17" x14ac:dyDescent="0.25">
      <c r="H1246" s="15">
        <v>198</v>
      </c>
      <c r="I1246" s="82">
        <v>45269</v>
      </c>
      <c r="J1246" s="15" t="s">
        <v>88</v>
      </c>
      <c r="K1246" s="15" t="s">
        <v>89</v>
      </c>
      <c r="L1246" s="15" t="s">
        <v>84</v>
      </c>
      <c r="M1246" s="15">
        <v>1</v>
      </c>
      <c r="N1246" s="83">
        <v>16</v>
      </c>
      <c r="O1246" s="15">
        <v>5536</v>
      </c>
    </row>
    <row r="1247" spans="8:17" x14ac:dyDescent="0.25">
      <c r="H1247" s="15">
        <v>199</v>
      </c>
      <c r="I1247" s="82">
        <v>45269</v>
      </c>
      <c r="J1247" s="15" t="s">
        <v>88</v>
      </c>
      <c r="K1247" s="15" t="s">
        <v>93</v>
      </c>
      <c r="L1247" s="15" t="s">
        <v>84</v>
      </c>
      <c r="M1247" s="15">
        <v>1</v>
      </c>
      <c r="N1247" s="83">
        <v>16</v>
      </c>
      <c r="O1247" s="15">
        <v>6837</v>
      </c>
    </row>
    <row r="1248" spans="8:17" x14ac:dyDescent="0.25">
      <c r="H1248" s="15">
        <v>200</v>
      </c>
      <c r="I1248" s="82">
        <v>45269</v>
      </c>
      <c r="J1248" s="15" t="s">
        <v>85</v>
      </c>
      <c r="K1248" s="15" t="s">
        <v>86</v>
      </c>
      <c r="L1248" s="15" t="s">
        <v>84</v>
      </c>
      <c r="M1248" s="15">
        <v>1</v>
      </c>
      <c r="N1248" s="83">
        <v>16</v>
      </c>
      <c r="O1248" s="15">
        <v>6816</v>
      </c>
    </row>
    <row r="1249" spans="8:17" x14ac:dyDescent="0.25">
      <c r="H1249" s="15">
        <v>201</v>
      </c>
      <c r="I1249" s="82">
        <v>45269</v>
      </c>
      <c r="J1249" s="15" t="s">
        <v>85</v>
      </c>
      <c r="K1249" s="15" t="s">
        <v>97</v>
      </c>
      <c r="L1249" s="15" t="s">
        <v>84</v>
      </c>
      <c r="M1249" s="15">
        <v>1</v>
      </c>
      <c r="N1249" s="83">
        <v>18.899999999999999</v>
      </c>
      <c r="O1249" s="15">
        <v>6810</v>
      </c>
    </row>
    <row r="1250" spans="8:17" x14ac:dyDescent="0.25">
      <c r="H1250" s="15">
        <v>202</v>
      </c>
      <c r="I1250" s="82">
        <v>45269</v>
      </c>
      <c r="J1250" s="15" t="s">
        <v>88</v>
      </c>
      <c r="K1250" s="15" t="s">
        <v>93</v>
      </c>
      <c r="L1250" s="15" t="s">
        <v>84</v>
      </c>
      <c r="M1250" s="15">
        <v>1</v>
      </c>
      <c r="N1250" s="83">
        <v>16</v>
      </c>
      <c r="O1250" s="15">
        <v>6738</v>
      </c>
    </row>
    <row r="1251" spans="8:17" x14ac:dyDescent="0.25">
      <c r="H1251" s="15">
        <v>203</v>
      </c>
      <c r="I1251" s="82">
        <v>45269</v>
      </c>
      <c r="J1251" s="15" t="s">
        <v>85</v>
      </c>
      <c r="K1251" s="15" t="s">
        <v>96</v>
      </c>
      <c r="L1251" s="15" t="s">
        <v>84</v>
      </c>
      <c r="M1251" s="15">
        <v>1</v>
      </c>
      <c r="N1251" s="83">
        <v>16</v>
      </c>
      <c r="O1251" s="15">
        <v>6804</v>
      </c>
    </row>
    <row r="1252" spans="8:17" x14ac:dyDescent="0.25">
      <c r="H1252" s="15">
        <v>204</v>
      </c>
      <c r="I1252" s="82">
        <v>45269</v>
      </c>
      <c r="J1252" s="15" t="s">
        <v>85</v>
      </c>
      <c r="K1252" s="15" t="s">
        <v>96</v>
      </c>
      <c r="L1252" s="15" t="s">
        <v>84</v>
      </c>
      <c r="M1252" s="15">
        <v>1</v>
      </c>
      <c r="N1252" s="83">
        <v>15.9</v>
      </c>
      <c r="O1252" s="15">
        <v>6581</v>
      </c>
    </row>
    <row r="1253" spans="8:17" x14ac:dyDescent="0.25">
      <c r="H1253" s="15">
        <v>205</v>
      </c>
      <c r="I1253" s="82">
        <v>45269</v>
      </c>
      <c r="J1253" s="15" t="s">
        <v>88</v>
      </c>
      <c r="K1253" s="15" t="s">
        <v>91</v>
      </c>
      <c r="L1253" s="15" t="s">
        <v>84</v>
      </c>
      <c r="M1253" s="15">
        <v>1</v>
      </c>
      <c r="N1253" s="83">
        <v>16</v>
      </c>
      <c r="O1253" s="15">
        <v>6751</v>
      </c>
    </row>
    <row r="1254" spans="8:17" x14ac:dyDescent="0.25">
      <c r="H1254" s="15">
        <v>206</v>
      </c>
      <c r="I1254" s="82">
        <v>45269</v>
      </c>
      <c r="J1254" s="15" t="s">
        <v>85</v>
      </c>
      <c r="K1254" s="15" t="s">
        <v>92</v>
      </c>
      <c r="L1254" s="15" t="s">
        <v>84</v>
      </c>
      <c r="M1254" s="15">
        <v>1</v>
      </c>
      <c r="N1254" s="83">
        <v>16</v>
      </c>
      <c r="O1254" s="15">
        <v>6834</v>
      </c>
    </row>
    <row r="1255" spans="8:17" x14ac:dyDescent="0.25">
      <c r="H1255" s="15">
        <v>207</v>
      </c>
      <c r="I1255" s="82">
        <v>45269</v>
      </c>
      <c r="J1255" s="15" t="s">
        <v>85</v>
      </c>
      <c r="K1255" s="15" t="s">
        <v>96</v>
      </c>
      <c r="L1255" s="15" t="s">
        <v>84</v>
      </c>
      <c r="M1255" s="15">
        <v>1</v>
      </c>
      <c r="N1255" s="83">
        <v>15.4</v>
      </c>
      <c r="O1255" s="15">
        <v>6715</v>
      </c>
    </row>
    <row r="1256" spans="8:17" x14ac:dyDescent="0.25">
      <c r="H1256" s="15">
        <v>208</v>
      </c>
      <c r="I1256" s="82">
        <v>45269</v>
      </c>
      <c r="J1256" s="15" t="s">
        <v>85</v>
      </c>
      <c r="K1256" s="15" t="s">
        <v>92</v>
      </c>
      <c r="L1256" s="15" t="s">
        <v>84</v>
      </c>
      <c r="M1256" s="15">
        <v>1</v>
      </c>
      <c r="N1256" s="83">
        <v>15.2</v>
      </c>
      <c r="O1256" s="15">
        <v>6709</v>
      </c>
    </row>
    <row r="1257" spans="8:17" x14ac:dyDescent="0.25">
      <c r="H1257" s="15">
        <v>209</v>
      </c>
      <c r="I1257" s="82">
        <v>45269</v>
      </c>
      <c r="J1257" s="15" t="s">
        <v>85</v>
      </c>
      <c r="K1257" s="15" t="s">
        <v>92</v>
      </c>
      <c r="L1257" s="15" t="s">
        <v>84</v>
      </c>
      <c r="M1257" s="15">
        <v>1</v>
      </c>
      <c r="N1257" s="83">
        <v>17.100000000000001</v>
      </c>
      <c r="O1257" s="15">
        <v>6588</v>
      </c>
    </row>
    <row r="1258" spans="8:17" x14ac:dyDescent="0.25">
      <c r="H1258" s="15">
        <v>210</v>
      </c>
      <c r="I1258" s="82">
        <v>45269</v>
      </c>
      <c r="J1258" s="15" t="s">
        <v>85</v>
      </c>
      <c r="K1258" s="15" t="s">
        <v>92</v>
      </c>
      <c r="L1258" s="15" t="s">
        <v>84</v>
      </c>
      <c r="M1258" s="15">
        <v>1</v>
      </c>
      <c r="N1258" s="83">
        <v>15</v>
      </c>
      <c r="O1258" s="15">
        <v>6651</v>
      </c>
    </row>
    <row r="1259" spans="8:17" x14ac:dyDescent="0.25">
      <c r="H1259" s="15">
        <v>211</v>
      </c>
      <c r="I1259" s="82">
        <v>45269</v>
      </c>
      <c r="J1259" s="15" t="s">
        <v>85</v>
      </c>
      <c r="K1259" s="15" t="s">
        <v>92</v>
      </c>
      <c r="L1259" s="15" t="s">
        <v>84</v>
      </c>
      <c r="M1259" s="15">
        <v>1</v>
      </c>
      <c r="N1259" s="83">
        <v>13.6</v>
      </c>
      <c r="O1259" s="15">
        <v>6622</v>
      </c>
      <c r="Q1259" s="105">
        <f>SUM(N1241:N1259)</f>
        <v>300.00000000000006</v>
      </c>
    </row>
    <row r="1260" spans="8:17" x14ac:dyDescent="0.25">
      <c r="H1260" s="15">
        <v>212</v>
      </c>
      <c r="I1260" s="82">
        <v>45271</v>
      </c>
      <c r="J1260" s="15" t="s">
        <v>85</v>
      </c>
      <c r="K1260" s="15" t="s">
        <v>92</v>
      </c>
      <c r="L1260" s="15" t="s">
        <v>84</v>
      </c>
      <c r="M1260" s="15">
        <v>1</v>
      </c>
      <c r="N1260" s="83">
        <v>16</v>
      </c>
      <c r="O1260" s="15">
        <v>6814</v>
      </c>
    </row>
    <row r="1261" spans="8:17" x14ac:dyDescent="0.25">
      <c r="H1261" s="15">
        <v>213</v>
      </c>
      <c r="I1261" s="82">
        <v>45271</v>
      </c>
      <c r="J1261" s="15" t="s">
        <v>85</v>
      </c>
      <c r="K1261" s="15" t="s">
        <v>92</v>
      </c>
      <c r="L1261" s="15" t="s">
        <v>84</v>
      </c>
      <c r="M1261" s="15">
        <v>1</v>
      </c>
      <c r="N1261" s="83">
        <v>14.1</v>
      </c>
      <c r="O1261" s="15">
        <v>6940</v>
      </c>
    </row>
    <row r="1262" spans="8:17" x14ac:dyDescent="0.25">
      <c r="H1262" s="15">
        <v>214</v>
      </c>
      <c r="I1262" s="82">
        <v>45271</v>
      </c>
      <c r="J1262" s="15" t="s">
        <v>85</v>
      </c>
      <c r="K1262" s="15" t="s">
        <v>86</v>
      </c>
      <c r="L1262" s="15" t="s">
        <v>84</v>
      </c>
      <c r="M1262" s="15">
        <v>1</v>
      </c>
      <c r="N1262" s="83">
        <v>15.9</v>
      </c>
      <c r="O1262" s="15">
        <v>6723</v>
      </c>
    </row>
    <row r="1263" spans="8:17" x14ac:dyDescent="0.25">
      <c r="H1263" s="15">
        <v>215</v>
      </c>
      <c r="I1263" s="82">
        <v>45271</v>
      </c>
      <c r="J1263" s="15" t="s">
        <v>85</v>
      </c>
      <c r="K1263" s="15" t="s">
        <v>86</v>
      </c>
      <c r="L1263" s="15" t="s">
        <v>84</v>
      </c>
      <c r="M1263" s="15">
        <v>1</v>
      </c>
      <c r="N1263" s="83">
        <v>15.3</v>
      </c>
      <c r="O1263" s="15">
        <v>6628</v>
      </c>
    </row>
    <row r="1264" spans="8:17" x14ac:dyDescent="0.25">
      <c r="H1264" s="15">
        <v>216</v>
      </c>
      <c r="I1264" s="82">
        <v>45271</v>
      </c>
      <c r="J1264" s="15" t="s">
        <v>88</v>
      </c>
      <c r="K1264" s="15" t="s">
        <v>185</v>
      </c>
      <c r="L1264" s="15" t="s">
        <v>84</v>
      </c>
      <c r="M1264" s="15">
        <v>1</v>
      </c>
      <c r="N1264" s="83">
        <v>9.1</v>
      </c>
      <c r="O1264" s="15">
        <v>6579</v>
      </c>
    </row>
    <row r="1265" spans="8:17" x14ac:dyDescent="0.25">
      <c r="H1265" s="15">
        <v>217</v>
      </c>
      <c r="I1265" s="82">
        <v>45271</v>
      </c>
      <c r="J1265" s="15" t="s">
        <v>85</v>
      </c>
      <c r="K1265" s="15" t="s">
        <v>86</v>
      </c>
      <c r="L1265" s="15" t="s">
        <v>84</v>
      </c>
      <c r="M1265" s="15">
        <v>1</v>
      </c>
      <c r="N1265" s="83">
        <v>16</v>
      </c>
      <c r="O1265" s="15">
        <v>6844</v>
      </c>
    </row>
    <row r="1266" spans="8:17" x14ac:dyDescent="0.25">
      <c r="H1266" s="15">
        <v>218</v>
      </c>
      <c r="I1266" s="82">
        <v>45271</v>
      </c>
      <c r="J1266" s="15" t="s">
        <v>88</v>
      </c>
      <c r="K1266" s="15" t="s">
        <v>98</v>
      </c>
      <c r="L1266" s="15" t="s">
        <v>84</v>
      </c>
      <c r="M1266" s="15">
        <v>1</v>
      </c>
      <c r="N1266" s="83">
        <v>16.100000000000001</v>
      </c>
      <c r="O1266" s="15">
        <v>6716</v>
      </c>
    </row>
    <row r="1267" spans="8:17" x14ac:dyDescent="0.25">
      <c r="H1267" s="15">
        <v>219</v>
      </c>
      <c r="I1267" s="82">
        <v>45271</v>
      </c>
      <c r="J1267" s="15" t="s">
        <v>88</v>
      </c>
      <c r="K1267" s="15" t="s">
        <v>89</v>
      </c>
      <c r="L1267" s="15" t="s">
        <v>84</v>
      </c>
      <c r="M1267" s="15">
        <v>1</v>
      </c>
      <c r="N1267" s="83">
        <v>14.8</v>
      </c>
      <c r="O1267" s="15">
        <v>6838</v>
      </c>
    </row>
    <row r="1268" spans="8:17" x14ac:dyDescent="0.25">
      <c r="H1268" s="15">
        <v>220</v>
      </c>
      <c r="I1268" s="82">
        <v>45271</v>
      </c>
      <c r="J1268" s="15" t="s">
        <v>85</v>
      </c>
      <c r="K1268" s="15" t="s">
        <v>87</v>
      </c>
      <c r="L1268" s="15" t="s">
        <v>84</v>
      </c>
      <c r="M1268" s="15">
        <v>1</v>
      </c>
      <c r="N1268" s="83">
        <v>14.3</v>
      </c>
      <c r="O1268" s="15">
        <v>6889</v>
      </c>
    </row>
    <row r="1269" spans="8:17" x14ac:dyDescent="0.25">
      <c r="H1269" s="15">
        <v>221</v>
      </c>
      <c r="I1269" s="82">
        <v>45271</v>
      </c>
      <c r="J1269" s="15" t="s">
        <v>88</v>
      </c>
      <c r="K1269" s="15" t="s">
        <v>93</v>
      </c>
      <c r="L1269" s="15" t="s">
        <v>84</v>
      </c>
      <c r="M1269" s="15">
        <v>1</v>
      </c>
      <c r="N1269" s="83">
        <v>15.6</v>
      </c>
      <c r="O1269" s="15">
        <v>6836</v>
      </c>
    </row>
    <row r="1270" spans="8:17" x14ac:dyDescent="0.25">
      <c r="H1270" s="15">
        <v>222</v>
      </c>
      <c r="I1270" s="82">
        <v>45271</v>
      </c>
      <c r="J1270" s="15" t="s">
        <v>88</v>
      </c>
      <c r="K1270" s="15" t="s">
        <v>91</v>
      </c>
      <c r="L1270" s="15" t="s">
        <v>84</v>
      </c>
      <c r="M1270" s="15">
        <v>1</v>
      </c>
      <c r="N1270" s="83">
        <v>13.4</v>
      </c>
      <c r="O1270" s="15">
        <v>6807</v>
      </c>
    </row>
    <row r="1271" spans="8:17" x14ac:dyDescent="0.25">
      <c r="H1271" s="15">
        <v>223</v>
      </c>
      <c r="I1271" s="82">
        <v>45271</v>
      </c>
      <c r="J1271" s="15" t="s">
        <v>85</v>
      </c>
      <c r="K1271" s="15" t="s">
        <v>143</v>
      </c>
      <c r="L1271" s="15" t="s">
        <v>84</v>
      </c>
      <c r="M1271" s="15">
        <v>1</v>
      </c>
      <c r="N1271" s="83">
        <v>10.4</v>
      </c>
      <c r="O1271" s="15">
        <v>6840</v>
      </c>
    </row>
    <row r="1272" spans="8:17" x14ac:dyDescent="0.25">
      <c r="H1272" s="15">
        <v>224</v>
      </c>
      <c r="I1272" s="82">
        <v>45271</v>
      </c>
      <c r="J1272" s="15" t="s">
        <v>88</v>
      </c>
      <c r="K1272" s="15" t="s">
        <v>106</v>
      </c>
      <c r="L1272" s="15" t="s">
        <v>84</v>
      </c>
      <c r="M1272" s="15">
        <v>1</v>
      </c>
      <c r="N1272" s="83">
        <v>15.4</v>
      </c>
      <c r="O1272" s="15">
        <v>6658</v>
      </c>
    </row>
    <row r="1273" spans="8:17" x14ac:dyDescent="0.25">
      <c r="H1273" s="15">
        <v>225</v>
      </c>
      <c r="I1273" s="82">
        <v>45271</v>
      </c>
      <c r="J1273" s="15" t="s">
        <v>88</v>
      </c>
      <c r="K1273" s="15" t="s">
        <v>98</v>
      </c>
      <c r="L1273" s="15" t="s">
        <v>84</v>
      </c>
      <c r="M1273" s="15">
        <v>1</v>
      </c>
      <c r="N1273" s="83">
        <v>18.2</v>
      </c>
      <c r="O1273" s="15">
        <v>6657</v>
      </c>
    </row>
    <row r="1274" spans="8:17" x14ac:dyDescent="0.25">
      <c r="H1274" s="15">
        <v>226</v>
      </c>
      <c r="I1274" s="82">
        <v>45271</v>
      </c>
      <c r="J1274" s="15" t="s">
        <v>85</v>
      </c>
      <c r="K1274" s="15" t="s">
        <v>143</v>
      </c>
      <c r="L1274" s="15" t="s">
        <v>84</v>
      </c>
      <c r="M1274" s="15">
        <v>1</v>
      </c>
      <c r="N1274" s="83">
        <v>10.5</v>
      </c>
      <c r="O1274" s="15">
        <v>6899</v>
      </c>
      <c r="Q1274" s="105">
        <f>SUM(N1260:N1274)</f>
        <v>215.1</v>
      </c>
    </row>
    <row r="1275" spans="8:17" x14ac:dyDescent="0.25">
      <c r="H1275" s="15">
        <v>227</v>
      </c>
      <c r="I1275" s="82">
        <v>45272</v>
      </c>
      <c r="J1275" s="15" t="s">
        <v>85</v>
      </c>
      <c r="K1275" s="15" t="s">
        <v>92</v>
      </c>
      <c r="L1275" s="15" t="s">
        <v>84</v>
      </c>
      <c r="M1275" s="15">
        <v>1</v>
      </c>
      <c r="N1275" s="83">
        <v>16.399999999999999</v>
      </c>
      <c r="O1275" s="15">
        <v>6871</v>
      </c>
    </row>
    <row r="1276" spans="8:17" x14ac:dyDescent="0.25">
      <c r="H1276" s="15">
        <v>228</v>
      </c>
      <c r="I1276" s="82">
        <v>45272</v>
      </c>
      <c r="J1276" s="15" t="s">
        <v>85</v>
      </c>
      <c r="K1276" s="15" t="s">
        <v>143</v>
      </c>
      <c r="L1276" s="15" t="s">
        <v>84</v>
      </c>
      <c r="M1276" s="15">
        <v>1</v>
      </c>
      <c r="N1276" s="83">
        <v>8.3000000000000007</v>
      </c>
      <c r="O1276" s="15">
        <v>6870</v>
      </c>
    </row>
    <row r="1277" spans="8:17" x14ac:dyDescent="0.25">
      <c r="H1277" s="15">
        <v>229</v>
      </c>
      <c r="I1277" s="82">
        <v>45272</v>
      </c>
      <c r="J1277" s="15" t="s">
        <v>85</v>
      </c>
      <c r="K1277" s="15" t="s">
        <v>143</v>
      </c>
      <c r="L1277" s="15" t="s">
        <v>84</v>
      </c>
      <c r="M1277" s="15">
        <v>1</v>
      </c>
      <c r="N1277" s="83">
        <v>10.5</v>
      </c>
      <c r="O1277" s="15">
        <v>6896</v>
      </c>
    </row>
    <row r="1278" spans="8:17" x14ac:dyDescent="0.25">
      <c r="H1278" s="15">
        <v>230</v>
      </c>
      <c r="I1278" s="82">
        <v>45272</v>
      </c>
      <c r="J1278" s="15" t="s">
        <v>88</v>
      </c>
      <c r="K1278" s="15" t="s">
        <v>91</v>
      </c>
      <c r="L1278" s="15" t="s">
        <v>84</v>
      </c>
      <c r="M1278" s="15">
        <v>1</v>
      </c>
      <c r="N1278" s="83">
        <v>14.4</v>
      </c>
      <c r="O1278" s="15">
        <v>6888</v>
      </c>
    </row>
    <row r="1279" spans="8:17" x14ac:dyDescent="0.25">
      <c r="H1279" s="15">
        <v>231</v>
      </c>
      <c r="I1279" s="82">
        <v>45272</v>
      </c>
      <c r="J1279" s="15" t="s">
        <v>88</v>
      </c>
      <c r="K1279" s="15" t="s">
        <v>91</v>
      </c>
      <c r="L1279" s="15" t="s">
        <v>84</v>
      </c>
      <c r="M1279" s="15">
        <v>1</v>
      </c>
      <c r="N1279" s="83">
        <v>12.7</v>
      </c>
      <c r="O1279" s="15">
        <v>6860</v>
      </c>
    </row>
    <row r="1280" spans="8:17" x14ac:dyDescent="0.25">
      <c r="H1280" s="15">
        <v>232</v>
      </c>
      <c r="I1280" s="82">
        <v>45272</v>
      </c>
      <c r="J1280" s="15" t="s">
        <v>88</v>
      </c>
      <c r="K1280" s="15" t="s">
        <v>99</v>
      </c>
      <c r="L1280" s="15" t="s">
        <v>84</v>
      </c>
      <c r="M1280" s="15">
        <v>1</v>
      </c>
      <c r="N1280" s="83">
        <v>16</v>
      </c>
      <c r="O1280" s="15">
        <v>6762</v>
      </c>
    </row>
    <row r="1281" spans="8:17" x14ac:dyDescent="0.25">
      <c r="H1281" s="15">
        <v>233</v>
      </c>
      <c r="I1281" s="82">
        <v>45272</v>
      </c>
      <c r="J1281" s="15" t="s">
        <v>88</v>
      </c>
      <c r="K1281" s="15" t="s">
        <v>101</v>
      </c>
      <c r="L1281" s="15" t="s">
        <v>84</v>
      </c>
      <c r="M1281" s="15">
        <v>1</v>
      </c>
      <c r="N1281" s="83">
        <v>13.4</v>
      </c>
      <c r="O1281" s="15">
        <v>5095</v>
      </c>
    </row>
    <row r="1282" spans="8:17" x14ac:dyDescent="0.25">
      <c r="H1282" s="15">
        <v>234</v>
      </c>
      <c r="I1282" s="82">
        <v>45272</v>
      </c>
      <c r="J1282" s="15" t="s">
        <v>88</v>
      </c>
      <c r="K1282" s="15" t="s">
        <v>106</v>
      </c>
      <c r="L1282" s="15" t="s">
        <v>84</v>
      </c>
      <c r="M1282" s="15">
        <v>1</v>
      </c>
      <c r="N1282" s="83">
        <v>11</v>
      </c>
      <c r="O1282" s="15">
        <v>6452</v>
      </c>
    </row>
    <row r="1283" spans="8:17" x14ac:dyDescent="0.25">
      <c r="H1283" s="15">
        <v>235</v>
      </c>
      <c r="I1283" s="82">
        <v>45272</v>
      </c>
      <c r="J1283" s="15" t="s">
        <v>85</v>
      </c>
      <c r="K1283" s="15" t="s">
        <v>87</v>
      </c>
      <c r="L1283" s="15" t="s">
        <v>84</v>
      </c>
      <c r="M1283" s="15">
        <v>1</v>
      </c>
      <c r="N1283" s="83">
        <v>12.3</v>
      </c>
      <c r="O1283" s="15">
        <v>6864</v>
      </c>
      <c r="Q1283" s="105">
        <f>SUM(N1275:N1283)</f>
        <v>115</v>
      </c>
    </row>
    <row r="1284" spans="8:17" x14ac:dyDescent="0.25">
      <c r="H1284" s="15">
        <v>236</v>
      </c>
      <c r="I1284" s="82">
        <v>45273</v>
      </c>
      <c r="J1284" s="15" t="s">
        <v>88</v>
      </c>
      <c r="K1284" s="15" t="s">
        <v>98</v>
      </c>
      <c r="L1284" s="15" t="s">
        <v>84</v>
      </c>
      <c r="M1284" s="15">
        <v>1</v>
      </c>
      <c r="N1284" s="83">
        <v>18.899999999999999</v>
      </c>
      <c r="O1284" s="15">
        <v>6857</v>
      </c>
    </row>
    <row r="1285" spans="8:17" x14ac:dyDescent="0.25">
      <c r="H1285" s="15">
        <v>237</v>
      </c>
      <c r="I1285" s="82">
        <v>45273</v>
      </c>
      <c r="J1285" s="15" t="s">
        <v>85</v>
      </c>
      <c r="K1285" s="15" t="s">
        <v>92</v>
      </c>
      <c r="L1285" s="15" t="s">
        <v>84</v>
      </c>
      <c r="M1285" s="15">
        <v>1</v>
      </c>
      <c r="N1285" s="83">
        <v>15.1</v>
      </c>
      <c r="O1285" s="15">
        <v>6908</v>
      </c>
    </row>
    <row r="1286" spans="8:17" x14ac:dyDescent="0.25">
      <c r="H1286" s="15">
        <v>238</v>
      </c>
      <c r="I1286" s="82">
        <v>45273</v>
      </c>
      <c r="J1286" s="15" t="s">
        <v>85</v>
      </c>
      <c r="K1286" s="15" t="s">
        <v>92</v>
      </c>
      <c r="L1286" s="15" t="s">
        <v>84</v>
      </c>
      <c r="M1286" s="15">
        <v>1</v>
      </c>
      <c r="N1286" s="83">
        <v>16.899999999999999</v>
      </c>
      <c r="O1286" s="15">
        <v>6909</v>
      </c>
    </row>
    <row r="1287" spans="8:17" x14ac:dyDescent="0.25">
      <c r="H1287" s="15">
        <v>239</v>
      </c>
      <c r="I1287" s="82">
        <v>45273</v>
      </c>
      <c r="J1287" s="15" t="s">
        <v>88</v>
      </c>
      <c r="K1287" s="15" t="s">
        <v>106</v>
      </c>
      <c r="L1287" s="15" t="s">
        <v>84</v>
      </c>
      <c r="M1287" s="15">
        <v>1</v>
      </c>
      <c r="N1287" s="83">
        <v>11.9</v>
      </c>
      <c r="O1287" s="15">
        <v>6949</v>
      </c>
    </row>
    <row r="1288" spans="8:17" x14ac:dyDescent="0.25">
      <c r="H1288" s="15">
        <v>240</v>
      </c>
      <c r="I1288" s="82">
        <v>45273</v>
      </c>
      <c r="J1288" s="15" t="s">
        <v>88</v>
      </c>
      <c r="K1288" s="15" t="s">
        <v>106</v>
      </c>
      <c r="L1288" s="15" t="s">
        <v>84</v>
      </c>
      <c r="M1288" s="15">
        <v>1</v>
      </c>
      <c r="N1288" s="83">
        <v>13.9</v>
      </c>
      <c r="O1288" s="15">
        <v>6788</v>
      </c>
    </row>
    <row r="1289" spans="8:17" x14ac:dyDescent="0.25">
      <c r="H1289" s="15">
        <v>241</v>
      </c>
      <c r="I1289" s="82">
        <v>45273</v>
      </c>
      <c r="J1289" s="15" t="s">
        <v>85</v>
      </c>
      <c r="K1289" s="15" t="s">
        <v>97</v>
      </c>
      <c r="L1289" s="15" t="s">
        <v>84</v>
      </c>
      <c r="M1289" s="15">
        <v>1</v>
      </c>
      <c r="N1289" s="83">
        <v>14.2</v>
      </c>
      <c r="O1289" s="15">
        <v>6984</v>
      </c>
    </row>
    <row r="1290" spans="8:17" x14ac:dyDescent="0.25">
      <c r="H1290" s="15">
        <v>242</v>
      </c>
      <c r="I1290" s="82">
        <v>45273</v>
      </c>
      <c r="J1290" s="15" t="s">
        <v>85</v>
      </c>
      <c r="K1290" s="15" t="s">
        <v>97</v>
      </c>
      <c r="L1290" s="15" t="s">
        <v>84</v>
      </c>
      <c r="M1290" s="15">
        <v>1</v>
      </c>
      <c r="N1290" s="83">
        <v>13.2</v>
      </c>
      <c r="O1290" s="15">
        <v>6950</v>
      </c>
    </row>
    <row r="1291" spans="8:17" x14ac:dyDescent="0.25">
      <c r="H1291" s="15">
        <v>243</v>
      </c>
      <c r="I1291" s="82">
        <v>45273</v>
      </c>
      <c r="J1291" s="15" t="s">
        <v>85</v>
      </c>
      <c r="K1291" s="15" t="s">
        <v>90</v>
      </c>
      <c r="L1291" s="15" t="s">
        <v>84</v>
      </c>
      <c r="M1291" s="15">
        <v>1</v>
      </c>
      <c r="N1291" s="83">
        <v>13.3</v>
      </c>
      <c r="O1291" s="15">
        <v>6935</v>
      </c>
    </row>
    <row r="1292" spans="8:17" x14ac:dyDescent="0.25">
      <c r="H1292" s="15">
        <v>244</v>
      </c>
      <c r="I1292" s="82">
        <v>45273</v>
      </c>
      <c r="J1292" s="15" t="s">
        <v>85</v>
      </c>
      <c r="K1292" s="15" t="s">
        <v>90</v>
      </c>
      <c r="L1292" s="15" t="s">
        <v>84</v>
      </c>
      <c r="M1292" s="15">
        <v>1</v>
      </c>
      <c r="N1292" s="83">
        <v>15.9</v>
      </c>
      <c r="O1292" s="15">
        <v>6869</v>
      </c>
    </row>
    <row r="1293" spans="8:17" x14ac:dyDescent="0.25">
      <c r="H1293" s="15">
        <v>245</v>
      </c>
      <c r="I1293" s="82">
        <v>45273</v>
      </c>
      <c r="J1293" s="15" t="s">
        <v>88</v>
      </c>
      <c r="K1293" s="15" t="s">
        <v>185</v>
      </c>
      <c r="L1293" s="15" t="s">
        <v>84</v>
      </c>
      <c r="M1293" s="15">
        <v>1</v>
      </c>
      <c r="N1293" s="83">
        <v>12.5</v>
      </c>
      <c r="O1293" s="15">
        <v>6917</v>
      </c>
    </row>
    <row r="1294" spans="8:17" x14ac:dyDescent="0.25">
      <c r="H1294" s="15">
        <v>246</v>
      </c>
      <c r="I1294" s="82">
        <v>45273</v>
      </c>
      <c r="J1294" s="15" t="s">
        <v>85</v>
      </c>
      <c r="K1294" s="15" t="s">
        <v>143</v>
      </c>
      <c r="L1294" s="15" t="s">
        <v>84</v>
      </c>
      <c r="M1294" s="15">
        <v>1</v>
      </c>
      <c r="N1294" s="83">
        <v>8.5</v>
      </c>
      <c r="O1294" s="15">
        <v>6911</v>
      </c>
    </row>
    <row r="1295" spans="8:17" x14ac:dyDescent="0.25">
      <c r="H1295" s="15">
        <v>247</v>
      </c>
      <c r="I1295" s="82">
        <v>45273</v>
      </c>
      <c r="J1295" s="15" t="s">
        <v>85</v>
      </c>
      <c r="K1295" s="15" t="s">
        <v>143</v>
      </c>
      <c r="L1295" s="15" t="s">
        <v>84</v>
      </c>
      <c r="M1295" s="15">
        <v>1</v>
      </c>
      <c r="N1295" s="83">
        <v>10.199999999999999</v>
      </c>
      <c r="O1295" s="15">
        <v>6858</v>
      </c>
    </row>
    <row r="1296" spans="8:17" x14ac:dyDescent="0.25">
      <c r="H1296" s="15">
        <v>248</v>
      </c>
      <c r="I1296" s="82">
        <v>45273</v>
      </c>
      <c r="J1296" s="15" t="s">
        <v>85</v>
      </c>
      <c r="K1296" s="15" t="s">
        <v>143</v>
      </c>
      <c r="L1296" s="15" t="s">
        <v>84</v>
      </c>
      <c r="M1296" s="15">
        <v>1</v>
      </c>
      <c r="N1296" s="83">
        <v>8.6999999999999993</v>
      </c>
      <c r="O1296" s="15">
        <v>6937</v>
      </c>
    </row>
    <row r="1297" spans="8:15" x14ac:dyDescent="0.25">
      <c r="H1297" s="15">
        <v>249</v>
      </c>
      <c r="I1297" s="82">
        <v>45273</v>
      </c>
      <c r="J1297" s="15" t="s">
        <v>88</v>
      </c>
      <c r="K1297" s="15" t="s">
        <v>104</v>
      </c>
      <c r="L1297" s="15" t="s">
        <v>84</v>
      </c>
      <c r="M1297" s="15">
        <v>1</v>
      </c>
      <c r="N1297" s="83">
        <v>16.3</v>
      </c>
      <c r="O1297" s="15">
        <v>6719</v>
      </c>
    </row>
    <row r="1298" spans="8:15" x14ac:dyDescent="0.25">
      <c r="H1298" s="15">
        <v>250</v>
      </c>
      <c r="I1298" s="82">
        <v>45273</v>
      </c>
      <c r="J1298" s="15" t="s">
        <v>88</v>
      </c>
      <c r="K1298" s="15" t="s">
        <v>104</v>
      </c>
      <c r="L1298" s="15" t="s">
        <v>84</v>
      </c>
      <c r="M1298" s="15">
        <v>1</v>
      </c>
      <c r="N1298" s="83">
        <v>14.1</v>
      </c>
      <c r="O1298" s="15">
        <v>6865</v>
      </c>
    </row>
    <row r="1299" spans="8:15" x14ac:dyDescent="0.25">
      <c r="H1299" s="15">
        <v>251</v>
      </c>
      <c r="I1299" s="82">
        <v>45273</v>
      </c>
      <c r="J1299" s="15" t="s">
        <v>88</v>
      </c>
      <c r="K1299" s="15" t="s">
        <v>91</v>
      </c>
      <c r="L1299" s="15" t="s">
        <v>84</v>
      </c>
      <c r="M1299" s="15">
        <v>1</v>
      </c>
      <c r="N1299" s="83">
        <v>14.7</v>
      </c>
      <c r="O1299" s="15">
        <v>6873</v>
      </c>
    </row>
    <row r="1300" spans="8:15" x14ac:dyDescent="0.25">
      <c r="H1300" s="15">
        <v>252</v>
      </c>
      <c r="I1300" s="82">
        <v>45273</v>
      </c>
      <c r="J1300" s="15" t="s">
        <v>88</v>
      </c>
      <c r="K1300" s="15" t="s">
        <v>91</v>
      </c>
      <c r="L1300" s="15" t="s">
        <v>84</v>
      </c>
      <c r="M1300" s="15">
        <v>1</v>
      </c>
      <c r="N1300" s="83">
        <v>13.2</v>
      </c>
      <c r="O1300" s="15">
        <v>6921</v>
      </c>
    </row>
    <row r="1301" spans="8:15" x14ac:dyDescent="0.25">
      <c r="H1301" s="15">
        <v>253</v>
      </c>
      <c r="I1301" s="82">
        <v>45273</v>
      </c>
      <c r="J1301" s="15" t="s">
        <v>88</v>
      </c>
      <c r="K1301" s="15" t="s">
        <v>189</v>
      </c>
      <c r="L1301" s="15" t="s">
        <v>84</v>
      </c>
      <c r="M1301" s="15">
        <v>1</v>
      </c>
      <c r="N1301" s="83">
        <v>8</v>
      </c>
      <c r="O1301" s="15">
        <v>6948</v>
      </c>
    </row>
    <row r="1302" spans="8:15" x14ac:dyDescent="0.25">
      <c r="H1302" s="15">
        <v>254</v>
      </c>
      <c r="I1302" s="82">
        <v>45273</v>
      </c>
      <c r="J1302" s="15" t="s">
        <v>85</v>
      </c>
      <c r="K1302" s="15" t="s">
        <v>86</v>
      </c>
      <c r="L1302" s="15" t="s">
        <v>84</v>
      </c>
      <c r="M1302" s="15">
        <v>1</v>
      </c>
      <c r="N1302" s="83">
        <v>15</v>
      </c>
      <c r="O1302" s="15">
        <v>6886</v>
      </c>
    </row>
    <row r="1303" spans="8:15" x14ac:dyDescent="0.25">
      <c r="H1303" s="15">
        <v>255</v>
      </c>
      <c r="I1303" s="82">
        <v>45273</v>
      </c>
      <c r="J1303" s="15" t="s">
        <v>85</v>
      </c>
      <c r="K1303" s="15" t="s">
        <v>87</v>
      </c>
      <c r="L1303" s="15" t="s">
        <v>84</v>
      </c>
      <c r="M1303" s="15">
        <v>1</v>
      </c>
      <c r="N1303" s="83">
        <v>14.9</v>
      </c>
      <c r="O1303" s="15">
        <v>6929</v>
      </c>
    </row>
    <row r="1304" spans="8:15" x14ac:dyDescent="0.25">
      <c r="H1304" s="15">
        <v>256</v>
      </c>
      <c r="I1304" s="82">
        <v>45273</v>
      </c>
      <c r="J1304" s="15" t="s">
        <v>85</v>
      </c>
      <c r="K1304" s="15" t="s">
        <v>87</v>
      </c>
      <c r="L1304" s="15" t="s">
        <v>84</v>
      </c>
      <c r="M1304" s="15">
        <v>1</v>
      </c>
      <c r="N1304" s="83">
        <v>15.2</v>
      </c>
      <c r="O1304" s="15">
        <v>6855</v>
      </c>
    </row>
    <row r="1305" spans="8:15" x14ac:dyDescent="0.25">
      <c r="H1305" s="15">
        <v>257</v>
      </c>
      <c r="I1305" s="82">
        <v>45273</v>
      </c>
      <c r="J1305" s="15" t="s">
        <v>88</v>
      </c>
      <c r="K1305" s="15" t="s">
        <v>185</v>
      </c>
      <c r="L1305" s="15" t="s">
        <v>84</v>
      </c>
      <c r="M1305" s="15">
        <v>1</v>
      </c>
      <c r="N1305" s="83">
        <v>13.1</v>
      </c>
      <c r="O1305" s="15">
        <v>6920</v>
      </c>
    </row>
    <row r="1306" spans="8:15" x14ac:dyDescent="0.25">
      <c r="H1306" s="15">
        <v>258</v>
      </c>
      <c r="I1306" s="82">
        <v>45273</v>
      </c>
      <c r="J1306" s="15" t="s">
        <v>88</v>
      </c>
      <c r="K1306" s="15" t="s">
        <v>101</v>
      </c>
      <c r="L1306" s="15" t="s">
        <v>84</v>
      </c>
      <c r="M1306" s="15">
        <v>1</v>
      </c>
      <c r="N1306" s="83">
        <v>16.8</v>
      </c>
      <c r="O1306" s="15">
        <v>6872</v>
      </c>
    </row>
    <row r="1307" spans="8:15" x14ac:dyDescent="0.25">
      <c r="H1307" s="15">
        <v>259</v>
      </c>
      <c r="I1307" s="82">
        <v>45273</v>
      </c>
      <c r="J1307" s="15" t="s">
        <v>88</v>
      </c>
      <c r="K1307" s="15" t="s">
        <v>89</v>
      </c>
      <c r="L1307" s="15" t="s">
        <v>84</v>
      </c>
      <c r="M1307" s="15">
        <v>1</v>
      </c>
      <c r="N1307" s="83">
        <v>13.1</v>
      </c>
      <c r="O1307" s="15">
        <v>6735</v>
      </c>
    </row>
    <row r="1308" spans="8:15" x14ac:dyDescent="0.25">
      <c r="H1308" s="15">
        <v>260</v>
      </c>
      <c r="I1308" s="82">
        <v>45273</v>
      </c>
      <c r="J1308" s="15" t="s">
        <v>85</v>
      </c>
      <c r="K1308" s="15" t="s">
        <v>92</v>
      </c>
      <c r="L1308" s="15" t="s">
        <v>84</v>
      </c>
      <c r="M1308" s="15">
        <v>1</v>
      </c>
      <c r="N1308" s="83">
        <v>16.600000000000001</v>
      </c>
      <c r="O1308" s="15">
        <v>6841</v>
      </c>
    </row>
    <row r="1309" spans="8:15" x14ac:dyDescent="0.25">
      <c r="H1309" s="15">
        <v>261</v>
      </c>
      <c r="I1309" s="82">
        <v>45273</v>
      </c>
      <c r="J1309" s="15" t="s">
        <v>85</v>
      </c>
      <c r="K1309" s="15" t="s">
        <v>92</v>
      </c>
      <c r="L1309" s="15" t="s">
        <v>84</v>
      </c>
      <c r="M1309" s="15">
        <v>1</v>
      </c>
      <c r="N1309" s="83">
        <v>16.399999999999999</v>
      </c>
      <c r="O1309" s="15">
        <v>6842</v>
      </c>
    </row>
    <row r="1310" spans="8:15" x14ac:dyDescent="0.25">
      <c r="H1310" s="15">
        <v>262</v>
      </c>
      <c r="I1310" s="82">
        <v>45273</v>
      </c>
      <c r="J1310" s="15" t="s">
        <v>88</v>
      </c>
      <c r="K1310" s="15" t="s">
        <v>106</v>
      </c>
      <c r="L1310" s="15" t="s">
        <v>84</v>
      </c>
      <c r="M1310" s="15">
        <v>1</v>
      </c>
      <c r="N1310" s="83">
        <v>14</v>
      </c>
      <c r="O1310" s="15">
        <v>6607</v>
      </c>
    </row>
    <row r="1311" spans="8:15" x14ac:dyDescent="0.25">
      <c r="H1311" s="15">
        <v>263</v>
      </c>
      <c r="I1311" s="82">
        <v>45273</v>
      </c>
      <c r="J1311" s="15" t="s">
        <v>88</v>
      </c>
      <c r="K1311" s="15" t="s">
        <v>106</v>
      </c>
      <c r="L1311" s="15" t="s">
        <v>84</v>
      </c>
      <c r="M1311" s="15">
        <v>1</v>
      </c>
      <c r="N1311" s="83">
        <v>7.9</v>
      </c>
      <c r="O1311" s="15">
        <v>6641</v>
      </c>
    </row>
    <row r="1312" spans="8:15" x14ac:dyDescent="0.25">
      <c r="H1312" s="15">
        <v>264</v>
      </c>
      <c r="I1312" s="82">
        <v>45273</v>
      </c>
      <c r="J1312" s="15" t="s">
        <v>85</v>
      </c>
      <c r="K1312" s="15" t="s">
        <v>87</v>
      </c>
      <c r="L1312" s="15" t="s">
        <v>84</v>
      </c>
      <c r="M1312" s="15">
        <v>1</v>
      </c>
      <c r="N1312" s="83">
        <v>16.600000000000001</v>
      </c>
      <c r="O1312" s="15">
        <v>6988</v>
      </c>
    </row>
    <row r="1313" spans="8:18" x14ac:dyDescent="0.25">
      <c r="H1313" s="15">
        <v>265</v>
      </c>
      <c r="I1313" s="82">
        <v>45273</v>
      </c>
      <c r="J1313" s="15" t="s">
        <v>88</v>
      </c>
      <c r="K1313" s="15" t="s">
        <v>89</v>
      </c>
      <c r="L1313" s="15" t="s">
        <v>84</v>
      </c>
      <c r="M1313" s="15">
        <v>1</v>
      </c>
      <c r="N1313" s="83">
        <v>15.9</v>
      </c>
      <c r="O1313" s="15">
        <v>6854</v>
      </c>
      <c r="Q1313" s="105">
        <f>SUM(N1284:N1313)</f>
        <v>415</v>
      </c>
      <c r="R1313" s="184">
        <f>Q1313+Q1283+Q1274+Q1259+Q1240+Q1211+Q1191+Q1159+Q1144+Q1135+Q1108+Q1083</f>
        <v>3895.1000000000004</v>
      </c>
    </row>
    <row r="1315" spans="8:18" x14ac:dyDescent="0.25">
      <c r="H1315" s="15">
        <v>1</v>
      </c>
      <c r="I1315" s="82">
        <v>45276</v>
      </c>
      <c r="J1315" s="15" t="s">
        <v>88</v>
      </c>
      <c r="K1315" s="15" t="s">
        <v>94</v>
      </c>
      <c r="L1315" s="15" t="s">
        <v>84</v>
      </c>
      <c r="M1315" s="15">
        <v>1</v>
      </c>
      <c r="N1315" s="83">
        <v>14.9</v>
      </c>
      <c r="O1315" s="15">
        <v>6970</v>
      </c>
    </row>
    <row r="1316" spans="8:18" x14ac:dyDescent="0.25">
      <c r="H1316" s="15">
        <v>2</v>
      </c>
      <c r="I1316" s="82">
        <v>45276</v>
      </c>
      <c r="J1316" s="15" t="s">
        <v>88</v>
      </c>
      <c r="K1316" s="15" t="s">
        <v>104</v>
      </c>
      <c r="L1316" s="15" t="s">
        <v>84</v>
      </c>
      <c r="M1316" s="15">
        <v>1</v>
      </c>
      <c r="N1316" s="83">
        <v>15.5</v>
      </c>
      <c r="O1316" s="15">
        <v>7002</v>
      </c>
    </row>
    <row r="1317" spans="8:18" x14ac:dyDescent="0.25">
      <c r="H1317" s="15">
        <v>3</v>
      </c>
      <c r="I1317" s="82">
        <v>45276</v>
      </c>
      <c r="J1317" s="15" t="s">
        <v>88</v>
      </c>
      <c r="K1317" s="15" t="s">
        <v>93</v>
      </c>
      <c r="L1317" s="15" t="s">
        <v>84</v>
      </c>
      <c r="M1317" s="15">
        <v>1</v>
      </c>
      <c r="N1317" s="83">
        <v>14.2</v>
      </c>
      <c r="O1317" s="15">
        <v>6966</v>
      </c>
    </row>
    <row r="1318" spans="8:18" x14ac:dyDescent="0.25">
      <c r="H1318" s="15">
        <v>4</v>
      </c>
      <c r="I1318" s="82">
        <v>45276</v>
      </c>
      <c r="J1318" s="15" t="s">
        <v>85</v>
      </c>
      <c r="K1318" s="15" t="s">
        <v>86</v>
      </c>
      <c r="L1318" s="15" t="s">
        <v>84</v>
      </c>
      <c r="M1318" s="15">
        <v>1</v>
      </c>
      <c r="N1318" s="83">
        <v>16.7</v>
      </c>
      <c r="O1318" s="15">
        <v>7004</v>
      </c>
    </row>
    <row r="1319" spans="8:18" x14ac:dyDescent="0.25">
      <c r="H1319" s="15">
        <v>5</v>
      </c>
      <c r="I1319" s="82">
        <v>45276</v>
      </c>
      <c r="J1319" s="15" t="s">
        <v>85</v>
      </c>
      <c r="K1319" s="15" t="s">
        <v>96</v>
      </c>
      <c r="L1319" s="15" t="s">
        <v>84</v>
      </c>
      <c r="M1319" s="15">
        <v>1</v>
      </c>
      <c r="N1319" s="83">
        <v>15.7</v>
      </c>
      <c r="O1319" s="15">
        <v>7026</v>
      </c>
    </row>
    <row r="1320" spans="8:18" x14ac:dyDescent="0.25">
      <c r="H1320" s="15">
        <v>6</v>
      </c>
      <c r="I1320" s="82">
        <v>45276</v>
      </c>
      <c r="J1320" s="15" t="s">
        <v>88</v>
      </c>
      <c r="K1320" s="15" t="s">
        <v>89</v>
      </c>
      <c r="L1320" s="15" t="s">
        <v>84</v>
      </c>
      <c r="M1320" s="15">
        <v>1</v>
      </c>
      <c r="N1320" s="83">
        <v>16.100000000000001</v>
      </c>
      <c r="O1320" s="15">
        <v>6969</v>
      </c>
    </row>
    <row r="1321" spans="8:18" x14ac:dyDescent="0.25">
      <c r="H1321" s="15">
        <v>7</v>
      </c>
      <c r="I1321" s="82">
        <v>45276</v>
      </c>
      <c r="J1321" s="15" t="s">
        <v>85</v>
      </c>
      <c r="K1321" s="15" t="s">
        <v>96</v>
      </c>
      <c r="L1321" s="15" t="s">
        <v>84</v>
      </c>
      <c r="M1321" s="15">
        <v>1</v>
      </c>
      <c r="N1321" s="83">
        <v>13.8</v>
      </c>
      <c r="O1321" s="15">
        <v>7003</v>
      </c>
    </row>
    <row r="1322" spans="8:18" x14ac:dyDescent="0.25">
      <c r="H1322" s="15">
        <v>8</v>
      </c>
      <c r="I1322" s="82">
        <v>45276</v>
      </c>
      <c r="J1322" s="15" t="s">
        <v>88</v>
      </c>
      <c r="K1322" s="15" t="s">
        <v>100</v>
      </c>
      <c r="L1322" s="15" t="s">
        <v>84</v>
      </c>
      <c r="M1322" s="15">
        <v>1</v>
      </c>
      <c r="N1322" s="83">
        <v>15</v>
      </c>
      <c r="O1322" s="15">
        <v>7001</v>
      </c>
    </row>
    <row r="1323" spans="8:18" x14ac:dyDescent="0.25">
      <c r="H1323" s="15">
        <v>9</v>
      </c>
      <c r="I1323" s="82">
        <v>45276</v>
      </c>
      <c r="J1323" s="15" t="s">
        <v>88</v>
      </c>
      <c r="K1323" s="15" t="s">
        <v>100</v>
      </c>
      <c r="L1323" s="15" t="s">
        <v>84</v>
      </c>
      <c r="M1323" s="15">
        <v>1</v>
      </c>
      <c r="N1323" s="83">
        <v>14.6</v>
      </c>
      <c r="O1323" s="15">
        <v>6961</v>
      </c>
    </row>
    <row r="1324" spans="8:18" x14ac:dyDescent="0.25">
      <c r="H1324" s="15">
        <v>10</v>
      </c>
      <c r="I1324" s="82">
        <v>45276</v>
      </c>
      <c r="J1324" s="15" t="s">
        <v>88</v>
      </c>
      <c r="K1324" s="15" t="s">
        <v>100</v>
      </c>
      <c r="L1324" s="15" t="s">
        <v>84</v>
      </c>
      <c r="M1324" s="15">
        <v>1</v>
      </c>
      <c r="N1324" s="83">
        <v>10</v>
      </c>
      <c r="O1324" s="106" t="s">
        <v>190</v>
      </c>
    </row>
    <row r="1325" spans="8:18" x14ac:dyDescent="0.25">
      <c r="H1325" s="15">
        <v>11</v>
      </c>
      <c r="I1325" s="82">
        <v>45276</v>
      </c>
      <c r="J1325" s="15" t="s">
        <v>85</v>
      </c>
      <c r="K1325" s="15" t="s">
        <v>87</v>
      </c>
      <c r="L1325" s="15" t="s">
        <v>84</v>
      </c>
      <c r="M1325" s="15">
        <v>1</v>
      </c>
      <c r="N1325" s="83">
        <v>14.7</v>
      </c>
      <c r="O1325" s="15">
        <v>7007</v>
      </c>
    </row>
    <row r="1326" spans="8:18" x14ac:dyDescent="0.25">
      <c r="H1326" s="15">
        <v>12</v>
      </c>
      <c r="I1326" s="82">
        <v>45276</v>
      </c>
      <c r="J1326" s="15" t="s">
        <v>85</v>
      </c>
      <c r="K1326" s="15" t="s">
        <v>90</v>
      </c>
      <c r="L1326" s="15" t="s">
        <v>84</v>
      </c>
      <c r="M1326" s="15">
        <v>1</v>
      </c>
      <c r="N1326" s="83">
        <v>13.6</v>
      </c>
      <c r="O1326" s="15">
        <v>6952</v>
      </c>
    </row>
    <row r="1327" spans="8:18" x14ac:dyDescent="0.25">
      <c r="H1327" s="15">
        <v>13</v>
      </c>
      <c r="I1327" s="82">
        <v>45276</v>
      </c>
      <c r="J1327" s="15" t="s">
        <v>85</v>
      </c>
      <c r="K1327" s="15" t="s">
        <v>90</v>
      </c>
      <c r="L1327" s="15" t="s">
        <v>84</v>
      </c>
      <c r="M1327" s="15">
        <v>1</v>
      </c>
      <c r="N1327" s="83">
        <v>13.2</v>
      </c>
      <c r="O1327" s="15">
        <v>7023</v>
      </c>
    </row>
    <row r="1328" spans="8:18" x14ac:dyDescent="0.25">
      <c r="H1328" s="15">
        <v>14</v>
      </c>
      <c r="I1328" s="82">
        <v>45276</v>
      </c>
      <c r="J1328" s="15" t="s">
        <v>85</v>
      </c>
      <c r="K1328" s="15" t="s">
        <v>90</v>
      </c>
      <c r="L1328" s="15" t="s">
        <v>84</v>
      </c>
      <c r="M1328" s="15">
        <v>1</v>
      </c>
      <c r="N1328" s="83">
        <v>11.6</v>
      </c>
      <c r="O1328" s="15">
        <v>7019</v>
      </c>
    </row>
    <row r="1329" spans="8:17" x14ac:dyDescent="0.25">
      <c r="H1329" s="15">
        <v>15</v>
      </c>
      <c r="I1329" s="82">
        <v>45276</v>
      </c>
      <c r="J1329" s="15" t="s">
        <v>88</v>
      </c>
      <c r="K1329" s="15" t="s">
        <v>93</v>
      </c>
      <c r="L1329" s="15" t="s">
        <v>84</v>
      </c>
      <c r="M1329" s="15">
        <v>1</v>
      </c>
      <c r="N1329" s="83">
        <v>11.5</v>
      </c>
      <c r="O1329" s="15">
        <v>6862</v>
      </c>
    </row>
    <row r="1330" spans="8:17" x14ac:dyDescent="0.25">
      <c r="H1330" s="15">
        <v>16</v>
      </c>
      <c r="I1330" s="82">
        <v>45276</v>
      </c>
      <c r="J1330" s="15" t="s">
        <v>85</v>
      </c>
      <c r="K1330" s="15" t="s">
        <v>97</v>
      </c>
      <c r="L1330" s="15" t="s">
        <v>84</v>
      </c>
      <c r="M1330" s="15">
        <v>1</v>
      </c>
      <c r="N1330" s="83">
        <v>8.6999999999999993</v>
      </c>
      <c r="O1330" s="15">
        <v>6644</v>
      </c>
    </row>
    <row r="1331" spans="8:17" x14ac:dyDescent="0.25">
      <c r="H1331" s="15">
        <v>17</v>
      </c>
      <c r="I1331" s="82">
        <v>45276</v>
      </c>
      <c r="J1331" s="15" t="s">
        <v>85</v>
      </c>
      <c r="K1331" s="15" t="s">
        <v>96</v>
      </c>
      <c r="L1331" s="15" t="s">
        <v>84</v>
      </c>
      <c r="M1331" s="15">
        <v>1</v>
      </c>
      <c r="N1331" s="83">
        <v>15.4</v>
      </c>
      <c r="O1331" s="15">
        <v>6965</v>
      </c>
    </row>
    <row r="1332" spans="8:17" x14ac:dyDescent="0.25">
      <c r="H1332" s="15">
        <v>18</v>
      </c>
      <c r="I1332" s="82">
        <v>45276</v>
      </c>
      <c r="J1332" s="15" t="s">
        <v>88</v>
      </c>
      <c r="K1332" s="15" t="s">
        <v>191</v>
      </c>
      <c r="L1332" s="15" t="s">
        <v>84</v>
      </c>
      <c r="M1332" s="15">
        <v>1</v>
      </c>
      <c r="N1332" s="83">
        <v>14.8</v>
      </c>
      <c r="O1332" s="15">
        <v>7110</v>
      </c>
    </row>
    <row r="1333" spans="8:17" x14ac:dyDescent="0.25">
      <c r="H1333" s="15">
        <v>19</v>
      </c>
      <c r="I1333" s="82">
        <v>45276</v>
      </c>
      <c r="J1333" s="15" t="s">
        <v>85</v>
      </c>
      <c r="K1333" s="15" t="s">
        <v>86</v>
      </c>
      <c r="L1333" s="15" t="s">
        <v>84</v>
      </c>
      <c r="M1333" s="15">
        <v>1</v>
      </c>
      <c r="N1333" s="83">
        <v>16.3</v>
      </c>
      <c r="O1333" s="15">
        <v>7086</v>
      </c>
    </row>
    <row r="1334" spans="8:17" x14ac:dyDescent="0.25">
      <c r="H1334" s="15">
        <v>20</v>
      </c>
      <c r="I1334" s="82">
        <v>45276</v>
      </c>
      <c r="J1334" s="15" t="s">
        <v>85</v>
      </c>
      <c r="K1334" s="15" t="s">
        <v>86</v>
      </c>
      <c r="L1334" s="15" t="s">
        <v>84</v>
      </c>
      <c r="M1334" s="15">
        <v>1</v>
      </c>
      <c r="N1334" s="83">
        <v>14.7</v>
      </c>
      <c r="O1334" s="15">
        <v>7031</v>
      </c>
    </row>
    <row r="1335" spans="8:17" x14ac:dyDescent="0.25">
      <c r="H1335" s="15">
        <v>21</v>
      </c>
      <c r="I1335" s="82">
        <v>45276</v>
      </c>
      <c r="J1335" s="15" t="s">
        <v>85</v>
      </c>
      <c r="K1335" s="15" t="s">
        <v>86</v>
      </c>
      <c r="L1335" s="15" t="s">
        <v>84</v>
      </c>
      <c r="M1335" s="15">
        <v>1</v>
      </c>
      <c r="N1335" s="83">
        <v>11.2</v>
      </c>
      <c r="O1335" s="15">
        <v>7044</v>
      </c>
    </row>
    <row r="1336" spans="8:17" x14ac:dyDescent="0.25">
      <c r="H1336" s="15">
        <v>22</v>
      </c>
      <c r="I1336" s="82">
        <v>45276</v>
      </c>
      <c r="J1336" s="15" t="s">
        <v>85</v>
      </c>
      <c r="K1336" s="15" t="s">
        <v>86</v>
      </c>
      <c r="L1336" s="15" t="s">
        <v>84</v>
      </c>
      <c r="M1336" s="15">
        <v>1</v>
      </c>
      <c r="N1336" s="83">
        <v>14.2</v>
      </c>
      <c r="O1336" s="15">
        <v>7061</v>
      </c>
    </row>
    <row r="1337" spans="8:17" x14ac:dyDescent="0.25">
      <c r="H1337" s="15">
        <v>23</v>
      </c>
      <c r="I1337" s="82">
        <v>45276</v>
      </c>
      <c r="J1337" s="15" t="s">
        <v>88</v>
      </c>
      <c r="K1337" s="15" t="s">
        <v>191</v>
      </c>
      <c r="L1337" s="15" t="s">
        <v>84</v>
      </c>
      <c r="M1337" s="15">
        <v>1</v>
      </c>
      <c r="N1337" s="83">
        <v>14.6</v>
      </c>
      <c r="O1337" s="15">
        <v>6954</v>
      </c>
    </row>
    <row r="1338" spans="8:17" x14ac:dyDescent="0.25">
      <c r="H1338" s="15">
        <v>24</v>
      </c>
      <c r="I1338" s="82">
        <v>45276</v>
      </c>
      <c r="J1338" s="15" t="s">
        <v>88</v>
      </c>
      <c r="K1338" s="15" t="s">
        <v>191</v>
      </c>
      <c r="L1338" s="15" t="s">
        <v>84</v>
      </c>
      <c r="M1338" s="15">
        <v>1</v>
      </c>
      <c r="N1338" s="83">
        <v>14.7</v>
      </c>
      <c r="O1338" s="15">
        <v>6867</v>
      </c>
    </row>
    <row r="1339" spans="8:17" x14ac:dyDescent="0.25">
      <c r="H1339" s="15">
        <v>25</v>
      </c>
      <c r="I1339" s="82">
        <v>45276</v>
      </c>
      <c r="J1339" s="15" t="s">
        <v>88</v>
      </c>
      <c r="K1339" s="15" t="s">
        <v>191</v>
      </c>
      <c r="L1339" s="15" t="s">
        <v>84</v>
      </c>
      <c r="M1339" s="15">
        <v>1</v>
      </c>
      <c r="N1339" s="83">
        <v>4.5</v>
      </c>
      <c r="O1339" s="15">
        <v>7025</v>
      </c>
      <c r="Q1339" s="105">
        <f>SUM(N1315:N1339)</f>
        <v>340.19999999999993</v>
      </c>
    </row>
    <row r="1340" spans="8:17" x14ac:dyDescent="0.25">
      <c r="H1340" s="15">
        <v>26</v>
      </c>
      <c r="I1340" s="82">
        <v>45277</v>
      </c>
      <c r="J1340" s="15" t="s">
        <v>85</v>
      </c>
      <c r="K1340" s="15" t="s">
        <v>86</v>
      </c>
      <c r="L1340" s="15" t="s">
        <v>84</v>
      </c>
      <c r="M1340" s="15">
        <v>1</v>
      </c>
      <c r="N1340" s="83">
        <v>16.399999999999999</v>
      </c>
      <c r="O1340" s="15">
        <v>6796</v>
      </c>
    </row>
    <row r="1341" spans="8:17" x14ac:dyDescent="0.25">
      <c r="H1341" s="15">
        <v>27</v>
      </c>
      <c r="I1341" s="82">
        <v>45277</v>
      </c>
      <c r="J1341" s="15" t="s">
        <v>85</v>
      </c>
      <c r="K1341" s="15" t="s">
        <v>86</v>
      </c>
      <c r="L1341" s="15" t="s">
        <v>84</v>
      </c>
      <c r="M1341" s="15">
        <v>1</v>
      </c>
      <c r="N1341" s="83">
        <v>16.3</v>
      </c>
      <c r="O1341" s="15">
        <v>6720</v>
      </c>
    </row>
    <row r="1342" spans="8:17" x14ac:dyDescent="0.25">
      <c r="H1342" s="15">
        <v>28</v>
      </c>
      <c r="I1342" s="82">
        <v>45277</v>
      </c>
      <c r="J1342" s="15" t="s">
        <v>85</v>
      </c>
      <c r="K1342" s="15" t="s">
        <v>90</v>
      </c>
      <c r="L1342" s="15" t="s">
        <v>84</v>
      </c>
      <c r="M1342" s="15">
        <v>1</v>
      </c>
      <c r="N1342" s="83">
        <v>16.3</v>
      </c>
      <c r="O1342" s="15">
        <v>7082</v>
      </c>
    </row>
    <row r="1343" spans="8:17" x14ac:dyDescent="0.25">
      <c r="H1343" s="15">
        <v>29</v>
      </c>
      <c r="I1343" s="82">
        <v>45277</v>
      </c>
      <c r="J1343" s="15" t="s">
        <v>85</v>
      </c>
      <c r="K1343" s="15" t="s">
        <v>90</v>
      </c>
      <c r="L1343" s="15" t="s">
        <v>84</v>
      </c>
      <c r="M1343" s="15">
        <v>1</v>
      </c>
      <c r="N1343" s="83">
        <v>14</v>
      </c>
      <c r="O1343" s="15">
        <v>7040</v>
      </c>
    </row>
    <row r="1344" spans="8:17" x14ac:dyDescent="0.25">
      <c r="H1344" s="15">
        <v>30</v>
      </c>
      <c r="I1344" s="82">
        <v>45277</v>
      </c>
      <c r="J1344" s="15" t="s">
        <v>85</v>
      </c>
      <c r="K1344" s="15" t="s">
        <v>90</v>
      </c>
      <c r="L1344" s="15" t="s">
        <v>84</v>
      </c>
      <c r="M1344" s="15">
        <v>1</v>
      </c>
      <c r="N1344" s="83">
        <v>14.8</v>
      </c>
      <c r="O1344" s="15">
        <v>7054</v>
      </c>
    </row>
    <row r="1345" spans="8:15" x14ac:dyDescent="0.25">
      <c r="H1345" s="15">
        <v>31</v>
      </c>
      <c r="I1345" s="82">
        <v>45277</v>
      </c>
      <c r="J1345" s="15" t="s">
        <v>85</v>
      </c>
      <c r="K1345" s="15" t="s">
        <v>90</v>
      </c>
      <c r="L1345" s="15" t="s">
        <v>84</v>
      </c>
      <c r="M1345" s="15">
        <v>1</v>
      </c>
      <c r="N1345" s="83">
        <v>11.9</v>
      </c>
      <c r="O1345" s="15">
        <v>7065</v>
      </c>
    </row>
    <row r="1346" spans="8:15" x14ac:dyDescent="0.25">
      <c r="H1346" s="15">
        <v>32</v>
      </c>
      <c r="I1346" s="82">
        <v>45277</v>
      </c>
      <c r="J1346" s="15" t="s">
        <v>85</v>
      </c>
      <c r="K1346" s="15" t="s">
        <v>90</v>
      </c>
      <c r="L1346" s="15" t="s">
        <v>84</v>
      </c>
      <c r="M1346" s="15">
        <v>1</v>
      </c>
      <c r="N1346" s="83">
        <v>15.4</v>
      </c>
      <c r="O1346" s="15">
        <v>7060</v>
      </c>
    </row>
    <row r="1347" spans="8:15" x14ac:dyDescent="0.25">
      <c r="H1347" s="15">
        <v>33</v>
      </c>
      <c r="I1347" s="82">
        <v>45277</v>
      </c>
      <c r="J1347" s="15" t="s">
        <v>85</v>
      </c>
      <c r="K1347" s="15" t="s">
        <v>87</v>
      </c>
      <c r="L1347" s="15" t="s">
        <v>84</v>
      </c>
      <c r="M1347" s="15">
        <v>1</v>
      </c>
      <c r="N1347" s="83">
        <v>13.1</v>
      </c>
      <c r="O1347" s="15">
        <v>7050</v>
      </c>
    </row>
    <row r="1348" spans="8:15" x14ac:dyDescent="0.25">
      <c r="H1348" s="15">
        <v>34</v>
      </c>
      <c r="I1348" s="82">
        <v>45277</v>
      </c>
      <c r="J1348" s="15" t="s">
        <v>88</v>
      </c>
      <c r="K1348" s="15" t="s">
        <v>191</v>
      </c>
      <c r="L1348" s="15" t="s">
        <v>84</v>
      </c>
      <c r="M1348" s="15">
        <v>1</v>
      </c>
      <c r="N1348" s="83">
        <v>15.6</v>
      </c>
      <c r="O1348" s="15">
        <v>7063</v>
      </c>
    </row>
    <row r="1349" spans="8:15" x14ac:dyDescent="0.25">
      <c r="H1349" s="15">
        <v>35</v>
      </c>
      <c r="I1349" s="82">
        <v>45277</v>
      </c>
      <c r="J1349" s="15" t="s">
        <v>88</v>
      </c>
      <c r="K1349" s="15" t="s">
        <v>104</v>
      </c>
      <c r="L1349" s="15" t="s">
        <v>84</v>
      </c>
      <c r="M1349" s="15">
        <v>1</v>
      </c>
      <c r="N1349" s="83">
        <v>15.6</v>
      </c>
      <c r="O1349" s="15">
        <v>6674</v>
      </c>
    </row>
    <row r="1350" spans="8:15" x14ac:dyDescent="0.25">
      <c r="H1350" s="15">
        <v>36</v>
      </c>
      <c r="I1350" s="82">
        <v>45277</v>
      </c>
      <c r="J1350" s="15" t="s">
        <v>88</v>
      </c>
      <c r="K1350" s="15" t="s">
        <v>104</v>
      </c>
      <c r="L1350" s="15" t="s">
        <v>84</v>
      </c>
      <c r="M1350" s="15">
        <v>1</v>
      </c>
      <c r="N1350" s="83">
        <v>10.3</v>
      </c>
      <c r="O1350" s="15">
        <v>6687</v>
      </c>
    </row>
    <row r="1351" spans="8:15" x14ac:dyDescent="0.25">
      <c r="H1351" s="15">
        <v>37</v>
      </c>
      <c r="I1351" s="82">
        <v>45277</v>
      </c>
      <c r="J1351" s="15" t="s">
        <v>88</v>
      </c>
      <c r="K1351" s="15" t="s">
        <v>104</v>
      </c>
      <c r="L1351" s="15" t="s">
        <v>84</v>
      </c>
      <c r="M1351" s="15">
        <v>1</v>
      </c>
      <c r="N1351" s="83">
        <v>12.6</v>
      </c>
      <c r="O1351" s="15">
        <v>7045</v>
      </c>
    </row>
    <row r="1352" spans="8:15" x14ac:dyDescent="0.25">
      <c r="H1352" s="15">
        <v>38</v>
      </c>
      <c r="I1352" s="82">
        <v>45277</v>
      </c>
      <c r="J1352" s="15" t="s">
        <v>88</v>
      </c>
      <c r="K1352" s="15" t="s">
        <v>191</v>
      </c>
      <c r="L1352" s="15" t="s">
        <v>84</v>
      </c>
      <c r="M1352" s="15">
        <v>1</v>
      </c>
      <c r="N1352" s="83">
        <v>18.899999999999999</v>
      </c>
      <c r="O1352" s="15">
        <v>7071</v>
      </c>
    </row>
    <row r="1353" spans="8:15" x14ac:dyDescent="0.25">
      <c r="H1353" s="15">
        <v>39</v>
      </c>
      <c r="I1353" s="82">
        <v>45277</v>
      </c>
      <c r="J1353" s="15" t="s">
        <v>88</v>
      </c>
      <c r="K1353" s="15" t="s">
        <v>191</v>
      </c>
      <c r="L1353" s="15" t="s">
        <v>84</v>
      </c>
      <c r="M1353" s="15">
        <v>1</v>
      </c>
      <c r="N1353" s="83">
        <v>10.199999999999999</v>
      </c>
      <c r="O1353" s="15">
        <v>7035</v>
      </c>
    </row>
    <row r="1354" spans="8:15" x14ac:dyDescent="0.25">
      <c r="H1354" s="15">
        <v>40</v>
      </c>
      <c r="I1354" s="82">
        <v>45277</v>
      </c>
      <c r="J1354" s="15" t="s">
        <v>88</v>
      </c>
      <c r="K1354" s="15" t="s">
        <v>89</v>
      </c>
      <c r="L1354" s="15" t="s">
        <v>84</v>
      </c>
      <c r="M1354" s="15">
        <v>1</v>
      </c>
      <c r="N1354" s="83">
        <v>15.7</v>
      </c>
      <c r="O1354" s="15">
        <v>7027</v>
      </c>
    </row>
    <row r="1355" spans="8:15" x14ac:dyDescent="0.25">
      <c r="H1355" s="15">
        <v>41</v>
      </c>
      <c r="I1355" s="82">
        <v>45277</v>
      </c>
      <c r="J1355" s="15" t="s">
        <v>88</v>
      </c>
      <c r="K1355" s="15" t="s">
        <v>89</v>
      </c>
      <c r="L1355" s="15" t="s">
        <v>84</v>
      </c>
      <c r="M1355" s="15">
        <v>1</v>
      </c>
      <c r="N1355" s="83">
        <v>14.9</v>
      </c>
      <c r="O1355" s="15">
        <v>7057</v>
      </c>
    </row>
    <row r="1356" spans="8:15" x14ac:dyDescent="0.25">
      <c r="H1356" s="15">
        <v>42</v>
      </c>
      <c r="I1356" s="82">
        <v>45277</v>
      </c>
      <c r="J1356" s="15" t="s">
        <v>88</v>
      </c>
      <c r="K1356" s="15" t="s">
        <v>89</v>
      </c>
      <c r="L1356" s="15" t="s">
        <v>84</v>
      </c>
      <c r="M1356" s="15">
        <v>1</v>
      </c>
      <c r="N1356" s="83">
        <v>15</v>
      </c>
      <c r="O1356" s="15">
        <v>7073</v>
      </c>
    </row>
    <row r="1357" spans="8:15" x14ac:dyDescent="0.25">
      <c r="H1357" s="15">
        <v>43</v>
      </c>
      <c r="I1357" s="82">
        <v>45277</v>
      </c>
      <c r="J1357" s="15" t="s">
        <v>88</v>
      </c>
      <c r="K1357" s="15" t="s">
        <v>89</v>
      </c>
      <c r="L1357" s="15" t="s">
        <v>84</v>
      </c>
      <c r="M1357" s="15">
        <v>1</v>
      </c>
      <c r="N1357" s="83">
        <v>14.8</v>
      </c>
      <c r="O1357" s="15">
        <v>7078</v>
      </c>
    </row>
    <row r="1358" spans="8:15" x14ac:dyDescent="0.25">
      <c r="H1358" s="15">
        <v>44</v>
      </c>
      <c r="I1358" s="82">
        <v>45277</v>
      </c>
      <c r="J1358" s="15" t="s">
        <v>88</v>
      </c>
      <c r="K1358" s="15" t="s">
        <v>94</v>
      </c>
      <c r="L1358" s="15" t="s">
        <v>84</v>
      </c>
      <c r="M1358" s="15">
        <v>1</v>
      </c>
      <c r="N1358" s="83">
        <v>12.1</v>
      </c>
      <c r="O1358" s="15">
        <v>7077</v>
      </c>
    </row>
    <row r="1359" spans="8:15" x14ac:dyDescent="0.25">
      <c r="H1359" s="15">
        <v>45</v>
      </c>
      <c r="I1359" s="82">
        <v>45277</v>
      </c>
      <c r="J1359" s="15" t="s">
        <v>88</v>
      </c>
      <c r="K1359" s="15" t="s">
        <v>94</v>
      </c>
      <c r="L1359" s="15" t="s">
        <v>84</v>
      </c>
      <c r="M1359" s="15">
        <v>1</v>
      </c>
      <c r="N1359" s="83">
        <v>12.6</v>
      </c>
      <c r="O1359" s="15">
        <v>6951</v>
      </c>
    </row>
    <row r="1360" spans="8:15" x14ac:dyDescent="0.25">
      <c r="H1360" s="15">
        <v>46</v>
      </c>
      <c r="I1360" s="82">
        <v>45277</v>
      </c>
      <c r="J1360" s="15" t="s">
        <v>88</v>
      </c>
      <c r="K1360" s="15" t="s">
        <v>94</v>
      </c>
      <c r="L1360" s="15" t="s">
        <v>84</v>
      </c>
      <c r="M1360" s="15">
        <v>1</v>
      </c>
      <c r="N1360" s="83">
        <v>17.3</v>
      </c>
      <c r="O1360" s="15">
        <v>7049</v>
      </c>
    </row>
    <row r="1361" spans="8:15" x14ac:dyDescent="0.25">
      <c r="H1361" s="15">
        <v>47</v>
      </c>
      <c r="I1361" s="82">
        <v>45277</v>
      </c>
      <c r="J1361" s="15" t="s">
        <v>88</v>
      </c>
      <c r="K1361" s="15" t="s">
        <v>94</v>
      </c>
      <c r="L1361" s="15" t="s">
        <v>84</v>
      </c>
      <c r="M1361" s="15">
        <v>1</v>
      </c>
      <c r="N1361" s="83">
        <v>11.2</v>
      </c>
      <c r="O1361" s="15">
        <v>7064</v>
      </c>
    </row>
    <row r="1362" spans="8:15" x14ac:dyDescent="0.25">
      <c r="H1362" s="15">
        <v>48</v>
      </c>
      <c r="I1362" s="82">
        <v>45277</v>
      </c>
      <c r="J1362" s="15" t="s">
        <v>88</v>
      </c>
      <c r="K1362" s="15" t="s">
        <v>93</v>
      </c>
      <c r="L1362" s="15" t="s">
        <v>84</v>
      </c>
      <c r="M1362" s="15">
        <v>1</v>
      </c>
      <c r="N1362" s="83">
        <v>11.5</v>
      </c>
      <c r="O1362" s="15">
        <v>7024</v>
      </c>
    </row>
    <row r="1363" spans="8:15" x14ac:dyDescent="0.25">
      <c r="H1363" s="15">
        <v>49</v>
      </c>
      <c r="I1363" s="82">
        <v>45277</v>
      </c>
      <c r="J1363" s="15" t="s">
        <v>88</v>
      </c>
      <c r="K1363" s="15" t="s">
        <v>93</v>
      </c>
      <c r="L1363" s="15" t="s">
        <v>84</v>
      </c>
      <c r="M1363" s="15">
        <v>1</v>
      </c>
      <c r="N1363" s="83">
        <v>15.1</v>
      </c>
      <c r="O1363" s="15">
        <v>6699</v>
      </c>
    </row>
    <row r="1364" spans="8:15" x14ac:dyDescent="0.25">
      <c r="H1364" s="15">
        <v>50</v>
      </c>
      <c r="I1364" s="82">
        <v>45277</v>
      </c>
      <c r="J1364" s="15" t="s">
        <v>88</v>
      </c>
      <c r="K1364" s="15" t="s">
        <v>93</v>
      </c>
      <c r="L1364" s="15" t="s">
        <v>84</v>
      </c>
      <c r="M1364" s="15">
        <v>1</v>
      </c>
      <c r="N1364" s="83">
        <v>13.9</v>
      </c>
      <c r="O1364" s="15">
        <v>7047</v>
      </c>
    </row>
    <row r="1365" spans="8:15" x14ac:dyDescent="0.25">
      <c r="H1365" s="15">
        <v>51</v>
      </c>
      <c r="I1365" s="82">
        <v>45277</v>
      </c>
      <c r="J1365" s="15" t="s">
        <v>85</v>
      </c>
      <c r="K1365" s="15" t="s">
        <v>93</v>
      </c>
      <c r="L1365" s="15" t="s">
        <v>84</v>
      </c>
      <c r="M1365" s="15">
        <v>1</v>
      </c>
      <c r="N1365" s="83">
        <v>16.100000000000001</v>
      </c>
      <c r="O1365" s="15">
        <v>6943</v>
      </c>
    </row>
    <row r="1366" spans="8:15" x14ac:dyDescent="0.25">
      <c r="H1366" s="15">
        <v>52</v>
      </c>
      <c r="I1366" s="82">
        <v>45277</v>
      </c>
      <c r="J1366" s="15" t="s">
        <v>88</v>
      </c>
      <c r="K1366" s="15" t="s">
        <v>91</v>
      </c>
      <c r="L1366" s="15" t="s">
        <v>84</v>
      </c>
      <c r="M1366" s="15">
        <v>1</v>
      </c>
      <c r="N1366" s="83">
        <v>13.5</v>
      </c>
      <c r="O1366" s="15">
        <v>6648</v>
      </c>
    </row>
    <row r="1367" spans="8:15" x14ac:dyDescent="0.25">
      <c r="H1367" s="15">
        <v>53</v>
      </c>
      <c r="I1367" s="82">
        <v>45277</v>
      </c>
      <c r="J1367" s="15" t="s">
        <v>88</v>
      </c>
      <c r="K1367" s="15" t="s">
        <v>91</v>
      </c>
      <c r="L1367" s="15" t="s">
        <v>84</v>
      </c>
      <c r="M1367" s="15">
        <v>1</v>
      </c>
      <c r="N1367" s="83">
        <v>12.2</v>
      </c>
      <c r="O1367" s="15">
        <v>7191</v>
      </c>
    </row>
    <row r="1368" spans="8:15" x14ac:dyDescent="0.25">
      <c r="H1368" s="15">
        <v>54</v>
      </c>
      <c r="I1368" s="82">
        <v>45277</v>
      </c>
      <c r="J1368" s="15" t="s">
        <v>85</v>
      </c>
      <c r="K1368" s="15" t="s">
        <v>86</v>
      </c>
      <c r="L1368" s="15" t="s">
        <v>84</v>
      </c>
      <c r="M1368" s="15">
        <v>1</v>
      </c>
      <c r="N1368" s="83">
        <v>14.6</v>
      </c>
      <c r="O1368" s="15">
        <v>7234</v>
      </c>
    </row>
    <row r="1369" spans="8:15" x14ac:dyDescent="0.25">
      <c r="H1369" s="15">
        <v>55</v>
      </c>
      <c r="I1369" s="82">
        <v>45277</v>
      </c>
      <c r="J1369" s="15" t="s">
        <v>85</v>
      </c>
      <c r="K1369" s="15" t="s">
        <v>96</v>
      </c>
      <c r="L1369" s="15" t="s">
        <v>84</v>
      </c>
      <c r="M1369" s="15">
        <v>1</v>
      </c>
      <c r="N1369" s="83">
        <v>15.2</v>
      </c>
      <c r="O1369" s="15">
        <v>7233</v>
      </c>
    </row>
    <row r="1370" spans="8:15" x14ac:dyDescent="0.25">
      <c r="H1370" s="15">
        <v>56</v>
      </c>
      <c r="I1370" s="82">
        <v>45277</v>
      </c>
      <c r="J1370" s="15" t="s">
        <v>85</v>
      </c>
      <c r="K1370" s="15" t="s">
        <v>86</v>
      </c>
      <c r="L1370" s="15" t="s">
        <v>84</v>
      </c>
      <c r="M1370" s="15">
        <v>1</v>
      </c>
      <c r="N1370" s="83">
        <v>15.7</v>
      </c>
      <c r="O1370" s="15">
        <v>7268</v>
      </c>
    </row>
    <row r="1371" spans="8:15" x14ac:dyDescent="0.25">
      <c r="H1371" s="15">
        <v>57</v>
      </c>
      <c r="I1371" s="82">
        <v>45277</v>
      </c>
      <c r="J1371" s="15" t="s">
        <v>85</v>
      </c>
      <c r="K1371" s="15" t="s">
        <v>86</v>
      </c>
      <c r="L1371" s="15" t="s">
        <v>84</v>
      </c>
      <c r="M1371" s="15">
        <v>1</v>
      </c>
      <c r="N1371" s="83">
        <v>14.3</v>
      </c>
      <c r="O1371" s="15">
        <v>7255</v>
      </c>
    </row>
    <row r="1372" spans="8:15" x14ac:dyDescent="0.25">
      <c r="H1372" s="15">
        <v>58</v>
      </c>
      <c r="I1372" s="82">
        <v>45277</v>
      </c>
      <c r="J1372" s="15" t="s">
        <v>85</v>
      </c>
      <c r="K1372" s="15" t="s">
        <v>96</v>
      </c>
      <c r="L1372" s="15" t="s">
        <v>84</v>
      </c>
      <c r="M1372" s="15">
        <v>1</v>
      </c>
      <c r="N1372" s="83">
        <v>15.4</v>
      </c>
      <c r="O1372" s="15">
        <v>7286</v>
      </c>
    </row>
    <row r="1373" spans="8:15" x14ac:dyDescent="0.25">
      <c r="H1373" s="15">
        <v>59</v>
      </c>
      <c r="I1373" s="82">
        <v>45277</v>
      </c>
      <c r="J1373" s="15" t="s">
        <v>85</v>
      </c>
      <c r="K1373" s="15" t="s">
        <v>96</v>
      </c>
      <c r="L1373" s="15" t="s">
        <v>84</v>
      </c>
      <c r="M1373" s="15">
        <v>1</v>
      </c>
      <c r="N1373" s="83">
        <v>10.1</v>
      </c>
      <c r="O1373" s="15">
        <v>7242</v>
      </c>
    </row>
    <row r="1374" spans="8:15" x14ac:dyDescent="0.25">
      <c r="H1374" s="15">
        <v>60</v>
      </c>
      <c r="I1374" s="82">
        <v>45277</v>
      </c>
      <c r="J1374" s="15" t="s">
        <v>85</v>
      </c>
      <c r="K1374" s="15" t="s">
        <v>92</v>
      </c>
      <c r="L1374" s="15" t="s">
        <v>84</v>
      </c>
      <c r="M1374" s="15">
        <v>1</v>
      </c>
      <c r="N1374" s="83">
        <v>16.5</v>
      </c>
      <c r="O1374" s="15">
        <v>7267</v>
      </c>
    </row>
    <row r="1375" spans="8:15" x14ac:dyDescent="0.25">
      <c r="H1375" s="15">
        <v>61</v>
      </c>
      <c r="I1375" s="82">
        <v>45277</v>
      </c>
      <c r="J1375" s="15" t="s">
        <v>85</v>
      </c>
      <c r="K1375" s="15" t="s">
        <v>92</v>
      </c>
      <c r="L1375" s="15" t="s">
        <v>84</v>
      </c>
      <c r="M1375" s="15">
        <v>1</v>
      </c>
      <c r="N1375" s="83">
        <v>13.5</v>
      </c>
      <c r="O1375" s="15">
        <v>7263</v>
      </c>
    </row>
    <row r="1376" spans="8:15" x14ac:dyDescent="0.25">
      <c r="H1376" s="15">
        <v>62</v>
      </c>
      <c r="I1376" s="82">
        <v>45277</v>
      </c>
      <c r="J1376" s="15" t="s">
        <v>85</v>
      </c>
      <c r="K1376" s="15" t="s">
        <v>87</v>
      </c>
      <c r="L1376" s="15" t="s">
        <v>84</v>
      </c>
      <c r="M1376" s="15">
        <v>1</v>
      </c>
      <c r="N1376" s="83">
        <v>14.8</v>
      </c>
      <c r="O1376" s="15">
        <v>6892</v>
      </c>
    </row>
    <row r="1377" spans="8:15" x14ac:dyDescent="0.25">
      <c r="H1377" s="15">
        <v>63</v>
      </c>
      <c r="I1377" s="82">
        <v>45277</v>
      </c>
      <c r="J1377" s="15" t="s">
        <v>88</v>
      </c>
      <c r="K1377" s="15" t="s">
        <v>106</v>
      </c>
      <c r="L1377" s="15" t="s">
        <v>84</v>
      </c>
      <c r="M1377" s="15">
        <v>1</v>
      </c>
      <c r="N1377" s="83">
        <v>13.3</v>
      </c>
      <c r="O1377" s="15">
        <v>6995</v>
      </c>
    </row>
    <row r="1378" spans="8:15" x14ac:dyDescent="0.25">
      <c r="H1378" s="15">
        <v>64</v>
      </c>
      <c r="I1378" s="82">
        <v>45277</v>
      </c>
      <c r="J1378" s="15" t="s">
        <v>88</v>
      </c>
      <c r="K1378" s="15" t="s">
        <v>93</v>
      </c>
      <c r="L1378" s="15" t="s">
        <v>84</v>
      </c>
      <c r="M1378" s="15">
        <v>1</v>
      </c>
      <c r="N1378" s="83">
        <v>15.2</v>
      </c>
      <c r="O1378" s="15">
        <v>6756</v>
      </c>
    </row>
    <row r="1379" spans="8:15" x14ac:dyDescent="0.25">
      <c r="H1379" s="15">
        <v>65</v>
      </c>
      <c r="I1379" s="82">
        <v>45277</v>
      </c>
      <c r="J1379" s="15" t="s">
        <v>88</v>
      </c>
      <c r="K1379" s="15" t="s">
        <v>93</v>
      </c>
      <c r="L1379" s="15" t="s">
        <v>84</v>
      </c>
      <c r="M1379" s="15">
        <v>1</v>
      </c>
      <c r="N1379" s="83">
        <v>15.2</v>
      </c>
      <c r="O1379" s="15">
        <v>6710</v>
      </c>
    </row>
    <row r="1380" spans="8:15" x14ac:dyDescent="0.25">
      <c r="H1380" s="15">
        <v>66</v>
      </c>
      <c r="I1380" s="82">
        <v>45277</v>
      </c>
      <c r="J1380" s="15" t="s">
        <v>88</v>
      </c>
      <c r="K1380" s="15" t="s">
        <v>91</v>
      </c>
      <c r="L1380" s="15" t="s">
        <v>84</v>
      </c>
      <c r="M1380" s="15">
        <v>1</v>
      </c>
      <c r="N1380" s="83">
        <v>16</v>
      </c>
      <c r="O1380" s="15">
        <v>6554</v>
      </c>
    </row>
    <row r="1381" spans="8:15" x14ac:dyDescent="0.25">
      <c r="H1381" s="15">
        <v>67</v>
      </c>
      <c r="I1381" s="82">
        <v>45277</v>
      </c>
      <c r="J1381" s="15" t="s">
        <v>85</v>
      </c>
      <c r="K1381" s="15" t="s">
        <v>86</v>
      </c>
      <c r="L1381" s="15" t="s">
        <v>84</v>
      </c>
      <c r="M1381" s="15">
        <v>1</v>
      </c>
      <c r="N1381" s="83">
        <v>14.7</v>
      </c>
      <c r="O1381" s="15">
        <v>6662</v>
      </c>
    </row>
    <row r="1382" spans="8:15" x14ac:dyDescent="0.25">
      <c r="H1382" s="15">
        <v>68</v>
      </c>
      <c r="I1382" s="82">
        <v>45277</v>
      </c>
      <c r="J1382" s="15" t="s">
        <v>85</v>
      </c>
      <c r="K1382" s="15" t="s">
        <v>86</v>
      </c>
      <c r="L1382" s="15" t="s">
        <v>84</v>
      </c>
      <c r="M1382" s="15">
        <v>1</v>
      </c>
      <c r="N1382" s="83">
        <v>14.8</v>
      </c>
      <c r="O1382" s="15">
        <v>6739</v>
      </c>
    </row>
    <row r="1383" spans="8:15" x14ac:dyDescent="0.25">
      <c r="H1383" s="15">
        <v>69</v>
      </c>
      <c r="I1383" s="82">
        <v>45277</v>
      </c>
      <c r="J1383" s="15" t="s">
        <v>88</v>
      </c>
      <c r="K1383" s="15" t="s">
        <v>100</v>
      </c>
      <c r="L1383" s="15" t="s">
        <v>84</v>
      </c>
      <c r="M1383" s="15">
        <v>1</v>
      </c>
      <c r="N1383" s="83">
        <v>14.5</v>
      </c>
      <c r="O1383" s="15">
        <v>6992</v>
      </c>
    </row>
    <row r="1384" spans="8:15" x14ac:dyDescent="0.25">
      <c r="H1384" s="15">
        <v>70</v>
      </c>
      <c r="I1384" s="82">
        <v>45277</v>
      </c>
      <c r="J1384" s="15" t="s">
        <v>88</v>
      </c>
      <c r="K1384" s="15" t="s">
        <v>106</v>
      </c>
      <c r="L1384" s="15" t="s">
        <v>84</v>
      </c>
      <c r="M1384" s="15">
        <v>1</v>
      </c>
      <c r="N1384" s="83">
        <v>14.8</v>
      </c>
      <c r="O1384" s="15">
        <v>6670</v>
      </c>
    </row>
    <row r="1385" spans="8:15" x14ac:dyDescent="0.25">
      <c r="H1385" s="15">
        <v>71</v>
      </c>
      <c r="I1385" s="82">
        <v>45277</v>
      </c>
      <c r="J1385" s="15" t="s">
        <v>88</v>
      </c>
      <c r="K1385" s="15" t="s">
        <v>93</v>
      </c>
      <c r="L1385" s="15" t="s">
        <v>84</v>
      </c>
      <c r="M1385" s="15">
        <v>1</v>
      </c>
      <c r="N1385" s="83">
        <v>13.4</v>
      </c>
      <c r="O1385" s="15">
        <v>6552</v>
      </c>
    </row>
    <row r="1386" spans="8:15" x14ac:dyDescent="0.25">
      <c r="H1386" s="15">
        <v>72</v>
      </c>
      <c r="I1386" s="82">
        <v>45277</v>
      </c>
      <c r="J1386" s="15" t="s">
        <v>88</v>
      </c>
      <c r="K1386" s="15" t="s">
        <v>93</v>
      </c>
      <c r="L1386" s="15" t="s">
        <v>84</v>
      </c>
      <c r="M1386" s="15">
        <v>1</v>
      </c>
      <c r="N1386" s="83">
        <v>13.5</v>
      </c>
      <c r="O1386" s="15">
        <v>6991</v>
      </c>
    </row>
    <row r="1387" spans="8:15" x14ac:dyDescent="0.25">
      <c r="H1387" s="15">
        <v>73</v>
      </c>
      <c r="I1387" s="82">
        <v>45277</v>
      </c>
      <c r="J1387" s="15" t="s">
        <v>88</v>
      </c>
      <c r="K1387" s="15" t="s">
        <v>93</v>
      </c>
      <c r="L1387" s="15" t="s">
        <v>84</v>
      </c>
      <c r="M1387" s="15">
        <v>1</v>
      </c>
      <c r="N1387" s="83">
        <v>15</v>
      </c>
      <c r="O1387" s="15">
        <v>6656</v>
      </c>
    </row>
    <row r="1388" spans="8:15" x14ac:dyDescent="0.25">
      <c r="H1388" s="15">
        <v>74</v>
      </c>
      <c r="I1388" s="82">
        <v>45277</v>
      </c>
      <c r="J1388" s="15" t="s">
        <v>85</v>
      </c>
      <c r="K1388" s="15" t="s">
        <v>87</v>
      </c>
      <c r="L1388" s="15" t="s">
        <v>84</v>
      </c>
      <c r="M1388" s="15">
        <v>1</v>
      </c>
      <c r="N1388" s="83">
        <v>15</v>
      </c>
      <c r="O1388" s="15">
        <v>6655</v>
      </c>
    </row>
    <row r="1389" spans="8:15" x14ac:dyDescent="0.25">
      <c r="H1389" s="15">
        <v>75</v>
      </c>
      <c r="I1389" s="82">
        <v>45277</v>
      </c>
      <c r="J1389" s="15" t="s">
        <v>85</v>
      </c>
      <c r="K1389" s="15" t="s">
        <v>87</v>
      </c>
      <c r="L1389" s="15" t="s">
        <v>84</v>
      </c>
      <c r="M1389" s="15">
        <v>1</v>
      </c>
      <c r="N1389" s="83">
        <v>14.4</v>
      </c>
      <c r="O1389" s="15">
        <v>6996</v>
      </c>
    </row>
    <row r="1390" spans="8:15" x14ac:dyDescent="0.25">
      <c r="H1390" s="15">
        <v>76</v>
      </c>
      <c r="I1390" s="82">
        <v>45277</v>
      </c>
      <c r="J1390" s="15" t="s">
        <v>85</v>
      </c>
      <c r="K1390" s="15" t="s">
        <v>97</v>
      </c>
      <c r="L1390" s="15" t="s">
        <v>84</v>
      </c>
      <c r="M1390" s="15">
        <v>1</v>
      </c>
      <c r="N1390" s="83">
        <v>13.6</v>
      </c>
      <c r="O1390" s="15">
        <v>6584</v>
      </c>
    </row>
    <row r="1391" spans="8:15" x14ac:dyDescent="0.25">
      <c r="H1391" s="15">
        <v>77</v>
      </c>
      <c r="I1391" s="82">
        <v>45277</v>
      </c>
      <c r="J1391" s="15" t="s">
        <v>85</v>
      </c>
      <c r="K1391" s="15" t="s">
        <v>87</v>
      </c>
      <c r="L1391" s="15" t="s">
        <v>84</v>
      </c>
      <c r="M1391" s="15">
        <v>1</v>
      </c>
      <c r="N1391" s="83">
        <v>17.100000000000001</v>
      </c>
      <c r="O1391" s="15">
        <v>6758</v>
      </c>
    </row>
    <row r="1392" spans="8:15" x14ac:dyDescent="0.25">
      <c r="H1392" s="15">
        <v>78</v>
      </c>
      <c r="I1392" s="82">
        <v>45277</v>
      </c>
      <c r="J1392" s="15" t="s">
        <v>88</v>
      </c>
      <c r="K1392" s="15" t="s">
        <v>100</v>
      </c>
      <c r="L1392" s="15" t="s">
        <v>84</v>
      </c>
      <c r="M1392" s="15">
        <v>1</v>
      </c>
      <c r="N1392" s="83">
        <v>15.7</v>
      </c>
      <c r="O1392" s="15">
        <v>6914</v>
      </c>
    </row>
    <row r="1393" spans="8:17" x14ac:dyDescent="0.25">
      <c r="H1393" s="15">
        <v>79</v>
      </c>
      <c r="I1393" s="82">
        <v>45277</v>
      </c>
      <c r="J1393" s="15" t="s">
        <v>85</v>
      </c>
      <c r="K1393" s="15" t="s">
        <v>97</v>
      </c>
      <c r="L1393" s="15" t="s">
        <v>84</v>
      </c>
      <c r="M1393" s="15">
        <v>1</v>
      </c>
      <c r="N1393" s="83">
        <v>16.100000000000001</v>
      </c>
      <c r="O1393" s="15">
        <v>6944</v>
      </c>
    </row>
    <row r="1394" spans="8:17" x14ac:dyDescent="0.25">
      <c r="H1394" s="15">
        <v>80</v>
      </c>
      <c r="I1394" s="82">
        <v>45277</v>
      </c>
      <c r="J1394" s="15" t="s">
        <v>88</v>
      </c>
      <c r="K1394" s="15" t="s">
        <v>106</v>
      </c>
      <c r="L1394" s="15" t="s">
        <v>84</v>
      </c>
      <c r="M1394" s="15">
        <v>1</v>
      </c>
      <c r="N1394" s="83">
        <v>17.100000000000001</v>
      </c>
      <c r="O1394" s="15">
        <v>6976</v>
      </c>
    </row>
    <row r="1395" spans="8:17" x14ac:dyDescent="0.25">
      <c r="H1395" s="15">
        <v>81</v>
      </c>
      <c r="I1395" s="82">
        <v>45277</v>
      </c>
      <c r="J1395" s="15" t="s">
        <v>88</v>
      </c>
      <c r="K1395" s="15" t="s">
        <v>106</v>
      </c>
      <c r="L1395" s="15" t="s">
        <v>84</v>
      </c>
      <c r="M1395" s="15">
        <v>1</v>
      </c>
      <c r="N1395" s="83">
        <v>14.7</v>
      </c>
      <c r="O1395" s="15">
        <v>7018</v>
      </c>
    </row>
    <row r="1396" spans="8:17" x14ac:dyDescent="0.25">
      <c r="H1396" s="15">
        <v>82</v>
      </c>
      <c r="I1396" s="82">
        <v>45277</v>
      </c>
      <c r="J1396" s="15" t="s">
        <v>85</v>
      </c>
      <c r="K1396" s="15" t="s">
        <v>87</v>
      </c>
      <c r="L1396" s="15" t="s">
        <v>84</v>
      </c>
      <c r="M1396" s="15">
        <v>1</v>
      </c>
      <c r="N1396" s="83">
        <v>15.2</v>
      </c>
      <c r="O1396" s="15">
        <v>7186</v>
      </c>
    </row>
    <row r="1397" spans="8:17" x14ac:dyDescent="0.25">
      <c r="H1397" s="15">
        <v>83</v>
      </c>
      <c r="I1397" s="82">
        <v>45277</v>
      </c>
      <c r="J1397" s="15" t="s">
        <v>85</v>
      </c>
      <c r="K1397" s="15" t="s">
        <v>86</v>
      </c>
      <c r="L1397" s="15" t="s">
        <v>84</v>
      </c>
      <c r="M1397" s="15">
        <v>1</v>
      </c>
      <c r="N1397" s="83">
        <v>17.100000000000001</v>
      </c>
      <c r="O1397" s="15">
        <v>7103</v>
      </c>
    </row>
    <row r="1398" spans="8:17" x14ac:dyDescent="0.25">
      <c r="H1398" s="15">
        <v>84</v>
      </c>
      <c r="I1398" s="82">
        <v>45277</v>
      </c>
      <c r="J1398" s="15" t="s">
        <v>85</v>
      </c>
      <c r="K1398" s="15" t="s">
        <v>86</v>
      </c>
      <c r="L1398" s="15" t="s">
        <v>84</v>
      </c>
      <c r="M1398" s="15">
        <v>1</v>
      </c>
      <c r="N1398" s="83">
        <v>17.600000000000001</v>
      </c>
      <c r="O1398" s="15">
        <v>7125</v>
      </c>
    </row>
    <row r="1399" spans="8:17" x14ac:dyDescent="0.25">
      <c r="H1399" s="15">
        <v>85</v>
      </c>
      <c r="I1399" s="82">
        <v>45277</v>
      </c>
      <c r="J1399" s="15" t="s">
        <v>85</v>
      </c>
      <c r="K1399" s="15" t="s">
        <v>86</v>
      </c>
      <c r="L1399" s="15" t="s">
        <v>84</v>
      </c>
      <c r="M1399" s="15">
        <v>1</v>
      </c>
      <c r="N1399" s="83">
        <v>14.8</v>
      </c>
      <c r="O1399" s="15">
        <v>7104</v>
      </c>
    </row>
    <row r="1400" spans="8:17" x14ac:dyDescent="0.25">
      <c r="H1400" s="15">
        <v>86</v>
      </c>
      <c r="I1400" s="82">
        <v>45277</v>
      </c>
      <c r="J1400" s="15" t="s">
        <v>85</v>
      </c>
      <c r="K1400" s="15" t="s">
        <v>86</v>
      </c>
      <c r="L1400" s="15" t="s">
        <v>84</v>
      </c>
      <c r="M1400" s="15">
        <v>1</v>
      </c>
      <c r="N1400" s="83">
        <v>15.7</v>
      </c>
      <c r="O1400" s="15">
        <v>7108</v>
      </c>
    </row>
    <row r="1401" spans="8:17" x14ac:dyDescent="0.25">
      <c r="H1401" s="15">
        <v>87</v>
      </c>
      <c r="I1401" s="82">
        <v>45277</v>
      </c>
      <c r="J1401" s="15" t="s">
        <v>85</v>
      </c>
      <c r="K1401" s="15" t="s">
        <v>90</v>
      </c>
      <c r="L1401" s="15" t="s">
        <v>84</v>
      </c>
      <c r="M1401" s="15">
        <v>1</v>
      </c>
      <c r="N1401" s="83">
        <v>15.6</v>
      </c>
      <c r="O1401" s="15">
        <v>7087</v>
      </c>
    </row>
    <row r="1402" spans="8:17" x14ac:dyDescent="0.25">
      <c r="H1402" s="15">
        <v>88</v>
      </c>
      <c r="I1402" s="82">
        <v>45277</v>
      </c>
      <c r="J1402" s="15" t="s">
        <v>85</v>
      </c>
      <c r="K1402" s="15" t="s">
        <v>90</v>
      </c>
      <c r="L1402" s="15" t="s">
        <v>84</v>
      </c>
      <c r="M1402" s="15">
        <v>1</v>
      </c>
      <c r="N1402" s="83">
        <v>16.899999999999999</v>
      </c>
      <c r="O1402" s="15">
        <v>7028</v>
      </c>
    </row>
    <row r="1403" spans="8:17" x14ac:dyDescent="0.25">
      <c r="H1403" s="15">
        <v>89</v>
      </c>
      <c r="I1403" s="82">
        <v>45277</v>
      </c>
      <c r="J1403" s="15" t="s">
        <v>85</v>
      </c>
      <c r="K1403" s="15" t="s">
        <v>86</v>
      </c>
      <c r="L1403" s="15" t="s">
        <v>84</v>
      </c>
      <c r="M1403" s="15">
        <v>1</v>
      </c>
      <c r="N1403" s="83">
        <v>14.8</v>
      </c>
      <c r="O1403" s="106" t="s">
        <v>192</v>
      </c>
    </row>
    <row r="1404" spans="8:17" x14ac:dyDescent="0.25">
      <c r="H1404" s="15">
        <v>90</v>
      </c>
      <c r="I1404" s="82">
        <v>45277</v>
      </c>
      <c r="J1404" s="15" t="s">
        <v>85</v>
      </c>
      <c r="K1404" s="15" t="s">
        <v>90</v>
      </c>
      <c r="L1404" s="15" t="s">
        <v>84</v>
      </c>
      <c r="M1404" s="15">
        <v>1</v>
      </c>
      <c r="N1404" s="83">
        <v>15.5</v>
      </c>
      <c r="O1404" s="106" t="s">
        <v>193</v>
      </c>
    </row>
    <row r="1405" spans="8:17" x14ac:dyDescent="0.25">
      <c r="H1405" s="15">
        <v>91</v>
      </c>
      <c r="I1405" s="82">
        <v>45277</v>
      </c>
      <c r="J1405" s="15" t="s">
        <v>85</v>
      </c>
      <c r="K1405" s="15" t="s">
        <v>87</v>
      </c>
      <c r="L1405" s="15" t="s">
        <v>84</v>
      </c>
      <c r="M1405" s="15">
        <v>1</v>
      </c>
      <c r="N1405" s="83">
        <v>15.7</v>
      </c>
      <c r="O1405" s="15">
        <v>7072</v>
      </c>
    </row>
    <row r="1406" spans="8:17" x14ac:dyDescent="0.25">
      <c r="H1406" s="15">
        <v>92</v>
      </c>
      <c r="I1406" s="82">
        <v>45277</v>
      </c>
      <c r="J1406" s="15" t="s">
        <v>85</v>
      </c>
      <c r="K1406" s="15" t="s">
        <v>87</v>
      </c>
      <c r="L1406" s="15" t="s">
        <v>84</v>
      </c>
      <c r="M1406" s="15">
        <v>1</v>
      </c>
      <c r="N1406" s="83">
        <v>15.5</v>
      </c>
      <c r="O1406" s="106" t="s">
        <v>194</v>
      </c>
    </row>
    <row r="1407" spans="8:17" x14ac:dyDescent="0.25">
      <c r="H1407" s="15">
        <v>93</v>
      </c>
      <c r="I1407" s="82">
        <v>45277</v>
      </c>
      <c r="J1407" s="15" t="s">
        <v>85</v>
      </c>
      <c r="K1407" s="15" t="s">
        <v>87</v>
      </c>
      <c r="L1407" s="15" t="s">
        <v>84</v>
      </c>
      <c r="M1407" s="15">
        <v>1</v>
      </c>
      <c r="N1407" s="83">
        <v>15.5</v>
      </c>
      <c r="O1407" s="15">
        <v>7075</v>
      </c>
      <c r="Q1407" s="105">
        <f>SUM(N1340:N1407)</f>
        <v>1001.4000000000003</v>
      </c>
    </row>
    <row r="1408" spans="8:17" x14ac:dyDescent="0.25">
      <c r="H1408" s="15">
        <v>94</v>
      </c>
      <c r="I1408" s="82">
        <v>45278</v>
      </c>
      <c r="J1408" s="15" t="s">
        <v>88</v>
      </c>
      <c r="K1408" s="15" t="s">
        <v>91</v>
      </c>
      <c r="L1408" s="15" t="s">
        <v>84</v>
      </c>
      <c r="M1408" s="15">
        <v>1</v>
      </c>
      <c r="N1408" s="83">
        <v>15.5</v>
      </c>
      <c r="O1408" s="15">
        <v>7147</v>
      </c>
    </row>
    <row r="1409" spans="8:15" x14ac:dyDescent="0.25">
      <c r="H1409" s="15">
        <v>95</v>
      </c>
      <c r="I1409" s="82">
        <v>45278</v>
      </c>
      <c r="J1409" s="15" t="s">
        <v>88</v>
      </c>
      <c r="K1409" s="15" t="s">
        <v>93</v>
      </c>
      <c r="L1409" s="15" t="s">
        <v>84</v>
      </c>
      <c r="M1409" s="15">
        <v>1</v>
      </c>
      <c r="N1409" s="83">
        <v>14.4</v>
      </c>
      <c r="O1409" s="15">
        <v>7238</v>
      </c>
    </row>
    <row r="1410" spans="8:15" x14ac:dyDescent="0.25">
      <c r="H1410" s="15">
        <v>96</v>
      </c>
      <c r="I1410" s="82">
        <v>45278</v>
      </c>
      <c r="J1410" s="15" t="s">
        <v>85</v>
      </c>
      <c r="K1410" s="15" t="s">
        <v>97</v>
      </c>
      <c r="L1410" s="15" t="s">
        <v>84</v>
      </c>
      <c r="M1410" s="15">
        <v>1</v>
      </c>
      <c r="N1410" s="83">
        <v>15.1</v>
      </c>
      <c r="O1410" s="15">
        <v>7251</v>
      </c>
    </row>
    <row r="1411" spans="8:15" x14ac:dyDescent="0.25">
      <c r="H1411" s="15">
        <v>97</v>
      </c>
      <c r="I1411" s="82">
        <v>45278</v>
      </c>
      <c r="J1411" s="15" t="s">
        <v>85</v>
      </c>
      <c r="K1411" s="15" t="s">
        <v>97</v>
      </c>
      <c r="L1411" s="15" t="s">
        <v>84</v>
      </c>
      <c r="M1411" s="15">
        <v>1</v>
      </c>
      <c r="N1411" s="83">
        <v>17.399999999999999</v>
      </c>
      <c r="O1411" s="15">
        <v>7132</v>
      </c>
    </row>
    <row r="1412" spans="8:15" x14ac:dyDescent="0.25">
      <c r="H1412" s="15">
        <v>98</v>
      </c>
      <c r="I1412" s="82">
        <v>45278</v>
      </c>
      <c r="J1412" s="15" t="s">
        <v>85</v>
      </c>
      <c r="K1412" s="15" t="s">
        <v>97</v>
      </c>
      <c r="L1412" s="15" t="s">
        <v>84</v>
      </c>
      <c r="M1412" s="15">
        <v>1</v>
      </c>
      <c r="N1412" s="83">
        <v>16.8</v>
      </c>
      <c r="O1412" s="15">
        <v>7126</v>
      </c>
    </row>
    <row r="1413" spans="8:15" x14ac:dyDescent="0.25">
      <c r="H1413" s="15">
        <v>99</v>
      </c>
      <c r="I1413" s="82">
        <v>45278</v>
      </c>
      <c r="J1413" s="15" t="s">
        <v>85</v>
      </c>
      <c r="K1413" s="15" t="s">
        <v>97</v>
      </c>
      <c r="L1413" s="15" t="s">
        <v>84</v>
      </c>
      <c r="M1413" s="15">
        <v>1</v>
      </c>
      <c r="N1413" s="83">
        <v>15.2</v>
      </c>
      <c r="O1413" s="15">
        <v>7141</v>
      </c>
    </row>
    <row r="1414" spans="8:15" x14ac:dyDescent="0.25">
      <c r="H1414" s="15">
        <v>100</v>
      </c>
      <c r="I1414" s="82">
        <v>45278</v>
      </c>
      <c r="J1414" s="15" t="s">
        <v>85</v>
      </c>
      <c r="K1414" s="15" t="s">
        <v>97</v>
      </c>
      <c r="L1414" s="15" t="s">
        <v>84</v>
      </c>
      <c r="M1414" s="15">
        <v>1</v>
      </c>
      <c r="N1414" s="83">
        <v>16.600000000000001</v>
      </c>
      <c r="O1414" s="15">
        <v>7113</v>
      </c>
    </row>
    <row r="1415" spans="8:15" x14ac:dyDescent="0.25">
      <c r="H1415" s="15">
        <v>101</v>
      </c>
      <c r="I1415" s="82">
        <v>45278</v>
      </c>
      <c r="J1415" s="15" t="s">
        <v>88</v>
      </c>
      <c r="K1415" s="15" t="s">
        <v>98</v>
      </c>
      <c r="L1415" s="15" t="s">
        <v>84</v>
      </c>
      <c r="M1415" s="15">
        <v>1</v>
      </c>
      <c r="N1415" s="83">
        <v>14.4</v>
      </c>
      <c r="O1415" s="15">
        <v>7088</v>
      </c>
    </row>
    <row r="1416" spans="8:15" x14ac:dyDescent="0.25">
      <c r="H1416" s="15">
        <v>102</v>
      </c>
      <c r="I1416" s="82">
        <v>45278</v>
      </c>
      <c r="J1416" s="15" t="s">
        <v>88</v>
      </c>
      <c r="K1416" s="15" t="s">
        <v>104</v>
      </c>
      <c r="L1416" s="15" t="s">
        <v>84</v>
      </c>
      <c r="M1416" s="15">
        <v>1</v>
      </c>
      <c r="N1416" s="83">
        <v>11.3</v>
      </c>
      <c r="O1416" s="15">
        <v>7089</v>
      </c>
    </row>
    <row r="1417" spans="8:15" x14ac:dyDescent="0.25">
      <c r="H1417" s="15">
        <v>103</v>
      </c>
      <c r="I1417" s="82">
        <v>45278</v>
      </c>
      <c r="J1417" s="15" t="s">
        <v>88</v>
      </c>
      <c r="K1417" s="15" t="s">
        <v>106</v>
      </c>
      <c r="L1417" s="15" t="s">
        <v>84</v>
      </c>
      <c r="M1417" s="15">
        <v>1</v>
      </c>
      <c r="N1417" s="83">
        <v>14.3</v>
      </c>
      <c r="O1417" s="15">
        <v>6754</v>
      </c>
    </row>
    <row r="1418" spans="8:15" x14ac:dyDescent="0.25">
      <c r="H1418" s="15">
        <v>104</v>
      </c>
      <c r="I1418" s="82">
        <v>45278</v>
      </c>
      <c r="J1418" s="15" t="s">
        <v>88</v>
      </c>
      <c r="K1418" s="15" t="s">
        <v>94</v>
      </c>
      <c r="L1418" s="15" t="s">
        <v>84</v>
      </c>
      <c r="M1418" s="15">
        <v>1</v>
      </c>
      <c r="N1418" s="83">
        <v>13.8</v>
      </c>
      <c r="O1418" s="15">
        <v>6972</v>
      </c>
    </row>
    <row r="1419" spans="8:15" x14ac:dyDescent="0.25">
      <c r="H1419" s="15">
        <v>105</v>
      </c>
      <c r="I1419" s="82">
        <v>45278</v>
      </c>
      <c r="J1419" s="15" t="s">
        <v>88</v>
      </c>
      <c r="K1419" s="15" t="s">
        <v>89</v>
      </c>
      <c r="L1419" s="15" t="s">
        <v>84</v>
      </c>
      <c r="M1419" s="15">
        <v>1</v>
      </c>
      <c r="N1419" s="83">
        <v>16.3</v>
      </c>
      <c r="O1419" s="15">
        <v>7084</v>
      </c>
    </row>
    <row r="1420" spans="8:15" x14ac:dyDescent="0.25">
      <c r="H1420" s="15">
        <v>106</v>
      </c>
      <c r="I1420" s="82">
        <v>45278</v>
      </c>
      <c r="J1420" s="15" t="s">
        <v>88</v>
      </c>
      <c r="K1420" s="15" t="s">
        <v>89</v>
      </c>
      <c r="L1420" s="15" t="s">
        <v>84</v>
      </c>
      <c r="M1420" s="15">
        <v>1</v>
      </c>
      <c r="N1420" s="83">
        <v>14</v>
      </c>
      <c r="O1420" s="15">
        <v>7081</v>
      </c>
    </row>
    <row r="1421" spans="8:15" x14ac:dyDescent="0.25">
      <c r="H1421" s="15">
        <v>107</v>
      </c>
      <c r="I1421" s="82">
        <v>45278</v>
      </c>
      <c r="J1421" s="15" t="s">
        <v>88</v>
      </c>
      <c r="K1421" s="15" t="s">
        <v>191</v>
      </c>
      <c r="L1421" s="15" t="s">
        <v>84</v>
      </c>
      <c r="M1421" s="15">
        <v>1</v>
      </c>
      <c r="N1421" s="83">
        <v>12.5</v>
      </c>
      <c r="O1421" s="15">
        <v>7095</v>
      </c>
    </row>
    <row r="1422" spans="8:15" x14ac:dyDescent="0.25">
      <c r="H1422" s="15">
        <v>108</v>
      </c>
      <c r="I1422" s="82">
        <v>45278</v>
      </c>
      <c r="J1422" s="15" t="s">
        <v>88</v>
      </c>
      <c r="K1422" s="15" t="s">
        <v>191</v>
      </c>
      <c r="L1422" s="15" t="s">
        <v>84</v>
      </c>
      <c r="M1422" s="15">
        <v>1</v>
      </c>
      <c r="N1422" s="83">
        <v>19.399999999999999</v>
      </c>
      <c r="O1422" s="15">
        <v>7117</v>
      </c>
    </row>
    <row r="1423" spans="8:15" x14ac:dyDescent="0.25">
      <c r="H1423" s="15">
        <v>109</v>
      </c>
      <c r="I1423" s="82">
        <v>45278</v>
      </c>
      <c r="J1423" s="15" t="s">
        <v>85</v>
      </c>
      <c r="K1423" s="15" t="s">
        <v>86</v>
      </c>
      <c r="L1423" s="15" t="s">
        <v>84</v>
      </c>
      <c r="M1423" s="15">
        <v>1</v>
      </c>
      <c r="N1423" s="83">
        <v>14.8</v>
      </c>
      <c r="O1423" s="15">
        <v>7094</v>
      </c>
    </row>
    <row r="1424" spans="8:15" x14ac:dyDescent="0.25">
      <c r="H1424" s="15">
        <v>110</v>
      </c>
      <c r="I1424" s="82">
        <v>45278</v>
      </c>
      <c r="J1424" s="15" t="s">
        <v>85</v>
      </c>
      <c r="K1424" s="15" t="s">
        <v>86</v>
      </c>
      <c r="L1424" s="15" t="s">
        <v>84</v>
      </c>
      <c r="M1424" s="15">
        <v>1</v>
      </c>
      <c r="N1424" s="83">
        <v>16.600000000000001</v>
      </c>
      <c r="O1424" s="15">
        <v>7128</v>
      </c>
    </row>
    <row r="1425" spans="8:15" x14ac:dyDescent="0.25">
      <c r="H1425" s="15">
        <v>111</v>
      </c>
      <c r="I1425" s="82">
        <v>45278</v>
      </c>
      <c r="J1425" s="15" t="s">
        <v>85</v>
      </c>
      <c r="K1425" s="15" t="s">
        <v>87</v>
      </c>
      <c r="L1425" s="15" t="s">
        <v>84</v>
      </c>
      <c r="M1425" s="15">
        <v>1</v>
      </c>
      <c r="N1425" s="83">
        <v>18.100000000000001</v>
      </c>
      <c r="O1425" s="15">
        <v>7107</v>
      </c>
    </row>
    <row r="1426" spans="8:15" x14ac:dyDescent="0.25">
      <c r="H1426" s="15">
        <v>112</v>
      </c>
      <c r="I1426" s="82">
        <v>45278</v>
      </c>
      <c r="J1426" s="15" t="s">
        <v>85</v>
      </c>
      <c r="K1426" s="15" t="s">
        <v>87</v>
      </c>
      <c r="L1426" s="15" t="s">
        <v>84</v>
      </c>
      <c r="M1426" s="15">
        <v>1</v>
      </c>
      <c r="N1426" s="83">
        <v>17.2</v>
      </c>
      <c r="O1426" s="15">
        <v>7112</v>
      </c>
    </row>
    <row r="1427" spans="8:15" x14ac:dyDescent="0.25">
      <c r="H1427" s="15">
        <v>113</v>
      </c>
      <c r="I1427" s="82">
        <v>45278</v>
      </c>
      <c r="J1427" s="15" t="s">
        <v>88</v>
      </c>
      <c r="K1427" s="15" t="s">
        <v>94</v>
      </c>
      <c r="L1427" s="15" t="s">
        <v>84</v>
      </c>
      <c r="M1427" s="15">
        <v>1</v>
      </c>
      <c r="N1427" s="83">
        <v>17</v>
      </c>
      <c r="O1427" s="15">
        <v>7098</v>
      </c>
    </row>
    <row r="1428" spans="8:15" x14ac:dyDescent="0.25">
      <c r="H1428" s="15">
        <v>114</v>
      </c>
      <c r="I1428" s="82">
        <v>45278</v>
      </c>
      <c r="J1428" s="15" t="s">
        <v>88</v>
      </c>
      <c r="K1428" s="15" t="s">
        <v>93</v>
      </c>
      <c r="L1428" s="15" t="s">
        <v>84</v>
      </c>
      <c r="M1428" s="15">
        <v>1</v>
      </c>
      <c r="N1428" s="83">
        <v>13.1</v>
      </c>
      <c r="O1428" s="15">
        <v>6690</v>
      </c>
    </row>
    <row r="1429" spans="8:15" x14ac:dyDescent="0.25">
      <c r="H1429" s="15">
        <v>115</v>
      </c>
      <c r="I1429" s="82">
        <v>45278</v>
      </c>
      <c r="J1429" s="15" t="s">
        <v>88</v>
      </c>
      <c r="K1429" s="15" t="s">
        <v>94</v>
      </c>
      <c r="L1429" s="15" t="s">
        <v>84</v>
      </c>
      <c r="M1429" s="15">
        <v>1</v>
      </c>
      <c r="N1429" s="83">
        <v>11.6</v>
      </c>
      <c r="O1429" s="15">
        <v>7120</v>
      </c>
    </row>
    <row r="1430" spans="8:15" x14ac:dyDescent="0.25">
      <c r="H1430" s="15">
        <v>116</v>
      </c>
      <c r="I1430" s="82">
        <v>45278</v>
      </c>
      <c r="J1430" s="15" t="s">
        <v>85</v>
      </c>
      <c r="K1430" s="15" t="s">
        <v>90</v>
      </c>
      <c r="L1430" s="15" t="s">
        <v>84</v>
      </c>
      <c r="M1430" s="15">
        <v>1</v>
      </c>
      <c r="N1430" s="83">
        <v>13.1</v>
      </c>
      <c r="O1430" s="15">
        <v>7093</v>
      </c>
    </row>
    <row r="1431" spans="8:15" x14ac:dyDescent="0.25">
      <c r="H1431" s="15">
        <v>117</v>
      </c>
      <c r="I1431" s="82">
        <v>45278</v>
      </c>
      <c r="J1431" s="15" t="s">
        <v>85</v>
      </c>
      <c r="K1431" s="15" t="s">
        <v>90</v>
      </c>
      <c r="L1431" s="15" t="s">
        <v>84</v>
      </c>
      <c r="M1431" s="15">
        <v>1</v>
      </c>
      <c r="N1431" s="83">
        <v>14.7</v>
      </c>
      <c r="O1431" s="15">
        <v>7138</v>
      </c>
    </row>
    <row r="1432" spans="8:15" x14ac:dyDescent="0.25">
      <c r="H1432" s="15">
        <v>118</v>
      </c>
      <c r="I1432" s="82">
        <v>45278</v>
      </c>
      <c r="J1432" s="15" t="s">
        <v>85</v>
      </c>
      <c r="K1432" s="15" t="s">
        <v>90</v>
      </c>
      <c r="L1432" s="15" t="s">
        <v>84</v>
      </c>
      <c r="M1432" s="15">
        <v>1</v>
      </c>
      <c r="N1432" s="83">
        <v>14.8</v>
      </c>
      <c r="O1432" s="15">
        <v>7127</v>
      </c>
    </row>
    <row r="1433" spans="8:15" x14ac:dyDescent="0.25">
      <c r="H1433" s="15">
        <v>119</v>
      </c>
      <c r="I1433" s="82">
        <v>45278</v>
      </c>
      <c r="J1433" s="15" t="s">
        <v>85</v>
      </c>
      <c r="K1433" s="15" t="s">
        <v>96</v>
      </c>
      <c r="L1433" s="15" t="s">
        <v>84</v>
      </c>
      <c r="M1433" s="15">
        <v>1</v>
      </c>
      <c r="N1433" s="83">
        <v>14.3</v>
      </c>
      <c r="O1433" s="15">
        <v>7036</v>
      </c>
    </row>
    <row r="1434" spans="8:15" x14ac:dyDescent="0.25">
      <c r="H1434" s="15">
        <v>120</v>
      </c>
      <c r="I1434" s="82">
        <v>45278</v>
      </c>
      <c r="J1434" s="15" t="s">
        <v>85</v>
      </c>
      <c r="K1434" s="15" t="s">
        <v>96</v>
      </c>
      <c r="L1434" s="15" t="s">
        <v>84</v>
      </c>
      <c r="M1434" s="15">
        <v>1</v>
      </c>
      <c r="N1434" s="83">
        <v>13.3</v>
      </c>
      <c r="O1434" s="15">
        <v>7051</v>
      </c>
    </row>
    <row r="1435" spans="8:15" x14ac:dyDescent="0.25">
      <c r="H1435" s="15">
        <v>121</v>
      </c>
      <c r="I1435" s="82">
        <v>45278</v>
      </c>
      <c r="J1435" s="15" t="s">
        <v>85</v>
      </c>
      <c r="K1435" s="15" t="s">
        <v>92</v>
      </c>
      <c r="L1435" s="15" t="s">
        <v>84</v>
      </c>
      <c r="M1435" s="15">
        <v>1</v>
      </c>
      <c r="N1435" s="83">
        <v>16.2</v>
      </c>
      <c r="O1435" s="15">
        <v>7066</v>
      </c>
    </row>
    <row r="1436" spans="8:15" x14ac:dyDescent="0.25">
      <c r="H1436" s="15">
        <v>122</v>
      </c>
      <c r="I1436" s="82">
        <v>45278</v>
      </c>
      <c r="J1436" s="15" t="s">
        <v>85</v>
      </c>
      <c r="K1436" s="15" t="s">
        <v>92</v>
      </c>
      <c r="L1436" s="15" t="s">
        <v>84</v>
      </c>
      <c r="M1436" s="15">
        <v>1</v>
      </c>
      <c r="N1436" s="83">
        <v>14.5</v>
      </c>
      <c r="O1436" s="15">
        <v>7059</v>
      </c>
    </row>
    <row r="1437" spans="8:15" x14ac:dyDescent="0.25">
      <c r="H1437" s="15">
        <v>123</v>
      </c>
      <c r="I1437" s="82">
        <v>45278</v>
      </c>
      <c r="J1437" s="15" t="s">
        <v>88</v>
      </c>
      <c r="K1437" s="15" t="s">
        <v>93</v>
      </c>
      <c r="L1437" s="15" t="s">
        <v>84</v>
      </c>
      <c r="M1437" s="15">
        <v>1</v>
      </c>
      <c r="N1437" s="83">
        <v>12.3</v>
      </c>
      <c r="O1437" s="15">
        <v>7034</v>
      </c>
    </row>
    <row r="1438" spans="8:15" x14ac:dyDescent="0.25">
      <c r="H1438" s="15">
        <v>124</v>
      </c>
      <c r="I1438" s="82">
        <v>45278</v>
      </c>
      <c r="J1438" s="15" t="s">
        <v>85</v>
      </c>
      <c r="K1438" s="15" t="s">
        <v>90</v>
      </c>
      <c r="L1438" s="15" t="s">
        <v>84</v>
      </c>
      <c r="M1438" s="15">
        <v>1</v>
      </c>
      <c r="N1438" s="83">
        <v>14.7</v>
      </c>
      <c r="O1438" s="15">
        <v>7070</v>
      </c>
    </row>
    <row r="1439" spans="8:15" x14ac:dyDescent="0.25">
      <c r="H1439" s="15">
        <v>125</v>
      </c>
      <c r="I1439" s="82">
        <v>45278</v>
      </c>
      <c r="J1439" s="15" t="s">
        <v>85</v>
      </c>
      <c r="K1439" s="15" t="s">
        <v>93</v>
      </c>
      <c r="L1439" s="15" t="s">
        <v>84</v>
      </c>
      <c r="M1439" s="15">
        <v>1</v>
      </c>
      <c r="N1439" s="83">
        <v>16</v>
      </c>
      <c r="O1439" s="15">
        <v>7074</v>
      </c>
    </row>
    <row r="1440" spans="8:15" x14ac:dyDescent="0.25">
      <c r="H1440" s="15">
        <v>126</v>
      </c>
      <c r="I1440" s="82">
        <v>45278</v>
      </c>
      <c r="J1440" s="15" t="s">
        <v>88</v>
      </c>
      <c r="K1440" s="15" t="s">
        <v>91</v>
      </c>
      <c r="L1440" s="15" t="s">
        <v>84</v>
      </c>
      <c r="M1440" s="15">
        <v>1</v>
      </c>
      <c r="N1440" s="83">
        <v>15.2</v>
      </c>
      <c r="O1440" s="15">
        <v>7119</v>
      </c>
    </row>
    <row r="1441" spans="8:17" x14ac:dyDescent="0.25">
      <c r="H1441" s="15">
        <v>127</v>
      </c>
      <c r="I1441" s="82">
        <v>45278</v>
      </c>
      <c r="J1441" s="15" t="s">
        <v>85</v>
      </c>
      <c r="K1441" s="15" t="s">
        <v>90</v>
      </c>
      <c r="L1441" s="15" t="s">
        <v>84</v>
      </c>
      <c r="M1441" s="15">
        <v>1</v>
      </c>
      <c r="N1441" s="83">
        <v>12.7</v>
      </c>
      <c r="O1441" s="15">
        <v>7124</v>
      </c>
    </row>
    <row r="1442" spans="8:17" x14ac:dyDescent="0.25">
      <c r="H1442" s="15">
        <v>128</v>
      </c>
      <c r="I1442" s="82">
        <v>45278</v>
      </c>
      <c r="J1442" s="15" t="s">
        <v>88</v>
      </c>
      <c r="K1442" s="15" t="s">
        <v>91</v>
      </c>
      <c r="L1442" s="15" t="s">
        <v>84</v>
      </c>
      <c r="M1442" s="15">
        <v>1</v>
      </c>
      <c r="N1442" s="83">
        <v>12.8</v>
      </c>
      <c r="O1442" s="15">
        <v>7167</v>
      </c>
      <c r="Q1442" s="105">
        <f>SUM(N1408:N1442)</f>
        <v>520.00000000000011</v>
      </c>
    </row>
    <row r="1443" spans="8:17" x14ac:dyDescent="0.25">
      <c r="H1443" s="15">
        <v>129</v>
      </c>
      <c r="I1443" s="82">
        <v>45279</v>
      </c>
      <c r="J1443" s="15" t="s">
        <v>88</v>
      </c>
      <c r="K1443" s="15" t="s">
        <v>104</v>
      </c>
      <c r="L1443" s="15" t="s">
        <v>84</v>
      </c>
      <c r="M1443" s="15">
        <v>1</v>
      </c>
      <c r="N1443" s="83">
        <v>15.4</v>
      </c>
      <c r="O1443" s="15">
        <v>6740</v>
      </c>
    </row>
    <row r="1444" spans="8:17" x14ac:dyDescent="0.25">
      <c r="H1444" s="15">
        <v>130</v>
      </c>
      <c r="I1444" s="82">
        <v>45279</v>
      </c>
      <c r="J1444" s="15" t="s">
        <v>85</v>
      </c>
      <c r="K1444" s="15" t="s">
        <v>96</v>
      </c>
      <c r="L1444" s="15" t="s">
        <v>84</v>
      </c>
      <c r="M1444" s="15">
        <v>1</v>
      </c>
      <c r="N1444" s="83">
        <v>13.9</v>
      </c>
      <c r="O1444" s="15">
        <v>7096</v>
      </c>
    </row>
    <row r="1445" spans="8:17" x14ac:dyDescent="0.25">
      <c r="H1445" s="15">
        <v>131</v>
      </c>
      <c r="I1445" s="82">
        <v>45279</v>
      </c>
      <c r="J1445" s="15" t="s">
        <v>88</v>
      </c>
      <c r="K1445" s="15" t="s">
        <v>89</v>
      </c>
      <c r="L1445" s="15" t="s">
        <v>84</v>
      </c>
      <c r="M1445" s="15">
        <v>1</v>
      </c>
      <c r="N1445" s="83">
        <v>13.1</v>
      </c>
      <c r="O1445" s="15">
        <v>7105</v>
      </c>
    </row>
    <row r="1446" spans="8:17" x14ac:dyDescent="0.25">
      <c r="H1446" s="15">
        <v>132</v>
      </c>
      <c r="I1446" s="82">
        <v>45279</v>
      </c>
      <c r="J1446" s="15" t="s">
        <v>85</v>
      </c>
      <c r="K1446" s="15" t="s">
        <v>87</v>
      </c>
      <c r="L1446" s="15" t="s">
        <v>84</v>
      </c>
      <c r="M1446" s="15">
        <v>1</v>
      </c>
      <c r="N1446" s="83">
        <v>17.2</v>
      </c>
      <c r="O1446" s="15">
        <v>7164</v>
      </c>
    </row>
    <row r="1447" spans="8:17" x14ac:dyDescent="0.25">
      <c r="H1447" s="15">
        <v>133</v>
      </c>
      <c r="I1447" s="82">
        <v>45279</v>
      </c>
      <c r="J1447" s="15" t="s">
        <v>85</v>
      </c>
      <c r="K1447" s="15" t="s">
        <v>87</v>
      </c>
      <c r="L1447" s="15" t="s">
        <v>84</v>
      </c>
      <c r="M1447" s="15">
        <v>1</v>
      </c>
      <c r="N1447" s="83">
        <v>15.3</v>
      </c>
      <c r="O1447" s="15">
        <v>7150</v>
      </c>
    </row>
    <row r="1448" spans="8:17" x14ac:dyDescent="0.25">
      <c r="H1448" s="15">
        <v>134</v>
      </c>
      <c r="I1448" s="82">
        <v>45279</v>
      </c>
      <c r="J1448" s="15" t="s">
        <v>88</v>
      </c>
      <c r="K1448" s="15" t="s">
        <v>94</v>
      </c>
      <c r="L1448" s="15" t="s">
        <v>84</v>
      </c>
      <c r="M1448" s="15">
        <v>1</v>
      </c>
      <c r="N1448" s="83">
        <v>13.3</v>
      </c>
      <c r="O1448" s="15">
        <v>7099</v>
      </c>
    </row>
    <row r="1449" spans="8:17" x14ac:dyDescent="0.25">
      <c r="H1449" s="15">
        <v>135</v>
      </c>
      <c r="I1449" s="82">
        <v>45279</v>
      </c>
      <c r="J1449" s="15" t="s">
        <v>88</v>
      </c>
      <c r="K1449" s="87" t="s">
        <v>93</v>
      </c>
      <c r="L1449" s="15" t="s">
        <v>84</v>
      </c>
      <c r="M1449" s="15">
        <v>1</v>
      </c>
      <c r="N1449" s="83">
        <v>13.2</v>
      </c>
      <c r="O1449" s="15">
        <v>7122</v>
      </c>
    </row>
    <row r="1450" spans="8:17" x14ac:dyDescent="0.25">
      <c r="H1450" s="15">
        <v>136</v>
      </c>
      <c r="I1450" s="82">
        <v>45279</v>
      </c>
      <c r="J1450" s="15" t="s">
        <v>88</v>
      </c>
      <c r="K1450" s="15" t="s">
        <v>104</v>
      </c>
      <c r="L1450" s="15" t="s">
        <v>84</v>
      </c>
      <c r="M1450" s="15">
        <v>1</v>
      </c>
      <c r="N1450" s="83">
        <v>14.3</v>
      </c>
      <c r="O1450" s="15">
        <v>7500</v>
      </c>
    </row>
    <row r="1451" spans="8:17" x14ac:dyDescent="0.25">
      <c r="H1451" s="15">
        <v>137</v>
      </c>
      <c r="I1451" s="82">
        <v>45279</v>
      </c>
      <c r="J1451" s="15" t="s">
        <v>88</v>
      </c>
      <c r="K1451" s="15" t="s">
        <v>91</v>
      </c>
      <c r="L1451" s="15" t="s">
        <v>84</v>
      </c>
      <c r="M1451" s="15">
        <v>1</v>
      </c>
      <c r="N1451" s="83">
        <v>14.7</v>
      </c>
      <c r="O1451" s="15">
        <v>7097</v>
      </c>
    </row>
    <row r="1452" spans="8:17" x14ac:dyDescent="0.25">
      <c r="H1452" s="15">
        <v>138</v>
      </c>
      <c r="I1452" s="82">
        <v>45279</v>
      </c>
      <c r="J1452" s="15" t="s">
        <v>88</v>
      </c>
      <c r="K1452" s="15" t="s">
        <v>100</v>
      </c>
      <c r="L1452" s="15" t="s">
        <v>84</v>
      </c>
      <c r="M1452" s="15">
        <v>1</v>
      </c>
      <c r="N1452" s="83">
        <v>15</v>
      </c>
      <c r="O1452" s="15">
        <v>7152</v>
      </c>
    </row>
    <row r="1453" spans="8:17" x14ac:dyDescent="0.25">
      <c r="H1453" s="15">
        <v>139</v>
      </c>
      <c r="I1453" s="82">
        <v>45279</v>
      </c>
      <c r="J1453" s="15" t="s">
        <v>88</v>
      </c>
      <c r="K1453" s="15" t="s">
        <v>100</v>
      </c>
      <c r="L1453" s="15" t="s">
        <v>84</v>
      </c>
      <c r="M1453" s="15">
        <v>1</v>
      </c>
      <c r="N1453" s="83">
        <v>16.100000000000001</v>
      </c>
      <c r="O1453" s="15">
        <v>7153</v>
      </c>
    </row>
    <row r="1454" spans="8:17" x14ac:dyDescent="0.25">
      <c r="H1454" s="15">
        <v>140</v>
      </c>
      <c r="I1454" s="82">
        <v>45279</v>
      </c>
      <c r="J1454" s="15" t="s">
        <v>88</v>
      </c>
      <c r="K1454" s="15" t="s">
        <v>100</v>
      </c>
      <c r="L1454" s="15" t="s">
        <v>84</v>
      </c>
      <c r="M1454" s="15">
        <v>1</v>
      </c>
      <c r="N1454" s="83">
        <v>16.399999999999999</v>
      </c>
      <c r="O1454" s="15">
        <v>7118</v>
      </c>
    </row>
    <row r="1455" spans="8:17" x14ac:dyDescent="0.25">
      <c r="H1455" s="15">
        <v>141</v>
      </c>
      <c r="I1455" s="82">
        <v>45279</v>
      </c>
      <c r="J1455" s="15" t="s">
        <v>85</v>
      </c>
      <c r="K1455" s="15" t="s">
        <v>86</v>
      </c>
      <c r="L1455" s="15" t="s">
        <v>84</v>
      </c>
      <c r="M1455" s="15">
        <v>1</v>
      </c>
      <c r="N1455" s="83">
        <v>14.5</v>
      </c>
      <c r="O1455" s="15">
        <v>7165</v>
      </c>
    </row>
    <row r="1456" spans="8:17" x14ac:dyDescent="0.25">
      <c r="H1456" s="15">
        <v>142</v>
      </c>
      <c r="I1456" s="82">
        <v>45279</v>
      </c>
      <c r="J1456" s="15" t="s">
        <v>85</v>
      </c>
      <c r="K1456" s="15" t="s">
        <v>86</v>
      </c>
      <c r="L1456" s="15" t="s">
        <v>84</v>
      </c>
      <c r="M1456" s="15">
        <v>1</v>
      </c>
      <c r="N1456" s="83">
        <v>14</v>
      </c>
      <c r="O1456" s="15">
        <v>7155</v>
      </c>
    </row>
    <row r="1457" spans="8:17" x14ac:dyDescent="0.25">
      <c r="H1457" s="15">
        <v>143</v>
      </c>
      <c r="I1457" s="82">
        <v>45279</v>
      </c>
      <c r="J1457" s="15" t="s">
        <v>85</v>
      </c>
      <c r="K1457" s="15" t="s">
        <v>86</v>
      </c>
      <c r="L1457" s="15" t="s">
        <v>84</v>
      </c>
      <c r="M1457" s="15">
        <v>1</v>
      </c>
      <c r="N1457" s="83">
        <v>14.8</v>
      </c>
      <c r="O1457" s="15">
        <v>7163</v>
      </c>
    </row>
    <row r="1458" spans="8:17" x14ac:dyDescent="0.25">
      <c r="H1458" s="15">
        <v>144</v>
      </c>
      <c r="I1458" s="82">
        <v>45279</v>
      </c>
      <c r="J1458" s="15" t="s">
        <v>85</v>
      </c>
      <c r="K1458" s="15" t="s">
        <v>90</v>
      </c>
      <c r="L1458" s="15" t="s">
        <v>84</v>
      </c>
      <c r="M1458" s="15">
        <v>1</v>
      </c>
      <c r="N1458" s="83">
        <v>16.100000000000001</v>
      </c>
      <c r="O1458" s="15">
        <v>7158</v>
      </c>
    </row>
    <row r="1459" spans="8:17" x14ac:dyDescent="0.25">
      <c r="H1459" s="15">
        <v>145</v>
      </c>
      <c r="I1459" s="82">
        <v>45279</v>
      </c>
      <c r="J1459" s="15" t="s">
        <v>85</v>
      </c>
      <c r="K1459" s="15" t="s">
        <v>90</v>
      </c>
      <c r="L1459" s="15" t="s">
        <v>84</v>
      </c>
      <c r="M1459" s="15">
        <v>1</v>
      </c>
      <c r="N1459" s="83">
        <v>15.7</v>
      </c>
      <c r="O1459" s="15">
        <v>7159</v>
      </c>
    </row>
    <row r="1460" spans="8:17" x14ac:dyDescent="0.25">
      <c r="H1460" s="15">
        <v>146</v>
      </c>
      <c r="I1460" s="82">
        <v>45279</v>
      </c>
      <c r="J1460" s="15" t="s">
        <v>85</v>
      </c>
      <c r="K1460" s="15" t="s">
        <v>90</v>
      </c>
      <c r="L1460" s="15" t="s">
        <v>84</v>
      </c>
      <c r="M1460" s="15">
        <v>1</v>
      </c>
      <c r="N1460" s="83">
        <v>12.1</v>
      </c>
      <c r="O1460" s="15">
        <v>7101</v>
      </c>
    </row>
    <row r="1461" spans="8:17" x14ac:dyDescent="0.25">
      <c r="H1461" s="15">
        <v>147</v>
      </c>
      <c r="I1461" s="82">
        <v>45279</v>
      </c>
      <c r="J1461" s="15" t="s">
        <v>85</v>
      </c>
      <c r="K1461" s="15" t="s">
        <v>97</v>
      </c>
      <c r="L1461" s="15" t="s">
        <v>84</v>
      </c>
      <c r="M1461" s="15">
        <v>1</v>
      </c>
      <c r="N1461" s="83">
        <v>14.9</v>
      </c>
      <c r="O1461" s="15">
        <v>7215</v>
      </c>
    </row>
    <row r="1462" spans="8:17" x14ac:dyDescent="0.25">
      <c r="H1462" s="15">
        <v>148</v>
      </c>
      <c r="I1462" s="82">
        <v>45279</v>
      </c>
      <c r="J1462" s="15" t="s">
        <v>88</v>
      </c>
      <c r="K1462" s="15" t="s">
        <v>98</v>
      </c>
      <c r="L1462" s="15" t="s">
        <v>84</v>
      </c>
      <c r="M1462" s="15">
        <v>1</v>
      </c>
      <c r="N1462" s="83">
        <v>9.6</v>
      </c>
      <c r="O1462" s="15">
        <v>7180</v>
      </c>
    </row>
    <row r="1463" spans="8:17" x14ac:dyDescent="0.25">
      <c r="H1463" s="15">
        <v>149</v>
      </c>
      <c r="I1463" s="82">
        <v>45279</v>
      </c>
      <c r="J1463" s="15" t="s">
        <v>85</v>
      </c>
      <c r="K1463" s="15" t="s">
        <v>87</v>
      </c>
      <c r="L1463" s="15" t="s">
        <v>84</v>
      </c>
      <c r="M1463" s="15">
        <v>1</v>
      </c>
      <c r="N1463" s="83">
        <v>17</v>
      </c>
      <c r="O1463" s="15">
        <v>7115</v>
      </c>
    </row>
    <row r="1464" spans="8:17" x14ac:dyDescent="0.25">
      <c r="H1464" s="15">
        <v>150</v>
      </c>
      <c r="I1464" s="82">
        <v>45279</v>
      </c>
      <c r="J1464" s="15" t="s">
        <v>88</v>
      </c>
      <c r="K1464" s="15" t="s">
        <v>91</v>
      </c>
      <c r="L1464" s="15" t="s">
        <v>84</v>
      </c>
      <c r="M1464" s="15">
        <v>1</v>
      </c>
      <c r="N1464" s="83">
        <v>13.5</v>
      </c>
      <c r="O1464" s="15">
        <v>7111</v>
      </c>
    </row>
    <row r="1465" spans="8:17" x14ac:dyDescent="0.25">
      <c r="H1465" s="15">
        <v>151</v>
      </c>
      <c r="I1465" s="82">
        <v>45279</v>
      </c>
      <c r="J1465" s="15" t="s">
        <v>88</v>
      </c>
      <c r="K1465" s="15" t="s">
        <v>91</v>
      </c>
      <c r="L1465" s="15" t="s">
        <v>84</v>
      </c>
      <c r="M1465" s="15">
        <v>1</v>
      </c>
      <c r="N1465" s="83">
        <v>13</v>
      </c>
      <c r="O1465" s="15">
        <v>7048</v>
      </c>
    </row>
    <row r="1466" spans="8:17" x14ac:dyDescent="0.25">
      <c r="H1466" s="15">
        <v>152</v>
      </c>
      <c r="I1466" s="82">
        <v>45279</v>
      </c>
      <c r="J1466" s="15" t="s">
        <v>88</v>
      </c>
      <c r="K1466" s="15" t="s">
        <v>106</v>
      </c>
      <c r="L1466" s="15" t="s">
        <v>84</v>
      </c>
      <c r="M1466" s="15">
        <v>1</v>
      </c>
      <c r="N1466" s="83">
        <v>13.6</v>
      </c>
      <c r="O1466" s="15">
        <v>7042</v>
      </c>
    </row>
    <row r="1467" spans="8:17" x14ac:dyDescent="0.25">
      <c r="H1467" s="15">
        <v>153</v>
      </c>
      <c r="I1467" s="82">
        <v>45279</v>
      </c>
      <c r="J1467" s="15" t="s">
        <v>88</v>
      </c>
      <c r="K1467" s="15" t="s">
        <v>106</v>
      </c>
      <c r="L1467" s="15" t="s">
        <v>84</v>
      </c>
      <c r="M1467" s="15">
        <v>1</v>
      </c>
      <c r="N1467" s="83">
        <v>19.399999999999999</v>
      </c>
      <c r="O1467" s="15">
        <v>7039</v>
      </c>
    </row>
    <row r="1468" spans="8:17" x14ac:dyDescent="0.25">
      <c r="H1468" s="15">
        <v>154</v>
      </c>
      <c r="I1468" s="82">
        <v>45279</v>
      </c>
      <c r="J1468" s="15" t="s">
        <v>85</v>
      </c>
      <c r="K1468" s="15" t="s">
        <v>97</v>
      </c>
      <c r="L1468" s="15" t="s">
        <v>84</v>
      </c>
      <c r="M1468" s="15">
        <v>1</v>
      </c>
      <c r="N1468" s="83">
        <v>14.6</v>
      </c>
      <c r="O1468" s="15">
        <v>7194</v>
      </c>
      <c r="Q1468" s="105">
        <f>SUM(N1443:N1468)</f>
        <v>380.7</v>
      </c>
    </row>
    <row r="1469" spans="8:17" x14ac:dyDescent="0.25">
      <c r="H1469" s="15">
        <v>155</v>
      </c>
      <c r="I1469" s="82">
        <v>45280</v>
      </c>
      <c r="J1469" s="15" t="s">
        <v>85</v>
      </c>
      <c r="K1469" s="15" t="s">
        <v>96</v>
      </c>
      <c r="L1469" s="15" t="s">
        <v>84</v>
      </c>
      <c r="M1469" s="15">
        <v>1</v>
      </c>
      <c r="N1469" s="83">
        <v>17.399999999999999</v>
      </c>
      <c r="O1469" s="15">
        <v>7202</v>
      </c>
    </row>
    <row r="1470" spans="8:17" x14ac:dyDescent="0.25">
      <c r="H1470" s="15">
        <v>156</v>
      </c>
      <c r="I1470" s="82">
        <v>45280</v>
      </c>
      <c r="J1470" s="15" t="s">
        <v>88</v>
      </c>
      <c r="K1470" s="15" t="s">
        <v>104</v>
      </c>
      <c r="L1470" s="15" t="s">
        <v>84</v>
      </c>
      <c r="M1470" s="15">
        <v>1</v>
      </c>
      <c r="N1470" s="83">
        <v>15.8</v>
      </c>
      <c r="O1470" s="15">
        <v>7092</v>
      </c>
    </row>
    <row r="1471" spans="8:17" x14ac:dyDescent="0.25">
      <c r="H1471" s="15">
        <v>157</v>
      </c>
      <c r="I1471" s="82">
        <v>45280</v>
      </c>
      <c r="J1471" s="15" t="s">
        <v>88</v>
      </c>
      <c r="K1471" s="15" t="s">
        <v>94</v>
      </c>
      <c r="L1471" s="15" t="s">
        <v>84</v>
      </c>
      <c r="M1471" s="15">
        <v>1</v>
      </c>
      <c r="N1471" s="83">
        <v>16</v>
      </c>
      <c r="O1471" s="15">
        <v>7214</v>
      </c>
    </row>
    <row r="1472" spans="8:17" x14ac:dyDescent="0.25">
      <c r="H1472" s="15">
        <v>158</v>
      </c>
      <c r="I1472" s="82">
        <v>45280</v>
      </c>
      <c r="J1472" s="15" t="s">
        <v>88</v>
      </c>
      <c r="K1472" s="15" t="s">
        <v>94</v>
      </c>
      <c r="L1472" s="15" t="s">
        <v>84</v>
      </c>
      <c r="M1472" s="15">
        <v>1</v>
      </c>
      <c r="N1472" s="83">
        <v>15.6</v>
      </c>
      <c r="O1472" s="15">
        <v>7168</v>
      </c>
    </row>
    <row r="1473" spans="8:17" x14ac:dyDescent="0.25">
      <c r="H1473" s="15">
        <v>159</v>
      </c>
      <c r="I1473" s="82">
        <v>45280</v>
      </c>
      <c r="J1473" s="15" t="s">
        <v>88</v>
      </c>
      <c r="K1473" s="15" t="s">
        <v>89</v>
      </c>
      <c r="L1473" s="15" t="s">
        <v>84</v>
      </c>
      <c r="M1473" s="15">
        <v>1</v>
      </c>
      <c r="N1473" s="83">
        <v>7.8</v>
      </c>
      <c r="O1473" s="15">
        <v>7218</v>
      </c>
    </row>
    <row r="1474" spans="8:17" x14ac:dyDescent="0.25">
      <c r="H1474" s="15">
        <v>160</v>
      </c>
      <c r="I1474" s="82">
        <v>45280</v>
      </c>
      <c r="J1474" s="15" t="s">
        <v>88</v>
      </c>
      <c r="K1474" s="15" t="s">
        <v>89</v>
      </c>
      <c r="L1474" s="15" t="s">
        <v>84</v>
      </c>
      <c r="M1474" s="15">
        <v>1</v>
      </c>
      <c r="N1474" s="83">
        <v>15.2</v>
      </c>
      <c r="O1474" s="15">
        <v>7496</v>
      </c>
    </row>
    <row r="1475" spans="8:17" x14ac:dyDescent="0.25">
      <c r="H1475" s="15">
        <v>161</v>
      </c>
      <c r="I1475" s="82">
        <v>45280</v>
      </c>
      <c r="J1475" s="15" t="s">
        <v>88</v>
      </c>
      <c r="K1475" s="15" t="s">
        <v>100</v>
      </c>
      <c r="L1475" s="15" t="s">
        <v>84</v>
      </c>
      <c r="M1475" s="15">
        <v>1</v>
      </c>
      <c r="N1475" s="83">
        <v>12.2</v>
      </c>
      <c r="O1475" s="15">
        <v>7176</v>
      </c>
      <c r="Q1475" s="105">
        <f>SUM(N1469:N1475)</f>
        <v>100</v>
      </c>
    </row>
    <row r="1476" spans="8:17" x14ac:dyDescent="0.25">
      <c r="H1476" s="15">
        <v>162</v>
      </c>
      <c r="I1476" s="82">
        <v>45281</v>
      </c>
      <c r="J1476" s="15" t="s">
        <v>88</v>
      </c>
      <c r="K1476" s="15" t="s">
        <v>91</v>
      </c>
      <c r="L1476" s="15" t="s">
        <v>84</v>
      </c>
      <c r="M1476" s="15">
        <v>1</v>
      </c>
      <c r="N1476" s="83">
        <v>15.3</v>
      </c>
      <c r="O1476" s="15">
        <v>6585</v>
      </c>
    </row>
    <row r="1477" spans="8:17" x14ac:dyDescent="0.25">
      <c r="H1477" s="15">
        <v>163</v>
      </c>
      <c r="I1477" s="82">
        <v>45281</v>
      </c>
      <c r="J1477" s="15" t="s">
        <v>88</v>
      </c>
      <c r="K1477" s="15" t="s">
        <v>91</v>
      </c>
      <c r="L1477" s="15" t="s">
        <v>84</v>
      </c>
      <c r="M1477" s="15">
        <v>1</v>
      </c>
      <c r="N1477" s="83">
        <v>15.1</v>
      </c>
      <c r="O1477" s="15">
        <v>6573</v>
      </c>
    </row>
    <row r="1478" spans="8:17" x14ac:dyDescent="0.25">
      <c r="H1478" s="15">
        <v>164</v>
      </c>
      <c r="I1478" s="82">
        <v>45281</v>
      </c>
      <c r="J1478" s="15" t="s">
        <v>85</v>
      </c>
      <c r="K1478" s="15" t="s">
        <v>92</v>
      </c>
      <c r="L1478" s="15" t="s">
        <v>84</v>
      </c>
      <c r="M1478" s="15">
        <v>1</v>
      </c>
      <c r="N1478" s="83">
        <v>16.7</v>
      </c>
      <c r="O1478" s="15">
        <v>6580</v>
      </c>
    </row>
    <row r="1479" spans="8:17" x14ac:dyDescent="0.25">
      <c r="H1479" s="15">
        <v>165</v>
      </c>
      <c r="I1479" s="82">
        <v>45281</v>
      </c>
      <c r="J1479" s="15" t="s">
        <v>85</v>
      </c>
      <c r="K1479" s="15" t="s">
        <v>97</v>
      </c>
      <c r="L1479" s="15" t="s">
        <v>84</v>
      </c>
      <c r="M1479" s="15">
        <v>1</v>
      </c>
      <c r="N1479" s="83">
        <v>15</v>
      </c>
      <c r="O1479" s="15">
        <v>6574</v>
      </c>
    </row>
    <row r="1480" spans="8:17" x14ac:dyDescent="0.25">
      <c r="H1480" s="15">
        <v>166</v>
      </c>
      <c r="I1480" s="82">
        <v>45281</v>
      </c>
      <c r="J1480" s="15" t="s">
        <v>85</v>
      </c>
      <c r="K1480" s="15" t="s">
        <v>97</v>
      </c>
      <c r="L1480" s="15" t="s">
        <v>84</v>
      </c>
      <c r="M1480" s="15">
        <v>1</v>
      </c>
      <c r="N1480" s="83">
        <v>16.8</v>
      </c>
      <c r="O1480" s="15">
        <v>6548</v>
      </c>
    </row>
    <row r="1481" spans="8:17" x14ac:dyDescent="0.25">
      <c r="H1481" s="15">
        <v>167</v>
      </c>
      <c r="I1481" s="82">
        <v>45281</v>
      </c>
      <c r="J1481" s="15" t="s">
        <v>85</v>
      </c>
      <c r="K1481" s="15" t="s">
        <v>143</v>
      </c>
      <c r="L1481" s="15" t="s">
        <v>84</v>
      </c>
      <c r="M1481" s="15">
        <v>1</v>
      </c>
      <c r="N1481" s="83">
        <v>19.399999999999999</v>
      </c>
      <c r="O1481" s="15">
        <v>6516</v>
      </c>
    </row>
    <row r="1482" spans="8:17" x14ac:dyDescent="0.25">
      <c r="H1482" s="15">
        <v>168</v>
      </c>
      <c r="I1482" s="82">
        <v>45281</v>
      </c>
      <c r="J1482" s="15" t="s">
        <v>88</v>
      </c>
      <c r="K1482" s="15" t="s">
        <v>191</v>
      </c>
      <c r="L1482" s="15" t="s">
        <v>84</v>
      </c>
      <c r="M1482" s="15">
        <v>1</v>
      </c>
      <c r="N1482" s="83">
        <v>18</v>
      </c>
      <c r="O1482" s="15">
        <v>7219</v>
      </c>
    </row>
    <row r="1483" spans="8:17" x14ac:dyDescent="0.25">
      <c r="H1483" s="15">
        <v>169</v>
      </c>
      <c r="I1483" s="82">
        <v>45281</v>
      </c>
      <c r="J1483" s="15" t="s">
        <v>88</v>
      </c>
      <c r="K1483" s="15" t="s">
        <v>191</v>
      </c>
      <c r="L1483" s="15" t="s">
        <v>84</v>
      </c>
      <c r="M1483" s="15">
        <v>1</v>
      </c>
      <c r="N1483" s="83">
        <v>12.7</v>
      </c>
      <c r="O1483" s="15">
        <v>7198</v>
      </c>
    </row>
    <row r="1484" spans="8:17" x14ac:dyDescent="0.25">
      <c r="H1484" s="15">
        <v>170</v>
      </c>
      <c r="I1484" s="82">
        <v>45281</v>
      </c>
      <c r="J1484" s="15" t="s">
        <v>85</v>
      </c>
      <c r="K1484" s="15" t="s">
        <v>86</v>
      </c>
      <c r="L1484" s="15" t="s">
        <v>84</v>
      </c>
      <c r="M1484" s="15">
        <v>1</v>
      </c>
      <c r="N1484" s="83">
        <v>13.5</v>
      </c>
      <c r="O1484" s="15">
        <v>7182</v>
      </c>
    </row>
    <row r="1485" spans="8:17" x14ac:dyDescent="0.25">
      <c r="H1485" s="15">
        <v>171</v>
      </c>
      <c r="I1485" s="82">
        <v>45281</v>
      </c>
      <c r="J1485" s="15" t="s">
        <v>88</v>
      </c>
      <c r="K1485" s="15" t="s">
        <v>89</v>
      </c>
      <c r="L1485" s="15" t="s">
        <v>84</v>
      </c>
      <c r="M1485" s="15">
        <v>1</v>
      </c>
      <c r="N1485" s="83">
        <v>15.1</v>
      </c>
      <c r="O1485" s="15">
        <v>7157</v>
      </c>
    </row>
    <row r="1486" spans="8:17" x14ac:dyDescent="0.25">
      <c r="H1486" s="15">
        <v>172</v>
      </c>
      <c r="I1486" s="82">
        <v>45281</v>
      </c>
      <c r="J1486" s="15" t="s">
        <v>88</v>
      </c>
      <c r="K1486" s="15" t="s">
        <v>89</v>
      </c>
      <c r="L1486" s="15" t="s">
        <v>84</v>
      </c>
      <c r="M1486" s="15">
        <v>1</v>
      </c>
      <c r="N1486" s="83">
        <v>14.5</v>
      </c>
      <c r="O1486" s="15">
        <v>7170</v>
      </c>
    </row>
    <row r="1487" spans="8:17" x14ac:dyDescent="0.25">
      <c r="H1487" s="15">
        <v>173</v>
      </c>
      <c r="I1487" s="82">
        <v>45281</v>
      </c>
      <c r="J1487" s="15" t="s">
        <v>88</v>
      </c>
      <c r="K1487" s="15" t="s">
        <v>89</v>
      </c>
      <c r="L1487" s="15" t="s">
        <v>84</v>
      </c>
      <c r="M1487" s="15">
        <v>1</v>
      </c>
      <c r="N1487" s="83">
        <v>16.3</v>
      </c>
      <c r="O1487" s="15">
        <v>7223</v>
      </c>
    </row>
    <row r="1488" spans="8:17" x14ac:dyDescent="0.25">
      <c r="H1488" s="15">
        <v>174</v>
      </c>
      <c r="I1488" s="82">
        <v>45281</v>
      </c>
      <c r="J1488" s="15" t="s">
        <v>88</v>
      </c>
      <c r="K1488" s="15" t="s">
        <v>93</v>
      </c>
      <c r="L1488" s="15" t="s">
        <v>84</v>
      </c>
      <c r="M1488" s="15">
        <v>1</v>
      </c>
      <c r="N1488" s="83">
        <v>14.8</v>
      </c>
      <c r="O1488" s="15">
        <v>7220</v>
      </c>
    </row>
    <row r="1489" spans="8:17" x14ac:dyDescent="0.25">
      <c r="H1489" s="15">
        <v>175</v>
      </c>
      <c r="I1489" s="82">
        <v>45281</v>
      </c>
      <c r="J1489" s="15" t="s">
        <v>88</v>
      </c>
      <c r="K1489" s="15" t="s">
        <v>93</v>
      </c>
      <c r="L1489" s="15" t="s">
        <v>84</v>
      </c>
      <c r="M1489" s="15">
        <v>1</v>
      </c>
      <c r="N1489" s="83">
        <v>11.8</v>
      </c>
      <c r="O1489" s="15">
        <v>7169</v>
      </c>
    </row>
    <row r="1490" spans="8:17" x14ac:dyDescent="0.25">
      <c r="H1490" s="15">
        <v>176</v>
      </c>
      <c r="I1490" s="82">
        <v>45281</v>
      </c>
      <c r="J1490" s="15" t="s">
        <v>88</v>
      </c>
      <c r="K1490" s="15" t="s">
        <v>93</v>
      </c>
      <c r="L1490" s="15" t="s">
        <v>84</v>
      </c>
      <c r="M1490" s="15">
        <v>1</v>
      </c>
      <c r="N1490" s="83">
        <v>14</v>
      </c>
      <c r="O1490" s="15">
        <v>7160</v>
      </c>
    </row>
    <row r="1491" spans="8:17" x14ac:dyDescent="0.25">
      <c r="H1491" s="15">
        <v>177</v>
      </c>
      <c r="I1491" s="82">
        <v>45281</v>
      </c>
      <c r="J1491" s="15" t="s">
        <v>88</v>
      </c>
      <c r="K1491" s="15" t="s">
        <v>104</v>
      </c>
      <c r="L1491" s="15" t="s">
        <v>84</v>
      </c>
      <c r="M1491" s="15">
        <v>1</v>
      </c>
      <c r="N1491" s="83">
        <v>8.1999999999999993</v>
      </c>
      <c r="O1491" s="15">
        <v>7196</v>
      </c>
    </row>
    <row r="1492" spans="8:17" x14ac:dyDescent="0.25">
      <c r="H1492" s="15">
        <v>178</v>
      </c>
      <c r="I1492" s="82">
        <v>45281</v>
      </c>
      <c r="J1492" s="15" t="s">
        <v>88</v>
      </c>
      <c r="K1492" s="15" t="s">
        <v>94</v>
      </c>
      <c r="L1492" s="15" t="s">
        <v>84</v>
      </c>
      <c r="M1492" s="15">
        <v>1</v>
      </c>
      <c r="N1492" s="83">
        <v>14.4</v>
      </c>
      <c r="O1492" s="15">
        <v>7193</v>
      </c>
    </row>
    <row r="1493" spans="8:17" x14ac:dyDescent="0.25">
      <c r="H1493" s="15">
        <v>179</v>
      </c>
      <c r="I1493" s="82">
        <v>45281</v>
      </c>
      <c r="J1493" s="15" t="s">
        <v>88</v>
      </c>
      <c r="K1493" s="15" t="s">
        <v>100</v>
      </c>
      <c r="L1493" s="15" t="s">
        <v>84</v>
      </c>
      <c r="M1493" s="15">
        <v>1</v>
      </c>
      <c r="N1493" s="83">
        <v>14.3</v>
      </c>
      <c r="O1493" s="15">
        <v>7187</v>
      </c>
    </row>
    <row r="1494" spans="8:17" x14ac:dyDescent="0.25">
      <c r="H1494" s="15">
        <v>180</v>
      </c>
      <c r="I1494" s="82">
        <v>45281</v>
      </c>
      <c r="J1494" s="15" t="s">
        <v>88</v>
      </c>
      <c r="K1494" s="15" t="s">
        <v>100</v>
      </c>
      <c r="L1494" s="15" t="s">
        <v>84</v>
      </c>
      <c r="M1494" s="15">
        <v>1</v>
      </c>
      <c r="N1494" s="83">
        <v>13.4</v>
      </c>
      <c r="O1494" s="15">
        <v>7149</v>
      </c>
    </row>
    <row r="1495" spans="8:17" x14ac:dyDescent="0.25">
      <c r="H1495" s="15">
        <v>181</v>
      </c>
      <c r="I1495" s="82">
        <v>45281</v>
      </c>
      <c r="J1495" s="15" t="s">
        <v>88</v>
      </c>
      <c r="K1495" s="15" t="s">
        <v>93</v>
      </c>
      <c r="L1495" s="15" t="s">
        <v>84</v>
      </c>
      <c r="M1495" s="15">
        <v>1</v>
      </c>
      <c r="N1495" s="83">
        <v>12.6</v>
      </c>
      <c r="O1495" s="15">
        <v>7156</v>
      </c>
    </row>
    <row r="1496" spans="8:17" x14ac:dyDescent="0.25">
      <c r="H1496" s="15">
        <v>182</v>
      </c>
      <c r="I1496" s="82">
        <v>45281</v>
      </c>
      <c r="J1496" s="15" t="s">
        <v>88</v>
      </c>
      <c r="K1496" s="15" t="s">
        <v>104</v>
      </c>
      <c r="L1496" s="15" t="s">
        <v>84</v>
      </c>
      <c r="M1496" s="15">
        <v>1</v>
      </c>
      <c r="N1496" s="83">
        <v>12</v>
      </c>
      <c r="O1496" s="15">
        <v>7221</v>
      </c>
    </row>
    <row r="1497" spans="8:17" x14ac:dyDescent="0.25">
      <c r="H1497" s="15">
        <v>183</v>
      </c>
      <c r="I1497" s="82">
        <v>45281</v>
      </c>
      <c r="J1497" s="15" t="s">
        <v>88</v>
      </c>
      <c r="K1497" s="15" t="s">
        <v>100</v>
      </c>
      <c r="L1497" s="15" t="s">
        <v>84</v>
      </c>
      <c r="M1497" s="15">
        <v>1</v>
      </c>
      <c r="N1497" s="83">
        <v>16.100000000000001</v>
      </c>
      <c r="O1497" s="15">
        <v>7190</v>
      </c>
      <c r="Q1497" s="105">
        <f>SUM(N1476:N1497)</f>
        <v>320</v>
      </c>
    </row>
    <row r="1498" spans="8:17" x14ac:dyDescent="0.25">
      <c r="H1498" s="15">
        <v>184</v>
      </c>
      <c r="I1498" s="82">
        <v>45282</v>
      </c>
      <c r="J1498" s="15" t="s">
        <v>88</v>
      </c>
      <c r="K1498" s="15" t="s">
        <v>98</v>
      </c>
      <c r="L1498" s="15" t="s">
        <v>84</v>
      </c>
      <c r="M1498" s="15">
        <v>1</v>
      </c>
      <c r="N1498" s="83">
        <v>13.7</v>
      </c>
      <c r="O1498" s="15">
        <v>6652</v>
      </c>
    </row>
    <row r="1499" spans="8:17" x14ac:dyDescent="0.25">
      <c r="H1499" s="15">
        <v>185</v>
      </c>
      <c r="I1499" s="82">
        <v>45282</v>
      </c>
      <c r="J1499" s="15" t="s">
        <v>88</v>
      </c>
      <c r="K1499" s="15" t="s">
        <v>98</v>
      </c>
      <c r="L1499" s="15" t="s">
        <v>84</v>
      </c>
      <c r="M1499" s="15">
        <v>1</v>
      </c>
      <c r="N1499" s="83">
        <v>15.2</v>
      </c>
      <c r="O1499" s="15">
        <v>6526</v>
      </c>
    </row>
    <row r="1500" spans="8:17" x14ac:dyDescent="0.25">
      <c r="H1500" s="15">
        <v>186</v>
      </c>
      <c r="I1500" s="82">
        <v>45282</v>
      </c>
      <c r="J1500" s="15" t="s">
        <v>85</v>
      </c>
      <c r="K1500" s="15" t="s">
        <v>92</v>
      </c>
      <c r="L1500" s="15" t="s">
        <v>84</v>
      </c>
      <c r="M1500" s="15">
        <v>1</v>
      </c>
      <c r="N1500" s="83">
        <v>14.5</v>
      </c>
      <c r="O1500" s="15">
        <v>6608</v>
      </c>
    </row>
    <row r="1501" spans="8:17" x14ac:dyDescent="0.25">
      <c r="H1501" s="15">
        <v>187</v>
      </c>
      <c r="I1501" s="82">
        <v>45282</v>
      </c>
      <c r="J1501" s="15" t="s">
        <v>85</v>
      </c>
      <c r="K1501" s="15" t="s">
        <v>92</v>
      </c>
      <c r="L1501" s="15" t="s">
        <v>84</v>
      </c>
      <c r="M1501" s="15">
        <v>1</v>
      </c>
      <c r="N1501" s="83">
        <v>14.7</v>
      </c>
      <c r="O1501" s="15">
        <v>6647</v>
      </c>
    </row>
    <row r="1502" spans="8:17" x14ac:dyDescent="0.25">
      <c r="H1502" s="15">
        <v>188</v>
      </c>
      <c r="I1502" s="82">
        <v>45282</v>
      </c>
      <c r="J1502" s="15" t="s">
        <v>85</v>
      </c>
      <c r="K1502" s="15" t="s">
        <v>97</v>
      </c>
      <c r="L1502" s="15" t="s">
        <v>84</v>
      </c>
      <c r="M1502" s="15">
        <v>1</v>
      </c>
      <c r="N1502" s="83">
        <v>15.1</v>
      </c>
      <c r="O1502" s="15">
        <v>6601</v>
      </c>
    </row>
    <row r="1503" spans="8:17" x14ac:dyDescent="0.25">
      <c r="H1503" s="15">
        <v>189</v>
      </c>
      <c r="I1503" s="82">
        <v>45282</v>
      </c>
      <c r="J1503" s="15" t="s">
        <v>88</v>
      </c>
      <c r="K1503" s="15" t="s">
        <v>104</v>
      </c>
      <c r="L1503" s="15" t="s">
        <v>84</v>
      </c>
      <c r="M1503" s="15">
        <v>1</v>
      </c>
      <c r="N1503" s="83">
        <v>12.1</v>
      </c>
      <c r="O1503" s="15">
        <v>7245</v>
      </c>
    </row>
    <row r="1504" spans="8:17" x14ac:dyDescent="0.25">
      <c r="H1504" s="15">
        <v>190</v>
      </c>
      <c r="I1504" s="82">
        <v>45282</v>
      </c>
      <c r="J1504" s="15" t="s">
        <v>88</v>
      </c>
      <c r="K1504" s="15" t="s">
        <v>104</v>
      </c>
      <c r="L1504" s="15" t="s">
        <v>84</v>
      </c>
      <c r="M1504" s="15">
        <v>1</v>
      </c>
      <c r="N1504" s="83">
        <v>12.1</v>
      </c>
      <c r="O1504" s="15">
        <v>7246</v>
      </c>
    </row>
    <row r="1505" spans="8:15" x14ac:dyDescent="0.25">
      <c r="H1505" s="15">
        <v>191</v>
      </c>
      <c r="I1505" s="82">
        <v>45282</v>
      </c>
      <c r="J1505" s="15" t="s">
        <v>88</v>
      </c>
      <c r="K1505" s="15" t="s">
        <v>89</v>
      </c>
      <c r="L1505" s="15" t="s">
        <v>84</v>
      </c>
      <c r="M1505" s="15">
        <v>1</v>
      </c>
      <c r="N1505" s="83">
        <v>15.8</v>
      </c>
      <c r="O1505" s="15">
        <v>7237</v>
      </c>
    </row>
    <row r="1506" spans="8:15" x14ac:dyDescent="0.25">
      <c r="H1506" s="15">
        <v>192</v>
      </c>
      <c r="I1506" s="82">
        <v>45282</v>
      </c>
      <c r="J1506" s="15" t="s">
        <v>88</v>
      </c>
      <c r="K1506" s="15" t="s">
        <v>89</v>
      </c>
      <c r="L1506" s="15" t="s">
        <v>84</v>
      </c>
      <c r="M1506" s="15">
        <v>1</v>
      </c>
      <c r="N1506" s="83">
        <v>13.8</v>
      </c>
      <c r="O1506" s="15">
        <v>7250</v>
      </c>
    </row>
    <row r="1507" spans="8:15" x14ac:dyDescent="0.25">
      <c r="H1507" s="15">
        <v>193</v>
      </c>
      <c r="I1507" s="82">
        <v>45282</v>
      </c>
      <c r="J1507" s="15" t="s">
        <v>88</v>
      </c>
      <c r="K1507" s="15" t="s">
        <v>89</v>
      </c>
      <c r="L1507" s="15" t="s">
        <v>84</v>
      </c>
      <c r="M1507" s="15">
        <v>1</v>
      </c>
      <c r="N1507" s="83">
        <v>14.4</v>
      </c>
      <c r="O1507" s="15">
        <v>7254</v>
      </c>
    </row>
    <row r="1508" spans="8:15" x14ac:dyDescent="0.25">
      <c r="H1508" s="15">
        <v>194</v>
      </c>
      <c r="I1508" s="82">
        <v>45282</v>
      </c>
      <c r="J1508" s="15" t="s">
        <v>85</v>
      </c>
      <c r="K1508" s="15" t="s">
        <v>86</v>
      </c>
      <c r="L1508" s="15" t="s">
        <v>84</v>
      </c>
      <c r="M1508" s="15">
        <v>1</v>
      </c>
      <c r="N1508" s="83">
        <v>16.3</v>
      </c>
      <c r="O1508" s="15">
        <v>7236</v>
      </c>
    </row>
    <row r="1509" spans="8:15" x14ac:dyDescent="0.25">
      <c r="H1509" s="15">
        <v>195</v>
      </c>
      <c r="I1509" s="82">
        <v>45282</v>
      </c>
      <c r="J1509" s="15" t="s">
        <v>88</v>
      </c>
      <c r="K1509" s="15" t="s">
        <v>104</v>
      </c>
      <c r="L1509" s="15" t="s">
        <v>84</v>
      </c>
      <c r="M1509" s="15">
        <v>1</v>
      </c>
      <c r="N1509" s="83">
        <v>15.7</v>
      </c>
      <c r="O1509" s="15">
        <v>7271</v>
      </c>
    </row>
    <row r="1510" spans="8:15" x14ac:dyDescent="0.25">
      <c r="H1510" s="15">
        <v>196</v>
      </c>
      <c r="I1510" s="82">
        <v>45282</v>
      </c>
      <c r="J1510" s="15" t="s">
        <v>88</v>
      </c>
      <c r="K1510" s="15" t="s">
        <v>94</v>
      </c>
      <c r="L1510" s="15" t="s">
        <v>84</v>
      </c>
      <c r="M1510" s="15">
        <v>1</v>
      </c>
      <c r="N1510" s="83">
        <v>13.5</v>
      </c>
      <c r="O1510" s="15">
        <v>7226</v>
      </c>
    </row>
    <row r="1511" spans="8:15" x14ac:dyDescent="0.25">
      <c r="H1511" s="15">
        <v>197</v>
      </c>
      <c r="I1511" s="82">
        <v>45282</v>
      </c>
      <c r="J1511" s="15" t="s">
        <v>88</v>
      </c>
      <c r="K1511" s="15" t="s">
        <v>94</v>
      </c>
      <c r="L1511" s="15" t="s">
        <v>84</v>
      </c>
      <c r="M1511" s="15">
        <v>1</v>
      </c>
      <c r="N1511" s="83">
        <v>13.4</v>
      </c>
      <c r="O1511" s="15">
        <v>7252</v>
      </c>
    </row>
    <row r="1512" spans="8:15" x14ac:dyDescent="0.25">
      <c r="H1512" s="15">
        <v>198</v>
      </c>
      <c r="I1512" s="82">
        <v>45282</v>
      </c>
      <c r="J1512" s="15" t="s">
        <v>88</v>
      </c>
      <c r="K1512" s="15" t="s">
        <v>100</v>
      </c>
      <c r="L1512" s="15" t="s">
        <v>84</v>
      </c>
      <c r="M1512" s="15">
        <v>1</v>
      </c>
      <c r="N1512" s="83">
        <v>16.100000000000001</v>
      </c>
      <c r="O1512" s="15">
        <v>7090</v>
      </c>
    </row>
    <row r="1513" spans="8:15" x14ac:dyDescent="0.25">
      <c r="H1513" s="15">
        <v>199</v>
      </c>
      <c r="I1513" s="82">
        <v>45282</v>
      </c>
      <c r="J1513" s="15" t="s">
        <v>88</v>
      </c>
      <c r="K1513" s="15" t="s">
        <v>100</v>
      </c>
      <c r="L1513" s="15" t="s">
        <v>84</v>
      </c>
      <c r="M1513" s="15">
        <v>1</v>
      </c>
      <c r="N1513" s="83">
        <v>14.4</v>
      </c>
      <c r="O1513" s="15">
        <v>7257</v>
      </c>
    </row>
    <row r="1514" spans="8:15" x14ac:dyDescent="0.25">
      <c r="H1514" s="15">
        <v>200</v>
      </c>
      <c r="I1514" s="82">
        <v>45282</v>
      </c>
      <c r="J1514" s="15" t="s">
        <v>88</v>
      </c>
      <c r="K1514" s="15" t="s">
        <v>100</v>
      </c>
      <c r="L1514" s="15" t="s">
        <v>84</v>
      </c>
      <c r="M1514" s="15">
        <v>1</v>
      </c>
      <c r="N1514" s="83">
        <v>16.7</v>
      </c>
      <c r="O1514" s="15">
        <v>7244</v>
      </c>
    </row>
    <row r="1515" spans="8:15" x14ac:dyDescent="0.25">
      <c r="H1515" s="15">
        <v>201</v>
      </c>
      <c r="I1515" s="82">
        <v>45282</v>
      </c>
      <c r="J1515" s="15" t="s">
        <v>85</v>
      </c>
      <c r="K1515" s="15" t="s">
        <v>96</v>
      </c>
      <c r="L1515" s="15" t="s">
        <v>84</v>
      </c>
      <c r="M1515" s="15">
        <v>1</v>
      </c>
      <c r="N1515" s="83">
        <v>14.2</v>
      </c>
      <c r="O1515" s="15">
        <v>6284</v>
      </c>
    </row>
    <row r="1516" spans="8:15" x14ac:dyDescent="0.25">
      <c r="H1516" s="15">
        <v>202</v>
      </c>
      <c r="I1516" s="82">
        <v>45282</v>
      </c>
      <c r="J1516" s="15" t="s">
        <v>88</v>
      </c>
      <c r="K1516" s="15" t="s">
        <v>104</v>
      </c>
      <c r="L1516" s="15" t="s">
        <v>84</v>
      </c>
      <c r="M1516" s="15">
        <v>1</v>
      </c>
      <c r="N1516" s="83">
        <v>13.8</v>
      </c>
      <c r="O1516" s="15">
        <v>7116</v>
      </c>
    </row>
    <row r="1517" spans="8:15" x14ac:dyDescent="0.25">
      <c r="H1517" s="15">
        <v>203</v>
      </c>
      <c r="I1517" s="82">
        <v>45282</v>
      </c>
      <c r="J1517" s="15" t="s">
        <v>88</v>
      </c>
      <c r="K1517" s="15" t="s">
        <v>191</v>
      </c>
      <c r="L1517" s="15" t="s">
        <v>84</v>
      </c>
      <c r="M1517" s="15">
        <v>1</v>
      </c>
      <c r="N1517" s="83">
        <v>12.9</v>
      </c>
      <c r="O1517" s="15">
        <v>7201</v>
      </c>
    </row>
    <row r="1518" spans="8:15" x14ac:dyDescent="0.25">
      <c r="H1518" s="15">
        <v>204</v>
      </c>
      <c r="I1518" s="82">
        <v>45282</v>
      </c>
      <c r="J1518" s="15" t="s">
        <v>88</v>
      </c>
      <c r="K1518" s="15" t="s">
        <v>91</v>
      </c>
      <c r="L1518" s="15" t="s">
        <v>84</v>
      </c>
      <c r="M1518" s="15">
        <v>1</v>
      </c>
      <c r="N1518" s="83">
        <v>11.6</v>
      </c>
      <c r="O1518" s="15">
        <v>7229</v>
      </c>
    </row>
    <row r="1519" spans="8:15" x14ac:dyDescent="0.25">
      <c r="H1519" s="15">
        <v>205</v>
      </c>
      <c r="I1519" s="82">
        <v>45282</v>
      </c>
      <c r="J1519" s="15" t="s">
        <v>85</v>
      </c>
      <c r="K1519" s="15" t="s">
        <v>90</v>
      </c>
      <c r="L1519" s="15" t="s">
        <v>84</v>
      </c>
      <c r="M1519" s="15">
        <v>1</v>
      </c>
      <c r="N1519" s="83">
        <v>12.9</v>
      </c>
      <c r="O1519" s="15">
        <v>7135</v>
      </c>
    </row>
    <row r="1520" spans="8:15" x14ac:dyDescent="0.25">
      <c r="H1520" s="15">
        <v>206</v>
      </c>
      <c r="I1520" s="82">
        <v>45282</v>
      </c>
      <c r="J1520" s="15" t="s">
        <v>88</v>
      </c>
      <c r="K1520" s="15" t="s">
        <v>100</v>
      </c>
      <c r="L1520" s="15" t="s">
        <v>84</v>
      </c>
      <c r="M1520" s="15">
        <v>1</v>
      </c>
      <c r="N1520" s="83">
        <v>13.7</v>
      </c>
      <c r="O1520" s="15">
        <v>7235</v>
      </c>
    </row>
    <row r="1521" spans="8:17" x14ac:dyDescent="0.25">
      <c r="H1521" s="15">
        <v>207</v>
      </c>
      <c r="I1521" s="82">
        <v>45282</v>
      </c>
      <c r="J1521" s="15" t="s">
        <v>88</v>
      </c>
      <c r="K1521" s="15" t="s">
        <v>98</v>
      </c>
      <c r="L1521" s="15" t="s">
        <v>84</v>
      </c>
      <c r="M1521" s="15">
        <v>1</v>
      </c>
      <c r="N1521" s="83">
        <v>13.5</v>
      </c>
      <c r="O1521" s="15">
        <v>7265</v>
      </c>
    </row>
    <row r="1522" spans="8:17" x14ac:dyDescent="0.25">
      <c r="H1522" s="15">
        <v>208</v>
      </c>
      <c r="I1522" s="82">
        <v>45282</v>
      </c>
      <c r="J1522" s="15" t="s">
        <v>88</v>
      </c>
      <c r="K1522" s="15" t="s">
        <v>98</v>
      </c>
      <c r="L1522" s="15" t="s">
        <v>84</v>
      </c>
      <c r="M1522" s="15">
        <v>1</v>
      </c>
      <c r="N1522" s="83">
        <v>12.5</v>
      </c>
      <c r="O1522" s="15">
        <v>7177</v>
      </c>
    </row>
    <row r="1523" spans="8:17" x14ac:dyDescent="0.25">
      <c r="H1523" s="15">
        <v>209</v>
      </c>
      <c r="I1523" s="82">
        <v>45282</v>
      </c>
      <c r="J1523" s="15" t="s">
        <v>88</v>
      </c>
      <c r="K1523" s="15" t="s">
        <v>98</v>
      </c>
      <c r="L1523" s="15" t="s">
        <v>84</v>
      </c>
      <c r="M1523" s="15">
        <v>1</v>
      </c>
      <c r="N1523" s="83">
        <v>15.7</v>
      </c>
      <c r="O1523" s="15">
        <v>7217</v>
      </c>
    </row>
    <row r="1524" spans="8:17" x14ac:dyDescent="0.25">
      <c r="H1524" s="15">
        <v>210</v>
      </c>
      <c r="I1524" s="82">
        <v>45282</v>
      </c>
      <c r="J1524" s="15" t="s">
        <v>88</v>
      </c>
      <c r="K1524" s="15" t="s">
        <v>91</v>
      </c>
      <c r="L1524" s="15" t="s">
        <v>84</v>
      </c>
      <c r="M1524" s="15">
        <v>1</v>
      </c>
      <c r="N1524" s="83">
        <v>15.4</v>
      </c>
      <c r="O1524" s="15">
        <v>7247</v>
      </c>
    </row>
    <row r="1525" spans="8:17" x14ac:dyDescent="0.25">
      <c r="H1525" s="15">
        <v>211</v>
      </c>
      <c r="I1525" s="82">
        <v>45282</v>
      </c>
      <c r="J1525" s="15" t="s">
        <v>88</v>
      </c>
      <c r="K1525" s="15" t="s">
        <v>91</v>
      </c>
      <c r="L1525" s="15" t="s">
        <v>84</v>
      </c>
      <c r="M1525" s="15">
        <v>1</v>
      </c>
      <c r="N1525" s="83">
        <v>16.3</v>
      </c>
      <c r="O1525" s="15">
        <v>7199</v>
      </c>
      <c r="Q1525" s="105">
        <f>SUM(N1498:N1525)</f>
        <v>399.99999999999994</v>
      </c>
    </row>
    <row r="1526" spans="8:17" x14ac:dyDescent="0.25">
      <c r="H1526" s="15">
        <v>212</v>
      </c>
      <c r="I1526" s="82">
        <v>45283</v>
      </c>
      <c r="J1526" s="15" t="s">
        <v>88</v>
      </c>
      <c r="K1526" s="15" t="s">
        <v>191</v>
      </c>
      <c r="L1526" s="15" t="s">
        <v>84</v>
      </c>
      <c r="M1526" s="15">
        <v>1</v>
      </c>
      <c r="N1526" s="83">
        <v>15</v>
      </c>
      <c r="O1526" s="15">
        <v>7278</v>
      </c>
    </row>
    <row r="1527" spans="8:17" x14ac:dyDescent="0.25">
      <c r="H1527" s="15">
        <v>213</v>
      </c>
      <c r="I1527" s="82">
        <v>45283</v>
      </c>
      <c r="J1527" s="82" t="s">
        <v>85</v>
      </c>
      <c r="K1527" s="15" t="s">
        <v>86</v>
      </c>
      <c r="L1527" s="15" t="s">
        <v>84</v>
      </c>
      <c r="M1527" s="15">
        <v>1</v>
      </c>
      <c r="N1527" s="83">
        <v>14.9</v>
      </c>
      <c r="O1527" s="15">
        <v>7264</v>
      </c>
    </row>
    <row r="1528" spans="8:17" x14ac:dyDescent="0.25">
      <c r="H1528" s="15">
        <v>214</v>
      </c>
      <c r="I1528" s="82">
        <v>45283</v>
      </c>
      <c r="J1528" s="15" t="s">
        <v>85</v>
      </c>
      <c r="K1528" s="15" t="s">
        <v>86</v>
      </c>
      <c r="L1528" s="15" t="s">
        <v>84</v>
      </c>
      <c r="M1528" s="15">
        <v>1</v>
      </c>
      <c r="N1528" s="83">
        <v>16.3</v>
      </c>
      <c r="O1528" s="15">
        <v>7277</v>
      </c>
    </row>
    <row r="1529" spans="8:17" x14ac:dyDescent="0.25">
      <c r="H1529" s="15">
        <v>215</v>
      </c>
      <c r="I1529" s="82">
        <v>45283</v>
      </c>
      <c r="J1529" s="15" t="s">
        <v>88</v>
      </c>
      <c r="K1529" s="15" t="s">
        <v>106</v>
      </c>
      <c r="L1529" s="15" t="s">
        <v>84</v>
      </c>
      <c r="M1529" s="15">
        <v>1</v>
      </c>
      <c r="N1529" s="83">
        <v>15.8</v>
      </c>
      <c r="O1529" s="15">
        <v>7283</v>
      </c>
    </row>
    <row r="1530" spans="8:17" x14ac:dyDescent="0.25">
      <c r="H1530" s="15">
        <v>216</v>
      </c>
      <c r="I1530" s="82">
        <v>45283</v>
      </c>
      <c r="J1530" s="15" t="s">
        <v>88</v>
      </c>
      <c r="K1530" s="15" t="s">
        <v>106</v>
      </c>
      <c r="L1530" s="15" t="s">
        <v>84</v>
      </c>
      <c r="M1530" s="15">
        <v>1</v>
      </c>
      <c r="N1530" s="83">
        <v>14.8</v>
      </c>
      <c r="O1530" s="15">
        <v>7287</v>
      </c>
    </row>
    <row r="1531" spans="8:17" x14ac:dyDescent="0.25">
      <c r="H1531" s="15">
        <v>217</v>
      </c>
      <c r="I1531" s="82">
        <v>45283</v>
      </c>
      <c r="J1531" s="15" t="s">
        <v>88</v>
      </c>
      <c r="K1531" s="15" t="s">
        <v>106</v>
      </c>
      <c r="L1531" s="15" t="s">
        <v>84</v>
      </c>
      <c r="M1531" s="15">
        <v>1</v>
      </c>
      <c r="N1531" s="83">
        <v>15.8</v>
      </c>
      <c r="O1531" s="15">
        <v>7224</v>
      </c>
    </row>
    <row r="1532" spans="8:17" x14ac:dyDescent="0.25">
      <c r="H1532" s="15">
        <v>218</v>
      </c>
      <c r="I1532" s="82">
        <v>45283</v>
      </c>
      <c r="J1532" s="15" t="s">
        <v>88</v>
      </c>
      <c r="K1532" s="15" t="s">
        <v>98</v>
      </c>
      <c r="L1532" s="15" t="s">
        <v>84</v>
      </c>
      <c r="M1532" s="15">
        <v>1</v>
      </c>
      <c r="N1532" s="83">
        <v>15.6</v>
      </c>
      <c r="O1532" s="15">
        <v>7291</v>
      </c>
    </row>
    <row r="1533" spans="8:17" x14ac:dyDescent="0.25">
      <c r="H1533" s="15">
        <v>219</v>
      </c>
      <c r="I1533" s="82">
        <v>45283</v>
      </c>
      <c r="J1533" s="15" t="s">
        <v>88</v>
      </c>
      <c r="K1533" s="15" t="s">
        <v>98</v>
      </c>
      <c r="L1533" s="15" t="s">
        <v>84</v>
      </c>
      <c r="M1533" s="15">
        <v>1</v>
      </c>
      <c r="N1533" s="83">
        <v>14.6</v>
      </c>
      <c r="O1533" s="15">
        <v>7269</v>
      </c>
    </row>
    <row r="1534" spans="8:17" x14ac:dyDescent="0.25">
      <c r="H1534" s="15">
        <v>220</v>
      </c>
      <c r="I1534" s="82">
        <v>45283</v>
      </c>
      <c r="J1534" s="15" t="s">
        <v>88</v>
      </c>
      <c r="K1534" s="15" t="s">
        <v>89</v>
      </c>
      <c r="L1534" s="15" t="s">
        <v>84</v>
      </c>
      <c r="M1534" s="15">
        <v>1</v>
      </c>
      <c r="N1534" s="83">
        <v>16.2</v>
      </c>
      <c r="O1534" s="15">
        <v>7270</v>
      </c>
    </row>
    <row r="1535" spans="8:17" x14ac:dyDescent="0.25">
      <c r="H1535" s="15">
        <v>221</v>
      </c>
      <c r="I1535" s="82">
        <v>45283</v>
      </c>
      <c r="J1535" s="15" t="s">
        <v>88</v>
      </c>
      <c r="K1535" s="15" t="s">
        <v>191</v>
      </c>
      <c r="L1535" s="15" t="s">
        <v>84</v>
      </c>
      <c r="M1535" s="15">
        <v>1</v>
      </c>
      <c r="N1535" s="83">
        <v>13.9</v>
      </c>
      <c r="O1535" s="15">
        <v>7227</v>
      </c>
    </row>
    <row r="1536" spans="8:17" x14ac:dyDescent="0.25">
      <c r="H1536" s="15">
        <v>222</v>
      </c>
      <c r="I1536" s="82">
        <v>45283</v>
      </c>
      <c r="J1536" s="15" t="s">
        <v>88</v>
      </c>
      <c r="K1536" s="15" t="s">
        <v>98</v>
      </c>
      <c r="L1536" s="15" t="s">
        <v>84</v>
      </c>
      <c r="M1536" s="15">
        <v>1</v>
      </c>
      <c r="N1536" s="83">
        <v>7.1</v>
      </c>
      <c r="O1536" s="15">
        <v>7304</v>
      </c>
      <c r="Q1536" s="105">
        <f>SUM(N1526:N1536)</f>
        <v>159.99999999999997</v>
      </c>
    </row>
    <row r="1537" spans="8:18" x14ac:dyDescent="0.25">
      <c r="H1537" s="15">
        <v>223</v>
      </c>
      <c r="I1537" s="82">
        <v>45284</v>
      </c>
      <c r="J1537" s="15" t="s">
        <v>88</v>
      </c>
      <c r="K1537" s="15" t="s">
        <v>106</v>
      </c>
      <c r="L1537" s="15" t="s">
        <v>84</v>
      </c>
      <c r="M1537" s="15">
        <v>1</v>
      </c>
      <c r="N1537" s="83">
        <v>13.9</v>
      </c>
      <c r="O1537" s="15">
        <v>7305</v>
      </c>
    </row>
    <row r="1538" spans="8:18" x14ac:dyDescent="0.25">
      <c r="H1538" s="15">
        <v>224</v>
      </c>
      <c r="I1538" s="82">
        <v>45284</v>
      </c>
      <c r="J1538" s="15" t="s">
        <v>88</v>
      </c>
      <c r="K1538" s="15" t="s">
        <v>94</v>
      </c>
      <c r="L1538" s="15" t="s">
        <v>84</v>
      </c>
      <c r="M1538" s="15">
        <v>1</v>
      </c>
      <c r="N1538" s="83">
        <v>6.1</v>
      </c>
      <c r="O1538" s="15">
        <v>7262</v>
      </c>
      <c r="Q1538" s="105">
        <f>SUM(N1537:N1538)</f>
        <v>20</v>
      </c>
    </row>
    <row r="1539" spans="8:18" x14ac:dyDescent="0.25">
      <c r="H1539" s="15">
        <v>225</v>
      </c>
      <c r="I1539" s="16">
        <v>45285</v>
      </c>
      <c r="J1539" s="15" t="s">
        <v>88</v>
      </c>
      <c r="K1539" s="15" t="s">
        <v>94</v>
      </c>
      <c r="L1539" s="15" t="s">
        <v>84</v>
      </c>
      <c r="M1539" s="15">
        <v>1</v>
      </c>
      <c r="N1539" s="83">
        <v>17.7</v>
      </c>
      <c r="O1539" s="15">
        <v>7344</v>
      </c>
      <c r="Q1539" s="105">
        <f>N1539</f>
        <v>17.7</v>
      </c>
      <c r="R1539" s="184">
        <f>Q1538+Q1536+Q1525+Q1497+Q1475+Q1468+Q1442+Q1407+Q1339+Q1539</f>
        <v>3260</v>
      </c>
    </row>
    <row r="1541" spans="8:18" x14ac:dyDescent="0.25">
      <c r="H1541" s="15">
        <v>1</v>
      </c>
      <c r="I1541" s="16">
        <v>45300</v>
      </c>
      <c r="J1541" s="15" t="s">
        <v>88</v>
      </c>
      <c r="K1541" s="15" t="s">
        <v>98</v>
      </c>
      <c r="L1541" s="15" t="s">
        <v>84</v>
      </c>
      <c r="M1541" s="15">
        <v>1</v>
      </c>
      <c r="N1541" s="15">
        <v>3.5</v>
      </c>
      <c r="O1541" s="15">
        <v>7326</v>
      </c>
    </row>
    <row r="1542" spans="8:18" x14ac:dyDescent="0.25">
      <c r="H1542" s="15">
        <v>2</v>
      </c>
      <c r="I1542" s="16">
        <v>45300</v>
      </c>
      <c r="J1542" s="15" t="s">
        <v>88</v>
      </c>
      <c r="K1542" s="15" t="s">
        <v>99</v>
      </c>
      <c r="L1542" s="15" t="s">
        <v>84</v>
      </c>
      <c r="M1542" s="15">
        <v>1</v>
      </c>
      <c r="N1542" s="15">
        <v>16.5</v>
      </c>
      <c r="O1542" s="15">
        <v>7349</v>
      </c>
      <c r="Q1542" s="1">
        <f>SUM(N1541:N1542)</f>
        <v>20</v>
      </c>
    </row>
    <row r="1543" spans="8:18" x14ac:dyDescent="0.25">
      <c r="H1543" s="15">
        <v>3</v>
      </c>
      <c r="I1543" s="16">
        <v>45302</v>
      </c>
      <c r="J1543" s="15" t="s">
        <v>85</v>
      </c>
      <c r="K1543" s="15" t="s">
        <v>143</v>
      </c>
      <c r="L1543" s="15" t="s">
        <v>84</v>
      </c>
      <c r="M1543" s="15">
        <v>1</v>
      </c>
      <c r="N1543" s="15">
        <v>11.1</v>
      </c>
      <c r="O1543" s="15">
        <v>6973</v>
      </c>
    </row>
    <row r="1544" spans="8:18" x14ac:dyDescent="0.25">
      <c r="H1544" s="15">
        <v>4</v>
      </c>
      <c r="I1544" s="16">
        <v>45302</v>
      </c>
      <c r="J1544" s="15" t="s">
        <v>88</v>
      </c>
      <c r="K1544" s="15" t="s">
        <v>99</v>
      </c>
      <c r="L1544" s="15" t="s">
        <v>84</v>
      </c>
      <c r="M1544" s="15">
        <v>1</v>
      </c>
      <c r="N1544" s="15">
        <v>17.399999999999999</v>
      </c>
      <c r="O1544" s="15">
        <v>7433</v>
      </c>
    </row>
    <row r="1545" spans="8:18" x14ac:dyDescent="0.25">
      <c r="H1545" s="15">
        <v>5</v>
      </c>
      <c r="I1545" s="16">
        <v>45302</v>
      </c>
      <c r="J1545" s="15" t="s">
        <v>88</v>
      </c>
      <c r="K1545" s="15" t="s">
        <v>99</v>
      </c>
      <c r="L1545" s="15" t="s">
        <v>84</v>
      </c>
      <c r="M1545" s="15">
        <v>1</v>
      </c>
      <c r="N1545" s="15">
        <v>17</v>
      </c>
      <c r="O1545" s="15">
        <v>7394</v>
      </c>
    </row>
    <row r="1546" spans="8:18" x14ac:dyDescent="0.25">
      <c r="H1546" s="15">
        <v>6</v>
      </c>
      <c r="I1546" s="16">
        <v>45302</v>
      </c>
      <c r="J1546" s="15" t="s">
        <v>88</v>
      </c>
      <c r="K1546" s="15" t="s">
        <v>99</v>
      </c>
      <c r="L1546" s="15" t="s">
        <v>84</v>
      </c>
      <c r="M1546" s="15">
        <v>1</v>
      </c>
      <c r="N1546" s="15">
        <v>17.899999999999999</v>
      </c>
      <c r="O1546" s="15">
        <v>7376</v>
      </c>
    </row>
    <row r="1547" spans="8:18" x14ac:dyDescent="0.25">
      <c r="H1547" s="15">
        <v>7</v>
      </c>
      <c r="I1547" s="16">
        <v>45302</v>
      </c>
      <c r="J1547" s="15" t="s">
        <v>88</v>
      </c>
      <c r="K1547" s="15" t="s">
        <v>98</v>
      </c>
      <c r="L1547" s="15" t="s">
        <v>84</v>
      </c>
      <c r="M1547" s="15">
        <v>1</v>
      </c>
      <c r="N1547" s="15">
        <v>16.100000000000001</v>
      </c>
      <c r="O1547" s="15">
        <v>7430</v>
      </c>
    </row>
    <row r="1548" spans="8:18" x14ac:dyDescent="0.25">
      <c r="H1548" s="15">
        <v>8</v>
      </c>
      <c r="I1548" s="16">
        <v>45302</v>
      </c>
      <c r="J1548" s="15" t="s">
        <v>88</v>
      </c>
      <c r="K1548" s="15" t="s">
        <v>98</v>
      </c>
      <c r="L1548" s="15" t="s">
        <v>84</v>
      </c>
      <c r="M1548" s="15">
        <v>1</v>
      </c>
      <c r="N1548" s="15">
        <v>15.5</v>
      </c>
      <c r="O1548" s="15">
        <v>7380</v>
      </c>
    </row>
    <row r="1549" spans="8:18" x14ac:dyDescent="0.25">
      <c r="H1549" s="15">
        <v>9</v>
      </c>
      <c r="I1549" s="16">
        <v>45302</v>
      </c>
      <c r="J1549" s="15" t="s">
        <v>88</v>
      </c>
      <c r="K1549" s="15" t="s">
        <v>98</v>
      </c>
      <c r="L1549" s="15" t="s">
        <v>84</v>
      </c>
      <c r="M1549" s="15">
        <v>1</v>
      </c>
      <c r="N1549" s="15">
        <v>17.100000000000001</v>
      </c>
      <c r="O1549" s="15">
        <v>7388</v>
      </c>
    </row>
    <row r="1550" spans="8:18" x14ac:dyDescent="0.25">
      <c r="H1550" s="15">
        <v>10</v>
      </c>
      <c r="I1550" s="16">
        <v>45302</v>
      </c>
      <c r="J1550" s="15" t="s">
        <v>88</v>
      </c>
      <c r="K1550" s="15" t="s">
        <v>106</v>
      </c>
      <c r="L1550" s="15" t="s">
        <v>84</v>
      </c>
      <c r="M1550" s="15">
        <v>1</v>
      </c>
      <c r="N1550" s="15">
        <v>16.5</v>
      </c>
      <c r="O1550" s="15">
        <v>7375</v>
      </c>
    </row>
    <row r="1551" spans="8:18" x14ac:dyDescent="0.25">
      <c r="H1551" s="15">
        <v>11</v>
      </c>
      <c r="I1551" s="16">
        <v>45302</v>
      </c>
      <c r="J1551" s="15" t="s">
        <v>88</v>
      </c>
      <c r="K1551" s="15" t="s">
        <v>106</v>
      </c>
      <c r="L1551" s="15" t="s">
        <v>84</v>
      </c>
      <c r="M1551" s="15">
        <v>1</v>
      </c>
      <c r="N1551" s="15">
        <v>14.7</v>
      </c>
      <c r="O1551" s="15">
        <v>7377</v>
      </c>
    </row>
    <row r="1552" spans="8:18" x14ac:dyDescent="0.25">
      <c r="H1552" s="15">
        <v>12</v>
      </c>
      <c r="I1552" s="16">
        <v>45302</v>
      </c>
      <c r="J1552" s="15" t="s">
        <v>85</v>
      </c>
      <c r="K1552" s="15" t="s">
        <v>97</v>
      </c>
      <c r="L1552" s="15" t="s">
        <v>84</v>
      </c>
      <c r="M1552" s="15">
        <v>1</v>
      </c>
      <c r="N1552" s="15">
        <v>17.600000000000001</v>
      </c>
      <c r="O1552" s="15">
        <v>7426</v>
      </c>
    </row>
    <row r="1553" spans="8:18" x14ac:dyDescent="0.25">
      <c r="H1553" s="15">
        <v>13</v>
      </c>
      <c r="I1553" s="16">
        <v>45302</v>
      </c>
      <c r="J1553" s="15" t="s">
        <v>85</v>
      </c>
      <c r="K1553" s="15" t="s">
        <v>92</v>
      </c>
      <c r="L1553" s="15" t="s">
        <v>84</v>
      </c>
      <c r="M1553" s="15">
        <v>1</v>
      </c>
      <c r="N1553" s="15">
        <v>17.100000000000001</v>
      </c>
      <c r="O1553" s="15">
        <v>7378</v>
      </c>
    </row>
    <row r="1554" spans="8:18" x14ac:dyDescent="0.25">
      <c r="H1554" s="15">
        <v>14</v>
      </c>
      <c r="I1554" s="16">
        <v>45302</v>
      </c>
      <c r="J1554" s="15" t="s">
        <v>85</v>
      </c>
      <c r="K1554" s="15" t="s">
        <v>97</v>
      </c>
      <c r="L1554" s="15" t="s">
        <v>84</v>
      </c>
      <c r="M1554" s="15">
        <v>1</v>
      </c>
      <c r="N1554" s="15">
        <v>16.899999999999999</v>
      </c>
      <c r="O1554" s="15">
        <v>7106</v>
      </c>
    </row>
    <row r="1555" spans="8:18" x14ac:dyDescent="0.25">
      <c r="H1555" s="15">
        <v>15</v>
      </c>
      <c r="I1555" s="16">
        <v>45302</v>
      </c>
      <c r="J1555" s="15" t="s">
        <v>85</v>
      </c>
      <c r="K1555" s="15" t="s">
        <v>92</v>
      </c>
      <c r="L1555" s="15" t="s">
        <v>84</v>
      </c>
      <c r="M1555" s="15">
        <v>1</v>
      </c>
      <c r="N1555" s="15">
        <v>9.4</v>
      </c>
      <c r="O1555" s="15">
        <v>7421</v>
      </c>
    </row>
    <row r="1556" spans="8:18" x14ac:dyDescent="0.25">
      <c r="H1556" s="15">
        <v>16</v>
      </c>
      <c r="I1556" s="16">
        <v>45302</v>
      </c>
      <c r="J1556" s="15" t="s">
        <v>88</v>
      </c>
      <c r="K1556" s="15" t="s">
        <v>106</v>
      </c>
      <c r="L1556" s="15" t="s">
        <v>84</v>
      </c>
      <c r="M1556" s="15">
        <v>1</v>
      </c>
      <c r="N1556" s="15">
        <v>14.7</v>
      </c>
      <c r="O1556" s="15">
        <v>7396</v>
      </c>
    </row>
    <row r="1557" spans="8:18" x14ac:dyDescent="0.25">
      <c r="H1557" s="15">
        <v>17</v>
      </c>
      <c r="I1557" s="16">
        <v>45302</v>
      </c>
      <c r="J1557" s="15" t="s">
        <v>88</v>
      </c>
      <c r="K1557" s="15" t="s">
        <v>106</v>
      </c>
      <c r="L1557" s="15" t="s">
        <v>84</v>
      </c>
      <c r="M1557" s="15">
        <v>1</v>
      </c>
      <c r="N1557" s="15">
        <v>16</v>
      </c>
      <c r="O1557" s="15">
        <v>7391</v>
      </c>
      <c r="Q1557" s="1">
        <f>SUM(N1543:N1557)</f>
        <v>234.99999999999997</v>
      </c>
    </row>
    <row r="1558" spans="8:18" x14ac:dyDescent="0.25">
      <c r="H1558" s="15">
        <v>18</v>
      </c>
      <c r="I1558" s="16">
        <v>45303</v>
      </c>
      <c r="J1558" s="15" t="s">
        <v>88</v>
      </c>
      <c r="K1558" s="15" t="s">
        <v>106</v>
      </c>
      <c r="L1558" s="15" t="s">
        <v>84</v>
      </c>
      <c r="M1558" s="15">
        <v>1</v>
      </c>
      <c r="N1558" s="15">
        <v>15</v>
      </c>
      <c r="O1558" s="15">
        <v>7418</v>
      </c>
    </row>
    <row r="1559" spans="8:18" x14ac:dyDescent="0.25">
      <c r="H1559" s="15">
        <v>19</v>
      </c>
      <c r="I1559" s="16">
        <v>45303</v>
      </c>
      <c r="J1559" s="15" t="s">
        <v>88</v>
      </c>
      <c r="K1559" s="15" t="s">
        <v>106</v>
      </c>
      <c r="L1559" s="15" t="s">
        <v>84</v>
      </c>
      <c r="M1559" s="15">
        <v>1</v>
      </c>
      <c r="N1559" s="15">
        <v>16</v>
      </c>
      <c r="O1559" s="15">
        <v>7429</v>
      </c>
    </row>
    <row r="1560" spans="8:18" x14ac:dyDescent="0.25">
      <c r="H1560" s="15">
        <v>20</v>
      </c>
      <c r="I1560" s="16">
        <v>45303</v>
      </c>
      <c r="J1560" s="15" t="s">
        <v>88</v>
      </c>
      <c r="K1560" s="15" t="s">
        <v>99</v>
      </c>
      <c r="L1560" s="15" t="s">
        <v>84</v>
      </c>
      <c r="M1560" s="15">
        <v>1</v>
      </c>
      <c r="N1560" s="15">
        <v>9.1999999999999993</v>
      </c>
      <c r="O1560" s="15">
        <v>7431</v>
      </c>
      <c r="Q1560" s="1">
        <f>SUM(N1558:N1560)</f>
        <v>40.200000000000003</v>
      </c>
      <c r="R1560" s="1">
        <f>Q1542+Q1557+Q1560</f>
        <v>295.2</v>
      </c>
    </row>
    <row r="1562" spans="8:18" x14ac:dyDescent="0.25">
      <c r="H1562" s="15">
        <v>1</v>
      </c>
      <c r="I1562" s="16">
        <v>45307</v>
      </c>
      <c r="J1562" s="15" t="s">
        <v>88</v>
      </c>
      <c r="K1562" s="15" t="s">
        <v>91</v>
      </c>
      <c r="L1562" s="15" t="s">
        <v>84</v>
      </c>
      <c r="M1562" s="15">
        <v>1</v>
      </c>
      <c r="N1562" s="15">
        <v>17.600000000000001</v>
      </c>
      <c r="O1562" s="106" t="s">
        <v>208</v>
      </c>
    </row>
    <row r="1563" spans="8:18" x14ac:dyDescent="0.25">
      <c r="H1563" s="15">
        <v>2</v>
      </c>
      <c r="I1563" s="16">
        <v>45307</v>
      </c>
      <c r="J1563" s="15" t="s">
        <v>88</v>
      </c>
      <c r="K1563" s="15" t="s">
        <v>99</v>
      </c>
      <c r="L1563" s="15" t="s">
        <v>84</v>
      </c>
      <c r="M1563" s="15">
        <v>1</v>
      </c>
      <c r="N1563" s="15">
        <v>14.9</v>
      </c>
      <c r="O1563" s="106" t="s">
        <v>209</v>
      </c>
    </row>
    <row r="1564" spans="8:18" x14ac:dyDescent="0.25">
      <c r="H1564" s="15">
        <v>3</v>
      </c>
      <c r="I1564" s="16">
        <v>45307</v>
      </c>
      <c r="J1564" s="15" t="s">
        <v>88</v>
      </c>
      <c r="K1564" s="15" t="s">
        <v>99</v>
      </c>
      <c r="L1564" s="15" t="s">
        <v>84</v>
      </c>
      <c r="M1564" s="15">
        <v>1</v>
      </c>
      <c r="N1564" s="15">
        <v>15.9</v>
      </c>
      <c r="O1564" s="106" t="s">
        <v>210</v>
      </c>
    </row>
    <row r="1565" spans="8:18" x14ac:dyDescent="0.25">
      <c r="H1565" s="15">
        <v>4</v>
      </c>
      <c r="I1565" s="16">
        <v>45307</v>
      </c>
      <c r="J1565" s="15" t="s">
        <v>85</v>
      </c>
      <c r="K1565" s="15" t="s">
        <v>92</v>
      </c>
      <c r="L1565" s="15" t="s">
        <v>84</v>
      </c>
      <c r="M1565" s="15">
        <v>1</v>
      </c>
      <c r="N1565" s="15">
        <v>17.399999999999999</v>
      </c>
      <c r="O1565" s="106" t="s">
        <v>211</v>
      </c>
    </row>
    <row r="1566" spans="8:18" x14ac:dyDescent="0.25">
      <c r="H1566" s="15">
        <v>5</v>
      </c>
      <c r="I1566" s="16">
        <v>45307</v>
      </c>
      <c r="J1566" s="15" t="s">
        <v>85</v>
      </c>
      <c r="K1566" s="15" t="s">
        <v>92</v>
      </c>
      <c r="L1566" s="15" t="s">
        <v>84</v>
      </c>
      <c r="M1566" s="15">
        <v>1</v>
      </c>
      <c r="N1566" s="15">
        <v>16.100000000000001</v>
      </c>
      <c r="O1566" s="106" t="s">
        <v>212</v>
      </c>
    </row>
    <row r="1567" spans="8:18" x14ac:dyDescent="0.25">
      <c r="H1567" s="15">
        <v>6</v>
      </c>
      <c r="I1567" s="16">
        <v>45307</v>
      </c>
      <c r="J1567" s="15" t="s">
        <v>88</v>
      </c>
      <c r="K1567" s="15" t="s">
        <v>89</v>
      </c>
      <c r="L1567" s="15" t="s">
        <v>84</v>
      </c>
      <c r="M1567" s="15">
        <v>1</v>
      </c>
      <c r="N1567" s="15">
        <v>18.5</v>
      </c>
      <c r="O1567" s="106" t="s">
        <v>213</v>
      </c>
    </row>
    <row r="1568" spans="8:18" x14ac:dyDescent="0.25">
      <c r="H1568" s="15">
        <v>7</v>
      </c>
      <c r="I1568" s="16">
        <v>45307</v>
      </c>
      <c r="J1568" s="15" t="s">
        <v>88</v>
      </c>
      <c r="K1568" s="15" t="s">
        <v>89</v>
      </c>
      <c r="L1568" s="15" t="s">
        <v>84</v>
      </c>
      <c r="M1568" s="15">
        <v>1</v>
      </c>
      <c r="N1568" s="15">
        <v>17.899999999999999</v>
      </c>
      <c r="O1568" s="106" t="s">
        <v>214</v>
      </c>
    </row>
    <row r="1569" spans="8:17" x14ac:dyDescent="0.25">
      <c r="H1569" s="15">
        <v>8</v>
      </c>
      <c r="I1569" s="16">
        <v>45307</v>
      </c>
      <c r="J1569" s="15" t="s">
        <v>88</v>
      </c>
      <c r="K1569" s="15" t="s">
        <v>89</v>
      </c>
      <c r="L1569" s="15" t="s">
        <v>84</v>
      </c>
      <c r="M1569" s="15">
        <v>1</v>
      </c>
      <c r="N1569" s="15">
        <v>13.2</v>
      </c>
      <c r="O1569" s="106" t="s">
        <v>215</v>
      </c>
    </row>
    <row r="1570" spans="8:17" x14ac:dyDescent="0.25">
      <c r="H1570" s="15">
        <v>9</v>
      </c>
      <c r="I1570" s="16">
        <v>45307</v>
      </c>
      <c r="J1570" s="15" t="s">
        <v>85</v>
      </c>
      <c r="K1570" s="15" t="s">
        <v>97</v>
      </c>
      <c r="L1570" s="15" t="s">
        <v>84</v>
      </c>
      <c r="M1570" s="15">
        <v>1</v>
      </c>
      <c r="N1570" s="15">
        <v>16.2</v>
      </c>
      <c r="O1570" s="106" t="s">
        <v>216</v>
      </c>
    </row>
    <row r="1571" spans="8:17" x14ac:dyDescent="0.25">
      <c r="H1571" s="15">
        <v>10</v>
      </c>
      <c r="I1571" s="16">
        <v>45307</v>
      </c>
      <c r="J1571" s="15" t="s">
        <v>85</v>
      </c>
      <c r="K1571" s="15" t="s">
        <v>97</v>
      </c>
      <c r="L1571" s="15" t="s">
        <v>84</v>
      </c>
      <c r="M1571" s="15">
        <v>1</v>
      </c>
      <c r="N1571" s="15">
        <v>15.5</v>
      </c>
      <c r="O1571" s="106" t="s">
        <v>217</v>
      </c>
    </row>
    <row r="1572" spans="8:17" x14ac:dyDescent="0.25">
      <c r="H1572" s="15">
        <v>11</v>
      </c>
      <c r="I1572" s="16">
        <v>45307</v>
      </c>
      <c r="J1572" s="15" t="s">
        <v>88</v>
      </c>
      <c r="K1572" s="15" t="s">
        <v>106</v>
      </c>
      <c r="L1572" s="15" t="s">
        <v>84</v>
      </c>
      <c r="M1572" s="15">
        <v>1</v>
      </c>
      <c r="N1572" s="15">
        <v>16.8</v>
      </c>
      <c r="O1572" s="106" t="s">
        <v>218</v>
      </c>
      <c r="Q1572" s="1">
        <f>SUM(N1562:N1572)</f>
        <v>180</v>
      </c>
    </row>
    <row r="1573" spans="8:17" x14ac:dyDescent="0.25">
      <c r="H1573" s="15">
        <v>12</v>
      </c>
      <c r="I1573" s="16">
        <v>45308</v>
      </c>
      <c r="J1573" s="15" t="s">
        <v>88</v>
      </c>
      <c r="K1573" s="15" t="s">
        <v>106</v>
      </c>
      <c r="L1573" s="15" t="s">
        <v>84</v>
      </c>
      <c r="M1573" s="15">
        <v>1</v>
      </c>
      <c r="N1573" s="15">
        <v>16.100000000000001</v>
      </c>
      <c r="O1573" s="106" t="s">
        <v>219</v>
      </c>
    </row>
    <row r="1574" spans="8:17" x14ac:dyDescent="0.25">
      <c r="H1574" s="15">
        <v>13</v>
      </c>
      <c r="I1574" s="16">
        <v>45308</v>
      </c>
      <c r="J1574" s="15" t="s">
        <v>85</v>
      </c>
      <c r="K1574" s="15" t="s">
        <v>97</v>
      </c>
      <c r="L1574" s="15" t="s">
        <v>84</v>
      </c>
      <c r="M1574" s="15">
        <v>1</v>
      </c>
      <c r="N1574" s="15">
        <v>17.2</v>
      </c>
      <c r="O1574" s="106" t="s">
        <v>220</v>
      </c>
    </row>
    <row r="1575" spans="8:17" x14ac:dyDescent="0.25">
      <c r="H1575" s="15">
        <v>14</v>
      </c>
      <c r="I1575" s="16">
        <v>45308</v>
      </c>
      <c r="J1575" s="15" t="s">
        <v>88</v>
      </c>
      <c r="K1575" s="15" t="s">
        <v>106</v>
      </c>
      <c r="L1575" s="15" t="s">
        <v>84</v>
      </c>
      <c r="M1575" s="15">
        <v>1</v>
      </c>
      <c r="N1575" s="15">
        <v>12.5</v>
      </c>
      <c r="O1575" s="106" t="s">
        <v>221</v>
      </c>
    </row>
    <row r="1576" spans="8:17" x14ac:dyDescent="0.25">
      <c r="H1576" s="15">
        <v>15</v>
      </c>
      <c r="I1576" s="16">
        <v>45308</v>
      </c>
      <c r="J1576" s="15" t="s">
        <v>88</v>
      </c>
      <c r="K1576" s="15" t="s">
        <v>106</v>
      </c>
      <c r="L1576" s="15" t="s">
        <v>84</v>
      </c>
      <c r="M1576" s="15">
        <v>1</v>
      </c>
      <c r="N1576" s="15">
        <v>12.3</v>
      </c>
      <c r="O1576" s="106" t="s">
        <v>222</v>
      </c>
    </row>
    <row r="1577" spans="8:17" x14ac:dyDescent="0.25">
      <c r="H1577" s="15">
        <v>16</v>
      </c>
      <c r="I1577" s="16">
        <v>45308</v>
      </c>
      <c r="J1577" s="15" t="s">
        <v>85</v>
      </c>
      <c r="K1577" s="15" t="s">
        <v>97</v>
      </c>
      <c r="L1577" s="15" t="s">
        <v>84</v>
      </c>
      <c r="M1577" s="15">
        <v>1</v>
      </c>
      <c r="N1577" s="15">
        <v>16.2</v>
      </c>
      <c r="O1577" s="106" t="s">
        <v>223</v>
      </c>
    </row>
    <row r="1578" spans="8:17" x14ac:dyDescent="0.25">
      <c r="H1578" s="15">
        <v>17</v>
      </c>
      <c r="I1578" s="16">
        <v>45308</v>
      </c>
      <c r="J1578" s="15" t="s">
        <v>85</v>
      </c>
      <c r="K1578" s="15" t="s">
        <v>97</v>
      </c>
      <c r="L1578" s="15" t="s">
        <v>84</v>
      </c>
      <c r="M1578" s="15">
        <v>1</v>
      </c>
      <c r="N1578" s="15">
        <v>14.4</v>
      </c>
      <c r="O1578" s="106" t="s">
        <v>224</v>
      </c>
    </row>
    <row r="1579" spans="8:17" x14ac:dyDescent="0.25">
      <c r="H1579" s="15">
        <v>18</v>
      </c>
      <c r="I1579" s="16">
        <v>45308</v>
      </c>
      <c r="J1579" s="15" t="s">
        <v>88</v>
      </c>
      <c r="K1579" s="15" t="s">
        <v>89</v>
      </c>
      <c r="L1579" s="15" t="s">
        <v>84</v>
      </c>
      <c r="M1579" s="15">
        <v>1</v>
      </c>
      <c r="N1579" s="15">
        <v>15.8</v>
      </c>
      <c r="O1579" s="106" t="s">
        <v>225</v>
      </c>
    </row>
    <row r="1580" spans="8:17" x14ac:dyDescent="0.25">
      <c r="H1580" s="15">
        <v>19</v>
      </c>
      <c r="I1580" s="16">
        <v>45308</v>
      </c>
      <c r="J1580" s="15" t="s">
        <v>88</v>
      </c>
      <c r="K1580" s="15" t="s">
        <v>106</v>
      </c>
      <c r="L1580" s="15" t="s">
        <v>84</v>
      </c>
      <c r="M1580" s="15">
        <v>1</v>
      </c>
      <c r="N1580" s="15">
        <v>16.100000000000001</v>
      </c>
      <c r="O1580" s="106" t="s">
        <v>226</v>
      </c>
    </row>
    <row r="1581" spans="8:17" x14ac:dyDescent="0.25">
      <c r="H1581" s="15">
        <v>20</v>
      </c>
      <c r="I1581" s="16">
        <v>45308</v>
      </c>
      <c r="J1581" s="15" t="s">
        <v>88</v>
      </c>
      <c r="K1581" s="15" t="s">
        <v>106</v>
      </c>
      <c r="L1581" s="15" t="s">
        <v>84</v>
      </c>
      <c r="M1581" s="15">
        <v>1</v>
      </c>
      <c r="N1581" s="15">
        <v>17.3</v>
      </c>
      <c r="O1581" s="106" t="s">
        <v>227</v>
      </c>
    </row>
    <row r="1582" spans="8:17" x14ac:dyDescent="0.25">
      <c r="H1582" s="15">
        <v>21</v>
      </c>
      <c r="I1582" s="16">
        <v>45308</v>
      </c>
      <c r="J1582" s="15" t="s">
        <v>88</v>
      </c>
      <c r="K1582" s="15" t="s">
        <v>89</v>
      </c>
      <c r="L1582" s="15" t="s">
        <v>84</v>
      </c>
      <c r="M1582" s="15">
        <v>1</v>
      </c>
      <c r="N1582" s="15">
        <v>15.1</v>
      </c>
      <c r="O1582" s="106" t="s">
        <v>228</v>
      </c>
    </row>
    <row r="1583" spans="8:17" x14ac:dyDescent="0.25">
      <c r="H1583" s="15">
        <v>22</v>
      </c>
      <c r="I1583" s="16">
        <v>45308</v>
      </c>
      <c r="J1583" s="15" t="s">
        <v>88</v>
      </c>
      <c r="K1583" s="15" t="s">
        <v>89</v>
      </c>
      <c r="L1583" s="15" t="s">
        <v>84</v>
      </c>
      <c r="M1583" s="15">
        <v>1</v>
      </c>
      <c r="N1583" s="15">
        <v>16.8</v>
      </c>
      <c r="O1583" s="106" t="s">
        <v>229</v>
      </c>
    </row>
    <row r="1584" spans="8:17" x14ac:dyDescent="0.25">
      <c r="H1584" s="15">
        <v>23</v>
      </c>
      <c r="I1584" s="16">
        <v>45308</v>
      </c>
      <c r="J1584" s="15" t="s">
        <v>88</v>
      </c>
      <c r="K1584" s="15" t="s">
        <v>99</v>
      </c>
      <c r="L1584" s="15" t="s">
        <v>84</v>
      </c>
      <c r="M1584" s="15">
        <v>1</v>
      </c>
      <c r="N1584" s="15">
        <v>9.5</v>
      </c>
      <c r="O1584" s="106" t="s">
        <v>230</v>
      </c>
    </row>
    <row r="1585" spans="8:17" x14ac:dyDescent="0.25">
      <c r="H1585" s="15">
        <v>24</v>
      </c>
      <c r="I1585" s="16">
        <v>45308</v>
      </c>
      <c r="J1585" s="15" t="s">
        <v>88</v>
      </c>
      <c r="K1585" s="15" t="s">
        <v>99</v>
      </c>
      <c r="L1585" s="15" t="s">
        <v>84</v>
      </c>
      <c r="M1585" s="15">
        <v>1</v>
      </c>
      <c r="N1585" s="15">
        <v>11.8</v>
      </c>
      <c r="O1585" s="106" t="s">
        <v>231</v>
      </c>
    </row>
    <row r="1586" spans="8:17" x14ac:dyDescent="0.25">
      <c r="H1586" s="15">
        <v>25</v>
      </c>
      <c r="I1586" s="16">
        <v>45308</v>
      </c>
      <c r="J1586" s="15" t="s">
        <v>88</v>
      </c>
      <c r="K1586" s="15" t="s">
        <v>99</v>
      </c>
      <c r="L1586" s="15" t="s">
        <v>84</v>
      </c>
      <c r="M1586" s="15">
        <v>1</v>
      </c>
      <c r="N1586" s="15">
        <v>13</v>
      </c>
      <c r="O1586" s="106" t="s">
        <v>232</v>
      </c>
    </row>
    <row r="1587" spans="8:17" x14ac:dyDescent="0.25">
      <c r="H1587" s="15">
        <v>26</v>
      </c>
      <c r="I1587" s="16">
        <v>45308</v>
      </c>
      <c r="J1587" s="15" t="s">
        <v>85</v>
      </c>
      <c r="K1587" s="15" t="s">
        <v>86</v>
      </c>
      <c r="L1587" s="15" t="s">
        <v>84</v>
      </c>
      <c r="M1587" s="15">
        <v>1</v>
      </c>
      <c r="N1587" s="15">
        <v>17.7</v>
      </c>
      <c r="O1587" s="106" t="s">
        <v>233</v>
      </c>
    </row>
    <row r="1588" spans="8:17" x14ac:dyDescent="0.25">
      <c r="H1588" s="15">
        <v>27</v>
      </c>
      <c r="I1588" s="16">
        <v>45308</v>
      </c>
      <c r="J1588" s="15" t="s">
        <v>88</v>
      </c>
      <c r="K1588" s="15" t="s">
        <v>89</v>
      </c>
      <c r="L1588" s="15" t="s">
        <v>84</v>
      </c>
      <c r="M1588" s="15">
        <v>1</v>
      </c>
      <c r="N1588" s="15">
        <v>16.100000000000001</v>
      </c>
      <c r="O1588" s="106" t="s">
        <v>234</v>
      </c>
    </row>
    <row r="1589" spans="8:17" x14ac:dyDescent="0.25">
      <c r="H1589" s="15">
        <v>28</v>
      </c>
      <c r="I1589" s="16">
        <v>45308</v>
      </c>
      <c r="J1589" s="15" t="s">
        <v>88</v>
      </c>
      <c r="K1589" s="15" t="s">
        <v>94</v>
      </c>
      <c r="L1589" s="15" t="s">
        <v>84</v>
      </c>
      <c r="M1589" s="15">
        <v>1</v>
      </c>
      <c r="N1589" s="15">
        <v>15.1</v>
      </c>
      <c r="O1589" s="106" t="s">
        <v>235</v>
      </c>
    </row>
    <row r="1590" spans="8:17" x14ac:dyDescent="0.25">
      <c r="H1590" s="15">
        <v>29</v>
      </c>
      <c r="I1590" s="16">
        <v>45308</v>
      </c>
      <c r="J1590" s="15" t="s">
        <v>88</v>
      </c>
      <c r="K1590" s="15" t="s">
        <v>91</v>
      </c>
      <c r="L1590" s="15" t="s">
        <v>84</v>
      </c>
      <c r="M1590" s="15">
        <v>1</v>
      </c>
      <c r="N1590" s="15">
        <v>16.8</v>
      </c>
      <c r="O1590" s="106" t="s">
        <v>236</v>
      </c>
    </row>
    <row r="1591" spans="8:17" x14ac:dyDescent="0.25">
      <c r="H1591" s="15">
        <v>30</v>
      </c>
      <c r="I1591" s="16">
        <v>45308</v>
      </c>
      <c r="J1591" s="15" t="s">
        <v>88</v>
      </c>
      <c r="K1591" s="15" t="s">
        <v>98</v>
      </c>
      <c r="L1591" s="15" t="s">
        <v>84</v>
      </c>
      <c r="M1591" s="15">
        <v>1</v>
      </c>
      <c r="N1591" s="15">
        <v>13.5</v>
      </c>
      <c r="O1591" s="106" t="s">
        <v>237</v>
      </c>
    </row>
    <row r="1592" spans="8:17" x14ac:dyDescent="0.25">
      <c r="H1592" s="15">
        <v>31</v>
      </c>
      <c r="I1592" s="16">
        <v>45308</v>
      </c>
      <c r="J1592" s="15" t="s">
        <v>88</v>
      </c>
      <c r="K1592" s="15" t="s">
        <v>98</v>
      </c>
      <c r="L1592" s="15" t="s">
        <v>84</v>
      </c>
      <c r="M1592" s="15">
        <v>1</v>
      </c>
      <c r="N1592" s="15">
        <v>17.3</v>
      </c>
      <c r="O1592" s="106" t="s">
        <v>238</v>
      </c>
    </row>
    <row r="1593" spans="8:17" x14ac:dyDescent="0.25">
      <c r="H1593" s="15">
        <v>32</v>
      </c>
      <c r="I1593" s="16">
        <v>45308</v>
      </c>
      <c r="J1593" s="15" t="s">
        <v>88</v>
      </c>
      <c r="K1593" s="15" t="s">
        <v>94</v>
      </c>
      <c r="L1593" s="15" t="s">
        <v>84</v>
      </c>
      <c r="M1593" s="15">
        <v>1</v>
      </c>
      <c r="N1593" s="15">
        <v>14.4</v>
      </c>
      <c r="O1593" s="106" t="s">
        <v>239</v>
      </c>
      <c r="Q1593" s="1">
        <f>SUM(N1573:N1593)</f>
        <v>315</v>
      </c>
    </row>
    <row r="1594" spans="8:17" x14ac:dyDescent="0.25">
      <c r="H1594" s="15">
        <v>33</v>
      </c>
      <c r="I1594" s="16">
        <v>45309</v>
      </c>
      <c r="J1594" s="15" t="s">
        <v>88</v>
      </c>
      <c r="K1594" s="15" t="s">
        <v>207</v>
      </c>
      <c r="L1594" s="15" t="s">
        <v>84</v>
      </c>
      <c r="M1594" s="15">
        <v>1</v>
      </c>
      <c r="N1594" s="15">
        <v>7.9</v>
      </c>
      <c r="O1594" s="106" t="s">
        <v>240</v>
      </c>
    </row>
    <row r="1595" spans="8:17" x14ac:dyDescent="0.25">
      <c r="H1595" s="15">
        <v>34</v>
      </c>
      <c r="I1595" s="16">
        <v>45309</v>
      </c>
      <c r="J1595" s="15" t="s">
        <v>85</v>
      </c>
      <c r="K1595" s="15" t="s">
        <v>97</v>
      </c>
      <c r="L1595" s="15" t="s">
        <v>84</v>
      </c>
      <c r="M1595" s="15">
        <v>1</v>
      </c>
      <c r="N1595" s="15">
        <v>15.7</v>
      </c>
      <c r="O1595" s="106" t="s">
        <v>241</v>
      </c>
    </row>
    <row r="1596" spans="8:17" x14ac:dyDescent="0.25">
      <c r="H1596" s="15">
        <v>35</v>
      </c>
      <c r="I1596" s="16">
        <v>45309</v>
      </c>
      <c r="J1596" s="15" t="s">
        <v>85</v>
      </c>
      <c r="K1596" s="15" t="s">
        <v>92</v>
      </c>
      <c r="L1596" s="15" t="s">
        <v>84</v>
      </c>
      <c r="M1596" s="15">
        <v>1</v>
      </c>
      <c r="N1596" s="15">
        <v>14.1</v>
      </c>
      <c r="O1596" s="106" t="s">
        <v>242</v>
      </c>
    </row>
    <row r="1597" spans="8:17" x14ac:dyDescent="0.25">
      <c r="H1597" s="15">
        <v>36</v>
      </c>
      <c r="I1597" s="16">
        <v>45309</v>
      </c>
      <c r="J1597" s="15" t="s">
        <v>85</v>
      </c>
      <c r="K1597" s="15" t="s">
        <v>92</v>
      </c>
      <c r="L1597" s="15" t="s">
        <v>84</v>
      </c>
      <c r="M1597" s="15">
        <v>1</v>
      </c>
      <c r="N1597" s="15">
        <v>15.3</v>
      </c>
      <c r="O1597" s="106" t="s">
        <v>243</v>
      </c>
    </row>
    <row r="1598" spans="8:17" x14ac:dyDescent="0.25">
      <c r="H1598" s="15">
        <v>37</v>
      </c>
      <c r="I1598" s="16">
        <v>45309</v>
      </c>
      <c r="J1598" s="15" t="s">
        <v>85</v>
      </c>
      <c r="K1598" s="15" t="s">
        <v>92</v>
      </c>
      <c r="L1598" s="15" t="s">
        <v>84</v>
      </c>
      <c r="M1598" s="15">
        <v>1</v>
      </c>
      <c r="N1598" s="15">
        <v>16.3</v>
      </c>
      <c r="O1598" s="106" t="s">
        <v>244</v>
      </c>
    </row>
    <row r="1599" spans="8:17" x14ac:dyDescent="0.25">
      <c r="H1599" s="15">
        <v>38</v>
      </c>
      <c r="I1599" s="16">
        <v>45309</v>
      </c>
      <c r="J1599" s="15" t="s">
        <v>85</v>
      </c>
      <c r="K1599" s="15" t="s">
        <v>86</v>
      </c>
      <c r="L1599" s="15" t="s">
        <v>84</v>
      </c>
      <c r="M1599" s="15">
        <v>1</v>
      </c>
      <c r="N1599" s="15">
        <v>14.8</v>
      </c>
      <c r="O1599" s="106" t="s">
        <v>245</v>
      </c>
    </row>
    <row r="1600" spans="8:17" x14ac:dyDescent="0.25">
      <c r="H1600" s="15">
        <v>39</v>
      </c>
      <c r="I1600" s="16">
        <v>45309</v>
      </c>
      <c r="J1600" s="15" t="s">
        <v>85</v>
      </c>
      <c r="K1600" s="15" t="s">
        <v>86</v>
      </c>
      <c r="L1600" s="15" t="s">
        <v>84</v>
      </c>
      <c r="M1600" s="15">
        <v>1</v>
      </c>
      <c r="N1600" s="15">
        <v>16</v>
      </c>
      <c r="O1600" s="106" t="s">
        <v>246</v>
      </c>
    </row>
    <row r="1601" spans="8:17" x14ac:dyDescent="0.25">
      <c r="H1601" s="15">
        <v>40</v>
      </c>
      <c r="I1601" s="16">
        <v>45309</v>
      </c>
      <c r="J1601" s="15" t="s">
        <v>85</v>
      </c>
      <c r="K1601" s="15" t="s">
        <v>86</v>
      </c>
      <c r="L1601" s="15" t="s">
        <v>84</v>
      </c>
      <c r="M1601" s="15">
        <v>1</v>
      </c>
      <c r="N1601" s="15">
        <v>15.4</v>
      </c>
      <c r="O1601" s="106" t="s">
        <v>247</v>
      </c>
    </row>
    <row r="1602" spans="8:17" x14ac:dyDescent="0.25">
      <c r="H1602" s="15">
        <v>41</v>
      </c>
      <c r="I1602" s="16">
        <v>45309</v>
      </c>
      <c r="J1602" s="15" t="s">
        <v>88</v>
      </c>
      <c r="K1602" s="15" t="s">
        <v>99</v>
      </c>
      <c r="L1602" s="15" t="s">
        <v>84</v>
      </c>
      <c r="M1602" s="15">
        <v>1</v>
      </c>
      <c r="N1602" s="15">
        <v>17.899999999999999</v>
      </c>
      <c r="O1602" s="106" t="s">
        <v>248</v>
      </c>
    </row>
    <row r="1603" spans="8:17" x14ac:dyDescent="0.25">
      <c r="H1603" s="15">
        <v>42</v>
      </c>
      <c r="I1603" s="16">
        <v>45309</v>
      </c>
      <c r="J1603" s="15" t="s">
        <v>88</v>
      </c>
      <c r="K1603" s="15" t="s">
        <v>89</v>
      </c>
      <c r="L1603" s="15" t="s">
        <v>84</v>
      </c>
      <c r="M1603" s="15">
        <v>1</v>
      </c>
      <c r="N1603" s="15">
        <v>9.1999999999999993</v>
      </c>
      <c r="O1603" s="106" t="s">
        <v>249</v>
      </c>
    </row>
    <row r="1604" spans="8:17" x14ac:dyDescent="0.25">
      <c r="H1604" s="15">
        <v>43</v>
      </c>
      <c r="I1604" s="16">
        <v>45309</v>
      </c>
      <c r="J1604" s="15" t="s">
        <v>85</v>
      </c>
      <c r="K1604" s="15" t="s">
        <v>97</v>
      </c>
      <c r="L1604" s="15" t="s">
        <v>84</v>
      </c>
      <c r="M1604" s="15">
        <v>1</v>
      </c>
      <c r="N1604" s="15">
        <v>13.8</v>
      </c>
      <c r="O1604" s="106" t="s">
        <v>250</v>
      </c>
    </row>
    <row r="1605" spans="8:17" x14ac:dyDescent="0.25">
      <c r="H1605" s="15">
        <v>44</v>
      </c>
      <c r="I1605" s="16">
        <v>45309</v>
      </c>
      <c r="J1605" s="15" t="s">
        <v>88</v>
      </c>
      <c r="K1605" s="15" t="s">
        <v>106</v>
      </c>
      <c r="L1605" s="15" t="s">
        <v>84</v>
      </c>
      <c r="M1605" s="15">
        <v>1</v>
      </c>
      <c r="N1605" s="15">
        <v>12.7</v>
      </c>
      <c r="O1605" s="106" t="s">
        <v>251</v>
      </c>
    </row>
    <row r="1606" spans="8:17" x14ac:dyDescent="0.25">
      <c r="H1606" s="15">
        <v>45</v>
      </c>
      <c r="I1606" s="16">
        <v>45309</v>
      </c>
      <c r="J1606" s="15" t="s">
        <v>88</v>
      </c>
      <c r="K1606" s="15" t="s">
        <v>106</v>
      </c>
      <c r="L1606" s="15" t="s">
        <v>84</v>
      </c>
      <c r="M1606" s="15">
        <v>1</v>
      </c>
      <c r="N1606" s="15">
        <v>15.8</v>
      </c>
      <c r="O1606" s="106" t="s">
        <v>252</v>
      </c>
    </row>
    <row r="1607" spans="8:17" x14ac:dyDescent="0.25">
      <c r="H1607" s="15">
        <v>46</v>
      </c>
      <c r="I1607" s="16">
        <v>45309</v>
      </c>
      <c r="J1607" s="15" t="s">
        <v>88</v>
      </c>
      <c r="K1607" s="15" t="s">
        <v>106</v>
      </c>
      <c r="L1607" s="15" t="s">
        <v>84</v>
      </c>
      <c r="M1607" s="15">
        <v>1</v>
      </c>
      <c r="N1607" s="15">
        <v>9.4</v>
      </c>
      <c r="O1607" s="106" t="s">
        <v>253</v>
      </c>
    </row>
    <row r="1608" spans="8:17" x14ac:dyDescent="0.25">
      <c r="H1608" s="15">
        <v>47</v>
      </c>
      <c r="I1608" s="16">
        <v>45309</v>
      </c>
      <c r="J1608" s="15" t="s">
        <v>85</v>
      </c>
      <c r="K1608" s="15" t="s">
        <v>92</v>
      </c>
      <c r="L1608" s="15" t="s">
        <v>84</v>
      </c>
      <c r="M1608" s="15">
        <v>1</v>
      </c>
      <c r="N1608" s="15">
        <v>15</v>
      </c>
      <c r="O1608" s="106" t="s">
        <v>254</v>
      </c>
    </row>
    <row r="1609" spans="8:17" x14ac:dyDescent="0.25">
      <c r="H1609" s="15">
        <v>48</v>
      </c>
      <c r="I1609" s="16">
        <v>45309</v>
      </c>
      <c r="J1609" s="15" t="s">
        <v>85</v>
      </c>
      <c r="K1609" s="15" t="s">
        <v>92</v>
      </c>
      <c r="L1609" s="15" t="s">
        <v>84</v>
      </c>
      <c r="M1609" s="15">
        <v>1</v>
      </c>
      <c r="N1609" s="15">
        <v>13.6</v>
      </c>
      <c r="O1609" s="106" t="s">
        <v>255</v>
      </c>
    </row>
    <row r="1610" spans="8:17" x14ac:dyDescent="0.25">
      <c r="H1610" s="15">
        <v>49</v>
      </c>
      <c r="I1610" s="16">
        <v>45309</v>
      </c>
      <c r="J1610" s="15" t="s">
        <v>85</v>
      </c>
      <c r="K1610" s="15" t="s">
        <v>97</v>
      </c>
      <c r="L1610" s="15" t="s">
        <v>84</v>
      </c>
      <c r="M1610" s="15">
        <v>1</v>
      </c>
      <c r="N1610" s="15">
        <v>17.100000000000001</v>
      </c>
      <c r="O1610" s="106" t="s">
        <v>256</v>
      </c>
      <c r="Q1610" s="1">
        <f>SUM(N1594:N1610)</f>
        <v>240</v>
      </c>
    </row>
    <row r="1611" spans="8:17" x14ac:dyDescent="0.25">
      <c r="H1611" s="15">
        <v>50</v>
      </c>
      <c r="I1611" s="16">
        <v>45310</v>
      </c>
      <c r="J1611" s="15" t="s">
        <v>85</v>
      </c>
      <c r="K1611" s="15" t="s">
        <v>92</v>
      </c>
      <c r="L1611" s="15" t="s">
        <v>84</v>
      </c>
      <c r="M1611" s="15">
        <v>1</v>
      </c>
      <c r="N1611" s="15">
        <v>15.2</v>
      </c>
      <c r="O1611" s="106" t="s">
        <v>257</v>
      </c>
    </row>
    <row r="1612" spans="8:17" x14ac:dyDescent="0.25">
      <c r="H1612" s="15">
        <v>51</v>
      </c>
      <c r="I1612" s="16">
        <v>45310</v>
      </c>
      <c r="J1612" s="15" t="s">
        <v>88</v>
      </c>
      <c r="K1612" s="15" t="s">
        <v>99</v>
      </c>
      <c r="L1612" s="15" t="s">
        <v>84</v>
      </c>
      <c r="M1612" s="15">
        <v>1</v>
      </c>
      <c r="N1612" s="15">
        <v>11.8</v>
      </c>
      <c r="O1612" s="106" t="s">
        <v>258</v>
      </c>
    </row>
    <row r="1613" spans="8:17" x14ac:dyDescent="0.25">
      <c r="H1613" s="15">
        <v>52</v>
      </c>
      <c r="I1613" s="16">
        <v>45310</v>
      </c>
      <c r="J1613" s="15" t="s">
        <v>88</v>
      </c>
      <c r="K1613" s="15" t="s">
        <v>106</v>
      </c>
      <c r="L1613" s="15" t="s">
        <v>84</v>
      </c>
      <c r="M1613" s="15">
        <v>1</v>
      </c>
      <c r="N1613" s="15">
        <v>12.7</v>
      </c>
      <c r="O1613" s="106" t="s">
        <v>259</v>
      </c>
    </row>
    <row r="1614" spans="8:17" x14ac:dyDescent="0.25">
      <c r="H1614" s="15">
        <v>53</v>
      </c>
      <c r="I1614" s="16">
        <v>45310</v>
      </c>
      <c r="J1614" s="15" t="s">
        <v>85</v>
      </c>
      <c r="K1614" s="15" t="s">
        <v>92</v>
      </c>
      <c r="L1614" s="15" t="s">
        <v>84</v>
      </c>
      <c r="M1614" s="15">
        <v>1</v>
      </c>
      <c r="N1614" s="15">
        <v>11.2</v>
      </c>
      <c r="O1614" s="106" t="s">
        <v>260</v>
      </c>
    </row>
    <row r="1615" spans="8:17" x14ac:dyDescent="0.25">
      <c r="H1615" s="15">
        <v>54</v>
      </c>
      <c r="I1615" s="16">
        <v>45310</v>
      </c>
      <c r="J1615" s="15" t="s">
        <v>88</v>
      </c>
      <c r="K1615" s="15" t="s">
        <v>106</v>
      </c>
      <c r="L1615" s="15" t="s">
        <v>84</v>
      </c>
      <c r="M1615" s="15">
        <v>1</v>
      </c>
      <c r="N1615" s="15">
        <v>9</v>
      </c>
      <c r="O1615" s="106" t="s">
        <v>261</v>
      </c>
      <c r="Q1615" s="1">
        <f>SUM(N1611:N1615)</f>
        <v>59.900000000000006</v>
      </c>
    </row>
    <row r="1616" spans="8:17" x14ac:dyDescent="0.25">
      <c r="H1616" s="15">
        <v>55</v>
      </c>
      <c r="I1616" s="16">
        <v>45311</v>
      </c>
      <c r="J1616" s="15" t="s">
        <v>88</v>
      </c>
      <c r="K1616" s="15" t="s">
        <v>100</v>
      </c>
      <c r="L1616" s="15" t="s">
        <v>84</v>
      </c>
      <c r="M1616" s="15">
        <v>1</v>
      </c>
      <c r="N1616" s="15">
        <v>12.5</v>
      </c>
      <c r="O1616" s="106" t="s">
        <v>262</v>
      </c>
    </row>
    <row r="1617" spans="8:17" x14ac:dyDescent="0.25">
      <c r="H1617" s="15">
        <v>56</v>
      </c>
      <c r="I1617" s="16">
        <v>45311</v>
      </c>
      <c r="J1617" s="15" t="s">
        <v>88</v>
      </c>
      <c r="K1617" s="15" t="s">
        <v>100</v>
      </c>
      <c r="L1617" s="15" t="s">
        <v>84</v>
      </c>
      <c r="M1617" s="15">
        <v>1</v>
      </c>
      <c r="N1617" s="15">
        <v>12.5</v>
      </c>
      <c r="O1617" s="106" t="s">
        <v>263</v>
      </c>
    </row>
    <row r="1618" spans="8:17" x14ac:dyDescent="0.25">
      <c r="H1618" s="15">
        <v>57</v>
      </c>
      <c r="I1618" s="16">
        <v>45311</v>
      </c>
      <c r="J1618" s="15" t="s">
        <v>85</v>
      </c>
      <c r="K1618" s="15" t="s">
        <v>97</v>
      </c>
      <c r="L1618" s="15" t="s">
        <v>84</v>
      </c>
      <c r="M1618" s="15">
        <v>1</v>
      </c>
      <c r="N1618" s="15">
        <v>11.7</v>
      </c>
      <c r="O1618" s="106" t="s">
        <v>264</v>
      </c>
    </row>
    <row r="1619" spans="8:17" x14ac:dyDescent="0.25">
      <c r="H1619" s="15">
        <v>58</v>
      </c>
      <c r="I1619" s="16">
        <v>45311</v>
      </c>
      <c r="J1619" s="15" t="s">
        <v>85</v>
      </c>
      <c r="K1619" s="15" t="s">
        <v>97</v>
      </c>
      <c r="L1619" s="15" t="s">
        <v>84</v>
      </c>
      <c r="M1619" s="15">
        <v>1</v>
      </c>
      <c r="N1619" s="15">
        <v>14</v>
      </c>
      <c r="O1619" s="106" t="s">
        <v>265</v>
      </c>
    </row>
    <row r="1620" spans="8:17" x14ac:dyDescent="0.25">
      <c r="H1620" s="15">
        <v>59</v>
      </c>
      <c r="I1620" s="16">
        <v>45311</v>
      </c>
      <c r="J1620" s="15" t="s">
        <v>85</v>
      </c>
      <c r="K1620" s="15" t="s">
        <v>97</v>
      </c>
      <c r="L1620" s="15" t="s">
        <v>84</v>
      </c>
      <c r="M1620" s="15">
        <v>1</v>
      </c>
      <c r="N1620" s="15">
        <v>16</v>
      </c>
      <c r="O1620" s="106" t="s">
        <v>266</v>
      </c>
    </row>
    <row r="1621" spans="8:17" x14ac:dyDescent="0.25">
      <c r="H1621" s="15">
        <v>60</v>
      </c>
      <c r="I1621" s="16">
        <v>45311</v>
      </c>
      <c r="J1621" s="15" t="s">
        <v>88</v>
      </c>
      <c r="K1621" s="15" t="s">
        <v>106</v>
      </c>
      <c r="L1621" s="15" t="s">
        <v>84</v>
      </c>
      <c r="M1621" s="15">
        <v>1</v>
      </c>
      <c r="N1621" s="15">
        <v>12.1</v>
      </c>
      <c r="O1621" s="106" t="s">
        <v>267</v>
      </c>
    </row>
    <row r="1622" spans="8:17" x14ac:dyDescent="0.25">
      <c r="H1622" s="15">
        <v>61</v>
      </c>
      <c r="I1622" s="16">
        <v>45311</v>
      </c>
      <c r="J1622" s="15" t="s">
        <v>88</v>
      </c>
      <c r="K1622" s="15" t="s">
        <v>106</v>
      </c>
      <c r="L1622" s="15" t="s">
        <v>84</v>
      </c>
      <c r="M1622" s="15">
        <v>1</v>
      </c>
      <c r="N1622" s="15">
        <v>16.600000000000001</v>
      </c>
      <c r="O1622" s="106" t="s">
        <v>268</v>
      </c>
      <c r="Q1622" s="1">
        <f>SUM(N1616:N1622)</f>
        <v>95.4</v>
      </c>
    </row>
    <row r="1623" spans="8:17" x14ac:dyDescent="0.25">
      <c r="H1623" s="15">
        <v>62</v>
      </c>
      <c r="I1623" s="16">
        <v>45313</v>
      </c>
      <c r="J1623" s="15" t="s">
        <v>88</v>
      </c>
      <c r="K1623" s="15" t="s">
        <v>94</v>
      </c>
      <c r="L1623" s="15" t="s">
        <v>84</v>
      </c>
      <c r="M1623" s="15">
        <v>1</v>
      </c>
      <c r="N1623" s="15">
        <v>14.5</v>
      </c>
      <c r="O1623" s="106" t="s">
        <v>269</v>
      </c>
    </row>
    <row r="1624" spans="8:17" x14ac:dyDescent="0.25">
      <c r="H1624" s="15">
        <v>63</v>
      </c>
      <c r="I1624" s="16">
        <v>45313</v>
      </c>
      <c r="J1624" s="15" t="s">
        <v>85</v>
      </c>
      <c r="K1624" s="15" t="s">
        <v>87</v>
      </c>
      <c r="L1624" s="15" t="s">
        <v>84</v>
      </c>
      <c r="M1624" s="15">
        <v>1</v>
      </c>
      <c r="N1624" s="15">
        <v>16.899999999999999</v>
      </c>
      <c r="O1624" s="106" t="s">
        <v>270</v>
      </c>
    </row>
    <row r="1625" spans="8:17" x14ac:dyDescent="0.25">
      <c r="H1625" s="15">
        <v>64</v>
      </c>
      <c r="I1625" s="16">
        <v>45313</v>
      </c>
      <c r="J1625" s="15" t="s">
        <v>85</v>
      </c>
      <c r="K1625" s="15" t="s">
        <v>87</v>
      </c>
      <c r="L1625" s="15" t="s">
        <v>84</v>
      </c>
      <c r="M1625" s="15">
        <v>1</v>
      </c>
      <c r="N1625" s="15">
        <v>14.1</v>
      </c>
      <c r="O1625" s="106" t="s">
        <v>271</v>
      </c>
    </row>
    <row r="1626" spans="8:17" x14ac:dyDescent="0.25">
      <c r="H1626" s="15">
        <v>65</v>
      </c>
      <c r="I1626" s="16">
        <v>45313</v>
      </c>
      <c r="J1626" s="15" t="s">
        <v>88</v>
      </c>
      <c r="K1626" s="15" t="s">
        <v>91</v>
      </c>
      <c r="L1626" s="15" t="s">
        <v>84</v>
      </c>
      <c r="M1626" s="15">
        <v>1</v>
      </c>
      <c r="N1626" s="15">
        <v>15</v>
      </c>
      <c r="O1626" s="106" t="s">
        <v>272</v>
      </c>
    </row>
    <row r="1627" spans="8:17" x14ac:dyDescent="0.25">
      <c r="H1627" s="15">
        <v>66</v>
      </c>
      <c r="I1627" s="16">
        <v>45313</v>
      </c>
      <c r="J1627" s="15" t="s">
        <v>88</v>
      </c>
      <c r="K1627" s="15" t="s">
        <v>91</v>
      </c>
      <c r="L1627" s="15" t="s">
        <v>84</v>
      </c>
      <c r="M1627" s="15">
        <v>1</v>
      </c>
      <c r="N1627" s="15">
        <v>14.4</v>
      </c>
      <c r="O1627" s="106" t="s">
        <v>273</v>
      </c>
    </row>
    <row r="1628" spans="8:17" x14ac:dyDescent="0.25">
      <c r="H1628" s="15">
        <v>67</v>
      </c>
      <c r="I1628" s="16">
        <v>45313</v>
      </c>
      <c r="J1628" s="15" t="s">
        <v>88</v>
      </c>
      <c r="K1628" s="15" t="s">
        <v>98</v>
      </c>
      <c r="L1628" s="15" t="s">
        <v>84</v>
      </c>
      <c r="M1628" s="15">
        <v>1</v>
      </c>
      <c r="N1628" s="15">
        <v>15.6</v>
      </c>
      <c r="O1628" s="106" t="s">
        <v>274</v>
      </c>
    </row>
    <row r="1629" spans="8:17" x14ac:dyDescent="0.25">
      <c r="H1629" s="15">
        <v>68</v>
      </c>
      <c r="I1629" s="16">
        <v>45313</v>
      </c>
      <c r="J1629" s="15" t="s">
        <v>88</v>
      </c>
      <c r="K1629" s="15" t="s">
        <v>98</v>
      </c>
      <c r="L1629" s="15" t="s">
        <v>84</v>
      </c>
      <c r="M1629" s="15">
        <v>1</v>
      </c>
      <c r="N1629" s="15">
        <v>9.3000000000000007</v>
      </c>
      <c r="O1629" s="106" t="s">
        <v>275</v>
      </c>
    </row>
    <row r="1630" spans="8:17" x14ac:dyDescent="0.25">
      <c r="H1630" s="15">
        <v>69</v>
      </c>
      <c r="I1630" s="16">
        <v>45313</v>
      </c>
      <c r="J1630" s="15" t="s">
        <v>85</v>
      </c>
      <c r="K1630" s="15" t="s">
        <v>87</v>
      </c>
      <c r="L1630" s="15" t="s">
        <v>84</v>
      </c>
      <c r="M1630" s="15">
        <v>1</v>
      </c>
      <c r="N1630" s="15">
        <v>16</v>
      </c>
      <c r="O1630" s="106" t="s">
        <v>276</v>
      </c>
    </row>
    <row r="1631" spans="8:17" x14ac:dyDescent="0.25">
      <c r="H1631" s="15">
        <v>70</v>
      </c>
      <c r="I1631" s="16">
        <v>45313</v>
      </c>
      <c r="J1631" s="15" t="s">
        <v>88</v>
      </c>
      <c r="K1631" s="15" t="s">
        <v>99</v>
      </c>
      <c r="L1631" s="15" t="s">
        <v>84</v>
      </c>
      <c r="M1631" s="15">
        <v>1</v>
      </c>
      <c r="N1631" s="15">
        <v>14.9</v>
      </c>
      <c r="O1631" s="106" t="s">
        <v>277</v>
      </c>
    </row>
    <row r="1632" spans="8:17" x14ac:dyDescent="0.25">
      <c r="H1632" s="15">
        <v>71</v>
      </c>
      <c r="I1632" s="16">
        <v>45313</v>
      </c>
      <c r="J1632" s="15" t="s">
        <v>88</v>
      </c>
      <c r="K1632" s="15" t="s">
        <v>89</v>
      </c>
      <c r="L1632" s="15" t="s">
        <v>84</v>
      </c>
      <c r="M1632" s="15">
        <v>1</v>
      </c>
      <c r="N1632" s="15">
        <v>16.399999999999999</v>
      </c>
      <c r="O1632" s="106" t="s">
        <v>278</v>
      </c>
    </row>
    <row r="1633" spans="8:17" x14ac:dyDescent="0.25">
      <c r="H1633" s="15">
        <v>72</v>
      </c>
      <c r="I1633" s="16">
        <v>45313</v>
      </c>
      <c r="J1633" s="15" t="s">
        <v>88</v>
      </c>
      <c r="K1633" s="15" t="s">
        <v>89</v>
      </c>
      <c r="L1633" s="15" t="s">
        <v>84</v>
      </c>
      <c r="M1633" s="15">
        <v>1</v>
      </c>
      <c r="N1633" s="15">
        <v>12.6</v>
      </c>
      <c r="O1633" s="106" t="s">
        <v>279</v>
      </c>
    </row>
    <row r="1634" spans="8:17" x14ac:dyDescent="0.25">
      <c r="H1634" s="15">
        <v>73</v>
      </c>
      <c r="I1634" s="16">
        <v>45313</v>
      </c>
      <c r="J1634" s="15" t="s">
        <v>85</v>
      </c>
      <c r="K1634" s="15" t="s">
        <v>97</v>
      </c>
      <c r="L1634" s="15" t="s">
        <v>84</v>
      </c>
      <c r="M1634" s="15">
        <v>1</v>
      </c>
      <c r="N1634" s="15">
        <v>16.7</v>
      </c>
      <c r="O1634" s="106" t="s">
        <v>280</v>
      </c>
    </row>
    <row r="1635" spans="8:17" x14ac:dyDescent="0.25">
      <c r="H1635" s="15">
        <v>74</v>
      </c>
      <c r="I1635" s="16">
        <v>45313</v>
      </c>
      <c r="J1635" s="15" t="s">
        <v>88</v>
      </c>
      <c r="K1635" s="15" t="s">
        <v>94</v>
      </c>
      <c r="L1635" s="15" t="s">
        <v>84</v>
      </c>
      <c r="M1635" s="15">
        <v>1</v>
      </c>
      <c r="N1635" s="15">
        <v>5.6</v>
      </c>
      <c r="O1635" s="106" t="s">
        <v>281</v>
      </c>
    </row>
    <row r="1636" spans="8:17" x14ac:dyDescent="0.25">
      <c r="H1636" s="15">
        <v>75</v>
      </c>
      <c r="I1636" s="16">
        <v>45313</v>
      </c>
      <c r="J1636" s="15" t="s">
        <v>88</v>
      </c>
      <c r="K1636" s="15" t="s">
        <v>93</v>
      </c>
      <c r="L1636" s="15" t="s">
        <v>84</v>
      </c>
      <c r="M1636" s="15">
        <v>1</v>
      </c>
      <c r="N1636" s="15">
        <v>4.5999999999999996</v>
      </c>
      <c r="O1636" s="106" t="s">
        <v>282</v>
      </c>
    </row>
    <row r="1637" spans="8:17" x14ac:dyDescent="0.25">
      <c r="H1637" s="15">
        <v>76</v>
      </c>
      <c r="I1637" s="16">
        <v>45313</v>
      </c>
      <c r="J1637" s="15" t="s">
        <v>88</v>
      </c>
      <c r="K1637" s="15" t="s">
        <v>106</v>
      </c>
      <c r="L1637" s="15" t="s">
        <v>84</v>
      </c>
      <c r="M1637" s="15">
        <v>1</v>
      </c>
      <c r="N1637" s="15">
        <v>13.5</v>
      </c>
      <c r="O1637" s="106" t="s">
        <v>283</v>
      </c>
      <c r="Q1637" s="1">
        <f>SUM(N1623:N1637)</f>
        <v>200.09999999999997</v>
      </c>
    </row>
    <row r="1638" spans="8:17" x14ac:dyDescent="0.25">
      <c r="H1638" s="15">
        <v>77</v>
      </c>
      <c r="I1638" s="16">
        <v>45317</v>
      </c>
      <c r="J1638" s="15" t="s">
        <v>85</v>
      </c>
      <c r="K1638" s="15" t="s">
        <v>92</v>
      </c>
      <c r="L1638" s="15" t="s">
        <v>84</v>
      </c>
      <c r="M1638" s="15">
        <v>1</v>
      </c>
      <c r="N1638" s="15">
        <v>13.4</v>
      </c>
      <c r="O1638" s="106" t="s">
        <v>284</v>
      </c>
    </row>
    <row r="1639" spans="8:17" x14ac:dyDescent="0.25">
      <c r="H1639" s="15">
        <v>78</v>
      </c>
      <c r="I1639" s="16">
        <v>45317</v>
      </c>
      <c r="J1639" s="15" t="s">
        <v>88</v>
      </c>
      <c r="K1639" s="15" t="s">
        <v>93</v>
      </c>
      <c r="L1639" s="15" t="s">
        <v>84</v>
      </c>
      <c r="M1639" s="15">
        <v>1</v>
      </c>
      <c r="N1639" s="15">
        <v>11.1</v>
      </c>
      <c r="O1639" s="106" t="s">
        <v>285</v>
      </c>
    </row>
    <row r="1640" spans="8:17" x14ac:dyDescent="0.25">
      <c r="H1640" s="15">
        <v>79</v>
      </c>
      <c r="I1640" s="16">
        <v>45317</v>
      </c>
      <c r="J1640" s="15" t="s">
        <v>85</v>
      </c>
      <c r="K1640" s="15" t="s">
        <v>90</v>
      </c>
      <c r="L1640" s="15" t="s">
        <v>84</v>
      </c>
      <c r="M1640" s="15">
        <v>1</v>
      </c>
      <c r="N1640" s="15">
        <v>16.3</v>
      </c>
      <c r="O1640" s="106" t="s">
        <v>286</v>
      </c>
    </row>
    <row r="1641" spans="8:17" x14ac:dyDescent="0.25">
      <c r="H1641" s="15">
        <v>80</v>
      </c>
      <c r="I1641" s="16">
        <v>45317</v>
      </c>
      <c r="J1641" s="15" t="s">
        <v>85</v>
      </c>
      <c r="K1641" s="15" t="s">
        <v>90</v>
      </c>
      <c r="L1641" s="15" t="s">
        <v>84</v>
      </c>
      <c r="M1641" s="15">
        <v>1</v>
      </c>
      <c r="N1641" s="15">
        <v>16</v>
      </c>
      <c r="O1641" s="106" t="s">
        <v>287</v>
      </c>
    </row>
    <row r="1642" spans="8:17" x14ac:dyDescent="0.25">
      <c r="H1642" s="15">
        <v>81</v>
      </c>
      <c r="I1642" s="16">
        <v>45317</v>
      </c>
      <c r="J1642" s="15" t="s">
        <v>85</v>
      </c>
      <c r="K1642" s="15" t="s">
        <v>90</v>
      </c>
      <c r="L1642" s="15" t="s">
        <v>84</v>
      </c>
      <c r="M1642" s="15">
        <v>1</v>
      </c>
      <c r="N1642" s="15">
        <v>15.2</v>
      </c>
      <c r="O1642" s="106" t="s">
        <v>288</v>
      </c>
    </row>
    <row r="1643" spans="8:17" x14ac:dyDescent="0.25">
      <c r="H1643" s="15">
        <v>82</v>
      </c>
      <c r="I1643" s="16">
        <v>45317</v>
      </c>
      <c r="J1643" s="15" t="s">
        <v>85</v>
      </c>
      <c r="K1643" s="15" t="s">
        <v>90</v>
      </c>
      <c r="L1643" s="15" t="s">
        <v>84</v>
      </c>
      <c r="M1643" s="15">
        <v>1</v>
      </c>
      <c r="N1643" s="15">
        <v>15.9</v>
      </c>
      <c r="O1643" s="106" t="s">
        <v>289</v>
      </c>
    </row>
    <row r="1644" spans="8:17" x14ac:dyDescent="0.25">
      <c r="H1644" s="15">
        <v>83</v>
      </c>
      <c r="I1644" s="16">
        <v>45317</v>
      </c>
      <c r="J1644" s="15" t="s">
        <v>85</v>
      </c>
      <c r="K1644" s="15" t="s">
        <v>87</v>
      </c>
      <c r="L1644" s="15" t="s">
        <v>84</v>
      </c>
      <c r="M1644" s="15">
        <v>1</v>
      </c>
      <c r="N1644" s="15">
        <v>11.7</v>
      </c>
      <c r="O1644" s="106" t="s">
        <v>290</v>
      </c>
    </row>
    <row r="1645" spans="8:17" x14ac:dyDescent="0.25">
      <c r="H1645" s="15">
        <v>84</v>
      </c>
      <c r="I1645" s="16">
        <v>45317</v>
      </c>
      <c r="J1645" s="15" t="s">
        <v>85</v>
      </c>
      <c r="K1645" s="15" t="s">
        <v>87</v>
      </c>
      <c r="L1645" s="15" t="s">
        <v>84</v>
      </c>
      <c r="M1645" s="15">
        <v>1</v>
      </c>
      <c r="N1645" s="15">
        <v>16.3</v>
      </c>
      <c r="O1645" s="106" t="s">
        <v>291</v>
      </c>
    </row>
    <row r="1646" spans="8:17" x14ac:dyDescent="0.25">
      <c r="H1646" s="15">
        <v>85</v>
      </c>
      <c r="I1646" s="16">
        <v>45317</v>
      </c>
      <c r="J1646" s="15" t="s">
        <v>85</v>
      </c>
      <c r="K1646" s="15" t="s">
        <v>97</v>
      </c>
      <c r="L1646" s="15" t="s">
        <v>84</v>
      </c>
      <c r="M1646" s="15">
        <v>1</v>
      </c>
      <c r="N1646" s="15">
        <v>13.8</v>
      </c>
      <c r="O1646" s="106" t="s">
        <v>292</v>
      </c>
    </row>
    <row r="1647" spans="8:17" x14ac:dyDescent="0.25">
      <c r="H1647" s="15">
        <v>86</v>
      </c>
      <c r="I1647" s="16">
        <v>45317</v>
      </c>
      <c r="J1647" s="15" t="s">
        <v>85</v>
      </c>
      <c r="K1647" s="15" t="s">
        <v>92</v>
      </c>
      <c r="L1647" s="15" t="s">
        <v>84</v>
      </c>
      <c r="M1647" s="15">
        <v>1</v>
      </c>
      <c r="N1647" s="15">
        <v>15.8</v>
      </c>
      <c r="O1647" s="106" t="s">
        <v>293</v>
      </c>
    </row>
    <row r="1648" spans="8:17" x14ac:dyDescent="0.25">
      <c r="H1648" s="15">
        <v>87</v>
      </c>
      <c r="I1648" s="16">
        <v>45317</v>
      </c>
      <c r="J1648" s="15" t="s">
        <v>85</v>
      </c>
      <c r="K1648" s="15" t="s">
        <v>97</v>
      </c>
      <c r="L1648" s="15" t="s">
        <v>84</v>
      </c>
      <c r="M1648" s="15">
        <v>1</v>
      </c>
      <c r="N1648" s="15">
        <v>14.5</v>
      </c>
      <c r="O1648" s="106" t="s">
        <v>294</v>
      </c>
      <c r="Q1648" s="1">
        <f>SUM(N1638:N1648)</f>
        <v>160.00000000000003</v>
      </c>
    </row>
    <row r="1649" spans="8:19" x14ac:dyDescent="0.25">
      <c r="H1649" s="15">
        <v>88</v>
      </c>
      <c r="I1649" s="16">
        <v>45320</v>
      </c>
      <c r="J1649" s="15" t="s">
        <v>85</v>
      </c>
      <c r="K1649" s="15" t="s">
        <v>90</v>
      </c>
      <c r="L1649" s="15" t="s">
        <v>84</v>
      </c>
      <c r="M1649" s="15">
        <v>1</v>
      </c>
      <c r="N1649" s="15">
        <v>13.8</v>
      </c>
      <c r="O1649" s="106" t="s">
        <v>295</v>
      </c>
    </row>
    <row r="1650" spans="8:19" x14ac:dyDescent="0.25">
      <c r="H1650" s="15">
        <v>89</v>
      </c>
      <c r="I1650" s="16">
        <v>45320</v>
      </c>
      <c r="J1650" s="15" t="s">
        <v>85</v>
      </c>
      <c r="K1650" s="15" t="s">
        <v>90</v>
      </c>
      <c r="L1650" s="15" t="s">
        <v>84</v>
      </c>
      <c r="M1650" s="15">
        <v>1</v>
      </c>
      <c r="N1650" s="15">
        <v>14.5</v>
      </c>
      <c r="O1650" s="106" t="s">
        <v>296</v>
      </c>
    </row>
    <row r="1651" spans="8:19" x14ac:dyDescent="0.25">
      <c r="H1651" s="15">
        <v>90</v>
      </c>
      <c r="I1651" s="16">
        <v>45320</v>
      </c>
      <c r="J1651" s="15" t="s">
        <v>85</v>
      </c>
      <c r="K1651" s="15" t="s">
        <v>97</v>
      </c>
      <c r="L1651" s="15" t="s">
        <v>84</v>
      </c>
      <c r="M1651" s="15">
        <v>1</v>
      </c>
      <c r="N1651" s="15">
        <v>15.4</v>
      </c>
      <c r="O1651" s="106" t="s">
        <v>297</v>
      </c>
    </row>
    <row r="1652" spans="8:19" x14ac:dyDescent="0.25">
      <c r="H1652" s="15">
        <v>91</v>
      </c>
      <c r="I1652" s="16">
        <v>45320</v>
      </c>
      <c r="J1652" s="15" t="s">
        <v>85</v>
      </c>
      <c r="K1652" s="15" t="s">
        <v>97</v>
      </c>
      <c r="L1652" s="15" t="s">
        <v>84</v>
      </c>
      <c r="M1652" s="15">
        <v>1</v>
      </c>
      <c r="N1652" s="15">
        <v>14.8</v>
      </c>
      <c r="O1652" s="106" t="s">
        <v>298</v>
      </c>
    </row>
    <row r="1653" spans="8:19" x14ac:dyDescent="0.25">
      <c r="H1653" s="15">
        <v>92</v>
      </c>
      <c r="I1653" s="16">
        <v>45320</v>
      </c>
      <c r="J1653" s="15" t="s">
        <v>88</v>
      </c>
      <c r="K1653" s="15" t="s">
        <v>104</v>
      </c>
      <c r="L1653" s="15" t="s">
        <v>84</v>
      </c>
      <c r="M1653" s="15">
        <v>1</v>
      </c>
      <c r="N1653" s="15">
        <v>14.6</v>
      </c>
      <c r="O1653" s="106" t="s">
        <v>299</v>
      </c>
    </row>
    <row r="1654" spans="8:19" x14ac:dyDescent="0.25">
      <c r="H1654" s="15">
        <v>93</v>
      </c>
      <c r="I1654" s="16">
        <v>45320</v>
      </c>
      <c r="J1654" s="15" t="s">
        <v>85</v>
      </c>
      <c r="K1654" s="15" t="s">
        <v>86</v>
      </c>
      <c r="L1654" s="15" t="s">
        <v>84</v>
      </c>
      <c r="M1654" s="15">
        <v>1</v>
      </c>
      <c r="N1654" s="15">
        <v>16.8</v>
      </c>
      <c r="O1654" s="106" t="s">
        <v>300</v>
      </c>
    </row>
    <row r="1655" spans="8:19" x14ac:dyDescent="0.25">
      <c r="H1655" s="15">
        <v>94</v>
      </c>
      <c r="I1655" s="16">
        <v>45320</v>
      </c>
      <c r="J1655" s="15" t="s">
        <v>85</v>
      </c>
      <c r="K1655" s="15" t="s">
        <v>97</v>
      </c>
      <c r="L1655" s="15" t="s">
        <v>84</v>
      </c>
      <c r="M1655" s="15">
        <v>1</v>
      </c>
      <c r="N1655" s="15">
        <v>16.600000000000001</v>
      </c>
      <c r="O1655" s="106" t="s">
        <v>301</v>
      </c>
    </row>
    <row r="1656" spans="8:19" x14ac:dyDescent="0.25">
      <c r="H1656" s="15">
        <v>95</v>
      </c>
      <c r="I1656" s="16">
        <v>45320</v>
      </c>
      <c r="J1656" s="15" t="s">
        <v>88</v>
      </c>
      <c r="K1656" s="15" t="s">
        <v>98</v>
      </c>
      <c r="L1656" s="15" t="s">
        <v>84</v>
      </c>
      <c r="M1656" s="15">
        <v>1</v>
      </c>
      <c r="N1656" s="15">
        <v>17.3</v>
      </c>
      <c r="O1656" s="106" t="s">
        <v>302</v>
      </c>
    </row>
    <row r="1657" spans="8:19" x14ac:dyDescent="0.25">
      <c r="H1657" s="15">
        <v>96</v>
      </c>
      <c r="I1657" s="16">
        <v>45320</v>
      </c>
      <c r="J1657" s="15" t="s">
        <v>85</v>
      </c>
      <c r="K1657" s="15" t="s">
        <v>87</v>
      </c>
      <c r="L1657" s="15" t="s">
        <v>84</v>
      </c>
      <c r="M1657" s="15">
        <v>1</v>
      </c>
      <c r="N1657" s="15">
        <v>16.2</v>
      </c>
      <c r="O1657" s="106" t="s">
        <v>303</v>
      </c>
      <c r="Q1657" s="1">
        <f>SUM(N1649:N1657)</f>
        <v>140</v>
      </c>
    </row>
    <row r="1658" spans="8:19" x14ac:dyDescent="0.25">
      <c r="H1658" s="15">
        <v>97</v>
      </c>
      <c r="I1658" s="16">
        <v>45321</v>
      </c>
      <c r="J1658" s="15" t="s">
        <v>88</v>
      </c>
      <c r="K1658" s="15" t="s">
        <v>106</v>
      </c>
      <c r="L1658" s="15" t="s">
        <v>84</v>
      </c>
      <c r="M1658" s="15">
        <v>1</v>
      </c>
      <c r="N1658" s="15">
        <v>12.4</v>
      </c>
      <c r="O1658" s="106" t="s">
        <v>304</v>
      </c>
    </row>
    <row r="1659" spans="8:19" x14ac:dyDescent="0.25">
      <c r="H1659" s="15">
        <v>98</v>
      </c>
      <c r="I1659" s="16">
        <v>45321</v>
      </c>
      <c r="J1659" s="15" t="s">
        <v>88</v>
      </c>
      <c r="K1659" s="15" t="s">
        <v>106</v>
      </c>
      <c r="L1659" s="15" t="s">
        <v>84</v>
      </c>
      <c r="M1659" s="15">
        <v>1</v>
      </c>
      <c r="N1659" s="15">
        <v>13.8</v>
      </c>
      <c r="O1659" s="106" t="s">
        <v>305</v>
      </c>
    </row>
    <row r="1660" spans="8:19" x14ac:dyDescent="0.25">
      <c r="H1660" s="15">
        <v>99</v>
      </c>
      <c r="I1660" s="16">
        <v>45321</v>
      </c>
      <c r="J1660" s="15" t="s">
        <v>85</v>
      </c>
      <c r="K1660" s="15" t="s">
        <v>90</v>
      </c>
      <c r="L1660" s="15" t="s">
        <v>84</v>
      </c>
      <c r="M1660" s="15">
        <v>1</v>
      </c>
      <c r="N1660" s="15">
        <v>13.8</v>
      </c>
      <c r="O1660" s="106" t="s">
        <v>306</v>
      </c>
      <c r="Q1660" s="1">
        <f>SUM(N1658:N1660)</f>
        <v>40</v>
      </c>
    </row>
    <row r="1661" spans="8:19" x14ac:dyDescent="0.25">
      <c r="H1661" s="15">
        <v>100</v>
      </c>
      <c r="I1661" s="16">
        <v>45322</v>
      </c>
      <c r="J1661" s="15" t="s">
        <v>88</v>
      </c>
      <c r="K1661" s="15" t="s">
        <v>98</v>
      </c>
      <c r="L1661" s="15" t="s">
        <v>84</v>
      </c>
      <c r="M1661" s="15">
        <v>1</v>
      </c>
      <c r="N1661" s="15">
        <v>9.5</v>
      </c>
      <c r="O1661" s="106" t="s">
        <v>307</v>
      </c>
    </row>
    <row r="1662" spans="8:19" x14ac:dyDescent="0.25">
      <c r="H1662" s="15">
        <v>101</v>
      </c>
      <c r="I1662" s="16">
        <v>45322</v>
      </c>
      <c r="J1662" s="15" t="s">
        <v>88</v>
      </c>
      <c r="K1662" s="15" t="s">
        <v>106</v>
      </c>
      <c r="L1662" s="15" t="s">
        <v>84</v>
      </c>
      <c r="M1662" s="15">
        <v>1</v>
      </c>
      <c r="N1662" s="15">
        <v>14.9</v>
      </c>
      <c r="O1662" s="106" t="s">
        <v>308</v>
      </c>
    </row>
    <row r="1663" spans="8:19" x14ac:dyDescent="0.25">
      <c r="H1663" s="15">
        <v>102</v>
      </c>
      <c r="I1663" s="16">
        <v>45322</v>
      </c>
      <c r="J1663" s="15" t="s">
        <v>85</v>
      </c>
      <c r="K1663" s="15" t="s">
        <v>87</v>
      </c>
      <c r="L1663" s="15" t="s">
        <v>84</v>
      </c>
      <c r="M1663" s="15">
        <v>1</v>
      </c>
      <c r="N1663" s="15">
        <v>15.7</v>
      </c>
      <c r="O1663" s="106" t="s">
        <v>309</v>
      </c>
      <c r="Q1663" s="1">
        <f>SUM(N1661:N1663)</f>
        <v>40.099999999999994</v>
      </c>
      <c r="R1663" s="1">
        <f>Q1663+Q1660+Q1657+Q1648+Q1637+Q1622+Q1615+Q1610+Q1593+Q1572</f>
        <v>1470.5</v>
      </c>
    </row>
    <row r="1664" spans="8:19" ht="21" x14ac:dyDescent="0.25">
      <c r="R1664" s="244">
        <f>SUM(N2:N1663)</f>
        <v>25016.000000000018</v>
      </c>
      <c r="S1664" s="237" t="s">
        <v>347</v>
      </c>
    </row>
    <row r="1665" spans="8:15" x14ac:dyDescent="0.25">
      <c r="H1665" s="15">
        <v>1</v>
      </c>
      <c r="I1665" s="16">
        <v>45324</v>
      </c>
      <c r="J1665" s="15" t="s">
        <v>85</v>
      </c>
      <c r="K1665" s="15" t="s">
        <v>87</v>
      </c>
      <c r="L1665" s="15" t="s">
        <v>84</v>
      </c>
      <c r="M1665" s="15">
        <v>1</v>
      </c>
      <c r="N1665" s="15">
        <v>17.399999999999999</v>
      </c>
      <c r="O1665" s="106" t="s">
        <v>310</v>
      </c>
    </row>
    <row r="1666" spans="8:15" x14ac:dyDescent="0.25">
      <c r="H1666" s="15">
        <v>2</v>
      </c>
      <c r="I1666" s="16">
        <v>45324</v>
      </c>
      <c r="J1666" s="15" t="s">
        <v>85</v>
      </c>
      <c r="K1666" s="15" t="s">
        <v>97</v>
      </c>
      <c r="L1666" s="15" t="s">
        <v>84</v>
      </c>
      <c r="M1666" s="15">
        <v>1</v>
      </c>
      <c r="N1666" s="15">
        <v>17.600000000000001</v>
      </c>
      <c r="O1666" s="106" t="s">
        <v>311</v>
      </c>
    </row>
    <row r="1667" spans="8:15" x14ac:dyDescent="0.25">
      <c r="H1667" s="15">
        <v>3</v>
      </c>
      <c r="I1667" s="16">
        <v>45324</v>
      </c>
      <c r="J1667" s="15" t="s">
        <v>85</v>
      </c>
      <c r="K1667" s="15" t="s">
        <v>97</v>
      </c>
      <c r="L1667" s="15" t="s">
        <v>84</v>
      </c>
      <c r="M1667" s="15">
        <v>1</v>
      </c>
      <c r="N1667" s="243">
        <v>14.9</v>
      </c>
      <c r="O1667" s="106" t="s">
        <v>312</v>
      </c>
    </row>
    <row r="1668" spans="8:15" x14ac:dyDescent="0.25">
      <c r="H1668" s="15">
        <v>4</v>
      </c>
      <c r="I1668" s="16">
        <v>45324</v>
      </c>
      <c r="J1668" s="15" t="s">
        <v>85</v>
      </c>
      <c r="K1668" s="15" t="s">
        <v>97</v>
      </c>
      <c r="L1668" s="15" t="s">
        <v>84</v>
      </c>
      <c r="M1668" s="15">
        <v>1</v>
      </c>
      <c r="N1668" s="243">
        <v>13.7</v>
      </c>
      <c r="O1668" s="106" t="s">
        <v>313</v>
      </c>
    </row>
    <row r="1669" spans="8:15" x14ac:dyDescent="0.25">
      <c r="H1669" s="15">
        <v>5</v>
      </c>
      <c r="I1669" s="16">
        <v>45324</v>
      </c>
      <c r="J1669" s="15" t="s">
        <v>85</v>
      </c>
      <c r="K1669" s="15" t="s">
        <v>86</v>
      </c>
      <c r="L1669" s="15" t="s">
        <v>84</v>
      </c>
      <c r="M1669" s="15">
        <v>1</v>
      </c>
      <c r="N1669" s="243">
        <v>13.2</v>
      </c>
      <c r="O1669" s="106" t="s">
        <v>314</v>
      </c>
    </row>
    <row r="1670" spans="8:15" ht="15" customHeight="1" x14ac:dyDescent="0.25">
      <c r="H1670" s="15">
        <v>6</v>
      </c>
      <c r="I1670" s="16">
        <v>45324</v>
      </c>
      <c r="J1670" s="15" t="s">
        <v>85</v>
      </c>
      <c r="K1670" s="15" t="s">
        <v>96</v>
      </c>
      <c r="L1670" s="15" t="s">
        <v>84</v>
      </c>
      <c r="M1670" s="15">
        <v>1</v>
      </c>
      <c r="N1670" s="243">
        <v>5.8</v>
      </c>
      <c r="O1670" s="106" t="s">
        <v>315</v>
      </c>
    </row>
    <row r="1671" spans="8:15" x14ac:dyDescent="0.25">
      <c r="H1671" s="15">
        <v>7</v>
      </c>
      <c r="I1671" s="16">
        <v>45324</v>
      </c>
      <c r="J1671" s="15" t="s">
        <v>85</v>
      </c>
      <c r="K1671" s="15" t="s">
        <v>96</v>
      </c>
      <c r="L1671" s="15" t="s">
        <v>84</v>
      </c>
      <c r="M1671" s="15">
        <v>1</v>
      </c>
      <c r="N1671" s="243">
        <v>17.5</v>
      </c>
      <c r="O1671" s="106" t="s">
        <v>316</v>
      </c>
    </row>
    <row r="1672" spans="8:15" x14ac:dyDescent="0.25">
      <c r="H1672" s="15">
        <v>8</v>
      </c>
      <c r="I1672" s="16">
        <v>45324</v>
      </c>
      <c r="J1672" s="15" t="s">
        <v>85</v>
      </c>
      <c r="K1672" s="15" t="s">
        <v>96</v>
      </c>
      <c r="L1672" s="15" t="s">
        <v>84</v>
      </c>
      <c r="M1672" s="15">
        <v>1</v>
      </c>
      <c r="N1672" s="243">
        <v>16.399999999999999</v>
      </c>
      <c r="O1672" s="106" t="s">
        <v>317</v>
      </c>
    </row>
    <row r="1673" spans="8:15" x14ac:dyDescent="0.25">
      <c r="H1673" s="15">
        <v>9</v>
      </c>
      <c r="I1673" s="16">
        <v>45324</v>
      </c>
      <c r="J1673" s="15" t="s">
        <v>85</v>
      </c>
      <c r="K1673" s="15" t="s">
        <v>86</v>
      </c>
      <c r="L1673" s="15" t="s">
        <v>84</v>
      </c>
      <c r="M1673" s="15">
        <v>1</v>
      </c>
      <c r="N1673" s="243">
        <v>16.3</v>
      </c>
      <c r="O1673" s="106" t="s">
        <v>318</v>
      </c>
    </row>
    <row r="1674" spans="8:15" x14ac:dyDescent="0.25">
      <c r="H1674" s="15">
        <v>10</v>
      </c>
      <c r="I1674" s="16">
        <v>45324</v>
      </c>
      <c r="J1674" s="15" t="s">
        <v>85</v>
      </c>
      <c r="K1674" s="15" t="s">
        <v>86</v>
      </c>
      <c r="L1674" s="15" t="s">
        <v>84</v>
      </c>
      <c r="M1674" s="15">
        <v>1</v>
      </c>
      <c r="N1674" s="243">
        <v>16.3</v>
      </c>
      <c r="O1674" s="106" t="s">
        <v>319</v>
      </c>
    </row>
    <row r="1675" spans="8:15" x14ac:dyDescent="0.25">
      <c r="H1675" s="15">
        <v>11</v>
      </c>
      <c r="I1675" s="16">
        <v>45324</v>
      </c>
      <c r="J1675" s="15" t="s">
        <v>85</v>
      </c>
      <c r="K1675" s="1" t="s">
        <v>87</v>
      </c>
      <c r="L1675" s="15" t="s">
        <v>84</v>
      </c>
      <c r="M1675" s="15">
        <v>1</v>
      </c>
      <c r="N1675" s="243">
        <v>16.100000000000001</v>
      </c>
      <c r="O1675" s="106" t="s">
        <v>320</v>
      </c>
    </row>
    <row r="1676" spans="8:15" x14ac:dyDescent="0.25">
      <c r="H1676" s="15">
        <v>12</v>
      </c>
      <c r="I1676" s="16">
        <v>45324</v>
      </c>
      <c r="J1676" s="15" t="s">
        <v>85</v>
      </c>
      <c r="K1676" s="15" t="s">
        <v>97</v>
      </c>
      <c r="L1676" s="15" t="s">
        <v>84</v>
      </c>
      <c r="M1676" s="15">
        <v>1</v>
      </c>
      <c r="N1676" s="243">
        <v>16.5</v>
      </c>
      <c r="O1676" s="106" t="s">
        <v>321</v>
      </c>
    </row>
    <row r="1677" spans="8:15" x14ac:dyDescent="0.25">
      <c r="H1677" s="15">
        <v>13</v>
      </c>
      <c r="I1677" s="16">
        <v>45326</v>
      </c>
      <c r="J1677" s="15" t="s">
        <v>85</v>
      </c>
      <c r="K1677" s="15" t="s">
        <v>97</v>
      </c>
      <c r="L1677" s="15" t="s">
        <v>84</v>
      </c>
      <c r="M1677" s="15">
        <v>1</v>
      </c>
      <c r="N1677" s="243">
        <v>10.8</v>
      </c>
      <c r="O1677" s="106" t="s">
        <v>322</v>
      </c>
    </row>
    <row r="1678" spans="8:15" x14ac:dyDescent="0.25">
      <c r="H1678" s="15">
        <v>14</v>
      </c>
      <c r="I1678" s="16">
        <v>45326</v>
      </c>
      <c r="J1678" s="15" t="s">
        <v>85</v>
      </c>
      <c r="K1678" s="15" t="s">
        <v>87</v>
      </c>
      <c r="L1678" s="15" t="s">
        <v>84</v>
      </c>
      <c r="M1678" s="15">
        <v>1</v>
      </c>
      <c r="N1678" s="243">
        <v>17.3</v>
      </c>
      <c r="O1678" s="106" t="s">
        <v>323</v>
      </c>
    </row>
    <row r="1679" spans="8:15" x14ac:dyDescent="0.25">
      <c r="H1679" s="15">
        <v>15</v>
      </c>
      <c r="I1679" s="16">
        <v>45326</v>
      </c>
      <c r="J1679" s="15" t="s">
        <v>85</v>
      </c>
      <c r="K1679" s="15" t="s">
        <v>87</v>
      </c>
      <c r="L1679" s="15" t="s">
        <v>84</v>
      </c>
      <c r="M1679" s="15">
        <v>1</v>
      </c>
      <c r="N1679" s="243">
        <v>16</v>
      </c>
      <c r="O1679" s="106" t="s">
        <v>324</v>
      </c>
    </row>
    <row r="1680" spans="8:15" x14ac:dyDescent="0.25">
      <c r="H1680" s="15">
        <v>16</v>
      </c>
      <c r="I1680" s="16">
        <v>45326</v>
      </c>
      <c r="J1680" s="15" t="s">
        <v>85</v>
      </c>
      <c r="K1680" s="15" t="s">
        <v>87</v>
      </c>
      <c r="L1680" s="15" t="s">
        <v>84</v>
      </c>
      <c r="M1680" s="15">
        <v>1</v>
      </c>
      <c r="N1680" s="243">
        <v>11</v>
      </c>
      <c r="O1680" s="106" t="s">
        <v>325</v>
      </c>
    </row>
    <row r="1681" spans="8:15" x14ac:dyDescent="0.25">
      <c r="H1681" s="15">
        <v>17</v>
      </c>
      <c r="I1681" s="16">
        <v>45326</v>
      </c>
      <c r="J1681" s="15" t="s">
        <v>85</v>
      </c>
      <c r="K1681" s="15" t="s">
        <v>92</v>
      </c>
      <c r="L1681" s="15" t="s">
        <v>84</v>
      </c>
      <c r="M1681" s="15">
        <v>1</v>
      </c>
      <c r="N1681" s="243">
        <v>13.5</v>
      </c>
      <c r="O1681" s="106" t="s">
        <v>146</v>
      </c>
    </row>
    <row r="1682" spans="8:15" x14ac:dyDescent="0.25">
      <c r="H1682" s="15">
        <v>18</v>
      </c>
      <c r="I1682" s="16">
        <v>45326</v>
      </c>
      <c r="J1682" s="15" t="s">
        <v>85</v>
      </c>
      <c r="K1682" s="15" t="s">
        <v>92</v>
      </c>
      <c r="L1682" s="15" t="s">
        <v>84</v>
      </c>
      <c r="M1682" s="15">
        <v>1</v>
      </c>
      <c r="N1682" s="243">
        <v>14.9</v>
      </c>
      <c r="O1682" s="106" t="s">
        <v>326</v>
      </c>
    </row>
    <row r="1683" spans="8:15" x14ac:dyDescent="0.25">
      <c r="H1683" s="15">
        <v>19</v>
      </c>
      <c r="I1683" s="16">
        <v>45327</v>
      </c>
      <c r="J1683" s="15" t="s">
        <v>85</v>
      </c>
      <c r="K1683" s="15" t="s">
        <v>92</v>
      </c>
      <c r="L1683" s="15" t="s">
        <v>84</v>
      </c>
      <c r="M1683" s="15">
        <v>1</v>
      </c>
      <c r="N1683" s="243">
        <v>10.5</v>
      </c>
      <c r="O1683" s="106" t="s">
        <v>327</v>
      </c>
    </row>
    <row r="1684" spans="8:15" x14ac:dyDescent="0.25">
      <c r="H1684" s="15">
        <v>20</v>
      </c>
      <c r="I1684" s="16">
        <v>45327</v>
      </c>
      <c r="J1684" s="15" t="s">
        <v>85</v>
      </c>
      <c r="K1684" s="15" t="s">
        <v>97</v>
      </c>
      <c r="L1684" s="15" t="s">
        <v>84</v>
      </c>
      <c r="M1684" s="15">
        <v>1</v>
      </c>
      <c r="N1684" s="243">
        <v>13.9</v>
      </c>
      <c r="O1684" s="106" t="s">
        <v>328</v>
      </c>
    </row>
    <row r="1685" spans="8:15" x14ac:dyDescent="0.25">
      <c r="H1685" s="15">
        <v>21</v>
      </c>
      <c r="I1685" s="16">
        <v>45327</v>
      </c>
      <c r="J1685" s="15" t="s">
        <v>85</v>
      </c>
      <c r="K1685" s="15" t="s">
        <v>92</v>
      </c>
      <c r="L1685" s="15" t="s">
        <v>84</v>
      </c>
      <c r="M1685" s="15">
        <v>1</v>
      </c>
      <c r="N1685" s="243">
        <v>15.6</v>
      </c>
      <c r="O1685" s="106" t="s">
        <v>329</v>
      </c>
    </row>
    <row r="1686" spans="8:15" x14ac:dyDescent="0.25">
      <c r="H1686" s="15">
        <v>22</v>
      </c>
      <c r="I1686" s="16">
        <v>45328</v>
      </c>
      <c r="J1686" s="15" t="s">
        <v>85</v>
      </c>
      <c r="K1686" s="15" t="s">
        <v>92</v>
      </c>
      <c r="L1686" s="15" t="s">
        <v>84</v>
      </c>
      <c r="M1686" s="15">
        <v>1</v>
      </c>
      <c r="N1686" s="243">
        <v>10.8</v>
      </c>
      <c r="O1686" s="106" t="s">
        <v>330</v>
      </c>
    </row>
    <row r="1687" spans="8:15" x14ac:dyDescent="0.25">
      <c r="H1687" s="15">
        <v>23</v>
      </c>
      <c r="I1687" s="16">
        <v>45328</v>
      </c>
      <c r="J1687" s="15" t="s">
        <v>85</v>
      </c>
      <c r="K1687" s="15" t="s">
        <v>96</v>
      </c>
      <c r="L1687" s="15" t="s">
        <v>84</v>
      </c>
      <c r="M1687" s="15">
        <v>1</v>
      </c>
      <c r="N1687" s="243">
        <v>14.6</v>
      </c>
      <c r="O1687" s="106" t="s">
        <v>331</v>
      </c>
    </row>
    <row r="1688" spans="8:15" x14ac:dyDescent="0.25">
      <c r="H1688" s="15">
        <v>24</v>
      </c>
      <c r="I1688" s="16">
        <v>45328</v>
      </c>
      <c r="J1688" s="15" t="s">
        <v>85</v>
      </c>
      <c r="K1688" s="15" t="s">
        <v>92</v>
      </c>
      <c r="L1688" s="15" t="s">
        <v>84</v>
      </c>
      <c r="M1688" s="15">
        <v>1</v>
      </c>
      <c r="N1688" s="243">
        <v>14.6</v>
      </c>
      <c r="O1688" s="106" t="s">
        <v>332</v>
      </c>
    </row>
    <row r="1689" spans="8:15" x14ac:dyDescent="0.25">
      <c r="H1689" s="15">
        <v>25</v>
      </c>
      <c r="I1689" s="16">
        <v>45329</v>
      </c>
      <c r="J1689" s="15" t="s">
        <v>85</v>
      </c>
      <c r="K1689" s="15" t="s">
        <v>96</v>
      </c>
      <c r="L1689" s="15" t="s">
        <v>84</v>
      </c>
      <c r="M1689" s="15">
        <v>1</v>
      </c>
      <c r="N1689" s="243">
        <v>15.4</v>
      </c>
      <c r="O1689" s="106" t="s">
        <v>333</v>
      </c>
    </row>
    <row r="1690" spans="8:15" x14ac:dyDescent="0.25">
      <c r="H1690" s="15">
        <v>26</v>
      </c>
      <c r="I1690" s="16">
        <v>45329</v>
      </c>
      <c r="J1690" s="15" t="s">
        <v>85</v>
      </c>
      <c r="K1690" s="15" t="s">
        <v>97</v>
      </c>
      <c r="L1690" s="15" t="s">
        <v>84</v>
      </c>
      <c r="M1690" s="15">
        <v>1</v>
      </c>
      <c r="N1690" s="243">
        <v>16.899999999999999</v>
      </c>
      <c r="O1690" s="106" t="s">
        <v>334</v>
      </c>
    </row>
    <row r="1691" spans="8:15" x14ac:dyDescent="0.25">
      <c r="H1691" s="15">
        <v>27</v>
      </c>
      <c r="I1691" s="16">
        <v>45329</v>
      </c>
      <c r="J1691" s="15" t="s">
        <v>85</v>
      </c>
      <c r="K1691" s="15" t="s">
        <v>97</v>
      </c>
      <c r="L1691" s="15" t="s">
        <v>84</v>
      </c>
      <c r="M1691" s="15">
        <v>1</v>
      </c>
      <c r="N1691" s="243">
        <v>17.100000000000001</v>
      </c>
      <c r="O1691" s="106" t="s">
        <v>335</v>
      </c>
    </row>
    <row r="1692" spans="8:15" x14ac:dyDescent="0.25">
      <c r="H1692" s="15">
        <v>28</v>
      </c>
      <c r="I1692" s="16">
        <v>45329</v>
      </c>
      <c r="J1692" s="15" t="s">
        <v>85</v>
      </c>
      <c r="K1692" s="15" t="s">
        <v>92</v>
      </c>
      <c r="L1692" s="15" t="s">
        <v>84</v>
      </c>
      <c r="M1692" s="15">
        <v>1</v>
      </c>
      <c r="N1692" s="243">
        <v>15.2</v>
      </c>
      <c r="O1692" s="106" t="s">
        <v>336</v>
      </c>
    </row>
    <row r="1693" spans="8:15" x14ac:dyDescent="0.25">
      <c r="H1693" s="15">
        <v>29</v>
      </c>
      <c r="I1693" s="16">
        <v>45329</v>
      </c>
      <c r="J1693" s="15" t="s">
        <v>85</v>
      </c>
      <c r="K1693" s="15" t="s">
        <v>92</v>
      </c>
      <c r="L1693" s="15" t="s">
        <v>84</v>
      </c>
      <c r="M1693" s="15">
        <v>1</v>
      </c>
      <c r="N1693" s="243">
        <v>15.9</v>
      </c>
      <c r="O1693" s="106" t="s">
        <v>337</v>
      </c>
    </row>
    <row r="1694" spans="8:15" x14ac:dyDescent="0.25">
      <c r="H1694" s="15">
        <v>30</v>
      </c>
      <c r="I1694" s="16">
        <v>45329</v>
      </c>
      <c r="J1694" s="15" t="s">
        <v>85</v>
      </c>
      <c r="K1694" s="15" t="s">
        <v>92</v>
      </c>
      <c r="L1694" s="15" t="s">
        <v>84</v>
      </c>
      <c r="M1694" s="15">
        <v>1</v>
      </c>
      <c r="N1694" s="243">
        <v>19.5</v>
      </c>
      <c r="O1694" s="106" t="s">
        <v>338</v>
      </c>
    </row>
    <row r="1695" spans="8:15" x14ac:dyDescent="0.25">
      <c r="H1695" s="15">
        <v>31</v>
      </c>
      <c r="I1695" s="16">
        <v>45334</v>
      </c>
      <c r="J1695" s="15" t="s">
        <v>85</v>
      </c>
      <c r="K1695" s="15" t="s">
        <v>96</v>
      </c>
      <c r="L1695" s="15" t="s">
        <v>84</v>
      </c>
      <c r="M1695" s="15">
        <v>1</v>
      </c>
      <c r="N1695" s="243">
        <v>7.5</v>
      </c>
      <c r="O1695" s="106" t="s">
        <v>339</v>
      </c>
    </row>
    <row r="1696" spans="8:15" x14ac:dyDescent="0.25">
      <c r="H1696" s="15">
        <v>32</v>
      </c>
      <c r="I1696" s="16">
        <v>45334</v>
      </c>
      <c r="J1696" s="15" t="s">
        <v>85</v>
      </c>
      <c r="K1696" s="15" t="s">
        <v>96</v>
      </c>
      <c r="L1696" s="15" t="s">
        <v>84</v>
      </c>
      <c r="M1696" s="15">
        <v>1</v>
      </c>
      <c r="N1696" s="243">
        <v>14.7</v>
      </c>
      <c r="O1696" s="106" t="s">
        <v>340</v>
      </c>
    </row>
    <row r="1697" spans="8:15" x14ac:dyDescent="0.25">
      <c r="H1697" s="15">
        <v>33</v>
      </c>
      <c r="I1697" s="16">
        <v>45334</v>
      </c>
      <c r="J1697" s="15" t="s">
        <v>85</v>
      </c>
      <c r="K1697" s="15" t="s">
        <v>92</v>
      </c>
      <c r="L1697" s="15" t="s">
        <v>84</v>
      </c>
      <c r="M1697" s="15">
        <v>1</v>
      </c>
      <c r="N1697" s="243">
        <v>16.2</v>
      </c>
      <c r="O1697" s="106" t="s">
        <v>341</v>
      </c>
    </row>
    <row r="1698" spans="8:15" x14ac:dyDescent="0.25">
      <c r="H1698" s="15">
        <v>34</v>
      </c>
      <c r="I1698" s="16">
        <v>45334</v>
      </c>
      <c r="J1698" s="15" t="s">
        <v>85</v>
      </c>
      <c r="K1698" s="15" t="s">
        <v>92</v>
      </c>
      <c r="L1698" s="15" t="s">
        <v>84</v>
      </c>
      <c r="M1698" s="15">
        <v>1</v>
      </c>
      <c r="N1698" s="243">
        <v>15.7</v>
      </c>
      <c r="O1698" s="106" t="s">
        <v>342</v>
      </c>
    </row>
    <row r="1699" spans="8:15" x14ac:dyDescent="0.25">
      <c r="H1699" s="15">
        <v>35</v>
      </c>
      <c r="I1699" s="16">
        <v>45334</v>
      </c>
      <c r="J1699" s="15" t="s">
        <v>85</v>
      </c>
      <c r="K1699" s="15" t="s">
        <v>96</v>
      </c>
      <c r="L1699" s="15" t="s">
        <v>84</v>
      </c>
      <c r="M1699" s="15">
        <v>1</v>
      </c>
      <c r="N1699" s="243">
        <v>15.6</v>
      </c>
      <c r="O1699" s="106" t="s">
        <v>343</v>
      </c>
    </row>
    <row r="1700" spans="8:15" x14ac:dyDescent="0.25">
      <c r="H1700" s="15">
        <v>36</v>
      </c>
      <c r="I1700" s="16">
        <v>45334</v>
      </c>
      <c r="J1700" s="15" t="s">
        <v>85</v>
      </c>
      <c r="K1700" s="15" t="s">
        <v>97</v>
      </c>
      <c r="L1700" s="15" t="s">
        <v>84</v>
      </c>
      <c r="M1700" s="15">
        <v>1</v>
      </c>
      <c r="N1700" s="243">
        <v>15.2</v>
      </c>
      <c r="O1700" s="106" t="s">
        <v>344</v>
      </c>
    </row>
    <row r="1701" spans="8:15" x14ac:dyDescent="0.25">
      <c r="H1701" s="15">
        <v>37</v>
      </c>
      <c r="I1701" s="16">
        <v>45334</v>
      </c>
      <c r="J1701" s="15" t="s">
        <v>85</v>
      </c>
      <c r="K1701" s="15" t="s">
        <v>97</v>
      </c>
      <c r="L1701" s="15" t="s">
        <v>84</v>
      </c>
      <c r="M1701" s="15">
        <v>1</v>
      </c>
      <c r="N1701" s="243">
        <v>17.100000000000001</v>
      </c>
      <c r="O1701" s="106" t="s">
        <v>345</v>
      </c>
    </row>
    <row r="1702" spans="8:15" x14ac:dyDescent="0.25">
      <c r="H1702" s="15">
        <v>38</v>
      </c>
      <c r="I1702" s="16">
        <v>45334</v>
      </c>
      <c r="J1702" s="15" t="s">
        <v>85</v>
      </c>
      <c r="K1702" s="15" t="s">
        <v>96</v>
      </c>
      <c r="L1702" s="15" t="s">
        <v>84</v>
      </c>
      <c r="M1702" s="15">
        <v>1</v>
      </c>
      <c r="N1702" s="243">
        <v>18</v>
      </c>
      <c r="O1702" s="106" t="s">
        <v>346</v>
      </c>
    </row>
    <row r="1704" spans="8:15" x14ac:dyDescent="0.25">
      <c r="H1704" s="15">
        <v>1</v>
      </c>
      <c r="I1704" s="16">
        <v>45339</v>
      </c>
      <c r="J1704" s="15" t="s">
        <v>85</v>
      </c>
      <c r="K1704" s="15" t="s">
        <v>96</v>
      </c>
      <c r="L1704" s="15" t="s">
        <v>84</v>
      </c>
      <c r="M1704" s="15">
        <v>1</v>
      </c>
      <c r="N1704" s="15">
        <v>17</v>
      </c>
      <c r="O1704" s="106" t="s">
        <v>357</v>
      </c>
    </row>
    <row r="1705" spans="8:15" x14ac:dyDescent="0.25">
      <c r="H1705" s="15">
        <v>2</v>
      </c>
      <c r="I1705" s="16">
        <v>45339</v>
      </c>
      <c r="J1705" s="15" t="s">
        <v>85</v>
      </c>
      <c r="K1705" s="15" t="s">
        <v>92</v>
      </c>
      <c r="L1705" s="15" t="s">
        <v>84</v>
      </c>
      <c r="M1705" s="15">
        <v>1</v>
      </c>
      <c r="N1705" s="15">
        <v>16</v>
      </c>
      <c r="O1705" s="106" t="s">
        <v>358</v>
      </c>
    </row>
    <row r="1706" spans="8:15" x14ac:dyDescent="0.25">
      <c r="H1706" s="15">
        <v>3</v>
      </c>
      <c r="I1706" s="16">
        <v>45339</v>
      </c>
      <c r="J1706" s="15" t="s">
        <v>85</v>
      </c>
      <c r="K1706" s="15" t="s">
        <v>92</v>
      </c>
      <c r="L1706" s="15" t="s">
        <v>84</v>
      </c>
      <c r="M1706" s="15">
        <v>1</v>
      </c>
      <c r="N1706" s="243">
        <v>16.399999999999999</v>
      </c>
      <c r="O1706" s="106" t="s">
        <v>359</v>
      </c>
    </row>
    <row r="1707" spans="8:15" x14ac:dyDescent="0.25">
      <c r="H1707" s="15">
        <v>4</v>
      </c>
      <c r="I1707" s="16">
        <v>45339</v>
      </c>
      <c r="J1707" s="15" t="s">
        <v>85</v>
      </c>
      <c r="K1707" s="15" t="s">
        <v>107</v>
      </c>
      <c r="L1707" s="15" t="s">
        <v>84</v>
      </c>
      <c r="M1707" s="15">
        <v>1</v>
      </c>
      <c r="N1707" s="243">
        <v>10.6</v>
      </c>
      <c r="O1707" s="106" t="s">
        <v>360</v>
      </c>
    </row>
    <row r="1708" spans="8:15" x14ac:dyDescent="0.25">
      <c r="H1708" s="15">
        <v>5</v>
      </c>
      <c r="I1708" s="16">
        <v>45340</v>
      </c>
      <c r="J1708" s="15" t="s">
        <v>85</v>
      </c>
      <c r="K1708" s="15" t="s">
        <v>92</v>
      </c>
      <c r="L1708" s="15" t="s">
        <v>84</v>
      </c>
      <c r="M1708" s="15">
        <v>1</v>
      </c>
      <c r="N1708" s="243">
        <v>14.6</v>
      </c>
      <c r="O1708" s="106" t="s">
        <v>361</v>
      </c>
    </row>
    <row r="1709" spans="8:15" x14ac:dyDescent="0.25">
      <c r="H1709" s="15">
        <v>6</v>
      </c>
      <c r="I1709" s="16">
        <v>45340</v>
      </c>
      <c r="J1709" s="15" t="s">
        <v>88</v>
      </c>
      <c r="K1709" s="15" t="s">
        <v>104</v>
      </c>
      <c r="L1709" s="15" t="s">
        <v>84</v>
      </c>
      <c r="M1709" s="15">
        <v>1</v>
      </c>
      <c r="N1709" s="243">
        <v>13.7</v>
      </c>
      <c r="O1709" s="106" t="s">
        <v>362</v>
      </c>
    </row>
    <row r="1710" spans="8:15" x14ac:dyDescent="0.25">
      <c r="H1710" s="15">
        <v>7</v>
      </c>
      <c r="I1710" s="16">
        <v>45340</v>
      </c>
      <c r="J1710" s="15" t="s">
        <v>85</v>
      </c>
      <c r="K1710" s="15" t="s">
        <v>90</v>
      </c>
      <c r="L1710" s="15" t="s">
        <v>84</v>
      </c>
      <c r="M1710" s="15">
        <v>1</v>
      </c>
      <c r="N1710" s="243">
        <v>11.7</v>
      </c>
      <c r="O1710" s="106" t="s">
        <v>363</v>
      </c>
    </row>
    <row r="1711" spans="8:15" x14ac:dyDescent="0.25">
      <c r="H1711" s="15">
        <v>8</v>
      </c>
      <c r="I1711" s="16">
        <v>45343</v>
      </c>
      <c r="J1711" s="15" t="s">
        <v>85</v>
      </c>
      <c r="K1711" s="15" t="s">
        <v>107</v>
      </c>
      <c r="L1711" s="15" t="s">
        <v>84</v>
      </c>
      <c r="M1711" s="15">
        <v>1</v>
      </c>
      <c r="N1711" s="243">
        <v>9.8000000000000007</v>
      </c>
      <c r="O1711" s="106" t="s">
        <v>364</v>
      </c>
    </row>
    <row r="1712" spans="8:15" x14ac:dyDescent="0.25">
      <c r="H1712" s="15">
        <v>9</v>
      </c>
      <c r="I1712" s="16">
        <v>45343</v>
      </c>
      <c r="J1712" s="15" t="s">
        <v>85</v>
      </c>
      <c r="K1712" s="15" t="s">
        <v>92</v>
      </c>
      <c r="L1712" s="15" t="s">
        <v>84</v>
      </c>
      <c r="M1712" s="15">
        <v>1</v>
      </c>
      <c r="N1712" s="243">
        <v>13.9</v>
      </c>
      <c r="O1712" s="106" t="s">
        <v>365</v>
      </c>
    </row>
    <row r="1713" spans="8:15" x14ac:dyDescent="0.25">
      <c r="H1713" s="15">
        <v>10</v>
      </c>
      <c r="I1713" s="16">
        <v>45343</v>
      </c>
      <c r="J1713" s="15" t="s">
        <v>85</v>
      </c>
      <c r="K1713" s="15" t="s">
        <v>92</v>
      </c>
      <c r="L1713" s="15" t="s">
        <v>84</v>
      </c>
      <c r="M1713" s="15">
        <v>1</v>
      </c>
      <c r="N1713" s="243">
        <v>16.2</v>
      </c>
      <c r="O1713" s="106" t="s">
        <v>366</v>
      </c>
    </row>
    <row r="1714" spans="8:15" x14ac:dyDescent="0.25">
      <c r="H1714" s="15">
        <v>11</v>
      </c>
      <c r="I1714" s="16">
        <v>45345</v>
      </c>
      <c r="J1714" s="15" t="s">
        <v>85</v>
      </c>
      <c r="K1714" s="1" t="s">
        <v>92</v>
      </c>
      <c r="L1714" s="15" t="s">
        <v>84</v>
      </c>
      <c r="M1714" s="15">
        <v>1</v>
      </c>
      <c r="N1714" s="243">
        <v>14.7</v>
      </c>
      <c r="O1714" s="106" t="s">
        <v>367</v>
      </c>
    </row>
    <row r="1715" spans="8:15" x14ac:dyDescent="0.25">
      <c r="H1715" s="15">
        <v>12</v>
      </c>
      <c r="I1715" s="16">
        <v>45345</v>
      </c>
      <c r="J1715" s="15" t="s">
        <v>85</v>
      </c>
      <c r="K1715" s="15" t="s">
        <v>107</v>
      </c>
      <c r="L1715" s="15" t="s">
        <v>84</v>
      </c>
      <c r="M1715" s="15">
        <v>1</v>
      </c>
      <c r="N1715" s="243">
        <v>10.3</v>
      </c>
      <c r="O1715" s="106" t="s">
        <v>368</v>
      </c>
    </row>
    <row r="1716" spans="8:15" x14ac:dyDescent="0.25">
      <c r="H1716" s="15">
        <v>13</v>
      </c>
      <c r="I1716" s="16">
        <v>45345</v>
      </c>
      <c r="J1716" s="15" t="s">
        <v>85</v>
      </c>
      <c r="K1716" s="15" t="s">
        <v>92</v>
      </c>
      <c r="L1716" s="15" t="s">
        <v>84</v>
      </c>
      <c r="M1716" s="15">
        <v>1</v>
      </c>
      <c r="N1716" s="243">
        <v>15</v>
      </c>
      <c r="O1716" s="106" t="s">
        <v>369</v>
      </c>
    </row>
    <row r="1717" spans="8:15" x14ac:dyDescent="0.25">
      <c r="H1717" s="15">
        <v>14</v>
      </c>
      <c r="I1717" s="16">
        <v>45348</v>
      </c>
      <c r="J1717" s="15" t="s">
        <v>85</v>
      </c>
      <c r="K1717" s="15" t="s">
        <v>107</v>
      </c>
      <c r="L1717" s="15" t="s">
        <v>84</v>
      </c>
      <c r="M1717" s="15">
        <v>1</v>
      </c>
      <c r="N1717" s="243">
        <v>10.3</v>
      </c>
      <c r="O1717" s="106" t="s">
        <v>370</v>
      </c>
    </row>
    <row r="1718" spans="8:15" x14ac:dyDescent="0.25">
      <c r="H1718" s="15">
        <v>15</v>
      </c>
      <c r="I1718" s="16">
        <v>45348</v>
      </c>
      <c r="J1718" s="15" t="s">
        <v>85</v>
      </c>
      <c r="K1718" s="15" t="s">
        <v>107</v>
      </c>
      <c r="L1718" s="15" t="s">
        <v>84</v>
      </c>
      <c r="M1718" s="15">
        <v>1</v>
      </c>
      <c r="N1718" s="243">
        <v>8.6999999999999993</v>
      </c>
      <c r="O1718" s="106" t="s">
        <v>371</v>
      </c>
    </row>
    <row r="1719" spans="8:15" x14ac:dyDescent="0.25">
      <c r="H1719" s="15">
        <v>16</v>
      </c>
      <c r="I1719" s="16">
        <v>45348</v>
      </c>
      <c r="J1719" s="15" t="s">
        <v>85</v>
      </c>
      <c r="K1719" s="15" t="s">
        <v>107</v>
      </c>
      <c r="L1719" s="15" t="s">
        <v>84</v>
      </c>
      <c r="M1719" s="15">
        <v>1</v>
      </c>
      <c r="N1719" s="243">
        <v>10.3</v>
      </c>
      <c r="O1719" s="106" t="s">
        <v>372</v>
      </c>
    </row>
    <row r="1720" spans="8:15" x14ac:dyDescent="0.25">
      <c r="H1720" s="15">
        <v>17</v>
      </c>
      <c r="I1720" s="16">
        <v>45348</v>
      </c>
      <c r="J1720" s="15" t="s">
        <v>85</v>
      </c>
      <c r="K1720" s="15" t="s">
        <v>107</v>
      </c>
      <c r="L1720" s="15" t="s">
        <v>84</v>
      </c>
      <c r="M1720" s="15">
        <v>1</v>
      </c>
      <c r="N1720" s="243">
        <v>10.8</v>
      </c>
      <c r="O1720" s="106" t="s">
        <v>373</v>
      </c>
    </row>
    <row r="1721" spans="8:15" x14ac:dyDescent="0.25">
      <c r="H1721" s="15">
        <v>18</v>
      </c>
      <c r="I1721" s="16">
        <v>45351</v>
      </c>
      <c r="J1721" s="15" t="s">
        <v>85</v>
      </c>
      <c r="K1721" s="15" t="s">
        <v>92</v>
      </c>
      <c r="L1721" s="15" t="s">
        <v>84</v>
      </c>
      <c r="M1721" s="15">
        <v>1</v>
      </c>
      <c r="N1721" s="243">
        <v>16.100000000000001</v>
      </c>
      <c r="O1721" s="106" t="s">
        <v>374</v>
      </c>
    </row>
    <row r="1722" spans="8:15" x14ac:dyDescent="0.25">
      <c r="H1722" s="15">
        <v>19</v>
      </c>
      <c r="I1722" s="16">
        <v>45351</v>
      </c>
      <c r="J1722" s="15" t="s">
        <v>85</v>
      </c>
      <c r="K1722" s="15" t="s">
        <v>107</v>
      </c>
      <c r="L1722" s="15" t="s">
        <v>84</v>
      </c>
      <c r="M1722" s="15">
        <v>1</v>
      </c>
      <c r="N1722" s="243">
        <v>8.6</v>
      </c>
      <c r="O1722" s="106" t="s">
        <v>375</v>
      </c>
    </row>
    <row r="1723" spans="8:15" x14ac:dyDescent="0.25">
      <c r="H1723" s="15">
        <v>20</v>
      </c>
      <c r="I1723" s="16">
        <v>45351</v>
      </c>
      <c r="J1723" s="15" t="s">
        <v>85</v>
      </c>
      <c r="K1723" s="15" t="s">
        <v>92</v>
      </c>
      <c r="L1723" s="15" t="s">
        <v>84</v>
      </c>
      <c r="M1723" s="15">
        <v>1</v>
      </c>
      <c r="N1723" s="243">
        <v>15.3</v>
      </c>
      <c r="O1723" s="106" t="s">
        <v>376</v>
      </c>
    </row>
    <row r="1726" spans="8:15" x14ac:dyDescent="0.25">
      <c r="N1726" s="105"/>
      <c r="O1726" s="266"/>
    </row>
    <row r="1727" spans="8:15" x14ac:dyDescent="0.25">
      <c r="H1727" s="15">
        <v>1</v>
      </c>
      <c r="I1727" s="82">
        <v>45352</v>
      </c>
      <c r="J1727" s="15" t="s">
        <v>85</v>
      </c>
      <c r="K1727" s="15" t="s">
        <v>92</v>
      </c>
      <c r="L1727" s="15" t="s">
        <v>379</v>
      </c>
      <c r="M1727" s="15">
        <v>1</v>
      </c>
      <c r="N1727" s="83">
        <v>20</v>
      </c>
      <c r="O1727" s="106" t="s">
        <v>380</v>
      </c>
    </row>
    <row r="1728" spans="8:15" x14ac:dyDescent="0.25">
      <c r="H1728" s="15">
        <v>2</v>
      </c>
      <c r="I1728" s="82">
        <v>45353</v>
      </c>
      <c r="J1728" s="15" t="s">
        <v>85</v>
      </c>
      <c r="K1728" s="15" t="s">
        <v>87</v>
      </c>
      <c r="L1728" s="15" t="s">
        <v>379</v>
      </c>
      <c r="M1728" s="15">
        <v>1</v>
      </c>
      <c r="N1728" s="83">
        <v>13.6</v>
      </c>
      <c r="O1728" s="106" t="s">
        <v>381</v>
      </c>
    </row>
    <row r="1729" spans="8:15" x14ac:dyDescent="0.25">
      <c r="H1729" s="15">
        <v>3</v>
      </c>
      <c r="I1729" s="82">
        <v>45353</v>
      </c>
      <c r="J1729" s="15" t="s">
        <v>88</v>
      </c>
      <c r="K1729" s="15" t="s">
        <v>93</v>
      </c>
      <c r="L1729" s="15" t="s">
        <v>379</v>
      </c>
      <c r="M1729" s="15">
        <v>1</v>
      </c>
      <c r="N1729" s="83">
        <v>13.6</v>
      </c>
      <c r="O1729" s="106" t="s">
        <v>382</v>
      </c>
    </row>
    <row r="1730" spans="8:15" x14ac:dyDescent="0.25">
      <c r="H1730" s="15">
        <v>4</v>
      </c>
      <c r="I1730" s="82">
        <v>45353</v>
      </c>
      <c r="J1730" s="15" t="s">
        <v>85</v>
      </c>
      <c r="K1730" s="15" t="s">
        <v>92</v>
      </c>
      <c r="L1730" s="15" t="s">
        <v>379</v>
      </c>
      <c r="M1730" s="15">
        <v>1</v>
      </c>
      <c r="N1730" s="83">
        <v>12.9</v>
      </c>
      <c r="O1730" s="106" t="s">
        <v>383</v>
      </c>
    </row>
    <row r="1731" spans="8:15" x14ac:dyDescent="0.25">
      <c r="H1731" s="15">
        <v>5</v>
      </c>
      <c r="I1731" s="82">
        <v>45355</v>
      </c>
      <c r="J1731" s="15" t="s">
        <v>85</v>
      </c>
      <c r="K1731" s="15" t="s">
        <v>87</v>
      </c>
      <c r="L1731" s="15" t="s">
        <v>379</v>
      </c>
      <c r="M1731" s="15">
        <v>1</v>
      </c>
      <c r="N1731" s="83">
        <v>10.1</v>
      </c>
      <c r="O1731" s="106" t="s">
        <v>384</v>
      </c>
    </row>
    <row r="1732" spans="8:15" x14ac:dyDescent="0.25">
      <c r="H1732" s="15">
        <v>6</v>
      </c>
      <c r="I1732" s="82">
        <v>45355</v>
      </c>
      <c r="J1732" s="15" t="s">
        <v>85</v>
      </c>
      <c r="K1732" s="15" t="s">
        <v>87</v>
      </c>
      <c r="L1732" s="15" t="s">
        <v>379</v>
      </c>
      <c r="M1732" s="15">
        <v>1</v>
      </c>
      <c r="N1732" s="83">
        <v>15.1</v>
      </c>
      <c r="O1732" s="106" t="s">
        <v>385</v>
      </c>
    </row>
    <row r="1733" spans="8:15" x14ac:dyDescent="0.25">
      <c r="H1733" s="15">
        <v>7</v>
      </c>
      <c r="I1733" s="82">
        <v>45355</v>
      </c>
      <c r="J1733" s="15" t="s">
        <v>88</v>
      </c>
      <c r="K1733" s="15" t="s">
        <v>93</v>
      </c>
      <c r="L1733" s="15" t="s">
        <v>379</v>
      </c>
      <c r="M1733" s="15">
        <v>1</v>
      </c>
      <c r="N1733" s="83">
        <v>14.8</v>
      </c>
      <c r="O1733" s="106" t="s">
        <v>386</v>
      </c>
    </row>
    <row r="1734" spans="8:15" x14ac:dyDescent="0.25">
      <c r="H1734" s="15">
        <v>8</v>
      </c>
      <c r="I1734" s="82">
        <v>45356</v>
      </c>
      <c r="J1734" s="15" t="s">
        <v>85</v>
      </c>
      <c r="K1734" s="15" t="s">
        <v>92</v>
      </c>
      <c r="L1734" s="15" t="s">
        <v>379</v>
      </c>
      <c r="M1734" s="15">
        <v>1</v>
      </c>
      <c r="N1734" s="83">
        <v>16.5</v>
      </c>
      <c r="O1734" s="106" t="s">
        <v>387</v>
      </c>
    </row>
    <row r="1735" spans="8:15" x14ac:dyDescent="0.25">
      <c r="H1735" s="15">
        <v>9</v>
      </c>
      <c r="I1735" s="82">
        <v>45356</v>
      </c>
      <c r="J1735" s="15" t="s">
        <v>85</v>
      </c>
      <c r="K1735" s="15" t="s">
        <v>92</v>
      </c>
      <c r="L1735" s="15" t="s">
        <v>379</v>
      </c>
      <c r="M1735" s="15">
        <v>1</v>
      </c>
      <c r="N1735" s="83">
        <v>15.4</v>
      </c>
      <c r="O1735" s="106" t="s">
        <v>388</v>
      </c>
    </row>
    <row r="1736" spans="8:15" x14ac:dyDescent="0.25">
      <c r="H1736" s="15">
        <v>10</v>
      </c>
      <c r="I1736" s="82">
        <v>45356</v>
      </c>
      <c r="J1736" s="15" t="s">
        <v>88</v>
      </c>
      <c r="K1736" s="15" t="s">
        <v>93</v>
      </c>
      <c r="L1736" s="15" t="s">
        <v>379</v>
      </c>
      <c r="M1736" s="15">
        <v>1</v>
      </c>
      <c r="N1736" s="83">
        <v>16.5</v>
      </c>
      <c r="O1736" s="106" t="s">
        <v>389</v>
      </c>
    </row>
    <row r="1737" spans="8:15" x14ac:dyDescent="0.25">
      <c r="H1737" s="15">
        <v>11</v>
      </c>
      <c r="I1737" s="82">
        <v>45356</v>
      </c>
      <c r="J1737" s="15" t="s">
        <v>85</v>
      </c>
      <c r="K1737" s="15" t="s">
        <v>90</v>
      </c>
      <c r="L1737" s="15" t="s">
        <v>379</v>
      </c>
      <c r="M1737" s="15">
        <v>1</v>
      </c>
      <c r="N1737" s="83">
        <v>16.100000000000001</v>
      </c>
      <c r="O1737" s="106" t="s">
        <v>390</v>
      </c>
    </row>
    <row r="1738" spans="8:15" x14ac:dyDescent="0.25">
      <c r="H1738" s="15">
        <v>12</v>
      </c>
      <c r="I1738" s="82">
        <v>45356</v>
      </c>
      <c r="J1738" s="15" t="s">
        <v>88</v>
      </c>
      <c r="K1738" s="15" t="s">
        <v>93</v>
      </c>
      <c r="L1738" s="15" t="s">
        <v>379</v>
      </c>
      <c r="M1738" s="15">
        <v>1</v>
      </c>
      <c r="N1738" s="83">
        <v>15.1</v>
      </c>
      <c r="O1738" s="106" t="s">
        <v>391</v>
      </c>
    </row>
    <row r="1739" spans="8:15" x14ac:dyDescent="0.25">
      <c r="H1739" s="15">
        <v>13</v>
      </c>
      <c r="I1739" s="82">
        <v>45356</v>
      </c>
      <c r="J1739" s="15" t="s">
        <v>85</v>
      </c>
      <c r="K1739" s="15" t="s">
        <v>90</v>
      </c>
      <c r="L1739" s="15" t="s">
        <v>379</v>
      </c>
      <c r="M1739" s="15">
        <v>1</v>
      </c>
      <c r="N1739" s="83">
        <v>14.9</v>
      </c>
      <c r="O1739" s="106" t="s">
        <v>392</v>
      </c>
    </row>
    <row r="1740" spans="8:15" x14ac:dyDescent="0.25">
      <c r="H1740" s="15">
        <v>14</v>
      </c>
      <c r="I1740" s="82">
        <v>45356</v>
      </c>
      <c r="J1740" s="15" t="s">
        <v>85</v>
      </c>
      <c r="K1740" s="15" t="s">
        <v>87</v>
      </c>
      <c r="L1740" s="15" t="s">
        <v>379</v>
      </c>
      <c r="M1740" s="15">
        <v>1</v>
      </c>
      <c r="N1740" s="83">
        <v>15.7</v>
      </c>
      <c r="O1740" s="106" t="s">
        <v>393</v>
      </c>
    </row>
    <row r="1741" spans="8:15" x14ac:dyDescent="0.25">
      <c r="H1741" s="15">
        <v>15</v>
      </c>
      <c r="I1741" s="82">
        <v>45356</v>
      </c>
      <c r="J1741" s="15" t="s">
        <v>88</v>
      </c>
      <c r="K1741" s="15" t="s">
        <v>93</v>
      </c>
      <c r="L1741" s="15" t="s">
        <v>379</v>
      </c>
      <c r="M1741" s="15">
        <v>1</v>
      </c>
      <c r="N1741" s="83">
        <v>16.399999999999999</v>
      </c>
      <c r="O1741" s="106" t="s">
        <v>394</v>
      </c>
    </row>
    <row r="1742" spans="8:15" x14ac:dyDescent="0.25">
      <c r="H1742" s="15">
        <v>16</v>
      </c>
      <c r="I1742" s="82">
        <v>45356</v>
      </c>
      <c r="J1742" s="15" t="s">
        <v>88</v>
      </c>
      <c r="K1742" s="15" t="s">
        <v>93</v>
      </c>
      <c r="L1742" s="15" t="s">
        <v>379</v>
      </c>
      <c r="M1742" s="15">
        <v>1</v>
      </c>
      <c r="N1742" s="83">
        <v>14.6</v>
      </c>
      <c r="O1742" s="106" t="s">
        <v>395</v>
      </c>
    </row>
    <row r="1743" spans="8:15" x14ac:dyDescent="0.25">
      <c r="H1743" s="15">
        <v>17</v>
      </c>
      <c r="I1743" s="82">
        <v>45356</v>
      </c>
      <c r="J1743" s="15" t="s">
        <v>85</v>
      </c>
      <c r="K1743" s="15" t="s">
        <v>92</v>
      </c>
      <c r="L1743" s="15" t="s">
        <v>379</v>
      </c>
      <c r="M1743" s="15">
        <v>1</v>
      </c>
      <c r="N1743" s="83">
        <v>16.399999999999999</v>
      </c>
      <c r="O1743" s="106" t="s">
        <v>396</v>
      </c>
    </row>
    <row r="1744" spans="8:15" x14ac:dyDescent="0.25">
      <c r="H1744" s="15">
        <v>18</v>
      </c>
      <c r="I1744" s="82">
        <v>45356</v>
      </c>
      <c r="J1744" s="15" t="s">
        <v>85</v>
      </c>
      <c r="K1744" s="15" t="s">
        <v>92</v>
      </c>
      <c r="L1744" s="15" t="s">
        <v>379</v>
      </c>
      <c r="M1744" s="15">
        <v>1</v>
      </c>
      <c r="N1744" s="83">
        <v>16.399999999999999</v>
      </c>
      <c r="O1744" s="106" t="s">
        <v>397</v>
      </c>
    </row>
    <row r="1745" spans="8:19" x14ac:dyDescent="0.25">
      <c r="H1745" s="15">
        <v>19</v>
      </c>
      <c r="I1745" s="82">
        <v>45356</v>
      </c>
      <c r="J1745" s="15" t="s">
        <v>85</v>
      </c>
      <c r="K1745" s="15" t="s">
        <v>96</v>
      </c>
      <c r="L1745" s="15" t="s">
        <v>379</v>
      </c>
      <c r="M1745" s="15">
        <v>1</v>
      </c>
      <c r="N1745" s="83">
        <v>16.8</v>
      </c>
      <c r="O1745" s="106" t="s">
        <v>398</v>
      </c>
    </row>
    <row r="1746" spans="8:19" x14ac:dyDescent="0.25">
      <c r="H1746" s="15">
        <v>20</v>
      </c>
      <c r="I1746" s="82">
        <v>45356</v>
      </c>
      <c r="J1746" s="15" t="s">
        <v>85</v>
      </c>
      <c r="K1746" s="15" t="s">
        <v>96</v>
      </c>
      <c r="L1746" s="15" t="s">
        <v>379</v>
      </c>
      <c r="M1746" s="15">
        <v>1</v>
      </c>
      <c r="N1746" s="83">
        <v>15.9</v>
      </c>
      <c r="O1746" s="106" t="s">
        <v>399</v>
      </c>
    </row>
    <row r="1747" spans="8:19" x14ac:dyDescent="0.25">
      <c r="H1747" s="15">
        <v>21</v>
      </c>
      <c r="I1747" s="82">
        <v>45356</v>
      </c>
      <c r="J1747" s="15" t="s">
        <v>85</v>
      </c>
      <c r="K1747" s="15" t="s">
        <v>96</v>
      </c>
      <c r="L1747" s="15" t="s">
        <v>379</v>
      </c>
      <c r="M1747" s="15">
        <v>1</v>
      </c>
      <c r="N1747" s="83">
        <v>13.3</v>
      </c>
      <c r="O1747" s="106" t="s">
        <v>400</v>
      </c>
    </row>
    <row r="1748" spans="8:19" x14ac:dyDescent="0.25">
      <c r="H1748" s="15">
        <v>22</v>
      </c>
      <c r="I1748" s="82">
        <v>45358</v>
      </c>
      <c r="J1748" s="15" t="s">
        <v>88</v>
      </c>
      <c r="K1748" s="15" t="s">
        <v>93</v>
      </c>
      <c r="L1748" s="15" t="s">
        <v>379</v>
      </c>
      <c r="M1748" s="15">
        <v>1</v>
      </c>
      <c r="N1748" s="83">
        <v>15.8</v>
      </c>
      <c r="O1748" s="106" t="s">
        <v>401</v>
      </c>
    </row>
    <row r="1749" spans="8:19" x14ac:dyDescent="0.25">
      <c r="H1749" s="15">
        <v>23</v>
      </c>
      <c r="I1749" s="82">
        <v>45358</v>
      </c>
      <c r="J1749" s="15" t="s">
        <v>85</v>
      </c>
      <c r="K1749" s="15" t="s">
        <v>107</v>
      </c>
      <c r="L1749" s="15" t="s">
        <v>379</v>
      </c>
      <c r="M1749" s="15">
        <v>1</v>
      </c>
      <c r="N1749" s="83">
        <v>10</v>
      </c>
      <c r="O1749" s="106" t="s">
        <v>402</v>
      </c>
    </row>
    <row r="1750" spans="8:19" x14ac:dyDescent="0.25">
      <c r="H1750" s="15">
        <v>24</v>
      </c>
      <c r="I1750" s="82">
        <v>45358</v>
      </c>
      <c r="J1750" s="15" t="s">
        <v>85</v>
      </c>
      <c r="K1750" s="15" t="s">
        <v>86</v>
      </c>
      <c r="L1750" s="15" t="s">
        <v>379</v>
      </c>
      <c r="M1750" s="15">
        <v>1</v>
      </c>
      <c r="N1750" s="83">
        <v>14.2</v>
      </c>
      <c r="O1750" s="106" t="s">
        <v>403</v>
      </c>
    </row>
    <row r="1751" spans="8:19" x14ac:dyDescent="0.25">
      <c r="H1751" s="15">
        <v>25</v>
      </c>
      <c r="I1751" s="82">
        <v>45362</v>
      </c>
      <c r="J1751" s="15" t="s">
        <v>85</v>
      </c>
      <c r="K1751" s="15" t="s">
        <v>86</v>
      </c>
      <c r="L1751" s="15" t="s">
        <v>379</v>
      </c>
      <c r="M1751" s="15">
        <v>1</v>
      </c>
      <c r="N1751" s="83">
        <v>16.2</v>
      </c>
      <c r="O1751" s="106" t="s">
        <v>404</v>
      </c>
    </row>
    <row r="1752" spans="8:19" x14ac:dyDescent="0.25">
      <c r="H1752" s="15">
        <v>26</v>
      </c>
      <c r="I1752" s="82">
        <v>45362</v>
      </c>
      <c r="J1752" s="15" t="s">
        <v>85</v>
      </c>
      <c r="K1752" s="15" t="s">
        <v>90</v>
      </c>
      <c r="L1752" s="15" t="s">
        <v>379</v>
      </c>
      <c r="M1752" s="15">
        <v>1</v>
      </c>
      <c r="N1752" s="83">
        <v>15</v>
      </c>
      <c r="O1752" s="106" t="s">
        <v>405</v>
      </c>
    </row>
    <row r="1753" spans="8:19" x14ac:dyDescent="0.25">
      <c r="H1753" s="15">
        <v>27</v>
      </c>
      <c r="I1753" s="82">
        <v>45362</v>
      </c>
      <c r="J1753" s="15" t="s">
        <v>85</v>
      </c>
      <c r="K1753" s="15" t="s">
        <v>86</v>
      </c>
      <c r="L1753" s="15" t="s">
        <v>379</v>
      </c>
      <c r="M1753" s="15">
        <v>1</v>
      </c>
      <c r="N1753" s="83">
        <v>14.4</v>
      </c>
      <c r="O1753" s="106" t="s">
        <v>406</v>
      </c>
    </row>
    <row r="1754" spans="8:19" x14ac:dyDescent="0.25">
      <c r="H1754" s="15">
        <v>28</v>
      </c>
      <c r="I1754" s="82">
        <v>45362</v>
      </c>
      <c r="J1754" s="15" t="s">
        <v>85</v>
      </c>
      <c r="K1754" s="15" t="s">
        <v>90</v>
      </c>
      <c r="L1754" s="15" t="s">
        <v>379</v>
      </c>
      <c r="M1754" s="15">
        <v>1</v>
      </c>
      <c r="N1754" s="83">
        <v>14.4</v>
      </c>
      <c r="O1754" s="106" t="s">
        <v>407</v>
      </c>
    </row>
    <row r="1755" spans="8:19" x14ac:dyDescent="0.25">
      <c r="H1755" s="15">
        <v>29</v>
      </c>
      <c r="I1755" s="82">
        <v>45365</v>
      </c>
      <c r="J1755" s="15" t="s">
        <v>88</v>
      </c>
      <c r="K1755" s="15" t="s">
        <v>93</v>
      </c>
      <c r="L1755" s="15" t="s">
        <v>379</v>
      </c>
      <c r="M1755" s="15">
        <v>1</v>
      </c>
      <c r="N1755" s="83">
        <v>14.6</v>
      </c>
      <c r="O1755" s="106" t="s">
        <v>408</v>
      </c>
    </row>
    <row r="1756" spans="8:19" x14ac:dyDescent="0.25">
      <c r="H1756" s="15">
        <v>30</v>
      </c>
      <c r="I1756" s="82">
        <v>45365</v>
      </c>
      <c r="J1756" s="15" t="s">
        <v>88</v>
      </c>
      <c r="K1756" s="15" t="s">
        <v>93</v>
      </c>
      <c r="L1756" s="15" t="s">
        <v>379</v>
      </c>
      <c r="M1756" s="15">
        <v>1</v>
      </c>
      <c r="N1756" s="83">
        <v>15.3</v>
      </c>
      <c r="O1756" s="106" t="s">
        <v>409</v>
      </c>
    </row>
    <row r="1757" spans="8:19" x14ac:dyDescent="0.25">
      <c r="H1757" s="15">
        <v>31</v>
      </c>
      <c r="I1757" s="82">
        <v>45365</v>
      </c>
      <c r="J1757" s="15" t="s">
        <v>85</v>
      </c>
      <c r="K1757" s="15" t="s">
        <v>86</v>
      </c>
      <c r="L1757" s="15" t="s">
        <v>379</v>
      </c>
      <c r="M1757" s="15">
        <v>1</v>
      </c>
      <c r="N1757" s="83">
        <v>14.9</v>
      </c>
      <c r="O1757" s="106" t="s">
        <v>410</v>
      </c>
    </row>
    <row r="1758" spans="8:19" ht="21" x14ac:dyDescent="0.25">
      <c r="H1758" s="15">
        <v>32</v>
      </c>
      <c r="I1758" s="82">
        <v>45365</v>
      </c>
      <c r="J1758" s="15" t="s">
        <v>85</v>
      </c>
      <c r="K1758" s="15" t="s">
        <v>86</v>
      </c>
      <c r="L1758" s="15" t="s">
        <v>379</v>
      </c>
      <c r="M1758" s="15">
        <v>1</v>
      </c>
      <c r="N1758" s="83">
        <v>15.4</v>
      </c>
      <c r="O1758" s="106" t="s">
        <v>411</v>
      </c>
      <c r="R1758" s="244">
        <f>SUM(N2:N1758)</f>
        <v>26321.500000000018</v>
      </c>
      <c r="S1758" s="237" t="s">
        <v>412</v>
      </c>
    </row>
    <row r="1759" spans="8:19" x14ac:dyDescent="0.25">
      <c r="I1759" s="187"/>
      <c r="N1759" s="105"/>
      <c r="O1759" s="266"/>
    </row>
    <row r="1760" spans="8:19" x14ac:dyDescent="0.25">
      <c r="I1760" s="187"/>
      <c r="N1760" s="105"/>
      <c r="O1760" s="266"/>
    </row>
    <row r="1761" spans="8:19" x14ac:dyDescent="0.25">
      <c r="H1761" s="15">
        <v>1</v>
      </c>
      <c r="I1761" s="82">
        <v>45369</v>
      </c>
      <c r="J1761" s="15" t="s">
        <v>88</v>
      </c>
      <c r="K1761" s="15" t="s">
        <v>99</v>
      </c>
      <c r="L1761" s="15" t="s">
        <v>379</v>
      </c>
      <c r="M1761" s="15">
        <v>1</v>
      </c>
      <c r="N1761" s="83">
        <v>20</v>
      </c>
      <c r="O1761" s="106" t="s">
        <v>415</v>
      </c>
    </row>
    <row r="1762" spans="8:19" x14ac:dyDescent="0.25">
      <c r="H1762" s="15">
        <v>2</v>
      </c>
      <c r="I1762" s="82">
        <v>45372</v>
      </c>
      <c r="J1762" s="15" t="s">
        <v>88</v>
      </c>
      <c r="K1762" s="15" t="s">
        <v>93</v>
      </c>
      <c r="L1762" s="15" t="s">
        <v>379</v>
      </c>
      <c r="M1762" s="15">
        <v>1</v>
      </c>
      <c r="N1762" s="83">
        <v>20</v>
      </c>
      <c r="O1762" s="106" t="s">
        <v>416</v>
      </c>
    </row>
    <row r="1763" spans="8:19" x14ac:dyDescent="0.25">
      <c r="H1763" s="15">
        <v>3</v>
      </c>
      <c r="I1763" s="82">
        <v>45381</v>
      </c>
      <c r="J1763" s="15" t="s">
        <v>85</v>
      </c>
      <c r="K1763" s="15" t="s">
        <v>90</v>
      </c>
      <c r="L1763" s="15" t="s">
        <v>379</v>
      </c>
      <c r="M1763" s="15">
        <v>1</v>
      </c>
      <c r="N1763" s="83">
        <v>20</v>
      </c>
      <c r="O1763" s="106" t="s">
        <v>417</v>
      </c>
    </row>
    <row r="1764" spans="8:19" x14ac:dyDescent="0.25">
      <c r="H1764" s="15">
        <v>4</v>
      </c>
      <c r="I1764" s="82">
        <v>45381</v>
      </c>
      <c r="J1764" s="15" t="s">
        <v>88</v>
      </c>
      <c r="K1764" s="15" t="s">
        <v>94</v>
      </c>
      <c r="L1764" s="15" t="s">
        <v>379</v>
      </c>
      <c r="M1764" s="15">
        <v>1</v>
      </c>
      <c r="N1764" s="83">
        <v>20</v>
      </c>
      <c r="O1764" s="106" t="s">
        <v>418</v>
      </c>
    </row>
    <row r="1765" spans="8:19" x14ac:dyDescent="0.25">
      <c r="H1765" s="15">
        <v>5</v>
      </c>
      <c r="I1765" s="82">
        <v>45381</v>
      </c>
      <c r="J1765" s="15" t="s">
        <v>88</v>
      </c>
      <c r="K1765" s="15" t="s">
        <v>89</v>
      </c>
      <c r="L1765" s="15" t="s">
        <v>379</v>
      </c>
      <c r="M1765" s="15">
        <v>1</v>
      </c>
      <c r="N1765" s="83">
        <v>20</v>
      </c>
      <c r="O1765" s="106" t="s">
        <v>419</v>
      </c>
    </row>
    <row r="1766" spans="8:19" x14ac:dyDescent="0.25">
      <c r="H1766" s="15">
        <v>6</v>
      </c>
      <c r="I1766" s="82">
        <v>45381</v>
      </c>
      <c r="J1766" s="15" t="s">
        <v>88</v>
      </c>
      <c r="K1766" s="15" t="s">
        <v>98</v>
      </c>
      <c r="L1766" s="15" t="s">
        <v>379</v>
      </c>
      <c r="M1766" s="15">
        <v>1</v>
      </c>
      <c r="N1766" s="83">
        <v>20</v>
      </c>
      <c r="O1766" s="106" t="s">
        <v>420</v>
      </c>
    </row>
    <row r="1767" spans="8:19" ht="21" x14ac:dyDescent="0.25">
      <c r="R1767" s="244">
        <f>SUM(N2:N1766)</f>
        <v>26441.500000000018</v>
      </c>
      <c r="S1767" s="237" t="s">
        <v>421</v>
      </c>
    </row>
    <row r="1769" spans="8:19" x14ac:dyDescent="0.25">
      <c r="H1769" s="15">
        <v>1</v>
      </c>
      <c r="I1769" s="82">
        <v>45383</v>
      </c>
      <c r="J1769" s="15" t="s">
        <v>85</v>
      </c>
      <c r="K1769" s="15" t="s">
        <v>86</v>
      </c>
      <c r="L1769" s="15" t="s">
        <v>379</v>
      </c>
      <c r="M1769" s="15">
        <v>1</v>
      </c>
      <c r="N1769" s="83">
        <v>20</v>
      </c>
      <c r="O1769" s="106" t="s">
        <v>425</v>
      </c>
    </row>
    <row r="1770" spans="8:19" x14ac:dyDescent="0.25">
      <c r="H1770" s="15">
        <v>2</v>
      </c>
      <c r="I1770" s="82">
        <v>45383</v>
      </c>
      <c r="J1770" s="15" t="s">
        <v>85</v>
      </c>
      <c r="K1770" s="15" t="s">
        <v>87</v>
      </c>
      <c r="L1770" s="15" t="s">
        <v>379</v>
      </c>
      <c r="M1770" s="15">
        <v>1</v>
      </c>
      <c r="N1770" s="83">
        <v>20</v>
      </c>
      <c r="O1770" s="106" t="s">
        <v>426</v>
      </c>
    </row>
    <row r="1771" spans="8:19" x14ac:dyDescent="0.25">
      <c r="H1771" s="15">
        <v>3</v>
      </c>
      <c r="I1771" s="82">
        <v>45385</v>
      </c>
      <c r="J1771" s="15" t="s">
        <v>88</v>
      </c>
      <c r="K1771" s="15" t="s">
        <v>93</v>
      </c>
      <c r="L1771" s="15" t="s">
        <v>379</v>
      </c>
      <c r="M1771" s="15">
        <v>1</v>
      </c>
      <c r="N1771" s="83">
        <v>17.100000000000001</v>
      </c>
      <c r="O1771" s="106" t="s">
        <v>427</v>
      </c>
    </row>
    <row r="1772" spans="8:19" x14ac:dyDescent="0.25">
      <c r="H1772" s="15">
        <v>4</v>
      </c>
      <c r="I1772" s="82">
        <v>45385</v>
      </c>
      <c r="J1772" s="15" t="s">
        <v>88</v>
      </c>
      <c r="K1772" s="15" t="s">
        <v>93</v>
      </c>
      <c r="L1772" s="15" t="s">
        <v>379</v>
      </c>
      <c r="M1772" s="15">
        <v>1</v>
      </c>
      <c r="N1772" s="83">
        <v>22.9</v>
      </c>
      <c r="O1772" s="106" t="s">
        <v>428</v>
      </c>
    </row>
    <row r="1773" spans="8:19" x14ac:dyDescent="0.25">
      <c r="H1773" s="15">
        <v>5</v>
      </c>
      <c r="I1773" s="82">
        <v>45387</v>
      </c>
      <c r="J1773" s="15" t="s">
        <v>88</v>
      </c>
      <c r="K1773" s="15" t="s">
        <v>89</v>
      </c>
      <c r="L1773" s="15" t="s">
        <v>379</v>
      </c>
      <c r="M1773" s="15">
        <v>1</v>
      </c>
      <c r="N1773" s="83">
        <v>16</v>
      </c>
      <c r="O1773" s="106" t="s">
        <v>429</v>
      </c>
    </row>
    <row r="1774" spans="8:19" x14ac:dyDescent="0.25">
      <c r="H1774" s="15">
        <v>6</v>
      </c>
      <c r="I1774" s="82">
        <v>45387</v>
      </c>
      <c r="J1774" s="15" t="s">
        <v>88</v>
      </c>
      <c r="K1774" s="15" t="s">
        <v>89</v>
      </c>
      <c r="L1774" s="15" t="s">
        <v>379</v>
      </c>
      <c r="M1774" s="15">
        <v>1</v>
      </c>
      <c r="N1774" s="83">
        <v>14.4</v>
      </c>
      <c r="O1774" s="106" t="s">
        <v>430</v>
      </c>
    </row>
    <row r="1775" spans="8:19" x14ac:dyDescent="0.25">
      <c r="H1775" s="15">
        <v>7</v>
      </c>
      <c r="I1775" s="82">
        <v>45387</v>
      </c>
      <c r="J1775" s="15" t="s">
        <v>85</v>
      </c>
      <c r="K1775" s="15" t="s">
        <v>87</v>
      </c>
      <c r="L1775" s="15" t="s">
        <v>379</v>
      </c>
      <c r="M1775" s="15">
        <v>1</v>
      </c>
      <c r="N1775" s="83">
        <v>16.899999999999999</v>
      </c>
      <c r="O1775" s="106" t="s">
        <v>431</v>
      </c>
    </row>
    <row r="1776" spans="8:19" x14ac:dyDescent="0.25">
      <c r="H1776" s="15">
        <v>8</v>
      </c>
      <c r="I1776" s="82">
        <v>45387</v>
      </c>
      <c r="J1776" s="15" t="s">
        <v>85</v>
      </c>
      <c r="K1776" s="15" t="s">
        <v>92</v>
      </c>
      <c r="L1776" s="15" t="s">
        <v>379</v>
      </c>
      <c r="M1776" s="15">
        <v>1</v>
      </c>
      <c r="N1776" s="83">
        <v>15.7</v>
      </c>
      <c r="O1776" s="106" t="s">
        <v>432</v>
      </c>
    </row>
    <row r="1777" spans="8:15" x14ac:dyDescent="0.25">
      <c r="H1777" s="15">
        <v>9</v>
      </c>
      <c r="I1777" s="16">
        <v>45387</v>
      </c>
      <c r="J1777" s="15" t="s">
        <v>88</v>
      </c>
      <c r="K1777" s="15" t="s">
        <v>89</v>
      </c>
      <c r="L1777" s="15" t="s">
        <v>379</v>
      </c>
      <c r="M1777" s="15">
        <v>1</v>
      </c>
      <c r="N1777" s="83">
        <v>17.100000000000001</v>
      </c>
      <c r="O1777" s="106" t="s">
        <v>433</v>
      </c>
    </row>
    <row r="1778" spans="8:15" x14ac:dyDescent="0.25">
      <c r="H1778" s="15">
        <v>10</v>
      </c>
      <c r="I1778" s="16">
        <v>45387</v>
      </c>
      <c r="J1778" s="15" t="s">
        <v>85</v>
      </c>
      <c r="K1778" s="15" t="s">
        <v>92</v>
      </c>
      <c r="L1778" s="15" t="s">
        <v>379</v>
      </c>
      <c r="M1778" s="15">
        <v>1</v>
      </c>
      <c r="N1778" s="83">
        <v>11.5</v>
      </c>
      <c r="O1778" s="106" t="s">
        <v>434</v>
      </c>
    </row>
    <row r="1779" spans="8:15" x14ac:dyDescent="0.25">
      <c r="H1779" s="15">
        <v>11</v>
      </c>
      <c r="I1779" s="16">
        <v>45387</v>
      </c>
      <c r="J1779" s="15" t="s">
        <v>85</v>
      </c>
      <c r="K1779" s="15" t="s">
        <v>92</v>
      </c>
      <c r="L1779" s="15" t="s">
        <v>379</v>
      </c>
      <c r="M1779" s="15">
        <v>1</v>
      </c>
      <c r="N1779" s="83">
        <v>12.6</v>
      </c>
      <c r="O1779" s="106" t="s">
        <v>435</v>
      </c>
    </row>
    <row r="1780" spans="8:15" x14ac:dyDescent="0.25">
      <c r="H1780" s="15">
        <v>12</v>
      </c>
      <c r="I1780" s="82">
        <v>45390</v>
      </c>
      <c r="J1780" s="15" t="s">
        <v>85</v>
      </c>
      <c r="K1780" s="15" t="s">
        <v>90</v>
      </c>
      <c r="L1780" s="15" t="s">
        <v>379</v>
      </c>
      <c r="M1780" s="15">
        <v>1</v>
      </c>
      <c r="N1780" s="83">
        <v>15.8</v>
      </c>
      <c r="O1780" s="106" t="s">
        <v>436</v>
      </c>
    </row>
    <row r="1781" spans="8:15" x14ac:dyDescent="0.25">
      <c r="H1781" s="15">
        <v>13</v>
      </c>
      <c r="I1781" s="82">
        <v>45390</v>
      </c>
      <c r="J1781" s="15" t="s">
        <v>88</v>
      </c>
      <c r="K1781" s="15" t="s">
        <v>94</v>
      </c>
      <c r="L1781" s="15" t="s">
        <v>379</v>
      </c>
      <c r="M1781" s="15">
        <v>1</v>
      </c>
      <c r="N1781" s="83">
        <v>15</v>
      </c>
      <c r="O1781" s="106" t="s">
        <v>437</v>
      </c>
    </row>
    <row r="1782" spans="8:15" x14ac:dyDescent="0.25">
      <c r="H1782" s="15">
        <v>14</v>
      </c>
      <c r="I1782" s="82">
        <v>45390</v>
      </c>
      <c r="J1782" s="15" t="s">
        <v>88</v>
      </c>
      <c r="K1782" s="15" t="s">
        <v>94</v>
      </c>
      <c r="L1782" s="15" t="s">
        <v>379</v>
      </c>
      <c r="M1782" s="15">
        <v>1</v>
      </c>
      <c r="N1782" s="83">
        <v>14.2</v>
      </c>
      <c r="O1782" s="106" t="s">
        <v>438</v>
      </c>
    </row>
    <row r="1783" spans="8:15" x14ac:dyDescent="0.25">
      <c r="H1783" s="15">
        <v>15</v>
      </c>
      <c r="I1783" s="82">
        <v>45390</v>
      </c>
      <c r="J1783" s="15" t="s">
        <v>88</v>
      </c>
      <c r="K1783" s="15" t="s">
        <v>94</v>
      </c>
      <c r="L1783" s="15" t="s">
        <v>379</v>
      </c>
      <c r="M1783" s="15">
        <v>1</v>
      </c>
      <c r="N1783" s="83">
        <v>15.6</v>
      </c>
      <c r="O1783" s="106" t="s">
        <v>439</v>
      </c>
    </row>
    <row r="1784" spans="8:15" x14ac:dyDescent="0.25">
      <c r="H1784" s="15">
        <v>16</v>
      </c>
      <c r="I1784" s="82">
        <v>45390</v>
      </c>
      <c r="J1784" s="15" t="s">
        <v>88</v>
      </c>
      <c r="K1784" s="15" t="s">
        <v>89</v>
      </c>
      <c r="L1784" s="15" t="s">
        <v>379</v>
      </c>
      <c r="M1784" s="15">
        <v>1</v>
      </c>
      <c r="N1784" s="83">
        <v>19.399999999999999</v>
      </c>
      <c r="O1784" s="106" t="s">
        <v>440</v>
      </c>
    </row>
    <row r="1785" spans="8:15" x14ac:dyDescent="0.25">
      <c r="H1785" s="15">
        <v>17</v>
      </c>
      <c r="I1785" s="82">
        <v>45390</v>
      </c>
      <c r="J1785" s="15" t="s">
        <v>88</v>
      </c>
      <c r="K1785" s="15" t="s">
        <v>89</v>
      </c>
      <c r="L1785" s="15" t="s">
        <v>379</v>
      </c>
      <c r="M1785" s="15">
        <v>1</v>
      </c>
      <c r="N1785" s="83">
        <v>15.8</v>
      </c>
      <c r="O1785" s="106" t="s">
        <v>441</v>
      </c>
    </row>
    <row r="1786" spans="8:15" x14ac:dyDescent="0.25">
      <c r="H1786" s="15">
        <v>18</v>
      </c>
      <c r="I1786" s="82">
        <v>45391</v>
      </c>
      <c r="J1786" s="15" t="s">
        <v>85</v>
      </c>
      <c r="K1786" s="15" t="s">
        <v>92</v>
      </c>
      <c r="L1786" s="15" t="s">
        <v>379</v>
      </c>
      <c r="M1786" s="15">
        <v>1</v>
      </c>
      <c r="N1786" s="83">
        <v>16.100000000000001</v>
      </c>
      <c r="O1786" s="106" t="s">
        <v>442</v>
      </c>
    </row>
    <row r="1787" spans="8:15" x14ac:dyDescent="0.25">
      <c r="H1787" s="15">
        <v>19</v>
      </c>
      <c r="I1787" s="82">
        <v>45391</v>
      </c>
      <c r="J1787" s="15" t="s">
        <v>85</v>
      </c>
      <c r="K1787" s="15" t="s">
        <v>90</v>
      </c>
      <c r="L1787" s="15" t="s">
        <v>379</v>
      </c>
      <c r="M1787" s="15">
        <v>1</v>
      </c>
      <c r="N1787" s="83">
        <v>13</v>
      </c>
      <c r="O1787" s="106" t="s">
        <v>443</v>
      </c>
    </row>
    <row r="1788" spans="8:15" x14ac:dyDescent="0.25">
      <c r="H1788" s="15">
        <v>20</v>
      </c>
      <c r="I1788" s="82">
        <v>45391</v>
      </c>
      <c r="J1788" s="15" t="s">
        <v>88</v>
      </c>
      <c r="K1788" s="15" t="s">
        <v>93</v>
      </c>
      <c r="L1788" s="15" t="s">
        <v>379</v>
      </c>
      <c r="M1788" s="15">
        <v>1</v>
      </c>
      <c r="N1788" s="83">
        <v>15.3</v>
      </c>
      <c r="O1788" s="106" t="s">
        <v>444</v>
      </c>
    </row>
    <row r="1789" spans="8:15" x14ac:dyDescent="0.25">
      <c r="H1789" s="15">
        <v>21</v>
      </c>
      <c r="I1789" s="82">
        <v>45391</v>
      </c>
      <c r="J1789" s="15" t="s">
        <v>85</v>
      </c>
      <c r="K1789" s="15" t="s">
        <v>92</v>
      </c>
      <c r="L1789" s="15" t="s">
        <v>379</v>
      </c>
      <c r="M1789" s="15">
        <v>1</v>
      </c>
      <c r="N1789" s="83">
        <v>15.8</v>
      </c>
      <c r="O1789" s="106" t="s">
        <v>445</v>
      </c>
    </row>
    <row r="1790" spans="8:15" x14ac:dyDescent="0.25">
      <c r="H1790" s="15">
        <v>22</v>
      </c>
      <c r="I1790" s="82">
        <v>45391</v>
      </c>
      <c r="J1790" s="15" t="s">
        <v>85</v>
      </c>
      <c r="K1790" s="15" t="s">
        <v>90</v>
      </c>
      <c r="L1790" s="15" t="s">
        <v>379</v>
      </c>
      <c r="M1790" s="15">
        <v>1</v>
      </c>
      <c r="N1790" s="83">
        <v>17</v>
      </c>
      <c r="O1790" s="106" t="s">
        <v>446</v>
      </c>
    </row>
    <row r="1791" spans="8:15" x14ac:dyDescent="0.25">
      <c r="H1791" s="15">
        <v>23</v>
      </c>
      <c r="I1791" s="82">
        <v>45391</v>
      </c>
      <c r="J1791" s="15" t="s">
        <v>85</v>
      </c>
      <c r="K1791" s="15" t="s">
        <v>90</v>
      </c>
      <c r="L1791" s="15" t="s">
        <v>379</v>
      </c>
      <c r="M1791" s="15">
        <v>1</v>
      </c>
      <c r="N1791" s="83">
        <v>16.7</v>
      </c>
      <c r="O1791" s="106" t="s">
        <v>447</v>
      </c>
    </row>
    <row r="1792" spans="8:15" x14ac:dyDescent="0.25">
      <c r="H1792" s="15">
        <v>24</v>
      </c>
      <c r="I1792" s="82">
        <v>45391</v>
      </c>
      <c r="J1792" s="15" t="s">
        <v>88</v>
      </c>
      <c r="K1792" s="15" t="s">
        <v>91</v>
      </c>
      <c r="L1792" s="15" t="s">
        <v>379</v>
      </c>
      <c r="M1792" s="15">
        <v>1</v>
      </c>
      <c r="N1792" s="83">
        <v>15.4</v>
      </c>
      <c r="O1792" s="106" t="s">
        <v>448</v>
      </c>
    </row>
    <row r="1793" spans="8:15" x14ac:dyDescent="0.25">
      <c r="H1793" s="15">
        <v>25</v>
      </c>
      <c r="I1793" s="82">
        <v>45391</v>
      </c>
      <c r="J1793" s="15" t="s">
        <v>88</v>
      </c>
      <c r="K1793" s="15" t="s">
        <v>91</v>
      </c>
      <c r="L1793" s="15" t="s">
        <v>379</v>
      </c>
      <c r="M1793" s="15">
        <v>1</v>
      </c>
      <c r="N1793" s="83">
        <v>14.7</v>
      </c>
      <c r="O1793" s="106" t="s">
        <v>449</v>
      </c>
    </row>
    <row r="1794" spans="8:15" x14ac:dyDescent="0.25">
      <c r="H1794" s="15">
        <v>26</v>
      </c>
      <c r="I1794" s="82">
        <v>45391</v>
      </c>
      <c r="J1794" s="15" t="s">
        <v>88</v>
      </c>
      <c r="K1794" s="15" t="s">
        <v>93</v>
      </c>
      <c r="L1794" s="15" t="s">
        <v>379</v>
      </c>
      <c r="M1794" s="15">
        <v>1</v>
      </c>
      <c r="N1794" s="83">
        <v>15.6</v>
      </c>
      <c r="O1794" s="106" t="s">
        <v>450</v>
      </c>
    </row>
    <row r="1795" spans="8:15" x14ac:dyDescent="0.25">
      <c r="H1795" s="15">
        <v>27</v>
      </c>
      <c r="I1795" s="82">
        <v>45391</v>
      </c>
      <c r="J1795" s="15" t="s">
        <v>88</v>
      </c>
      <c r="K1795" s="15" t="s">
        <v>93</v>
      </c>
      <c r="L1795" s="15" t="s">
        <v>379</v>
      </c>
      <c r="M1795" s="15">
        <v>1</v>
      </c>
      <c r="N1795" s="83">
        <v>20.399999999999999</v>
      </c>
      <c r="O1795" s="106" t="s">
        <v>451</v>
      </c>
    </row>
    <row r="1796" spans="8:15" x14ac:dyDescent="0.25">
      <c r="H1796" s="15">
        <v>28</v>
      </c>
      <c r="I1796" s="82">
        <v>45393</v>
      </c>
      <c r="J1796" s="15" t="s">
        <v>85</v>
      </c>
      <c r="K1796" s="15" t="s">
        <v>90</v>
      </c>
      <c r="L1796" s="15" t="s">
        <v>379</v>
      </c>
      <c r="M1796" s="15">
        <v>1</v>
      </c>
      <c r="N1796" s="83">
        <v>15.9</v>
      </c>
      <c r="O1796" s="106" t="s">
        <v>452</v>
      </c>
    </row>
    <row r="1797" spans="8:15" x14ac:dyDescent="0.25">
      <c r="H1797" s="15">
        <v>29</v>
      </c>
      <c r="I1797" s="82">
        <v>45393</v>
      </c>
      <c r="J1797" s="15" t="s">
        <v>88</v>
      </c>
      <c r="K1797" s="15" t="s">
        <v>99</v>
      </c>
      <c r="L1797" s="15" t="s">
        <v>379</v>
      </c>
      <c r="M1797" s="15">
        <v>1</v>
      </c>
      <c r="N1797" s="83">
        <v>18.399999999999999</v>
      </c>
      <c r="O1797" s="106" t="s">
        <v>453</v>
      </c>
    </row>
    <row r="1798" spans="8:15" x14ac:dyDescent="0.25">
      <c r="H1798" s="15">
        <v>30</v>
      </c>
      <c r="I1798" s="82">
        <v>45393</v>
      </c>
      <c r="J1798" s="15" t="s">
        <v>85</v>
      </c>
      <c r="K1798" s="15" t="s">
        <v>92</v>
      </c>
      <c r="L1798" s="15" t="s">
        <v>379</v>
      </c>
      <c r="M1798" s="15">
        <v>1</v>
      </c>
      <c r="N1798" s="83">
        <v>17.2</v>
      </c>
      <c r="O1798" s="106" t="s">
        <v>454</v>
      </c>
    </row>
    <row r="1799" spans="8:15" x14ac:dyDescent="0.25">
      <c r="H1799" s="15">
        <v>31</v>
      </c>
      <c r="I1799" s="82">
        <v>45393</v>
      </c>
      <c r="J1799" s="15" t="s">
        <v>85</v>
      </c>
      <c r="K1799" s="15" t="s">
        <v>92</v>
      </c>
      <c r="L1799" s="15" t="s">
        <v>379</v>
      </c>
      <c r="M1799" s="15">
        <v>1</v>
      </c>
      <c r="N1799" s="83">
        <v>14.6</v>
      </c>
      <c r="O1799" s="106" t="s">
        <v>455</v>
      </c>
    </row>
    <row r="1800" spans="8:15" x14ac:dyDescent="0.25">
      <c r="H1800" s="15">
        <v>32</v>
      </c>
      <c r="I1800" s="82">
        <v>45393</v>
      </c>
      <c r="J1800" s="15" t="s">
        <v>85</v>
      </c>
      <c r="K1800" s="15" t="s">
        <v>90</v>
      </c>
      <c r="L1800" s="15" t="s">
        <v>379</v>
      </c>
      <c r="M1800" s="15">
        <v>1</v>
      </c>
      <c r="N1800" s="83">
        <v>13.9</v>
      </c>
      <c r="O1800" s="106" t="s">
        <v>456</v>
      </c>
    </row>
    <row r="1801" spans="8:15" x14ac:dyDescent="0.25">
      <c r="H1801" s="15">
        <v>33</v>
      </c>
      <c r="I1801" s="82">
        <v>45394</v>
      </c>
      <c r="J1801" s="15" t="s">
        <v>88</v>
      </c>
      <c r="K1801" s="15" t="s">
        <v>106</v>
      </c>
      <c r="L1801" s="15" t="s">
        <v>379</v>
      </c>
      <c r="M1801" s="15">
        <v>1</v>
      </c>
      <c r="N1801" s="83">
        <v>17</v>
      </c>
      <c r="O1801" s="106" t="s">
        <v>457</v>
      </c>
    </row>
    <row r="1802" spans="8:15" x14ac:dyDescent="0.25">
      <c r="H1802" s="15">
        <v>34</v>
      </c>
      <c r="I1802" s="82">
        <v>45394</v>
      </c>
      <c r="J1802" s="15" t="s">
        <v>88</v>
      </c>
      <c r="K1802" s="15" t="s">
        <v>106</v>
      </c>
      <c r="L1802" s="15" t="s">
        <v>379</v>
      </c>
      <c r="M1802" s="15">
        <v>1</v>
      </c>
      <c r="N1802" s="83">
        <v>15.8</v>
      </c>
      <c r="O1802" s="106" t="s">
        <v>458</v>
      </c>
    </row>
    <row r="1803" spans="8:15" x14ac:dyDescent="0.25">
      <c r="H1803" s="15">
        <v>35</v>
      </c>
      <c r="I1803" s="82">
        <v>45394</v>
      </c>
      <c r="J1803" s="15" t="s">
        <v>88</v>
      </c>
      <c r="K1803" s="15" t="s">
        <v>106</v>
      </c>
      <c r="L1803" s="15" t="s">
        <v>379</v>
      </c>
      <c r="M1803" s="15">
        <v>1</v>
      </c>
      <c r="N1803" s="83">
        <v>15.7</v>
      </c>
      <c r="O1803" s="106" t="s">
        <v>459</v>
      </c>
    </row>
    <row r="1804" spans="8:15" x14ac:dyDescent="0.25">
      <c r="H1804" s="15">
        <v>36</v>
      </c>
      <c r="I1804" s="82">
        <v>45394</v>
      </c>
      <c r="J1804" s="15" t="s">
        <v>85</v>
      </c>
      <c r="K1804" s="15" t="s">
        <v>92</v>
      </c>
      <c r="L1804" s="15" t="s">
        <v>379</v>
      </c>
      <c r="M1804" s="15">
        <v>1</v>
      </c>
      <c r="N1804" s="83">
        <v>14.7</v>
      </c>
      <c r="O1804" s="106" t="s">
        <v>460</v>
      </c>
    </row>
    <row r="1805" spans="8:15" x14ac:dyDescent="0.25">
      <c r="H1805" s="15">
        <v>37</v>
      </c>
      <c r="I1805" s="82">
        <v>45394</v>
      </c>
      <c r="J1805" s="15" t="s">
        <v>85</v>
      </c>
      <c r="K1805" s="15" t="s">
        <v>92</v>
      </c>
      <c r="L1805" s="15" t="s">
        <v>379</v>
      </c>
      <c r="M1805" s="15">
        <v>1</v>
      </c>
      <c r="N1805" s="83">
        <v>16.8</v>
      </c>
      <c r="O1805" s="106" t="s">
        <v>461</v>
      </c>
    </row>
    <row r="1806" spans="8:15" x14ac:dyDescent="0.25">
      <c r="H1806" s="15">
        <v>38</v>
      </c>
      <c r="I1806" s="82">
        <v>45395</v>
      </c>
      <c r="J1806" s="15" t="s">
        <v>88</v>
      </c>
      <c r="K1806" s="15" t="s">
        <v>93</v>
      </c>
      <c r="L1806" s="15" t="s">
        <v>379</v>
      </c>
      <c r="M1806" s="15">
        <v>1</v>
      </c>
      <c r="N1806" s="83">
        <v>14.9</v>
      </c>
      <c r="O1806" s="106" t="s">
        <v>462</v>
      </c>
    </row>
    <row r="1807" spans="8:15" x14ac:dyDescent="0.25">
      <c r="H1807" s="15">
        <v>39</v>
      </c>
      <c r="I1807" s="82">
        <v>45395</v>
      </c>
      <c r="J1807" s="15" t="s">
        <v>88</v>
      </c>
      <c r="K1807" s="15" t="s">
        <v>91</v>
      </c>
      <c r="L1807" s="15" t="s">
        <v>379</v>
      </c>
      <c r="M1807" s="15">
        <v>1</v>
      </c>
      <c r="N1807" s="83">
        <v>15.6</v>
      </c>
      <c r="O1807" s="106" t="s">
        <v>463</v>
      </c>
    </row>
    <row r="1808" spans="8:15" x14ac:dyDescent="0.25">
      <c r="H1808" s="15">
        <v>40</v>
      </c>
      <c r="I1808" s="82">
        <v>45395</v>
      </c>
      <c r="J1808" s="15" t="s">
        <v>88</v>
      </c>
      <c r="K1808" s="15" t="s">
        <v>91</v>
      </c>
      <c r="L1808" s="15" t="s">
        <v>379</v>
      </c>
      <c r="M1808" s="15">
        <v>1</v>
      </c>
      <c r="N1808" s="83">
        <v>16</v>
      </c>
      <c r="O1808" s="106" t="s">
        <v>464</v>
      </c>
    </row>
    <row r="1809" spans="8:19" x14ac:dyDescent="0.25">
      <c r="H1809" s="15">
        <v>41</v>
      </c>
      <c r="I1809" s="82">
        <v>45395</v>
      </c>
      <c r="J1809" s="15" t="s">
        <v>85</v>
      </c>
      <c r="K1809" s="15" t="s">
        <v>87</v>
      </c>
      <c r="L1809" s="15" t="s">
        <v>379</v>
      </c>
      <c r="M1809" s="15">
        <v>1</v>
      </c>
      <c r="N1809" s="83">
        <v>16.100000000000001</v>
      </c>
      <c r="O1809" s="106" t="s">
        <v>465</v>
      </c>
    </row>
    <row r="1810" spans="8:19" x14ac:dyDescent="0.25">
      <c r="H1810" s="15">
        <v>42</v>
      </c>
      <c r="I1810" s="82">
        <v>45395</v>
      </c>
      <c r="J1810" s="15" t="s">
        <v>85</v>
      </c>
      <c r="K1810" s="15" t="s">
        <v>86</v>
      </c>
      <c r="L1810" s="15" t="s">
        <v>379</v>
      </c>
      <c r="M1810" s="15">
        <v>1</v>
      </c>
      <c r="N1810" s="83">
        <v>14.6</v>
      </c>
      <c r="O1810" s="106" t="s">
        <v>466</v>
      </c>
    </row>
    <row r="1811" spans="8:19" x14ac:dyDescent="0.25">
      <c r="H1811" s="15">
        <v>43</v>
      </c>
      <c r="I1811" s="82">
        <v>45395</v>
      </c>
      <c r="J1811" s="15" t="s">
        <v>85</v>
      </c>
      <c r="K1811" s="15" t="s">
        <v>86</v>
      </c>
      <c r="L1811" s="15" t="s">
        <v>379</v>
      </c>
      <c r="M1811" s="15">
        <v>1</v>
      </c>
      <c r="N1811" s="83">
        <v>14.6</v>
      </c>
      <c r="O1811" s="106" t="s">
        <v>467</v>
      </c>
    </row>
    <row r="1812" spans="8:19" x14ac:dyDescent="0.25">
      <c r="H1812" s="15">
        <v>44</v>
      </c>
      <c r="I1812" s="82">
        <v>45395</v>
      </c>
      <c r="J1812" s="15" t="s">
        <v>85</v>
      </c>
      <c r="K1812" s="15" t="s">
        <v>86</v>
      </c>
      <c r="L1812" s="15" t="s">
        <v>379</v>
      </c>
      <c r="M1812" s="15">
        <v>1</v>
      </c>
      <c r="N1812" s="83">
        <v>16.3</v>
      </c>
      <c r="O1812" s="106" t="s">
        <v>468</v>
      </c>
    </row>
    <row r="1813" spans="8:19" x14ac:dyDescent="0.25">
      <c r="H1813" s="15">
        <v>45</v>
      </c>
      <c r="I1813" s="82">
        <v>45395</v>
      </c>
      <c r="J1813" s="15" t="s">
        <v>85</v>
      </c>
      <c r="K1813" s="15" t="s">
        <v>86</v>
      </c>
      <c r="L1813" s="15" t="s">
        <v>379</v>
      </c>
      <c r="M1813" s="15">
        <v>1</v>
      </c>
      <c r="N1813" s="83">
        <v>16</v>
      </c>
      <c r="O1813" s="106" t="s">
        <v>469</v>
      </c>
    </row>
    <row r="1814" spans="8:19" x14ac:dyDescent="0.25">
      <c r="H1814" s="15">
        <v>46</v>
      </c>
      <c r="I1814" s="82">
        <v>45395</v>
      </c>
      <c r="J1814" s="15" t="s">
        <v>85</v>
      </c>
      <c r="K1814" s="15" t="s">
        <v>87</v>
      </c>
      <c r="L1814" s="15" t="s">
        <v>379</v>
      </c>
      <c r="M1814" s="15">
        <v>1</v>
      </c>
      <c r="N1814" s="83">
        <v>15.9</v>
      </c>
      <c r="O1814" s="106" t="s">
        <v>470</v>
      </c>
    </row>
    <row r="1815" spans="8:19" x14ac:dyDescent="0.25">
      <c r="H1815" s="15">
        <v>47</v>
      </c>
      <c r="I1815" s="82">
        <v>45396</v>
      </c>
      <c r="J1815" s="15" t="s">
        <v>85</v>
      </c>
      <c r="K1815" s="15" t="s">
        <v>87</v>
      </c>
      <c r="L1815" s="15" t="s">
        <v>379</v>
      </c>
      <c r="M1815" s="15">
        <v>1</v>
      </c>
      <c r="N1815" s="83">
        <v>16.5</v>
      </c>
      <c r="O1815" s="106" t="s">
        <v>471</v>
      </c>
    </row>
    <row r="1816" spans="8:19" x14ac:dyDescent="0.25">
      <c r="H1816" s="15">
        <v>48</v>
      </c>
      <c r="I1816" s="82">
        <v>45396</v>
      </c>
      <c r="J1816" s="15" t="s">
        <v>85</v>
      </c>
      <c r="K1816" s="15" t="s">
        <v>86</v>
      </c>
      <c r="L1816" s="15" t="s">
        <v>379</v>
      </c>
      <c r="M1816" s="15">
        <v>1</v>
      </c>
      <c r="N1816" s="83">
        <v>10.199999999999999</v>
      </c>
      <c r="O1816" s="106" t="s">
        <v>472</v>
      </c>
    </row>
    <row r="1817" spans="8:19" x14ac:dyDescent="0.25">
      <c r="H1817" s="15">
        <v>49</v>
      </c>
      <c r="I1817" s="82">
        <v>45396</v>
      </c>
      <c r="J1817" s="15" t="s">
        <v>85</v>
      </c>
      <c r="K1817" s="15" t="s">
        <v>86</v>
      </c>
      <c r="L1817" s="15" t="s">
        <v>379</v>
      </c>
      <c r="M1817" s="15">
        <v>1</v>
      </c>
      <c r="N1817" s="83">
        <v>13.7</v>
      </c>
      <c r="O1817" s="106" t="s">
        <v>473</v>
      </c>
    </row>
    <row r="1818" spans="8:19" x14ac:dyDescent="0.25">
      <c r="H1818" s="15">
        <v>50</v>
      </c>
      <c r="I1818" s="82">
        <v>45396</v>
      </c>
      <c r="J1818" s="15" t="s">
        <v>85</v>
      </c>
      <c r="K1818" s="15" t="s">
        <v>86</v>
      </c>
      <c r="L1818" s="15" t="s">
        <v>379</v>
      </c>
      <c r="M1818" s="15">
        <v>1</v>
      </c>
      <c r="N1818" s="83">
        <v>15.9</v>
      </c>
      <c r="O1818" s="106" t="s">
        <v>474</v>
      </c>
    </row>
    <row r="1819" spans="8:19" x14ac:dyDescent="0.25">
      <c r="H1819" s="15">
        <v>51</v>
      </c>
      <c r="I1819" s="82">
        <v>45396</v>
      </c>
      <c r="J1819" s="15" t="s">
        <v>85</v>
      </c>
      <c r="K1819" s="15" t="s">
        <v>86</v>
      </c>
      <c r="L1819" s="15" t="s">
        <v>379</v>
      </c>
      <c r="M1819" s="15">
        <v>1</v>
      </c>
      <c r="N1819" s="83">
        <v>16.899999999999999</v>
      </c>
      <c r="O1819" s="106" t="s">
        <v>475</v>
      </c>
    </row>
    <row r="1820" spans="8:19" x14ac:dyDescent="0.25">
      <c r="H1820" s="15">
        <v>52</v>
      </c>
      <c r="I1820" s="82">
        <v>45396</v>
      </c>
      <c r="J1820" s="15" t="s">
        <v>85</v>
      </c>
      <c r="K1820" s="15" t="s">
        <v>90</v>
      </c>
      <c r="L1820" s="15" t="s">
        <v>379</v>
      </c>
      <c r="M1820" s="15">
        <v>1</v>
      </c>
      <c r="N1820" s="83">
        <v>17.100000000000001</v>
      </c>
      <c r="O1820" s="106" t="s">
        <v>476</v>
      </c>
    </row>
    <row r="1821" spans="8:19" ht="15.75" customHeight="1" x14ac:dyDescent="0.25">
      <c r="H1821" s="15">
        <v>53</v>
      </c>
      <c r="I1821" s="82">
        <v>45396</v>
      </c>
      <c r="J1821" s="15" t="s">
        <v>85</v>
      </c>
      <c r="K1821" s="15" t="s">
        <v>107</v>
      </c>
      <c r="L1821" s="15" t="s">
        <v>379</v>
      </c>
      <c r="M1821" s="15">
        <v>1</v>
      </c>
      <c r="N1821" s="83">
        <v>9.6999999999999993</v>
      </c>
      <c r="O1821" s="106" t="s">
        <v>477</v>
      </c>
      <c r="R1821" s="244">
        <f>SUM(N2:N1821)</f>
        <v>27281.500000000022</v>
      </c>
      <c r="S1821" s="237" t="s">
        <v>421</v>
      </c>
    </row>
    <row r="1823" spans="8:19" x14ac:dyDescent="0.25">
      <c r="H1823" s="15">
        <v>1</v>
      </c>
      <c r="I1823" s="16">
        <v>45398</v>
      </c>
      <c r="J1823" s="15" t="s">
        <v>88</v>
      </c>
      <c r="K1823" s="15" t="s">
        <v>93</v>
      </c>
      <c r="L1823" s="15" t="s">
        <v>379</v>
      </c>
      <c r="M1823" s="15">
        <v>1</v>
      </c>
      <c r="N1823" s="83">
        <v>20</v>
      </c>
      <c r="O1823" s="15">
        <v>2481</v>
      </c>
    </row>
    <row r="1824" spans="8:19" x14ac:dyDescent="0.25">
      <c r="H1824" s="15">
        <v>2</v>
      </c>
      <c r="I1824" s="16">
        <v>45401</v>
      </c>
      <c r="J1824" s="15" t="s">
        <v>88</v>
      </c>
      <c r="K1824" s="15" t="s">
        <v>94</v>
      </c>
      <c r="L1824" s="15" t="s">
        <v>379</v>
      </c>
      <c r="M1824" s="15">
        <v>1</v>
      </c>
      <c r="N1824" s="83">
        <v>19.899999999999999</v>
      </c>
      <c r="O1824" s="15">
        <v>2681</v>
      </c>
    </row>
    <row r="1825" spans="8:19" x14ac:dyDescent="0.25">
      <c r="H1825" s="15">
        <v>3</v>
      </c>
      <c r="I1825" s="16">
        <v>45401</v>
      </c>
      <c r="J1825" s="15" t="s">
        <v>88</v>
      </c>
      <c r="K1825" s="15" t="s">
        <v>89</v>
      </c>
      <c r="L1825" s="15" t="s">
        <v>379</v>
      </c>
      <c r="M1825" s="15">
        <v>1</v>
      </c>
      <c r="N1825" s="83">
        <v>20</v>
      </c>
      <c r="O1825" s="15">
        <v>2323</v>
      </c>
    </row>
    <row r="1826" spans="8:19" x14ac:dyDescent="0.25">
      <c r="H1826" s="15">
        <v>4</v>
      </c>
      <c r="I1826" s="16">
        <v>45402</v>
      </c>
      <c r="J1826" s="15" t="s">
        <v>88</v>
      </c>
      <c r="K1826" s="15" t="s">
        <v>106</v>
      </c>
      <c r="L1826" s="15" t="s">
        <v>379</v>
      </c>
      <c r="M1826" s="15">
        <v>1</v>
      </c>
      <c r="N1826" s="83">
        <v>20.2</v>
      </c>
      <c r="O1826" s="15">
        <v>2225</v>
      </c>
    </row>
    <row r="1827" spans="8:19" x14ac:dyDescent="0.25">
      <c r="H1827" s="15">
        <v>5</v>
      </c>
      <c r="I1827" s="16">
        <v>45404</v>
      </c>
      <c r="J1827" s="15" t="s">
        <v>85</v>
      </c>
      <c r="K1827" s="15" t="s">
        <v>87</v>
      </c>
      <c r="L1827" s="15" t="s">
        <v>379</v>
      </c>
      <c r="M1827" s="15">
        <v>1</v>
      </c>
      <c r="N1827" s="83">
        <v>18.7</v>
      </c>
      <c r="O1827" s="15">
        <v>2997</v>
      </c>
    </row>
    <row r="1828" spans="8:19" x14ac:dyDescent="0.25">
      <c r="H1828" s="15">
        <v>6</v>
      </c>
      <c r="I1828" s="16">
        <v>45404</v>
      </c>
      <c r="J1828" s="15" t="s">
        <v>88</v>
      </c>
      <c r="K1828" s="15" t="s">
        <v>101</v>
      </c>
      <c r="L1828" s="15" t="s">
        <v>379</v>
      </c>
      <c r="M1828" s="15">
        <v>1</v>
      </c>
      <c r="N1828" s="83">
        <v>14.6</v>
      </c>
      <c r="O1828" s="15">
        <v>2831</v>
      </c>
    </row>
    <row r="1829" spans="8:19" x14ac:dyDescent="0.25">
      <c r="H1829" s="15">
        <v>7</v>
      </c>
      <c r="I1829" s="16">
        <v>45404</v>
      </c>
      <c r="J1829" s="15" t="s">
        <v>88</v>
      </c>
      <c r="K1829" s="15" t="s">
        <v>101</v>
      </c>
      <c r="L1829" s="15" t="s">
        <v>379</v>
      </c>
      <c r="M1829" s="15">
        <v>1</v>
      </c>
      <c r="N1829" s="83">
        <v>15.9</v>
      </c>
      <c r="O1829" s="15">
        <v>3098</v>
      </c>
    </row>
    <row r="1830" spans="8:19" x14ac:dyDescent="0.25">
      <c r="H1830" s="15">
        <v>8</v>
      </c>
      <c r="I1830" s="16">
        <v>45404</v>
      </c>
      <c r="J1830" s="15" t="s">
        <v>88</v>
      </c>
      <c r="K1830" s="15" t="s">
        <v>100</v>
      </c>
      <c r="L1830" s="15" t="s">
        <v>379</v>
      </c>
      <c r="M1830" s="15">
        <v>1</v>
      </c>
      <c r="N1830" s="83">
        <v>19.8</v>
      </c>
      <c r="O1830" s="15">
        <v>3081</v>
      </c>
    </row>
    <row r="1831" spans="8:19" x14ac:dyDescent="0.25">
      <c r="H1831" s="15">
        <v>9</v>
      </c>
      <c r="I1831" s="16">
        <v>45404</v>
      </c>
      <c r="J1831" s="15" t="s">
        <v>88</v>
      </c>
      <c r="K1831" s="15" t="s">
        <v>100</v>
      </c>
      <c r="L1831" s="15" t="s">
        <v>379</v>
      </c>
      <c r="M1831" s="15">
        <v>1</v>
      </c>
      <c r="N1831" s="83">
        <v>14.9</v>
      </c>
      <c r="O1831" s="15">
        <v>3103</v>
      </c>
    </row>
    <row r="1832" spans="8:19" x14ac:dyDescent="0.25">
      <c r="H1832" s="15">
        <v>10</v>
      </c>
      <c r="I1832" s="16">
        <v>45404</v>
      </c>
      <c r="J1832" s="15" t="s">
        <v>88</v>
      </c>
      <c r="K1832" s="15" t="s">
        <v>91</v>
      </c>
      <c r="L1832" s="15" t="s">
        <v>379</v>
      </c>
      <c r="M1832" s="15">
        <v>1</v>
      </c>
      <c r="N1832" s="83">
        <v>16.100000000000001</v>
      </c>
      <c r="O1832" s="15">
        <v>2838</v>
      </c>
    </row>
    <row r="1833" spans="8:19" x14ac:dyDescent="0.25">
      <c r="H1833" s="15">
        <v>11</v>
      </c>
      <c r="I1833" s="16">
        <v>45404</v>
      </c>
      <c r="J1833" s="15" t="s">
        <v>88</v>
      </c>
      <c r="K1833" s="15" t="s">
        <v>99</v>
      </c>
      <c r="L1833" s="15" t="s">
        <v>379</v>
      </c>
      <c r="M1833" s="15">
        <v>1</v>
      </c>
      <c r="N1833" s="83">
        <v>20</v>
      </c>
      <c r="O1833" s="15">
        <v>3836</v>
      </c>
    </row>
    <row r="1834" spans="8:19" x14ac:dyDescent="0.25">
      <c r="H1834" s="15">
        <v>12</v>
      </c>
      <c r="I1834" s="16">
        <v>45405</v>
      </c>
      <c r="J1834" s="15" t="s">
        <v>88</v>
      </c>
      <c r="K1834" s="15" t="s">
        <v>94</v>
      </c>
      <c r="L1834" s="15" t="s">
        <v>379</v>
      </c>
      <c r="M1834" s="15">
        <v>1</v>
      </c>
      <c r="N1834" s="83">
        <v>20</v>
      </c>
      <c r="O1834" s="15">
        <v>2662</v>
      </c>
    </row>
    <row r="1835" spans="8:19" x14ac:dyDescent="0.25">
      <c r="H1835" s="15">
        <v>13</v>
      </c>
      <c r="I1835" s="16">
        <v>45407</v>
      </c>
      <c r="J1835" s="15" t="s">
        <v>85</v>
      </c>
      <c r="K1835" s="15" t="s">
        <v>90</v>
      </c>
      <c r="L1835" s="15" t="s">
        <v>379</v>
      </c>
      <c r="M1835" s="15">
        <v>1</v>
      </c>
      <c r="N1835" s="83">
        <v>15.1</v>
      </c>
      <c r="O1835" s="15">
        <v>2705</v>
      </c>
    </row>
    <row r="1836" spans="8:19" x14ac:dyDescent="0.25">
      <c r="H1836" s="15">
        <v>14</v>
      </c>
      <c r="I1836" s="16">
        <v>45407</v>
      </c>
      <c r="J1836" s="15" t="s">
        <v>88</v>
      </c>
      <c r="K1836" s="15" t="s">
        <v>91</v>
      </c>
      <c r="L1836" s="15" t="s">
        <v>379</v>
      </c>
      <c r="M1836" s="15">
        <v>1</v>
      </c>
      <c r="N1836" s="83">
        <v>10</v>
      </c>
      <c r="O1836" s="15">
        <v>1952</v>
      </c>
    </row>
    <row r="1837" spans="8:19" x14ac:dyDescent="0.25">
      <c r="H1837" s="15">
        <v>15</v>
      </c>
      <c r="I1837" s="16">
        <v>45407</v>
      </c>
      <c r="J1837" s="15" t="s">
        <v>88</v>
      </c>
      <c r="K1837" s="15" t="s">
        <v>91</v>
      </c>
      <c r="L1837" s="15" t="s">
        <v>379</v>
      </c>
      <c r="M1837" s="15">
        <v>1</v>
      </c>
      <c r="N1837" s="83">
        <v>14.9</v>
      </c>
      <c r="O1837" s="15">
        <v>2370</v>
      </c>
    </row>
    <row r="1838" spans="8:19" x14ac:dyDescent="0.25">
      <c r="H1838" s="15">
        <v>16</v>
      </c>
      <c r="I1838" s="16">
        <v>45409</v>
      </c>
      <c r="J1838" s="15" t="s">
        <v>88</v>
      </c>
      <c r="K1838" s="15" t="s">
        <v>99</v>
      </c>
      <c r="L1838" s="15" t="s">
        <v>379</v>
      </c>
      <c r="M1838" s="15">
        <v>1</v>
      </c>
      <c r="N1838" s="83">
        <v>20</v>
      </c>
      <c r="O1838" s="15">
        <v>2183</v>
      </c>
    </row>
    <row r="1839" spans="8:19" ht="15.75" customHeight="1" x14ac:dyDescent="0.25">
      <c r="H1839" s="15">
        <v>17</v>
      </c>
      <c r="I1839" s="16">
        <v>45409</v>
      </c>
      <c r="J1839" s="15" t="s">
        <v>88</v>
      </c>
      <c r="K1839" s="15" t="s">
        <v>99</v>
      </c>
      <c r="L1839" s="15" t="s">
        <v>379</v>
      </c>
      <c r="M1839" s="15">
        <v>1</v>
      </c>
      <c r="N1839" s="83">
        <v>20</v>
      </c>
      <c r="O1839" s="15">
        <v>2299</v>
      </c>
      <c r="R1839" s="244">
        <f>SUM(N2:N1839)</f>
        <v>27581.600000000024</v>
      </c>
      <c r="S1839" s="237" t="s">
        <v>481</v>
      </c>
    </row>
    <row r="1841" spans="8:19" x14ac:dyDescent="0.25">
      <c r="H1841" s="15">
        <v>1</v>
      </c>
      <c r="I1841" s="16">
        <v>45416</v>
      </c>
      <c r="J1841" s="15" t="s">
        <v>88</v>
      </c>
      <c r="K1841" s="15" t="s">
        <v>93</v>
      </c>
      <c r="L1841" s="15" t="s">
        <v>379</v>
      </c>
      <c r="M1841" s="15">
        <v>1</v>
      </c>
      <c r="N1841" s="83">
        <v>14.8</v>
      </c>
      <c r="O1841" s="15">
        <v>3197</v>
      </c>
    </row>
    <row r="1842" spans="8:19" x14ac:dyDescent="0.25">
      <c r="H1842" s="15">
        <v>2</v>
      </c>
      <c r="I1842" s="16">
        <v>45416</v>
      </c>
      <c r="J1842" s="15" t="s">
        <v>88</v>
      </c>
      <c r="K1842" s="15" t="s">
        <v>93</v>
      </c>
      <c r="L1842" s="15" t="s">
        <v>379</v>
      </c>
      <c r="M1842" s="15">
        <v>1</v>
      </c>
      <c r="N1842" s="83">
        <v>13.3</v>
      </c>
      <c r="O1842" s="15">
        <v>4053</v>
      </c>
    </row>
    <row r="1843" spans="8:19" x14ac:dyDescent="0.25">
      <c r="H1843" s="15">
        <v>3</v>
      </c>
      <c r="I1843" s="16">
        <v>45416</v>
      </c>
      <c r="J1843" s="15" t="s">
        <v>85</v>
      </c>
      <c r="K1843" s="15" t="s">
        <v>92</v>
      </c>
      <c r="L1843" s="15" t="s">
        <v>379</v>
      </c>
      <c r="M1843" s="15">
        <v>1</v>
      </c>
      <c r="N1843" s="83">
        <v>15.1</v>
      </c>
      <c r="O1843" s="15">
        <v>3412</v>
      </c>
    </row>
    <row r="1844" spans="8:19" x14ac:dyDescent="0.25">
      <c r="H1844" s="15">
        <v>4</v>
      </c>
      <c r="I1844" s="16">
        <v>45416</v>
      </c>
      <c r="J1844" s="15" t="s">
        <v>88</v>
      </c>
      <c r="K1844" s="15" t="s">
        <v>89</v>
      </c>
      <c r="L1844" s="15" t="s">
        <v>379</v>
      </c>
      <c r="M1844" s="15">
        <v>1</v>
      </c>
      <c r="N1844" s="83">
        <v>16.100000000000001</v>
      </c>
      <c r="O1844" s="15">
        <v>3601</v>
      </c>
    </row>
    <row r="1845" spans="8:19" x14ac:dyDescent="0.25">
      <c r="H1845" s="15">
        <v>5</v>
      </c>
      <c r="I1845" s="16">
        <v>45416</v>
      </c>
      <c r="J1845" s="15" t="s">
        <v>88</v>
      </c>
      <c r="K1845" s="15" t="s">
        <v>94</v>
      </c>
      <c r="L1845" s="15" t="s">
        <v>379</v>
      </c>
      <c r="M1845" s="15">
        <v>1</v>
      </c>
      <c r="N1845" s="83">
        <v>15.4</v>
      </c>
      <c r="O1845" s="15">
        <v>3584</v>
      </c>
    </row>
    <row r="1846" spans="8:19" x14ac:dyDescent="0.25">
      <c r="H1846" s="15">
        <v>6</v>
      </c>
      <c r="I1846" s="16">
        <v>45416</v>
      </c>
      <c r="J1846" s="15" t="s">
        <v>85</v>
      </c>
      <c r="K1846" s="15" t="s">
        <v>90</v>
      </c>
      <c r="L1846" s="15" t="s">
        <v>379</v>
      </c>
      <c r="M1846" s="15">
        <v>1</v>
      </c>
      <c r="N1846" s="83">
        <v>13.3</v>
      </c>
      <c r="O1846" s="15">
        <v>3507</v>
      </c>
    </row>
    <row r="1847" spans="8:19" x14ac:dyDescent="0.25">
      <c r="H1847" s="15">
        <v>7</v>
      </c>
      <c r="I1847" s="16">
        <v>45416</v>
      </c>
      <c r="J1847" s="15" t="s">
        <v>88</v>
      </c>
      <c r="K1847" s="15" t="s">
        <v>93</v>
      </c>
      <c r="L1847" s="15" t="s">
        <v>379</v>
      </c>
      <c r="M1847" s="15">
        <v>1</v>
      </c>
      <c r="N1847" s="83">
        <v>12</v>
      </c>
      <c r="O1847" s="15">
        <v>3580</v>
      </c>
    </row>
    <row r="1848" spans="8:19" x14ac:dyDescent="0.25">
      <c r="H1848" s="15">
        <v>8</v>
      </c>
      <c r="I1848" s="16">
        <v>45417</v>
      </c>
      <c r="J1848" s="15" t="s">
        <v>85</v>
      </c>
      <c r="K1848" s="15" t="s">
        <v>92</v>
      </c>
      <c r="L1848" s="15" t="s">
        <v>379</v>
      </c>
      <c r="M1848" s="15">
        <v>1</v>
      </c>
      <c r="N1848" s="83">
        <v>16.3</v>
      </c>
      <c r="O1848" s="15">
        <v>3948</v>
      </c>
    </row>
    <row r="1849" spans="8:19" x14ac:dyDescent="0.25">
      <c r="H1849" s="15">
        <v>9</v>
      </c>
      <c r="I1849" s="16">
        <v>45417</v>
      </c>
      <c r="J1849" s="15" t="s">
        <v>85</v>
      </c>
      <c r="K1849" s="15" t="s">
        <v>90</v>
      </c>
      <c r="L1849" s="15" t="s">
        <v>379</v>
      </c>
      <c r="M1849" s="15">
        <v>1</v>
      </c>
      <c r="N1849" s="83">
        <v>15.6</v>
      </c>
      <c r="O1849" s="15">
        <v>4682</v>
      </c>
    </row>
    <row r="1850" spans="8:19" x14ac:dyDescent="0.25">
      <c r="H1850" s="15">
        <v>10</v>
      </c>
      <c r="I1850" s="16">
        <v>45417</v>
      </c>
      <c r="J1850" s="15" t="s">
        <v>88</v>
      </c>
      <c r="K1850" s="15" t="s">
        <v>90</v>
      </c>
      <c r="L1850" s="15" t="s">
        <v>379</v>
      </c>
      <c r="M1850" s="15">
        <v>1</v>
      </c>
      <c r="N1850" s="83">
        <v>14.7</v>
      </c>
      <c r="O1850" s="15">
        <v>4674</v>
      </c>
    </row>
    <row r="1851" spans="8:19" x14ac:dyDescent="0.25">
      <c r="H1851" s="15">
        <v>11</v>
      </c>
      <c r="I1851" s="16">
        <v>45417</v>
      </c>
      <c r="J1851" s="15" t="s">
        <v>88</v>
      </c>
      <c r="K1851" s="15" t="s">
        <v>89</v>
      </c>
      <c r="L1851" s="15" t="s">
        <v>379</v>
      </c>
      <c r="M1851" s="15">
        <v>1</v>
      </c>
      <c r="N1851" s="83">
        <v>17.899999999999999</v>
      </c>
      <c r="O1851" s="15">
        <v>3498</v>
      </c>
    </row>
    <row r="1852" spans="8:19" ht="16.5" customHeight="1" x14ac:dyDescent="0.25">
      <c r="H1852" s="15">
        <v>12</v>
      </c>
      <c r="I1852" s="16">
        <v>45417</v>
      </c>
      <c r="J1852" s="15" t="s">
        <v>88</v>
      </c>
      <c r="K1852" s="15" t="s">
        <v>89</v>
      </c>
      <c r="L1852" s="15" t="s">
        <v>379</v>
      </c>
      <c r="M1852" s="15">
        <v>1</v>
      </c>
      <c r="N1852" s="15">
        <v>15.6</v>
      </c>
      <c r="O1852" s="15">
        <v>2972</v>
      </c>
      <c r="R1852" s="244">
        <f>SUM(N2:N1852)</f>
        <v>27761.700000000019</v>
      </c>
      <c r="S1852" s="237" t="s">
        <v>482</v>
      </c>
    </row>
    <row r="1853" spans="8:19" x14ac:dyDescent="0.25">
      <c r="R1853" s="1">
        <v>28070</v>
      </c>
    </row>
    <row r="1854" spans="8:19" x14ac:dyDescent="0.25">
      <c r="H1854" s="15">
        <v>1</v>
      </c>
      <c r="I1854" s="16">
        <v>45441</v>
      </c>
      <c r="J1854" s="15" t="s">
        <v>88</v>
      </c>
      <c r="K1854" s="15" t="s">
        <v>94</v>
      </c>
      <c r="L1854" s="15" t="s">
        <v>379</v>
      </c>
      <c r="M1854" s="15">
        <v>1</v>
      </c>
      <c r="N1854" s="83">
        <v>14</v>
      </c>
      <c r="O1854" s="15">
        <v>4382</v>
      </c>
      <c r="R1854" s="274"/>
    </row>
    <row r="1855" spans="8:19" x14ac:dyDescent="0.25">
      <c r="H1855" s="15">
        <v>2</v>
      </c>
      <c r="I1855" s="16">
        <v>45441</v>
      </c>
      <c r="J1855" s="15" t="s">
        <v>88</v>
      </c>
      <c r="K1855" s="15" t="s">
        <v>94</v>
      </c>
      <c r="L1855" s="15" t="s">
        <v>379</v>
      </c>
      <c r="M1855" s="15">
        <v>1</v>
      </c>
      <c r="N1855" s="83">
        <v>16</v>
      </c>
      <c r="O1855" s="15">
        <v>4557</v>
      </c>
    </row>
    <row r="1856" spans="8:19" x14ac:dyDescent="0.25">
      <c r="H1856" s="15">
        <v>3</v>
      </c>
      <c r="I1856" s="16">
        <v>45441</v>
      </c>
      <c r="J1856" s="15" t="s">
        <v>88</v>
      </c>
      <c r="K1856" s="15" t="s">
        <v>99</v>
      </c>
      <c r="L1856" s="15" t="s">
        <v>379</v>
      </c>
      <c r="M1856" s="15">
        <v>1</v>
      </c>
      <c r="N1856" s="83">
        <v>10.199999999999999</v>
      </c>
      <c r="O1856" s="15">
        <v>4371</v>
      </c>
    </row>
    <row r="1857" spans="8:19" x14ac:dyDescent="0.25">
      <c r="H1857" s="15">
        <v>4</v>
      </c>
      <c r="I1857" s="16">
        <v>45443</v>
      </c>
      <c r="J1857" s="15" t="s">
        <v>88</v>
      </c>
      <c r="K1857" s="15" t="s">
        <v>104</v>
      </c>
      <c r="L1857" s="15" t="s">
        <v>379</v>
      </c>
      <c r="M1857" s="15">
        <v>1</v>
      </c>
      <c r="N1857" s="83">
        <v>20</v>
      </c>
      <c r="O1857" s="15">
        <v>3058</v>
      </c>
    </row>
    <row r="1858" spans="8:19" ht="21" x14ac:dyDescent="0.25">
      <c r="H1858" s="15">
        <v>5</v>
      </c>
      <c r="I1858" s="16">
        <v>45443</v>
      </c>
      <c r="J1858" s="15" t="s">
        <v>88</v>
      </c>
      <c r="K1858" s="15" t="s">
        <v>484</v>
      </c>
      <c r="L1858" s="15" t="s">
        <v>379</v>
      </c>
      <c r="M1858" s="15">
        <v>1</v>
      </c>
      <c r="N1858" s="83">
        <v>20</v>
      </c>
      <c r="O1858" s="15">
        <v>3680</v>
      </c>
      <c r="R1858" s="244">
        <f>SUM(N2:N1858)</f>
        <v>27841.90000000002</v>
      </c>
      <c r="S1858" s="237" t="s">
        <v>482</v>
      </c>
    </row>
    <row r="1859" spans="8:19" x14ac:dyDescent="0.25">
      <c r="R1859" s="1">
        <v>28230</v>
      </c>
    </row>
    <row r="1862" spans="8:19" x14ac:dyDescent="0.25">
      <c r="H1862" s="621">
        <v>1</v>
      </c>
      <c r="I1862" s="622"/>
      <c r="J1862" s="621"/>
      <c r="K1862" s="621"/>
      <c r="L1862" s="621"/>
      <c r="M1862" s="621"/>
      <c r="N1862" s="623">
        <v>20</v>
      </c>
      <c r="O1862" s="621">
        <v>4961</v>
      </c>
    </row>
    <row r="1863" spans="8:19" x14ac:dyDescent="0.25">
      <c r="H1863" s="621">
        <v>2</v>
      </c>
      <c r="I1863" s="622"/>
      <c r="J1863" s="621"/>
      <c r="K1863" s="621"/>
      <c r="L1863" s="621"/>
      <c r="M1863" s="621"/>
      <c r="N1863" s="623">
        <v>20</v>
      </c>
      <c r="O1863" s="621">
        <v>3698</v>
      </c>
    </row>
    <row r="1864" spans="8:19" x14ac:dyDescent="0.25">
      <c r="H1864" s="621">
        <v>3</v>
      </c>
      <c r="I1864" s="622"/>
      <c r="J1864" s="621"/>
      <c r="K1864" s="621"/>
      <c r="L1864" s="621"/>
      <c r="M1864" s="621"/>
      <c r="N1864" s="623">
        <v>20</v>
      </c>
      <c r="O1864" s="621">
        <v>4503</v>
      </c>
    </row>
    <row r="1865" spans="8:19" x14ac:dyDescent="0.25">
      <c r="H1865" s="621">
        <v>4</v>
      </c>
      <c r="I1865" s="622"/>
      <c r="J1865" s="621"/>
      <c r="K1865" s="621"/>
      <c r="L1865" s="621"/>
      <c r="M1865" s="621"/>
      <c r="N1865" s="623">
        <v>20</v>
      </c>
      <c r="O1865" s="621">
        <v>2766</v>
      </c>
    </row>
    <row r="1867" spans="8:19" x14ac:dyDescent="0.25">
      <c r="N1867" s="1">
        <v>20</v>
      </c>
      <c r="O1867" s="1">
        <v>4775</v>
      </c>
    </row>
    <row r="1868" spans="8:19" x14ac:dyDescent="0.25">
      <c r="N1868" s="1">
        <v>20</v>
      </c>
      <c r="O1868" s="1">
        <v>4960</v>
      </c>
    </row>
    <row r="1869" spans="8:19" x14ac:dyDescent="0.25">
      <c r="N1869" s="1">
        <v>20</v>
      </c>
      <c r="O1869" s="1">
        <v>4160</v>
      </c>
    </row>
    <row r="1870" spans="8:19" x14ac:dyDescent="0.25">
      <c r="N1870" s="1">
        <v>20</v>
      </c>
      <c r="O1870" s="1">
        <v>4303</v>
      </c>
    </row>
    <row r="1871" spans="8:19" x14ac:dyDescent="0.25">
      <c r="N1871" s="1">
        <v>20</v>
      </c>
      <c r="O1871" s="1">
        <v>4823</v>
      </c>
    </row>
    <row r="1883" spans="15:15" x14ac:dyDescent="0.25">
      <c r="O1883" s="274">
        <f>R1858+180</f>
        <v>28021.90000000002</v>
      </c>
    </row>
    <row r="1884" spans="15:15" x14ac:dyDescent="0.25">
      <c r="O1884" s="1">
        <v>3255</v>
      </c>
    </row>
    <row r="1885" spans="15:15" x14ac:dyDescent="0.25">
      <c r="O1885" s="274">
        <f>O1883+O1884</f>
        <v>31276.90000000002</v>
      </c>
    </row>
    <row r="1886" spans="15:15" x14ac:dyDescent="0.25">
      <c r="O1886" s="1">
        <v>26205.83</v>
      </c>
    </row>
    <row r="1887" spans="15:15" x14ac:dyDescent="0.25">
      <c r="O1887" s="1">
        <v>-2850</v>
      </c>
    </row>
    <row r="1888" spans="15:15" x14ac:dyDescent="0.25">
      <c r="O1888" s="274">
        <f>O1885-O1886+O1887</f>
        <v>2221.0700000000179</v>
      </c>
    </row>
    <row r="1892" spans="15:15" x14ac:dyDescent="0.25">
      <c r="O1892" s="274">
        <f>1050*O1888</f>
        <v>2332123.5000000186</v>
      </c>
    </row>
  </sheetData>
  <autoFilter ref="A1:F1" xr:uid="{E7D6BA6F-D1D1-4D81-A773-DAF542E0BF0E}"/>
  <phoneticPr fontId="5" type="noConversion"/>
  <conditionalFormatting sqref="E183:E286 E289:E474 E477:E547 E550:E640">
    <cfRule type="duplicateValues" dxfId="110" priority="17"/>
  </conditionalFormatting>
  <conditionalFormatting sqref="O2:O180 N749 O183:O286 O289:O474 O477:O547 O550:O640 O643:O751">
    <cfRule type="duplicateValues" dxfId="109" priority="13"/>
  </conditionalFormatting>
  <conditionalFormatting sqref="O2:O180 O183:O286 O289:O474 O477:O547 O550:O640 O643:O1046">
    <cfRule type="duplicateValues" dxfId="108" priority="12"/>
  </conditionalFormatting>
  <conditionalFormatting sqref="O1539">
    <cfRule type="duplicateValues" dxfId="107" priority="11"/>
  </conditionalFormatting>
  <conditionalFormatting sqref="O1562:O1663">
    <cfRule type="duplicateValues" dxfId="106" priority="10"/>
  </conditionalFormatting>
  <conditionalFormatting sqref="O1665:O1702">
    <cfRule type="duplicateValues" dxfId="105" priority="9"/>
  </conditionalFormatting>
  <conditionalFormatting sqref="O1704:O1723">
    <cfRule type="duplicateValues" dxfId="104" priority="141"/>
  </conditionalFormatting>
  <conditionalFormatting sqref="O1761:O1766">
    <cfRule type="duplicateValues" dxfId="103" priority="156"/>
  </conditionalFormatting>
  <conditionalFormatting sqref="O752:O1538 O1 K754:N754 O1540:O1544 O1546:O1703 O1724:O1760 O1767:O1768 O1822:O1840 O1852:O1853 O1859:O1861 O1866:O1048576">
    <cfRule type="duplicateValues" dxfId="102" priority="168"/>
  </conditionalFormatting>
  <conditionalFormatting sqref="O1769:O1821">
    <cfRule type="duplicateValues" dxfId="101" priority="177"/>
  </conditionalFormatting>
  <conditionalFormatting sqref="O1841:O1851">
    <cfRule type="duplicateValues" dxfId="100" priority="4"/>
  </conditionalFormatting>
  <conditionalFormatting sqref="O1854:O1858">
    <cfRule type="duplicateValues" dxfId="99" priority="3"/>
  </conditionalFormatting>
  <conditionalFormatting sqref="O1862:O1865">
    <cfRule type="duplicateValues" dxfId="98" priority="2"/>
  </conditionalFormatting>
  <conditionalFormatting sqref="O1562:O1871">
    <cfRule type="duplicateValues" dxfId="97" priority="1"/>
  </conditionalFormatting>
  <pageMargins left="0.7" right="0.7" top="0.75" bottom="0.75" header="0.3" footer="0.3"/>
  <pageSetup paperSize="9" scale="31" fitToHeight="0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B98EC-866B-462C-9785-F34CA68BBFAA}">
  <dimension ref="A1:G13"/>
  <sheetViews>
    <sheetView zoomScale="130" zoomScaleNormal="130" workbookViewId="0">
      <pane ySplit="1" topLeftCell="A2" activePane="bottomLeft" state="frozen"/>
      <selection pane="bottomLeft" activeCell="J15" sqref="J15"/>
    </sheetView>
  </sheetViews>
  <sheetFormatPr defaultColWidth="8.85546875" defaultRowHeight="14.25" x14ac:dyDescent="0.25"/>
  <cols>
    <col min="1" max="1" width="5.85546875" style="90" customWidth="1"/>
    <col min="2" max="2" width="27.140625" style="92" customWidth="1"/>
    <col min="3" max="5" width="13.140625" style="90" customWidth="1"/>
    <col min="6" max="6" width="17.42578125" style="90" customWidth="1"/>
    <col min="7" max="7" width="23.85546875" style="90" customWidth="1"/>
    <col min="8" max="16384" width="8.85546875" style="90"/>
  </cols>
  <sheetData>
    <row r="1" spans="1:7" s="94" customFormat="1" ht="42.75" x14ac:dyDescent="0.25">
      <c r="A1" s="93" t="s">
        <v>120</v>
      </c>
      <c r="B1" s="93" t="s">
        <v>121</v>
      </c>
      <c r="C1" s="93" t="s">
        <v>122</v>
      </c>
      <c r="D1" s="93" t="s">
        <v>134</v>
      </c>
      <c r="E1" s="93" t="s">
        <v>135</v>
      </c>
      <c r="F1" s="93" t="s">
        <v>130</v>
      </c>
      <c r="G1" s="93" t="s">
        <v>137</v>
      </c>
    </row>
    <row r="2" spans="1:7" x14ac:dyDescent="0.25">
      <c r="A2" s="89">
        <v>1</v>
      </c>
      <c r="B2" s="91" t="s">
        <v>123</v>
      </c>
      <c r="C2" s="95">
        <v>2820</v>
      </c>
      <c r="D2" s="95">
        <f>SUM('Свод реестров'!N2:N180)</f>
        <v>2822.2999999999988</v>
      </c>
      <c r="E2" s="95">
        <f>C2-D2</f>
        <v>-2.2999999999988177</v>
      </c>
      <c r="F2" s="89" t="s">
        <v>131</v>
      </c>
      <c r="G2" s="89"/>
    </row>
    <row r="3" spans="1:7" x14ac:dyDescent="0.25">
      <c r="A3" s="89">
        <v>2</v>
      </c>
      <c r="B3" s="91" t="s">
        <v>124</v>
      </c>
      <c r="C3" s="95">
        <v>0</v>
      </c>
      <c r="D3" s="95">
        <v>0</v>
      </c>
      <c r="E3" s="95">
        <f t="shared" ref="E3:E8" si="0">C3-D3</f>
        <v>0</v>
      </c>
      <c r="F3" s="89" t="s">
        <v>132</v>
      </c>
      <c r="G3" s="89"/>
    </row>
    <row r="4" spans="1:7" x14ac:dyDescent="0.25">
      <c r="A4" s="89">
        <v>3</v>
      </c>
      <c r="B4" s="91" t="s">
        <v>125</v>
      </c>
      <c r="C4" s="95">
        <v>1660</v>
      </c>
      <c r="D4" s="95">
        <f>SUM('Свод реестров'!N183:N286)</f>
        <v>1662.3000000000009</v>
      </c>
      <c r="E4" s="95">
        <f t="shared" si="0"/>
        <v>-2.300000000000864</v>
      </c>
      <c r="F4" s="89" t="s">
        <v>132</v>
      </c>
      <c r="G4" s="89"/>
    </row>
    <row r="5" spans="1:7" x14ac:dyDescent="0.25">
      <c r="A5" s="89">
        <v>4</v>
      </c>
      <c r="B5" s="91" t="s">
        <v>128</v>
      </c>
      <c r="C5" s="96">
        <v>3080</v>
      </c>
      <c r="D5" s="95">
        <f>SUM('Свод реестров'!N289:N474)</f>
        <v>3081.8999999999992</v>
      </c>
      <c r="E5" s="95">
        <f t="shared" si="0"/>
        <v>-1.8999999999991815</v>
      </c>
      <c r="F5" s="89" t="s">
        <v>131</v>
      </c>
      <c r="G5" s="89"/>
    </row>
    <row r="6" spans="1:7" x14ac:dyDescent="0.25">
      <c r="A6" s="89">
        <v>5</v>
      </c>
      <c r="B6" s="91" t="s">
        <v>126</v>
      </c>
      <c r="C6" s="96">
        <v>1140</v>
      </c>
      <c r="D6" s="95">
        <f>SUM('Свод реестров'!N477:N547)</f>
        <v>1140.8999999999999</v>
      </c>
      <c r="E6" s="95">
        <f t="shared" si="0"/>
        <v>-0.89999999999986358</v>
      </c>
      <c r="F6" s="89" t="s">
        <v>133</v>
      </c>
      <c r="G6" s="89"/>
    </row>
    <row r="7" spans="1:7" x14ac:dyDescent="0.25">
      <c r="A7" s="89">
        <v>6</v>
      </c>
      <c r="B7" s="91" t="s">
        <v>127</v>
      </c>
      <c r="C7" s="96">
        <v>1455</v>
      </c>
      <c r="D7" s="95">
        <f>SUM('Свод реестров'!N550:N640)</f>
        <v>1455.5000000000005</v>
      </c>
      <c r="E7" s="95">
        <f t="shared" si="0"/>
        <v>-0.50000000000045475</v>
      </c>
      <c r="F7" s="89" t="s">
        <v>133</v>
      </c>
      <c r="G7" s="97" t="s">
        <v>139</v>
      </c>
    </row>
    <row r="8" spans="1:7" s="101" customFormat="1" x14ac:dyDescent="0.25">
      <c r="A8" s="98">
        <v>7</v>
      </c>
      <c r="B8" s="99" t="s">
        <v>129</v>
      </c>
      <c r="C8" s="100">
        <v>1620</v>
      </c>
      <c r="D8" s="100">
        <f>SUM('Свод реестров'!N643:N748)</f>
        <v>1621.1000000000008</v>
      </c>
      <c r="E8" s="100">
        <f t="shared" si="0"/>
        <v>-1.1000000000008185</v>
      </c>
      <c r="F8" s="98" t="s">
        <v>131</v>
      </c>
      <c r="G8" s="97" t="s">
        <v>138</v>
      </c>
    </row>
    <row r="9" spans="1:7" x14ac:dyDescent="0.25">
      <c r="B9" s="104" t="s">
        <v>136</v>
      </c>
      <c r="C9" s="103">
        <f>SUM(C2:C8)</f>
        <v>11775</v>
      </c>
      <c r="D9" s="103">
        <f>SUM(D2:D8)</f>
        <v>11783.999999999998</v>
      </c>
      <c r="E9" s="103">
        <f>SUM(E2:E8)</f>
        <v>-9</v>
      </c>
    </row>
    <row r="11" spans="1:7" x14ac:dyDescent="0.25">
      <c r="D11" s="90">
        <f>'накладные 2 этап'!D63</f>
        <v>60</v>
      </c>
    </row>
    <row r="12" spans="1:7" x14ac:dyDescent="0.25">
      <c r="D12" s="102">
        <f>D9-D11</f>
        <v>11723.999999999998</v>
      </c>
    </row>
    <row r="13" spans="1:7" x14ac:dyDescent="0.25">
      <c r="D13" s="102"/>
    </row>
  </sheetData>
  <pageMargins left="0.7" right="0.7" top="0.75" bottom="0.75" header="0.3" footer="0.3"/>
  <pageSetup paperSize="9" orientation="portrait" verticalDpi="0" r:id="rId1"/>
  <ignoredErrors>
    <ignoredError sqref="D2:D8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80C3B-3B77-4219-95CB-BFE8FD57E4FF}">
  <dimension ref="A1:E228"/>
  <sheetViews>
    <sheetView topLeftCell="A181" workbookViewId="0">
      <selection activeCell="G226" sqref="G226"/>
    </sheetView>
  </sheetViews>
  <sheetFormatPr defaultRowHeight="15" x14ac:dyDescent="0.25"/>
  <cols>
    <col min="2" max="2" width="18.28515625" customWidth="1"/>
    <col min="3" max="3" width="14" customWidth="1"/>
    <col min="4" max="4" width="12.85546875" customWidth="1"/>
    <col min="5" max="5" width="10.7109375" customWidth="1"/>
  </cols>
  <sheetData>
    <row r="1" spans="1:5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</row>
    <row r="2" spans="1:5" x14ac:dyDescent="0.25">
      <c r="A2" s="15">
        <v>1</v>
      </c>
      <c r="B2" s="82">
        <v>45276</v>
      </c>
      <c r="C2" s="15">
        <v>831</v>
      </c>
      <c r="D2" s="83">
        <v>14.9</v>
      </c>
      <c r="E2" s="15">
        <v>6970</v>
      </c>
    </row>
    <row r="3" spans="1:5" x14ac:dyDescent="0.25">
      <c r="A3" s="15">
        <v>2</v>
      </c>
      <c r="B3" s="82">
        <v>45276</v>
      </c>
      <c r="C3" s="15">
        <v>217</v>
      </c>
      <c r="D3" s="83">
        <v>15.5</v>
      </c>
      <c r="E3" s="15">
        <v>7002</v>
      </c>
    </row>
    <row r="4" spans="1:5" x14ac:dyDescent="0.25">
      <c r="A4" s="15">
        <v>3</v>
      </c>
      <c r="B4" s="82">
        <v>45276</v>
      </c>
      <c r="C4" s="15">
        <v>911</v>
      </c>
      <c r="D4" s="83">
        <v>14.2</v>
      </c>
      <c r="E4" s="15">
        <v>6966</v>
      </c>
    </row>
    <row r="5" spans="1:5" x14ac:dyDescent="0.25">
      <c r="A5" s="15">
        <v>4</v>
      </c>
      <c r="B5" s="82">
        <v>45276</v>
      </c>
      <c r="C5" s="15">
        <v>860</v>
      </c>
      <c r="D5" s="83">
        <v>16.7</v>
      </c>
      <c r="E5" s="15">
        <v>7004</v>
      </c>
    </row>
    <row r="6" spans="1:5" x14ac:dyDescent="0.25">
      <c r="A6" s="15">
        <v>5</v>
      </c>
      <c r="B6" s="82">
        <v>45276</v>
      </c>
      <c r="C6" s="15">
        <v>28</v>
      </c>
      <c r="D6" s="83">
        <v>15.7</v>
      </c>
      <c r="E6" s="15">
        <v>7026</v>
      </c>
    </row>
    <row r="7" spans="1:5" x14ac:dyDescent="0.25">
      <c r="A7" s="15">
        <v>6</v>
      </c>
      <c r="B7" s="82">
        <v>45276</v>
      </c>
      <c r="C7" s="15">
        <v>908</v>
      </c>
      <c r="D7" s="83">
        <v>16.100000000000001</v>
      </c>
      <c r="E7" s="15">
        <v>6969</v>
      </c>
    </row>
    <row r="8" spans="1:5" x14ac:dyDescent="0.25">
      <c r="A8" s="15">
        <v>7</v>
      </c>
      <c r="B8" s="82">
        <v>45276</v>
      </c>
      <c r="C8" s="15">
        <v>28</v>
      </c>
      <c r="D8" s="83">
        <v>13.8</v>
      </c>
      <c r="E8" s="15">
        <v>7003</v>
      </c>
    </row>
    <row r="9" spans="1:5" x14ac:dyDescent="0.25">
      <c r="A9" s="15">
        <v>8</v>
      </c>
      <c r="B9" s="82">
        <v>45276</v>
      </c>
      <c r="C9" s="15">
        <v>768</v>
      </c>
      <c r="D9" s="83">
        <v>15</v>
      </c>
      <c r="E9" s="15">
        <v>7001</v>
      </c>
    </row>
    <row r="10" spans="1:5" x14ac:dyDescent="0.25">
      <c r="A10" s="15">
        <v>9</v>
      </c>
      <c r="B10" s="82">
        <v>45276</v>
      </c>
      <c r="C10" s="15">
        <v>768</v>
      </c>
      <c r="D10" s="83">
        <v>14.6</v>
      </c>
      <c r="E10" s="15">
        <v>6961</v>
      </c>
    </row>
    <row r="11" spans="1:5" x14ac:dyDescent="0.25">
      <c r="A11" s="15">
        <v>10</v>
      </c>
      <c r="B11" s="82">
        <v>45276</v>
      </c>
      <c r="C11" s="15">
        <v>768</v>
      </c>
      <c r="D11" s="83">
        <v>10</v>
      </c>
      <c r="E11" s="106" t="s">
        <v>190</v>
      </c>
    </row>
    <row r="12" spans="1:5" x14ac:dyDescent="0.25">
      <c r="A12" s="15">
        <v>11</v>
      </c>
      <c r="B12" s="82">
        <v>45276</v>
      </c>
      <c r="C12" s="15">
        <v>837</v>
      </c>
      <c r="D12" s="83">
        <v>14.7</v>
      </c>
      <c r="E12" s="15">
        <v>7007</v>
      </c>
    </row>
    <row r="13" spans="1:5" x14ac:dyDescent="0.25">
      <c r="A13" s="15">
        <v>12</v>
      </c>
      <c r="B13" s="82">
        <v>45276</v>
      </c>
      <c r="C13" s="15">
        <v>909</v>
      </c>
      <c r="D13" s="83">
        <v>13.6</v>
      </c>
      <c r="E13" s="15">
        <v>6952</v>
      </c>
    </row>
    <row r="14" spans="1:5" x14ac:dyDescent="0.25">
      <c r="A14" s="15">
        <v>13</v>
      </c>
      <c r="B14" s="82">
        <v>45276</v>
      </c>
      <c r="C14" s="15">
        <v>909</v>
      </c>
      <c r="D14" s="83">
        <v>13.2</v>
      </c>
      <c r="E14" s="15">
        <v>7023</v>
      </c>
    </row>
    <row r="15" spans="1:5" x14ac:dyDescent="0.25">
      <c r="A15" s="15">
        <v>14</v>
      </c>
      <c r="B15" s="82">
        <v>45276</v>
      </c>
      <c r="C15" s="15">
        <v>909</v>
      </c>
      <c r="D15" s="83">
        <v>11.6</v>
      </c>
      <c r="E15" s="15">
        <v>7019</v>
      </c>
    </row>
    <row r="16" spans="1:5" x14ac:dyDescent="0.25">
      <c r="A16" s="15">
        <v>15</v>
      </c>
      <c r="B16" s="82">
        <v>45276</v>
      </c>
      <c r="C16" s="15">
        <v>911</v>
      </c>
      <c r="D16" s="83">
        <v>11.5</v>
      </c>
      <c r="E16" s="15">
        <v>6862</v>
      </c>
    </row>
    <row r="17" spans="1:5" x14ac:dyDescent="0.25">
      <c r="A17" s="15">
        <v>16</v>
      </c>
      <c r="B17" s="82">
        <v>45276</v>
      </c>
      <c r="C17" s="15">
        <v>266</v>
      </c>
      <c r="D17" s="83">
        <v>8.6999999999999993</v>
      </c>
      <c r="E17" s="15">
        <v>6644</v>
      </c>
    </row>
    <row r="18" spans="1:5" x14ac:dyDescent="0.25">
      <c r="A18" s="15">
        <v>17</v>
      </c>
      <c r="B18" s="82">
        <v>45276</v>
      </c>
      <c r="C18" s="15">
        <v>28</v>
      </c>
      <c r="D18" s="83">
        <v>15.4</v>
      </c>
      <c r="E18" s="15">
        <v>6965</v>
      </c>
    </row>
    <row r="19" spans="1:5" x14ac:dyDescent="0.25">
      <c r="A19" s="15">
        <v>18</v>
      </c>
      <c r="B19" s="82">
        <v>45276</v>
      </c>
      <c r="C19" s="15">
        <v>432</v>
      </c>
      <c r="D19" s="83">
        <v>14.8</v>
      </c>
      <c r="E19" s="15">
        <v>7110</v>
      </c>
    </row>
    <row r="20" spans="1:5" x14ac:dyDescent="0.25">
      <c r="A20" s="15">
        <v>19</v>
      </c>
      <c r="B20" s="82">
        <v>45276</v>
      </c>
      <c r="C20" s="15">
        <v>860</v>
      </c>
      <c r="D20" s="83">
        <v>16.3</v>
      </c>
      <c r="E20" s="15">
        <v>7086</v>
      </c>
    </row>
    <row r="21" spans="1:5" x14ac:dyDescent="0.25">
      <c r="A21" s="15">
        <v>20</v>
      </c>
      <c r="B21" s="82">
        <v>45276</v>
      </c>
      <c r="C21" s="15">
        <v>860</v>
      </c>
      <c r="D21" s="83">
        <v>14.7</v>
      </c>
      <c r="E21" s="15">
        <v>7031</v>
      </c>
    </row>
    <row r="22" spans="1:5" x14ac:dyDescent="0.25">
      <c r="A22" s="15">
        <v>21</v>
      </c>
      <c r="B22" s="82">
        <v>45276</v>
      </c>
      <c r="C22" s="15">
        <v>860</v>
      </c>
      <c r="D22" s="83">
        <v>11.2</v>
      </c>
      <c r="E22" s="15">
        <v>7044</v>
      </c>
    </row>
    <row r="23" spans="1:5" x14ac:dyDescent="0.25">
      <c r="A23" s="15">
        <v>22</v>
      </c>
      <c r="B23" s="82">
        <v>45276</v>
      </c>
      <c r="C23" s="15">
        <v>860</v>
      </c>
      <c r="D23" s="83">
        <v>14.2</v>
      </c>
      <c r="E23" s="15">
        <v>7061</v>
      </c>
    </row>
    <row r="24" spans="1:5" x14ac:dyDescent="0.25">
      <c r="A24" s="15">
        <v>23</v>
      </c>
      <c r="B24" s="82">
        <v>45276</v>
      </c>
      <c r="C24" s="15">
        <v>432</v>
      </c>
      <c r="D24" s="83">
        <v>14.6</v>
      </c>
      <c r="E24" s="15">
        <v>6954</v>
      </c>
    </row>
    <row r="25" spans="1:5" x14ac:dyDescent="0.25">
      <c r="A25" s="15">
        <v>24</v>
      </c>
      <c r="B25" s="82">
        <v>45276</v>
      </c>
      <c r="C25" s="15">
        <v>432</v>
      </c>
      <c r="D25" s="83">
        <v>14.7</v>
      </c>
      <c r="E25" s="15">
        <v>6867</v>
      </c>
    </row>
    <row r="26" spans="1:5" x14ac:dyDescent="0.25">
      <c r="A26" s="15">
        <v>25</v>
      </c>
      <c r="B26" s="82">
        <v>45276</v>
      </c>
      <c r="C26" s="15">
        <v>432</v>
      </c>
      <c r="D26" s="83">
        <v>4.5</v>
      </c>
      <c r="E26" s="15">
        <v>7025</v>
      </c>
    </row>
    <row r="27" spans="1:5" x14ac:dyDescent="0.25">
      <c r="A27" s="15">
        <v>26</v>
      </c>
      <c r="B27" s="82">
        <v>45277</v>
      </c>
      <c r="C27" s="15">
        <v>860</v>
      </c>
      <c r="D27" s="83">
        <v>16.399999999999999</v>
      </c>
      <c r="E27" s="15">
        <v>6796</v>
      </c>
    </row>
    <row r="28" spans="1:5" x14ac:dyDescent="0.25">
      <c r="A28" s="15">
        <v>27</v>
      </c>
      <c r="B28" s="82">
        <v>45277</v>
      </c>
      <c r="C28" s="15">
        <v>860</v>
      </c>
      <c r="D28" s="83">
        <v>16.3</v>
      </c>
      <c r="E28" s="15">
        <v>6720</v>
      </c>
    </row>
    <row r="29" spans="1:5" x14ac:dyDescent="0.25">
      <c r="A29" s="15">
        <v>28</v>
      </c>
      <c r="B29" s="82">
        <v>45277</v>
      </c>
      <c r="C29" s="15">
        <v>909</v>
      </c>
      <c r="D29" s="83">
        <v>16.3</v>
      </c>
      <c r="E29" s="15">
        <v>7082</v>
      </c>
    </row>
    <row r="30" spans="1:5" x14ac:dyDescent="0.25">
      <c r="A30" s="15">
        <v>29</v>
      </c>
      <c r="B30" s="82">
        <v>45277</v>
      </c>
      <c r="C30" s="15">
        <v>909</v>
      </c>
      <c r="D30" s="83">
        <v>14</v>
      </c>
      <c r="E30" s="15">
        <v>7040</v>
      </c>
    </row>
    <row r="31" spans="1:5" x14ac:dyDescent="0.25">
      <c r="A31" s="15">
        <v>30</v>
      </c>
      <c r="B31" s="82">
        <v>45277</v>
      </c>
      <c r="C31" s="15">
        <v>909</v>
      </c>
      <c r="D31" s="83">
        <v>14.8</v>
      </c>
      <c r="E31" s="15">
        <v>7054</v>
      </c>
    </row>
    <row r="32" spans="1:5" x14ac:dyDescent="0.25">
      <c r="A32" s="15">
        <v>31</v>
      </c>
      <c r="B32" s="82">
        <v>45277</v>
      </c>
      <c r="C32" s="15">
        <v>909</v>
      </c>
      <c r="D32" s="83">
        <v>11.9</v>
      </c>
      <c r="E32" s="15">
        <v>7065</v>
      </c>
    </row>
    <row r="33" spans="1:5" x14ac:dyDescent="0.25">
      <c r="A33" s="15">
        <v>32</v>
      </c>
      <c r="B33" s="82">
        <v>45277</v>
      </c>
      <c r="C33" s="15">
        <v>909</v>
      </c>
      <c r="D33" s="83">
        <v>15.4</v>
      </c>
      <c r="E33" s="15">
        <v>7060</v>
      </c>
    </row>
    <row r="34" spans="1:5" x14ac:dyDescent="0.25">
      <c r="A34" s="15">
        <v>33</v>
      </c>
      <c r="B34" s="82">
        <v>45277</v>
      </c>
      <c r="C34" s="15">
        <v>837</v>
      </c>
      <c r="D34" s="83">
        <v>13.1</v>
      </c>
      <c r="E34" s="15">
        <v>7050</v>
      </c>
    </row>
    <row r="35" spans="1:5" x14ac:dyDescent="0.25">
      <c r="A35" s="15">
        <v>34</v>
      </c>
      <c r="B35" s="82">
        <v>45277</v>
      </c>
      <c r="C35" s="15">
        <v>432</v>
      </c>
      <c r="D35" s="83">
        <v>15.6</v>
      </c>
      <c r="E35" s="15">
        <v>7063</v>
      </c>
    </row>
    <row r="36" spans="1:5" x14ac:dyDescent="0.25">
      <c r="A36" s="15">
        <v>35</v>
      </c>
      <c r="B36" s="82">
        <v>45277</v>
      </c>
      <c r="C36" s="15">
        <v>217</v>
      </c>
      <c r="D36" s="83">
        <v>15.6</v>
      </c>
      <c r="E36" s="15">
        <v>6674</v>
      </c>
    </row>
    <row r="37" spans="1:5" x14ac:dyDescent="0.25">
      <c r="A37" s="15">
        <v>36</v>
      </c>
      <c r="B37" s="82">
        <v>45277</v>
      </c>
      <c r="C37" s="15">
        <v>217</v>
      </c>
      <c r="D37" s="83">
        <v>10.3</v>
      </c>
      <c r="E37" s="15">
        <v>6687</v>
      </c>
    </row>
    <row r="38" spans="1:5" x14ac:dyDescent="0.25">
      <c r="A38" s="15">
        <v>37</v>
      </c>
      <c r="B38" s="82">
        <v>45277</v>
      </c>
      <c r="C38" s="15">
        <v>217</v>
      </c>
      <c r="D38" s="83">
        <v>12.6</v>
      </c>
      <c r="E38" s="15">
        <v>7045</v>
      </c>
    </row>
    <row r="39" spans="1:5" x14ac:dyDescent="0.25">
      <c r="A39" s="15">
        <v>38</v>
      </c>
      <c r="B39" s="82">
        <v>45277</v>
      </c>
      <c r="C39" s="15">
        <v>432</v>
      </c>
      <c r="D39" s="83">
        <v>18.899999999999999</v>
      </c>
      <c r="E39" s="15">
        <v>7071</v>
      </c>
    </row>
    <row r="40" spans="1:5" x14ac:dyDescent="0.25">
      <c r="A40" s="15">
        <v>39</v>
      </c>
      <c r="B40" s="82">
        <v>45277</v>
      </c>
      <c r="C40" s="15">
        <v>432</v>
      </c>
      <c r="D40" s="83">
        <v>10.199999999999999</v>
      </c>
      <c r="E40" s="15">
        <v>7035</v>
      </c>
    </row>
    <row r="41" spans="1:5" x14ac:dyDescent="0.25">
      <c r="A41" s="15">
        <v>40</v>
      </c>
      <c r="B41" s="82">
        <v>45277</v>
      </c>
      <c r="C41" s="15">
        <v>908</v>
      </c>
      <c r="D41" s="83">
        <v>15.7</v>
      </c>
      <c r="E41" s="15">
        <v>7027</v>
      </c>
    </row>
    <row r="42" spans="1:5" x14ac:dyDescent="0.25">
      <c r="A42" s="15">
        <v>41</v>
      </c>
      <c r="B42" s="82">
        <v>45277</v>
      </c>
      <c r="C42" s="15">
        <v>908</v>
      </c>
      <c r="D42" s="83">
        <v>14.9</v>
      </c>
      <c r="E42" s="15">
        <v>7057</v>
      </c>
    </row>
    <row r="43" spans="1:5" x14ac:dyDescent="0.25">
      <c r="A43" s="15">
        <v>42</v>
      </c>
      <c r="B43" s="82">
        <v>45277</v>
      </c>
      <c r="C43" s="15">
        <v>908</v>
      </c>
      <c r="D43" s="83">
        <v>15</v>
      </c>
      <c r="E43" s="15">
        <v>7073</v>
      </c>
    </row>
    <row r="44" spans="1:5" x14ac:dyDescent="0.25">
      <c r="A44" s="15">
        <v>43</v>
      </c>
      <c r="B44" s="82">
        <v>45277</v>
      </c>
      <c r="C44" s="15">
        <v>908</v>
      </c>
      <c r="D44" s="83">
        <v>14.8</v>
      </c>
      <c r="E44" s="15">
        <v>7078</v>
      </c>
    </row>
    <row r="45" spans="1:5" x14ac:dyDescent="0.25">
      <c r="A45" s="15">
        <v>44</v>
      </c>
      <c r="B45" s="82">
        <v>45277</v>
      </c>
      <c r="C45" s="15">
        <v>831</v>
      </c>
      <c r="D45" s="83">
        <v>12.1</v>
      </c>
      <c r="E45" s="15">
        <v>7077</v>
      </c>
    </row>
    <row r="46" spans="1:5" x14ac:dyDescent="0.25">
      <c r="A46" s="15">
        <v>45</v>
      </c>
      <c r="B46" s="82">
        <v>45277</v>
      </c>
      <c r="C46" s="15">
        <v>831</v>
      </c>
      <c r="D46" s="83">
        <v>12.6</v>
      </c>
      <c r="E46" s="15">
        <v>6951</v>
      </c>
    </row>
    <row r="47" spans="1:5" x14ac:dyDescent="0.25">
      <c r="A47" s="15">
        <v>46</v>
      </c>
      <c r="B47" s="82">
        <v>45277</v>
      </c>
      <c r="C47" s="15">
        <v>831</v>
      </c>
      <c r="D47" s="83">
        <v>17.3</v>
      </c>
      <c r="E47" s="15">
        <v>7049</v>
      </c>
    </row>
    <row r="48" spans="1:5" x14ac:dyDescent="0.25">
      <c r="A48" s="15">
        <v>47</v>
      </c>
      <c r="B48" s="82">
        <v>45277</v>
      </c>
      <c r="C48" s="15">
        <v>831</v>
      </c>
      <c r="D48" s="83">
        <v>11.2</v>
      </c>
      <c r="E48" s="15">
        <v>7064</v>
      </c>
    </row>
    <row r="49" spans="1:5" x14ac:dyDescent="0.25">
      <c r="A49" s="15">
        <v>48</v>
      </c>
      <c r="B49" s="82">
        <v>45277</v>
      </c>
      <c r="C49" s="15">
        <v>911</v>
      </c>
      <c r="D49" s="83">
        <v>11.5</v>
      </c>
      <c r="E49" s="15">
        <v>7024</v>
      </c>
    </row>
    <row r="50" spans="1:5" x14ac:dyDescent="0.25">
      <c r="A50" s="15">
        <v>49</v>
      </c>
      <c r="B50" s="82">
        <v>45277</v>
      </c>
      <c r="C50" s="15">
        <v>911</v>
      </c>
      <c r="D50" s="83">
        <v>15.1</v>
      </c>
      <c r="E50" s="15">
        <v>6699</v>
      </c>
    </row>
    <row r="51" spans="1:5" x14ac:dyDescent="0.25">
      <c r="A51" s="15">
        <v>50</v>
      </c>
      <c r="B51" s="82">
        <v>45277</v>
      </c>
      <c r="C51" s="15">
        <v>911</v>
      </c>
      <c r="D51" s="83">
        <v>13.9</v>
      </c>
      <c r="E51" s="15">
        <v>7047</v>
      </c>
    </row>
    <row r="52" spans="1:5" x14ac:dyDescent="0.25">
      <c r="A52" s="15">
        <v>51</v>
      </c>
      <c r="B52" s="82">
        <v>45277</v>
      </c>
      <c r="C52" s="15">
        <v>911</v>
      </c>
      <c r="D52" s="83">
        <v>16.100000000000001</v>
      </c>
      <c r="E52" s="15">
        <v>6943</v>
      </c>
    </row>
    <row r="53" spans="1:5" x14ac:dyDescent="0.25">
      <c r="A53" s="15">
        <v>52</v>
      </c>
      <c r="B53" s="82">
        <v>45277</v>
      </c>
      <c r="C53" s="15">
        <v>901</v>
      </c>
      <c r="D53" s="83">
        <v>13.5</v>
      </c>
      <c r="E53" s="15">
        <v>6648</v>
      </c>
    </row>
    <row r="54" spans="1:5" x14ac:dyDescent="0.25">
      <c r="A54" s="15">
        <v>53</v>
      </c>
      <c r="B54" s="82">
        <v>45277</v>
      </c>
      <c r="C54" s="15">
        <v>901</v>
      </c>
      <c r="D54" s="83">
        <v>12.2</v>
      </c>
      <c r="E54" s="15">
        <v>7191</v>
      </c>
    </row>
    <row r="55" spans="1:5" x14ac:dyDescent="0.25">
      <c r="A55" s="15">
        <v>54</v>
      </c>
      <c r="B55" s="82">
        <v>45277</v>
      </c>
      <c r="C55" s="15">
        <v>860</v>
      </c>
      <c r="D55" s="83">
        <v>14.6</v>
      </c>
      <c r="E55" s="15">
        <v>7234</v>
      </c>
    </row>
    <row r="56" spans="1:5" x14ac:dyDescent="0.25">
      <c r="A56" s="15">
        <v>55</v>
      </c>
      <c r="B56" s="82">
        <v>45277</v>
      </c>
      <c r="C56" s="15">
        <v>28</v>
      </c>
      <c r="D56" s="83">
        <v>15.2</v>
      </c>
      <c r="E56" s="15">
        <v>7233</v>
      </c>
    </row>
    <row r="57" spans="1:5" x14ac:dyDescent="0.25">
      <c r="A57" s="15">
        <v>56</v>
      </c>
      <c r="B57" s="82">
        <v>45277</v>
      </c>
      <c r="C57" s="15">
        <v>860</v>
      </c>
      <c r="D57" s="83">
        <v>15.7</v>
      </c>
      <c r="E57" s="15">
        <v>7268</v>
      </c>
    </row>
    <row r="58" spans="1:5" x14ac:dyDescent="0.25">
      <c r="A58" s="15">
        <v>57</v>
      </c>
      <c r="B58" s="82">
        <v>45277</v>
      </c>
      <c r="C58" s="15">
        <v>860</v>
      </c>
      <c r="D58" s="83">
        <v>14.3</v>
      </c>
      <c r="E58" s="15">
        <v>7255</v>
      </c>
    </row>
    <row r="59" spans="1:5" x14ac:dyDescent="0.25">
      <c r="A59" s="15">
        <v>58</v>
      </c>
      <c r="B59" s="82">
        <v>45277</v>
      </c>
      <c r="C59" s="15">
        <v>28</v>
      </c>
      <c r="D59" s="83">
        <v>15.4</v>
      </c>
      <c r="E59" s="15">
        <v>7286</v>
      </c>
    </row>
    <row r="60" spans="1:5" x14ac:dyDescent="0.25">
      <c r="A60" s="15">
        <v>59</v>
      </c>
      <c r="B60" s="82">
        <v>45277</v>
      </c>
      <c r="C60" s="15">
        <v>28</v>
      </c>
      <c r="D60" s="83">
        <v>10.1</v>
      </c>
      <c r="E60" s="15">
        <v>7242</v>
      </c>
    </row>
    <row r="61" spans="1:5" x14ac:dyDescent="0.25">
      <c r="A61" s="15">
        <v>60</v>
      </c>
      <c r="B61" s="82">
        <v>45277</v>
      </c>
      <c r="C61" s="15">
        <v>943</v>
      </c>
      <c r="D61" s="83">
        <v>16.5</v>
      </c>
      <c r="E61" s="15">
        <v>7267</v>
      </c>
    </row>
    <row r="62" spans="1:5" x14ac:dyDescent="0.25">
      <c r="A62" s="15">
        <v>61</v>
      </c>
      <c r="B62" s="82">
        <v>45277</v>
      </c>
      <c r="C62" s="15">
        <v>943</v>
      </c>
      <c r="D62" s="83">
        <v>13.5</v>
      </c>
      <c r="E62" s="15">
        <v>7263</v>
      </c>
    </row>
    <row r="63" spans="1:5" x14ac:dyDescent="0.25">
      <c r="A63" s="15">
        <v>62</v>
      </c>
      <c r="B63" s="82">
        <v>45277</v>
      </c>
      <c r="C63" s="15">
        <v>837</v>
      </c>
      <c r="D63" s="83">
        <v>14.8</v>
      </c>
      <c r="E63" s="15">
        <v>6892</v>
      </c>
    </row>
    <row r="64" spans="1:5" x14ac:dyDescent="0.25">
      <c r="A64" s="15">
        <v>63</v>
      </c>
      <c r="B64" s="82">
        <v>45277</v>
      </c>
      <c r="C64" s="15">
        <v>280</v>
      </c>
      <c r="D64" s="83">
        <v>13.3</v>
      </c>
      <c r="E64" s="15">
        <v>6995</v>
      </c>
    </row>
    <row r="65" spans="1:5" x14ac:dyDescent="0.25">
      <c r="A65" s="15">
        <v>64</v>
      </c>
      <c r="B65" s="82">
        <v>45277</v>
      </c>
      <c r="C65" s="15">
        <v>911</v>
      </c>
      <c r="D65" s="83">
        <v>15.2</v>
      </c>
      <c r="E65" s="15">
        <v>6756</v>
      </c>
    </row>
    <row r="66" spans="1:5" x14ac:dyDescent="0.25">
      <c r="A66" s="15">
        <v>65</v>
      </c>
      <c r="B66" s="82">
        <v>45277</v>
      </c>
      <c r="C66" s="15">
        <v>911</v>
      </c>
      <c r="D66" s="83">
        <v>15.2</v>
      </c>
      <c r="E66" s="15">
        <v>6710</v>
      </c>
    </row>
    <row r="67" spans="1:5" x14ac:dyDescent="0.25">
      <c r="A67" s="15">
        <v>66</v>
      </c>
      <c r="B67" s="82">
        <v>45277</v>
      </c>
      <c r="C67" s="15">
        <v>901</v>
      </c>
      <c r="D67" s="83">
        <v>16</v>
      </c>
      <c r="E67" s="15">
        <v>6554</v>
      </c>
    </row>
    <row r="68" spans="1:5" x14ac:dyDescent="0.25">
      <c r="A68" s="15">
        <v>67</v>
      </c>
      <c r="B68" s="82">
        <v>45277</v>
      </c>
      <c r="C68" s="15">
        <v>860</v>
      </c>
      <c r="D68" s="83">
        <v>14.7</v>
      </c>
      <c r="E68" s="15">
        <v>6662</v>
      </c>
    </row>
    <row r="69" spans="1:5" x14ac:dyDescent="0.25">
      <c r="A69" s="15">
        <v>68</v>
      </c>
      <c r="B69" s="82">
        <v>45277</v>
      </c>
      <c r="C69" s="15">
        <v>860</v>
      </c>
      <c r="D69" s="83">
        <v>14.8</v>
      </c>
      <c r="E69" s="15">
        <v>6739</v>
      </c>
    </row>
    <row r="70" spans="1:5" x14ac:dyDescent="0.25">
      <c r="A70" s="15">
        <v>69</v>
      </c>
      <c r="B70" s="82">
        <v>45277</v>
      </c>
      <c r="C70" s="15">
        <v>768</v>
      </c>
      <c r="D70" s="83">
        <v>14.5</v>
      </c>
      <c r="E70" s="15">
        <v>6992</v>
      </c>
    </row>
    <row r="71" spans="1:5" x14ac:dyDescent="0.25">
      <c r="A71" s="15">
        <v>70</v>
      </c>
      <c r="B71" s="82">
        <v>45277</v>
      </c>
      <c r="C71" s="15">
        <v>280</v>
      </c>
      <c r="D71" s="83">
        <v>14.8</v>
      </c>
      <c r="E71" s="15">
        <v>6670</v>
      </c>
    </row>
    <row r="72" spans="1:5" x14ac:dyDescent="0.25">
      <c r="A72" s="15">
        <v>71</v>
      </c>
      <c r="B72" s="82">
        <v>45277</v>
      </c>
      <c r="C72" s="15">
        <v>911</v>
      </c>
      <c r="D72" s="83">
        <v>13.4</v>
      </c>
      <c r="E72" s="15">
        <v>6552</v>
      </c>
    </row>
    <row r="73" spans="1:5" x14ac:dyDescent="0.25">
      <c r="A73" s="15">
        <v>72</v>
      </c>
      <c r="B73" s="82">
        <v>45277</v>
      </c>
      <c r="C73" s="15">
        <v>911</v>
      </c>
      <c r="D73" s="83">
        <v>13.5</v>
      </c>
      <c r="E73" s="15">
        <v>6991</v>
      </c>
    </row>
    <row r="74" spans="1:5" x14ac:dyDescent="0.25">
      <c r="A74" s="15">
        <v>73</v>
      </c>
      <c r="B74" s="82">
        <v>45277</v>
      </c>
      <c r="C74" s="15">
        <v>911</v>
      </c>
      <c r="D74" s="83">
        <v>15</v>
      </c>
      <c r="E74" s="15">
        <v>6656</v>
      </c>
    </row>
    <row r="75" spans="1:5" x14ac:dyDescent="0.25">
      <c r="A75" s="15">
        <v>74</v>
      </c>
      <c r="B75" s="82">
        <v>45277</v>
      </c>
      <c r="C75" s="15">
        <v>837</v>
      </c>
      <c r="D75" s="83">
        <v>15</v>
      </c>
      <c r="E75" s="15">
        <v>6655</v>
      </c>
    </row>
    <row r="76" spans="1:5" x14ac:dyDescent="0.25">
      <c r="A76" s="15">
        <v>75</v>
      </c>
      <c r="B76" s="82">
        <v>45277</v>
      </c>
      <c r="C76" s="15">
        <v>837</v>
      </c>
      <c r="D76" s="83">
        <v>14.4</v>
      </c>
      <c r="E76" s="15">
        <v>6996</v>
      </c>
    </row>
    <row r="77" spans="1:5" x14ac:dyDescent="0.25">
      <c r="A77" s="15">
        <v>76</v>
      </c>
      <c r="B77" s="82">
        <v>45277</v>
      </c>
      <c r="C77" s="15">
        <v>266</v>
      </c>
      <c r="D77" s="83">
        <v>13.6</v>
      </c>
      <c r="E77" s="15">
        <v>6584</v>
      </c>
    </row>
    <row r="78" spans="1:5" x14ac:dyDescent="0.25">
      <c r="A78" s="15">
        <v>77</v>
      </c>
      <c r="B78" s="82">
        <v>45277</v>
      </c>
      <c r="C78" s="15">
        <v>837</v>
      </c>
      <c r="D78" s="83">
        <v>17.100000000000001</v>
      </c>
      <c r="E78" s="15">
        <v>6758</v>
      </c>
    </row>
    <row r="79" spans="1:5" x14ac:dyDescent="0.25">
      <c r="A79" s="15">
        <v>78</v>
      </c>
      <c r="B79" s="82">
        <v>45277</v>
      </c>
      <c r="C79" s="15">
        <v>768</v>
      </c>
      <c r="D79" s="83">
        <v>15.7</v>
      </c>
      <c r="E79" s="15">
        <v>6914</v>
      </c>
    </row>
    <row r="80" spans="1:5" x14ac:dyDescent="0.25">
      <c r="A80" s="15">
        <v>79</v>
      </c>
      <c r="B80" s="82">
        <v>45277</v>
      </c>
      <c r="C80" s="15">
        <v>266</v>
      </c>
      <c r="D80" s="83">
        <v>16.100000000000001</v>
      </c>
      <c r="E80" s="15">
        <v>6944</v>
      </c>
    </row>
    <row r="81" spans="1:5" x14ac:dyDescent="0.25">
      <c r="A81" s="15">
        <v>80</v>
      </c>
      <c r="B81" s="82">
        <v>45277</v>
      </c>
      <c r="C81" s="15">
        <v>280</v>
      </c>
      <c r="D81" s="83">
        <v>17.100000000000001</v>
      </c>
      <c r="E81" s="15">
        <v>6976</v>
      </c>
    </row>
    <row r="82" spans="1:5" x14ac:dyDescent="0.25">
      <c r="A82" s="15">
        <v>81</v>
      </c>
      <c r="B82" s="82">
        <v>45277</v>
      </c>
      <c r="C82" s="15">
        <v>280</v>
      </c>
      <c r="D82" s="83">
        <v>14.7</v>
      </c>
      <c r="E82" s="15">
        <v>7018</v>
      </c>
    </row>
    <row r="83" spans="1:5" x14ac:dyDescent="0.25">
      <c r="A83" s="15">
        <v>82</v>
      </c>
      <c r="B83" s="82">
        <v>45277</v>
      </c>
      <c r="C83" s="15">
        <v>837</v>
      </c>
      <c r="D83" s="83">
        <v>15.2</v>
      </c>
      <c r="E83" s="15">
        <v>7186</v>
      </c>
    </row>
    <row r="84" spans="1:5" x14ac:dyDescent="0.25">
      <c r="A84" s="15">
        <v>83</v>
      </c>
      <c r="B84" s="82">
        <v>45277</v>
      </c>
      <c r="C84" s="15">
        <v>860</v>
      </c>
      <c r="D84" s="83">
        <v>17.100000000000001</v>
      </c>
      <c r="E84" s="15">
        <v>7103</v>
      </c>
    </row>
    <row r="85" spans="1:5" x14ac:dyDescent="0.25">
      <c r="A85" s="15">
        <v>84</v>
      </c>
      <c r="B85" s="82">
        <v>45277</v>
      </c>
      <c r="C85" s="15">
        <v>860</v>
      </c>
      <c r="D85" s="83">
        <v>17.600000000000001</v>
      </c>
      <c r="E85" s="15">
        <v>7125</v>
      </c>
    </row>
    <row r="86" spans="1:5" x14ac:dyDescent="0.25">
      <c r="A86" s="15">
        <v>85</v>
      </c>
      <c r="B86" s="82">
        <v>45277</v>
      </c>
      <c r="C86" s="15">
        <v>860</v>
      </c>
      <c r="D86" s="83">
        <v>14.8</v>
      </c>
      <c r="E86" s="15">
        <v>7104</v>
      </c>
    </row>
    <row r="87" spans="1:5" x14ac:dyDescent="0.25">
      <c r="A87" s="15">
        <v>86</v>
      </c>
      <c r="B87" s="82">
        <v>45277</v>
      </c>
      <c r="C87" s="15">
        <v>860</v>
      </c>
      <c r="D87" s="83">
        <v>15.7</v>
      </c>
      <c r="E87" s="15">
        <v>7108</v>
      </c>
    </row>
    <row r="88" spans="1:5" x14ac:dyDescent="0.25">
      <c r="A88" s="15">
        <v>87</v>
      </c>
      <c r="B88" s="82">
        <v>45277</v>
      </c>
      <c r="C88" s="15">
        <v>909</v>
      </c>
      <c r="D88" s="83">
        <v>15.6</v>
      </c>
      <c r="E88" s="15">
        <v>7087</v>
      </c>
    </row>
    <row r="89" spans="1:5" x14ac:dyDescent="0.25">
      <c r="A89" s="15">
        <v>88</v>
      </c>
      <c r="B89" s="82">
        <v>45277</v>
      </c>
      <c r="C89" s="15">
        <v>909</v>
      </c>
      <c r="D89" s="83">
        <v>16.899999999999999</v>
      </c>
      <c r="E89" s="15">
        <v>7028</v>
      </c>
    </row>
    <row r="90" spans="1:5" x14ac:dyDescent="0.25">
      <c r="A90" s="15">
        <v>89</v>
      </c>
      <c r="B90" s="82">
        <v>45277</v>
      </c>
      <c r="C90" s="15">
        <v>860</v>
      </c>
      <c r="D90" s="83">
        <v>14.8</v>
      </c>
      <c r="E90" s="106" t="s">
        <v>192</v>
      </c>
    </row>
    <row r="91" spans="1:5" x14ac:dyDescent="0.25">
      <c r="A91" s="15">
        <v>90</v>
      </c>
      <c r="B91" s="82">
        <v>45277</v>
      </c>
      <c r="C91" s="15">
        <v>909</v>
      </c>
      <c r="D91" s="83">
        <v>15.5</v>
      </c>
      <c r="E91" s="106" t="s">
        <v>193</v>
      </c>
    </row>
    <row r="92" spans="1:5" x14ac:dyDescent="0.25">
      <c r="A92" s="15">
        <v>91</v>
      </c>
      <c r="B92" s="82">
        <v>45277</v>
      </c>
      <c r="C92" s="15">
        <v>837</v>
      </c>
      <c r="D92" s="83">
        <v>15.7</v>
      </c>
      <c r="E92" s="15">
        <v>7072</v>
      </c>
    </row>
    <row r="93" spans="1:5" x14ac:dyDescent="0.25">
      <c r="A93" s="15">
        <v>92</v>
      </c>
      <c r="B93" s="82">
        <v>45277</v>
      </c>
      <c r="C93" s="15">
        <v>837</v>
      </c>
      <c r="D93" s="83">
        <v>15.5</v>
      </c>
      <c r="E93" s="106" t="s">
        <v>194</v>
      </c>
    </row>
    <row r="94" spans="1:5" x14ac:dyDescent="0.25">
      <c r="A94" s="15">
        <v>93</v>
      </c>
      <c r="B94" s="82">
        <v>45277</v>
      </c>
      <c r="C94" s="15">
        <v>837</v>
      </c>
      <c r="D94" s="83">
        <v>15.5</v>
      </c>
      <c r="E94" s="15">
        <v>7075</v>
      </c>
    </row>
    <row r="95" spans="1:5" x14ac:dyDescent="0.25">
      <c r="A95" s="15">
        <v>94</v>
      </c>
      <c r="B95" s="82">
        <v>45278</v>
      </c>
      <c r="C95" s="15">
        <v>901</v>
      </c>
      <c r="D95" s="83">
        <v>15.5</v>
      </c>
      <c r="E95" s="15">
        <v>7147</v>
      </c>
    </row>
    <row r="96" spans="1:5" x14ac:dyDescent="0.25">
      <c r="A96" s="15">
        <v>95</v>
      </c>
      <c r="B96" s="82">
        <v>45278</v>
      </c>
      <c r="C96" s="15">
        <v>911</v>
      </c>
      <c r="D96" s="83">
        <v>14.4</v>
      </c>
      <c r="E96" s="15">
        <v>7238</v>
      </c>
    </row>
    <row r="97" spans="1:5" x14ac:dyDescent="0.25">
      <c r="A97" s="15">
        <v>96</v>
      </c>
      <c r="B97" s="82">
        <v>45278</v>
      </c>
      <c r="C97" s="15">
        <v>266</v>
      </c>
      <c r="D97" s="83">
        <v>15.1</v>
      </c>
      <c r="E97" s="15">
        <v>7251</v>
      </c>
    </row>
    <row r="98" spans="1:5" x14ac:dyDescent="0.25">
      <c r="A98" s="15">
        <v>97</v>
      </c>
      <c r="B98" s="82">
        <v>45278</v>
      </c>
      <c r="C98" s="15">
        <v>266</v>
      </c>
      <c r="D98" s="83">
        <v>17.399999999999999</v>
      </c>
      <c r="E98" s="15">
        <v>7132</v>
      </c>
    </row>
    <row r="99" spans="1:5" x14ac:dyDescent="0.25">
      <c r="A99" s="15">
        <v>98</v>
      </c>
      <c r="B99" s="82">
        <v>45278</v>
      </c>
      <c r="C99" s="15">
        <v>266</v>
      </c>
      <c r="D99" s="83">
        <v>16.8</v>
      </c>
      <c r="E99" s="15">
        <v>7126</v>
      </c>
    </row>
    <row r="100" spans="1:5" x14ac:dyDescent="0.25">
      <c r="A100" s="15">
        <v>99</v>
      </c>
      <c r="B100" s="82">
        <v>45278</v>
      </c>
      <c r="C100" s="15">
        <v>266</v>
      </c>
      <c r="D100" s="83">
        <v>15.2</v>
      </c>
      <c r="E100" s="15">
        <v>7141</v>
      </c>
    </row>
    <row r="101" spans="1:5" x14ac:dyDescent="0.25">
      <c r="A101" s="15">
        <v>100</v>
      </c>
      <c r="B101" s="82">
        <v>45278</v>
      </c>
      <c r="C101" s="15">
        <v>266</v>
      </c>
      <c r="D101" s="83">
        <v>16.600000000000001</v>
      </c>
      <c r="E101" s="15">
        <v>7113</v>
      </c>
    </row>
    <row r="102" spans="1:5" x14ac:dyDescent="0.25">
      <c r="A102" s="15">
        <v>101</v>
      </c>
      <c r="B102" s="82">
        <v>45278</v>
      </c>
      <c r="C102" s="15">
        <v>629</v>
      </c>
      <c r="D102" s="83">
        <v>14.4</v>
      </c>
      <c r="E102" s="15">
        <v>7088</v>
      </c>
    </row>
    <row r="103" spans="1:5" x14ac:dyDescent="0.25">
      <c r="A103" s="15">
        <v>102</v>
      </c>
      <c r="B103" s="82">
        <v>45278</v>
      </c>
      <c r="C103" s="15">
        <v>217</v>
      </c>
      <c r="D103" s="83">
        <v>11.3</v>
      </c>
      <c r="E103" s="15">
        <v>7089</v>
      </c>
    </row>
    <row r="104" spans="1:5" x14ac:dyDescent="0.25">
      <c r="A104" s="15">
        <v>103</v>
      </c>
      <c r="B104" s="82">
        <v>45278</v>
      </c>
      <c r="C104" s="15">
        <v>280</v>
      </c>
      <c r="D104" s="83">
        <v>14.3</v>
      </c>
      <c r="E104" s="15">
        <v>6754</v>
      </c>
    </row>
    <row r="105" spans="1:5" x14ac:dyDescent="0.25">
      <c r="A105" s="15">
        <v>104</v>
      </c>
      <c r="B105" s="82">
        <v>45278</v>
      </c>
      <c r="C105" s="15">
        <v>831</v>
      </c>
      <c r="D105" s="83">
        <v>13.8</v>
      </c>
      <c r="E105" s="15">
        <v>6972</v>
      </c>
    </row>
    <row r="106" spans="1:5" x14ac:dyDescent="0.25">
      <c r="A106" s="15">
        <v>105</v>
      </c>
      <c r="B106" s="82">
        <v>45278</v>
      </c>
      <c r="C106" s="15">
        <v>908</v>
      </c>
      <c r="D106" s="83">
        <v>16.3</v>
      </c>
      <c r="E106" s="15">
        <v>7084</v>
      </c>
    </row>
    <row r="107" spans="1:5" x14ac:dyDescent="0.25">
      <c r="A107" s="15">
        <v>106</v>
      </c>
      <c r="B107" s="82">
        <v>45278</v>
      </c>
      <c r="C107" s="15">
        <v>908</v>
      </c>
      <c r="D107" s="83">
        <v>14</v>
      </c>
      <c r="E107" s="15">
        <v>7081</v>
      </c>
    </row>
    <row r="108" spans="1:5" x14ac:dyDescent="0.25">
      <c r="A108" s="15">
        <v>107</v>
      </c>
      <c r="B108" s="82">
        <v>45278</v>
      </c>
      <c r="C108" s="15">
        <v>432</v>
      </c>
      <c r="D108" s="83">
        <v>12.5</v>
      </c>
      <c r="E108" s="15">
        <v>7095</v>
      </c>
    </row>
    <row r="109" spans="1:5" x14ac:dyDescent="0.25">
      <c r="A109" s="15">
        <v>108</v>
      </c>
      <c r="B109" s="82">
        <v>45278</v>
      </c>
      <c r="C109" s="15">
        <v>432</v>
      </c>
      <c r="D109" s="83">
        <v>19.399999999999999</v>
      </c>
      <c r="E109" s="15">
        <v>7117</v>
      </c>
    </row>
    <row r="110" spans="1:5" x14ac:dyDescent="0.25">
      <c r="A110" s="15">
        <v>109</v>
      </c>
      <c r="B110" s="82">
        <v>45278</v>
      </c>
      <c r="C110" s="15">
        <v>860</v>
      </c>
      <c r="D110" s="83">
        <v>14.8</v>
      </c>
      <c r="E110" s="15">
        <v>7094</v>
      </c>
    </row>
    <row r="111" spans="1:5" x14ac:dyDescent="0.25">
      <c r="A111" s="15">
        <v>110</v>
      </c>
      <c r="B111" s="82">
        <v>45278</v>
      </c>
      <c r="C111" s="15">
        <v>860</v>
      </c>
      <c r="D111" s="83">
        <v>16.600000000000001</v>
      </c>
      <c r="E111" s="15">
        <v>7128</v>
      </c>
    </row>
    <row r="112" spans="1:5" x14ac:dyDescent="0.25">
      <c r="A112" s="15">
        <v>111</v>
      </c>
      <c r="B112" s="82">
        <v>45278</v>
      </c>
      <c r="C112" s="15">
        <v>837</v>
      </c>
      <c r="D112" s="83">
        <v>18.100000000000001</v>
      </c>
      <c r="E112" s="15">
        <v>7107</v>
      </c>
    </row>
    <row r="113" spans="1:5" x14ac:dyDescent="0.25">
      <c r="A113" s="15">
        <v>112</v>
      </c>
      <c r="B113" s="82">
        <v>45278</v>
      </c>
      <c r="C113" s="15">
        <v>837</v>
      </c>
      <c r="D113" s="83">
        <v>17.2</v>
      </c>
      <c r="E113" s="15">
        <v>7112</v>
      </c>
    </row>
    <row r="114" spans="1:5" x14ac:dyDescent="0.25">
      <c r="A114" s="15">
        <v>113</v>
      </c>
      <c r="B114" s="82">
        <v>45278</v>
      </c>
      <c r="C114" s="15">
        <v>831</v>
      </c>
      <c r="D114" s="83">
        <v>17</v>
      </c>
      <c r="E114" s="15">
        <v>7098</v>
      </c>
    </row>
    <row r="115" spans="1:5" x14ac:dyDescent="0.25">
      <c r="A115" s="15">
        <v>114</v>
      </c>
      <c r="B115" s="82">
        <v>45278</v>
      </c>
      <c r="C115" s="15">
        <v>911</v>
      </c>
      <c r="D115" s="83">
        <v>13.1</v>
      </c>
      <c r="E115" s="15">
        <v>6690</v>
      </c>
    </row>
    <row r="116" spans="1:5" x14ac:dyDescent="0.25">
      <c r="A116" s="15">
        <v>115</v>
      </c>
      <c r="B116" s="82">
        <v>45278</v>
      </c>
      <c r="C116" s="15">
        <v>831</v>
      </c>
      <c r="D116" s="83">
        <v>11.6</v>
      </c>
      <c r="E116" s="15">
        <v>7120</v>
      </c>
    </row>
    <row r="117" spans="1:5" x14ac:dyDescent="0.25">
      <c r="A117" s="15">
        <v>116</v>
      </c>
      <c r="B117" s="82">
        <v>45278</v>
      </c>
      <c r="C117" s="15">
        <v>909</v>
      </c>
      <c r="D117" s="83">
        <v>13.1</v>
      </c>
      <c r="E117" s="15">
        <v>7093</v>
      </c>
    </row>
    <row r="118" spans="1:5" x14ac:dyDescent="0.25">
      <c r="A118" s="15">
        <v>117</v>
      </c>
      <c r="B118" s="82">
        <v>45278</v>
      </c>
      <c r="C118" s="15">
        <v>909</v>
      </c>
      <c r="D118" s="83">
        <v>14.7</v>
      </c>
      <c r="E118" s="15">
        <v>7138</v>
      </c>
    </row>
    <row r="119" spans="1:5" x14ac:dyDescent="0.25">
      <c r="A119" s="15">
        <v>118</v>
      </c>
      <c r="B119" s="82">
        <v>45278</v>
      </c>
      <c r="C119" s="15">
        <v>909</v>
      </c>
      <c r="D119" s="83">
        <v>14.8</v>
      </c>
      <c r="E119" s="15">
        <v>7127</v>
      </c>
    </row>
    <row r="120" spans="1:5" x14ac:dyDescent="0.25">
      <c r="A120" s="15">
        <v>119</v>
      </c>
      <c r="B120" s="82">
        <v>45278</v>
      </c>
      <c r="C120" s="15">
        <v>28</v>
      </c>
      <c r="D120" s="83">
        <v>14.3</v>
      </c>
      <c r="E120" s="15">
        <v>7036</v>
      </c>
    </row>
    <row r="121" spans="1:5" x14ac:dyDescent="0.25">
      <c r="A121" s="15">
        <v>120</v>
      </c>
      <c r="B121" s="82">
        <v>45278</v>
      </c>
      <c r="C121" s="15">
        <v>28</v>
      </c>
      <c r="D121" s="83">
        <v>13.3</v>
      </c>
      <c r="E121" s="15">
        <v>7051</v>
      </c>
    </row>
    <row r="122" spans="1:5" x14ac:dyDescent="0.25">
      <c r="A122" s="15">
        <v>121</v>
      </c>
      <c r="B122" s="82">
        <v>45278</v>
      </c>
      <c r="C122" s="15">
        <v>943</v>
      </c>
      <c r="D122" s="83">
        <v>16.2</v>
      </c>
      <c r="E122" s="15">
        <v>7066</v>
      </c>
    </row>
    <row r="123" spans="1:5" x14ac:dyDescent="0.25">
      <c r="A123" s="15">
        <v>122</v>
      </c>
      <c r="B123" s="82">
        <v>45278</v>
      </c>
      <c r="C123" s="15">
        <v>943</v>
      </c>
      <c r="D123" s="83">
        <v>14.5</v>
      </c>
      <c r="E123" s="15">
        <v>7059</v>
      </c>
    </row>
    <row r="124" spans="1:5" x14ac:dyDescent="0.25">
      <c r="A124" s="15">
        <v>123</v>
      </c>
      <c r="B124" s="82">
        <v>45278</v>
      </c>
      <c r="C124" s="15">
        <v>911</v>
      </c>
      <c r="D124" s="83">
        <v>12.3</v>
      </c>
      <c r="E124" s="15">
        <v>7034</v>
      </c>
    </row>
    <row r="125" spans="1:5" x14ac:dyDescent="0.25">
      <c r="A125" s="15">
        <v>124</v>
      </c>
      <c r="B125" s="82">
        <v>45278</v>
      </c>
      <c r="C125" s="15">
        <v>909</v>
      </c>
      <c r="D125" s="83">
        <v>14.7</v>
      </c>
      <c r="E125" s="15">
        <v>7070</v>
      </c>
    </row>
    <row r="126" spans="1:5" x14ac:dyDescent="0.25">
      <c r="A126" s="15">
        <v>125</v>
      </c>
      <c r="B126" s="82">
        <v>45278</v>
      </c>
      <c r="C126" s="15">
        <v>911</v>
      </c>
      <c r="D126" s="83">
        <v>16</v>
      </c>
      <c r="E126" s="15">
        <v>7074</v>
      </c>
    </row>
    <row r="127" spans="1:5" x14ac:dyDescent="0.25">
      <c r="A127" s="15">
        <v>126</v>
      </c>
      <c r="B127" s="82">
        <v>45278</v>
      </c>
      <c r="C127" s="15">
        <v>901</v>
      </c>
      <c r="D127" s="83">
        <v>15.2</v>
      </c>
      <c r="E127" s="15">
        <v>7119</v>
      </c>
    </row>
    <row r="128" spans="1:5" x14ac:dyDescent="0.25">
      <c r="A128" s="15">
        <v>127</v>
      </c>
      <c r="B128" s="82">
        <v>45278</v>
      </c>
      <c r="C128" s="15">
        <v>909</v>
      </c>
      <c r="D128" s="83">
        <v>12.7</v>
      </c>
      <c r="E128" s="15">
        <v>7124</v>
      </c>
    </row>
    <row r="129" spans="1:5" x14ac:dyDescent="0.25">
      <c r="A129" s="15">
        <v>128</v>
      </c>
      <c r="B129" s="82">
        <v>45278</v>
      </c>
      <c r="C129" s="15">
        <v>901</v>
      </c>
      <c r="D129" s="83">
        <v>12.8</v>
      </c>
      <c r="E129" s="15">
        <v>7167</v>
      </c>
    </row>
    <row r="130" spans="1:5" x14ac:dyDescent="0.25">
      <c r="A130" s="15">
        <v>129</v>
      </c>
      <c r="B130" s="82">
        <v>45279</v>
      </c>
      <c r="C130" s="15">
        <v>217</v>
      </c>
      <c r="D130" s="83">
        <v>15.4</v>
      </c>
      <c r="E130" s="15">
        <v>6740</v>
      </c>
    </row>
    <row r="131" spans="1:5" x14ac:dyDescent="0.25">
      <c r="A131" s="15">
        <v>130</v>
      </c>
      <c r="B131" s="82">
        <v>45279</v>
      </c>
      <c r="C131" s="15">
        <v>28</v>
      </c>
      <c r="D131" s="83">
        <v>13.9</v>
      </c>
      <c r="E131" s="15">
        <v>7096</v>
      </c>
    </row>
    <row r="132" spans="1:5" x14ac:dyDescent="0.25">
      <c r="A132" s="15">
        <v>131</v>
      </c>
      <c r="B132" s="82">
        <v>45279</v>
      </c>
      <c r="C132" s="15">
        <v>908</v>
      </c>
      <c r="D132" s="83">
        <v>13.1</v>
      </c>
      <c r="E132" s="15">
        <v>7105</v>
      </c>
    </row>
    <row r="133" spans="1:5" x14ac:dyDescent="0.25">
      <c r="A133" s="15">
        <v>132</v>
      </c>
      <c r="B133" s="82">
        <v>45279</v>
      </c>
      <c r="C133" s="15">
        <v>837</v>
      </c>
      <c r="D133" s="83">
        <v>17.2</v>
      </c>
      <c r="E133" s="15">
        <v>7164</v>
      </c>
    </row>
    <row r="134" spans="1:5" x14ac:dyDescent="0.25">
      <c r="A134" s="15">
        <v>133</v>
      </c>
      <c r="B134" s="82">
        <v>45279</v>
      </c>
      <c r="C134" s="15">
        <v>837</v>
      </c>
      <c r="D134" s="83">
        <v>15.3</v>
      </c>
      <c r="E134" s="15">
        <v>7150</v>
      </c>
    </row>
    <row r="135" spans="1:5" x14ac:dyDescent="0.25">
      <c r="A135" s="15">
        <v>134</v>
      </c>
      <c r="B135" s="82">
        <v>45279</v>
      </c>
      <c r="C135" s="15">
        <v>831</v>
      </c>
      <c r="D135" s="83">
        <v>13.3</v>
      </c>
      <c r="E135" s="15">
        <v>7099</v>
      </c>
    </row>
    <row r="136" spans="1:5" x14ac:dyDescent="0.25">
      <c r="A136" s="15">
        <v>135</v>
      </c>
      <c r="B136" s="82">
        <v>45279</v>
      </c>
      <c r="C136" s="15">
        <v>911</v>
      </c>
      <c r="D136" s="83">
        <v>13.2</v>
      </c>
      <c r="E136" s="15">
        <v>7122</v>
      </c>
    </row>
    <row r="137" spans="1:5" x14ac:dyDescent="0.25">
      <c r="A137" s="15">
        <v>136</v>
      </c>
      <c r="B137" s="82">
        <v>45279</v>
      </c>
      <c r="C137" s="15">
        <v>217</v>
      </c>
      <c r="D137" s="83">
        <v>14.3</v>
      </c>
      <c r="E137" s="15">
        <v>7500</v>
      </c>
    </row>
    <row r="138" spans="1:5" x14ac:dyDescent="0.25">
      <c r="A138" s="15">
        <v>137</v>
      </c>
      <c r="B138" s="82">
        <v>45279</v>
      </c>
      <c r="C138" s="15">
        <v>901</v>
      </c>
      <c r="D138" s="83">
        <v>14.7</v>
      </c>
      <c r="E138" s="15">
        <v>7097</v>
      </c>
    </row>
    <row r="139" spans="1:5" x14ac:dyDescent="0.25">
      <c r="A139" s="15">
        <v>138</v>
      </c>
      <c r="B139" s="82">
        <v>45279</v>
      </c>
      <c r="C139" s="15">
        <v>768</v>
      </c>
      <c r="D139" s="83">
        <v>15</v>
      </c>
      <c r="E139" s="15">
        <v>7152</v>
      </c>
    </row>
    <row r="140" spans="1:5" x14ac:dyDescent="0.25">
      <c r="A140" s="15">
        <v>139</v>
      </c>
      <c r="B140" s="82">
        <v>45279</v>
      </c>
      <c r="C140" s="15">
        <v>768</v>
      </c>
      <c r="D140" s="83">
        <v>16.100000000000001</v>
      </c>
      <c r="E140" s="15">
        <v>7153</v>
      </c>
    </row>
    <row r="141" spans="1:5" x14ac:dyDescent="0.25">
      <c r="A141" s="15">
        <v>140</v>
      </c>
      <c r="B141" s="82">
        <v>45279</v>
      </c>
      <c r="C141" s="15">
        <v>768</v>
      </c>
      <c r="D141" s="83">
        <v>16.399999999999999</v>
      </c>
      <c r="E141" s="15">
        <v>7118</v>
      </c>
    </row>
    <row r="142" spans="1:5" x14ac:dyDescent="0.25">
      <c r="A142" s="15">
        <v>141</v>
      </c>
      <c r="B142" s="82">
        <v>45279</v>
      </c>
      <c r="C142" s="15">
        <v>860</v>
      </c>
      <c r="D142" s="83">
        <v>14.5</v>
      </c>
      <c r="E142" s="15">
        <v>7165</v>
      </c>
    </row>
    <row r="143" spans="1:5" x14ac:dyDescent="0.25">
      <c r="A143" s="15">
        <v>142</v>
      </c>
      <c r="B143" s="82">
        <v>45279</v>
      </c>
      <c r="C143" s="15">
        <v>860</v>
      </c>
      <c r="D143" s="83">
        <v>14</v>
      </c>
      <c r="E143" s="15">
        <v>7155</v>
      </c>
    </row>
    <row r="144" spans="1:5" x14ac:dyDescent="0.25">
      <c r="A144" s="15">
        <v>143</v>
      </c>
      <c r="B144" s="82">
        <v>45279</v>
      </c>
      <c r="C144" s="15">
        <v>860</v>
      </c>
      <c r="D144" s="83">
        <v>14.8</v>
      </c>
      <c r="E144" s="15">
        <v>7163</v>
      </c>
    </row>
    <row r="145" spans="1:5" x14ac:dyDescent="0.25">
      <c r="A145" s="15">
        <v>144</v>
      </c>
      <c r="B145" s="82">
        <v>45279</v>
      </c>
      <c r="C145" s="15">
        <v>909</v>
      </c>
      <c r="D145" s="83">
        <v>16.100000000000001</v>
      </c>
      <c r="E145" s="15">
        <v>7158</v>
      </c>
    </row>
    <row r="146" spans="1:5" x14ac:dyDescent="0.25">
      <c r="A146" s="15">
        <v>145</v>
      </c>
      <c r="B146" s="82">
        <v>45279</v>
      </c>
      <c r="C146" s="15">
        <v>909</v>
      </c>
      <c r="D146" s="83">
        <v>15.7</v>
      </c>
      <c r="E146" s="15">
        <v>7159</v>
      </c>
    </row>
    <row r="147" spans="1:5" x14ac:dyDescent="0.25">
      <c r="A147" s="15">
        <v>146</v>
      </c>
      <c r="B147" s="82">
        <v>45279</v>
      </c>
      <c r="C147" s="15">
        <v>909</v>
      </c>
      <c r="D147" s="83">
        <v>12.1</v>
      </c>
      <c r="E147" s="15">
        <v>7101</v>
      </c>
    </row>
    <row r="148" spans="1:5" x14ac:dyDescent="0.25">
      <c r="A148" s="15">
        <v>147</v>
      </c>
      <c r="B148" s="82">
        <v>45279</v>
      </c>
      <c r="C148" s="15">
        <v>266</v>
      </c>
      <c r="D148" s="83">
        <v>14.9</v>
      </c>
      <c r="E148" s="15">
        <v>7215</v>
      </c>
    </row>
    <row r="149" spans="1:5" x14ac:dyDescent="0.25">
      <c r="A149" s="15">
        <v>148</v>
      </c>
      <c r="B149" s="82">
        <v>45279</v>
      </c>
      <c r="C149" s="15">
        <v>629</v>
      </c>
      <c r="D149" s="83">
        <v>9.6</v>
      </c>
      <c r="E149" s="15">
        <v>7180</v>
      </c>
    </row>
    <row r="150" spans="1:5" x14ac:dyDescent="0.25">
      <c r="A150" s="15">
        <v>149</v>
      </c>
      <c r="B150" s="82">
        <v>45279</v>
      </c>
      <c r="C150" s="15">
        <v>837</v>
      </c>
      <c r="D150" s="83">
        <v>17</v>
      </c>
      <c r="E150" s="15">
        <v>7115</v>
      </c>
    </row>
    <row r="151" spans="1:5" x14ac:dyDescent="0.25">
      <c r="A151" s="15">
        <v>150</v>
      </c>
      <c r="B151" s="82">
        <v>45279</v>
      </c>
      <c r="C151" s="15">
        <v>901</v>
      </c>
      <c r="D151" s="83">
        <v>13.5</v>
      </c>
      <c r="E151" s="15">
        <v>7111</v>
      </c>
    </row>
    <row r="152" spans="1:5" x14ac:dyDescent="0.25">
      <c r="A152" s="15">
        <v>151</v>
      </c>
      <c r="B152" s="82">
        <v>45279</v>
      </c>
      <c r="C152" s="15">
        <v>901</v>
      </c>
      <c r="D152" s="83">
        <v>13</v>
      </c>
      <c r="E152" s="15">
        <v>7048</v>
      </c>
    </row>
    <row r="153" spans="1:5" x14ac:dyDescent="0.25">
      <c r="A153" s="15">
        <v>152</v>
      </c>
      <c r="B153" s="82">
        <v>45279</v>
      </c>
      <c r="C153" s="15">
        <v>280</v>
      </c>
      <c r="D153" s="83">
        <v>13.6</v>
      </c>
      <c r="E153" s="15">
        <v>7042</v>
      </c>
    </row>
    <row r="154" spans="1:5" x14ac:dyDescent="0.25">
      <c r="A154" s="15">
        <v>153</v>
      </c>
      <c r="B154" s="82">
        <v>45279</v>
      </c>
      <c r="C154" s="15">
        <v>280</v>
      </c>
      <c r="D154" s="83">
        <v>19.399999999999999</v>
      </c>
      <c r="E154" s="15">
        <v>7039</v>
      </c>
    </row>
    <row r="155" spans="1:5" x14ac:dyDescent="0.25">
      <c r="A155" s="15">
        <v>154</v>
      </c>
      <c r="B155" s="82">
        <v>45279</v>
      </c>
      <c r="C155" s="15">
        <v>266</v>
      </c>
      <c r="D155" s="83">
        <v>14.6</v>
      </c>
      <c r="E155" s="15">
        <v>7194</v>
      </c>
    </row>
    <row r="156" spans="1:5" x14ac:dyDescent="0.25">
      <c r="A156" s="15">
        <v>155</v>
      </c>
      <c r="B156" s="82">
        <v>45280</v>
      </c>
      <c r="C156" s="15">
        <v>28</v>
      </c>
      <c r="D156" s="83">
        <v>17.399999999999999</v>
      </c>
      <c r="E156" s="15">
        <v>7202</v>
      </c>
    </row>
    <row r="157" spans="1:5" x14ac:dyDescent="0.25">
      <c r="A157" s="15">
        <v>156</v>
      </c>
      <c r="B157" s="82">
        <v>45280</v>
      </c>
      <c r="C157" s="15">
        <v>217</v>
      </c>
      <c r="D157" s="83">
        <v>15.8</v>
      </c>
      <c r="E157" s="15">
        <v>7092</v>
      </c>
    </row>
    <row r="158" spans="1:5" x14ac:dyDescent="0.25">
      <c r="A158" s="15">
        <v>157</v>
      </c>
      <c r="B158" s="82">
        <v>45280</v>
      </c>
      <c r="C158" s="15">
        <v>831</v>
      </c>
      <c r="D158" s="83">
        <v>16</v>
      </c>
      <c r="E158" s="15">
        <v>7214</v>
      </c>
    </row>
    <row r="159" spans="1:5" x14ac:dyDescent="0.25">
      <c r="A159" s="15">
        <v>158</v>
      </c>
      <c r="B159" s="82">
        <v>45280</v>
      </c>
      <c r="C159" s="15">
        <v>831</v>
      </c>
      <c r="D159" s="83">
        <v>15.6</v>
      </c>
      <c r="E159" s="15">
        <v>7168</v>
      </c>
    </row>
    <row r="160" spans="1:5" x14ac:dyDescent="0.25">
      <c r="A160" s="15">
        <v>159</v>
      </c>
      <c r="B160" s="82">
        <v>45280</v>
      </c>
      <c r="C160" s="15">
        <v>908</v>
      </c>
      <c r="D160" s="83">
        <v>7.8</v>
      </c>
      <c r="E160" s="15">
        <v>7218</v>
      </c>
    </row>
    <row r="161" spans="1:5" x14ac:dyDescent="0.25">
      <c r="A161" s="15">
        <v>160</v>
      </c>
      <c r="B161" s="82">
        <v>45280</v>
      </c>
      <c r="C161" s="15">
        <v>908</v>
      </c>
      <c r="D161" s="83">
        <v>15.2</v>
      </c>
      <c r="E161" s="15">
        <v>7496</v>
      </c>
    </row>
    <row r="162" spans="1:5" x14ac:dyDescent="0.25">
      <c r="A162" s="15">
        <v>161</v>
      </c>
      <c r="B162" s="82">
        <v>45280</v>
      </c>
      <c r="C162" s="15">
        <v>768</v>
      </c>
      <c r="D162" s="83">
        <v>12.2</v>
      </c>
      <c r="E162" s="15">
        <v>7176</v>
      </c>
    </row>
    <row r="163" spans="1:5" x14ac:dyDescent="0.25">
      <c r="A163" s="15">
        <v>162</v>
      </c>
      <c r="B163" s="82">
        <v>45281</v>
      </c>
      <c r="C163" s="15">
        <v>901</v>
      </c>
      <c r="D163" s="83">
        <v>15.3</v>
      </c>
      <c r="E163" s="15">
        <v>6585</v>
      </c>
    </row>
    <row r="164" spans="1:5" x14ac:dyDescent="0.25">
      <c r="A164" s="15">
        <v>163</v>
      </c>
      <c r="B164" s="82">
        <v>45281</v>
      </c>
      <c r="C164" s="15">
        <v>901</v>
      </c>
      <c r="D164" s="83">
        <v>15.1</v>
      </c>
      <c r="E164" s="15">
        <v>6573</v>
      </c>
    </row>
    <row r="165" spans="1:5" x14ac:dyDescent="0.25">
      <c r="A165" s="15">
        <v>164</v>
      </c>
      <c r="B165" s="82">
        <v>45281</v>
      </c>
      <c r="C165" s="15">
        <v>943</v>
      </c>
      <c r="D165" s="83">
        <v>16.7</v>
      </c>
      <c r="E165" s="15">
        <v>6580</v>
      </c>
    </row>
    <row r="166" spans="1:5" x14ac:dyDescent="0.25">
      <c r="A166" s="15">
        <v>165</v>
      </c>
      <c r="B166" s="82">
        <v>45281</v>
      </c>
      <c r="C166" s="15">
        <v>266</v>
      </c>
      <c r="D166" s="83">
        <v>15</v>
      </c>
      <c r="E166" s="15">
        <v>6574</v>
      </c>
    </row>
    <row r="167" spans="1:5" x14ac:dyDescent="0.25">
      <c r="A167" s="15">
        <v>166</v>
      </c>
      <c r="B167" s="82">
        <v>45281</v>
      </c>
      <c r="C167" s="15">
        <v>266</v>
      </c>
      <c r="D167" s="83">
        <v>16.8</v>
      </c>
      <c r="E167" s="15">
        <v>6548</v>
      </c>
    </row>
    <row r="168" spans="1:5" x14ac:dyDescent="0.25">
      <c r="A168" s="15">
        <v>167</v>
      </c>
      <c r="B168" s="82">
        <v>45281</v>
      </c>
      <c r="C168" s="15">
        <v>247</v>
      </c>
      <c r="D168" s="83">
        <v>19.399999999999999</v>
      </c>
      <c r="E168" s="15">
        <v>6516</v>
      </c>
    </row>
    <row r="169" spans="1:5" x14ac:dyDescent="0.25">
      <c r="A169" s="15">
        <v>168</v>
      </c>
      <c r="B169" s="82">
        <v>45281</v>
      </c>
      <c r="C169" s="15">
        <v>432</v>
      </c>
      <c r="D169" s="83">
        <v>18</v>
      </c>
      <c r="E169" s="15">
        <v>7219</v>
      </c>
    </row>
    <row r="170" spans="1:5" x14ac:dyDescent="0.25">
      <c r="A170" s="15">
        <v>169</v>
      </c>
      <c r="B170" s="82">
        <v>45281</v>
      </c>
      <c r="C170" s="15">
        <v>432</v>
      </c>
      <c r="D170" s="83">
        <v>12.7</v>
      </c>
      <c r="E170" s="15">
        <v>7198</v>
      </c>
    </row>
    <row r="171" spans="1:5" x14ac:dyDescent="0.25">
      <c r="A171" s="15">
        <v>170</v>
      </c>
      <c r="B171" s="82">
        <v>45281</v>
      </c>
      <c r="C171" s="15">
        <v>860</v>
      </c>
      <c r="D171" s="83">
        <v>13.5</v>
      </c>
      <c r="E171" s="15">
        <v>7182</v>
      </c>
    </row>
    <row r="172" spans="1:5" x14ac:dyDescent="0.25">
      <c r="A172" s="15">
        <v>171</v>
      </c>
      <c r="B172" s="82">
        <v>45281</v>
      </c>
      <c r="C172" s="15">
        <v>908</v>
      </c>
      <c r="D172" s="83">
        <v>15.1</v>
      </c>
      <c r="E172" s="15">
        <v>7157</v>
      </c>
    </row>
    <row r="173" spans="1:5" x14ac:dyDescent="0.25">
      <c r="A173" s="15">
        <v>172</v>
      </c>
      <c r="B173" s="82">
        <v>45281</v>
      </c>
      <c r="C173" s="15">
        <v>908</v>
      </c>
      <c r="D173" s="83">
        <v>14.5</v>
      </c>
      <c r="E173" s="15">
        <v>7170</v>
      </c>
    </row>
    <row r="174" spans="1:5" x14ac:dyDescent="0.25">
      <c r="A174" s="15">
        <v>173</v>
      </c>
      <c r="B174" s="82">
        <v>45281</v>
      </c>
      <c r="C174" s="15">
        <v>908</v>
      </c>
      <c r="D174" s="83">
        <v>16.3</v>
      </c>
      <c r="E174" s="15">
        <v>7223</v>
      </c>
    </row>
    <row r="175" spans="1:5" x14ac:dyDescent="0.25">
      <c r="A175" s="15">
        <v>174</v>
      </c>
      <c r="B175" s="82">
        <v>45281</v>
      </c>
      <c r="C175" s="15">
        <v>911</v>
      </c>
      <c r="D175" s="83">
        <v>14.8</v>
      </c>
      <c r="E175" s="15">
        <v>7220</v>
      </c>
    </row>
    <row r="176" spans="1:5" x14ac:dyDescent="0.25">
      <c r="A176" s="15">
        <v>175</v>
      </c>
      <c r="B176" s="82">
        <v>45281</v>
      </c>
      <c r="C176" s="15">
        <v>911</v>
      </c>
      <c r="D176" s="83">
        <v>11.8</v>
      </c>
      <c r="E176" s="15">
        <v>7169</v>
      </c>
    </row>
    <row r="177" spans="1:5" x14ac:dyDescent="0.25">
      <c r="A177" s="15">
        <v>176</v>
      </c>
      <c r="B177" s="82">
        <v>45281</v>
      </c>
      <c r="C177" s="15">
        <v>911</v>
      </c>
      <c r="D177" s="83">
        <v>14</v>
      </c>
      <c r="E177" s="15">
        <v>7160</v>
      </c>
    </row>
    <row r="178" spans="1:5" x14ac:dyDescent="0.25">
      <c r="A178" s="15">
        <v>177</v>
      </c>
      <c r="B178" s="82">
        <v>45281</v>
      </c>
      <c r="C178" s="15">
        <v>217</v>
      </c>
      <c r="D178" s="83">
        <v>8.1999999999999993</v>
      </c>
      <c r="E178" s="15">
        <v>7196</v>
      </c>
    </row>
    <row r="179" spans="1:5" x14ac:dyDescent="0.25">
      <c r="A179" s="15">
        <v>178</v>
      </c>
      <c r="B179" s="82">
        <v>45281</v>
      </c>
      <c r="C179" s="15">
        <v>831</v>
      </c>
      <c r="D179" s="83">
        <v>14.4</v>
      </c>
      <c r="E179" s="15">
        <v>7193</v>
      </c>
    </row>
    <row r="180" spans="1:5" x14ac:dyDescent="0.25">
      <c r="A180" s="15">
        <v>179</v>
      </c>
      <c r="B180" s="82">
        <v>45281</v>
      </c>
      <c r="C180" s="15">
        <v>768</v>
      </c>
      <c r="D180" s="83">
        <v>14.3</v>
      </c>
      <c r="E180" s="15">
        <v>7187</v>
      </c>
    </row>
    <row r="181" spans="1:5" x14ac:dyDescent="0.25">
      <c r="A181" s="15">
        <v>180</v>
      </c>
      <c r="B181" s="82">
        <v>45281</v>
      </c>
      <c r="C181" s="15">
        <v>768</v>
      </c>
      <c r="D181" s="83">
        <v>13.4</v>
      </c>
      <c r="E181" s="15">
        <v>7149</v>
      </c>
    </row>
    <row r="182" spans="1:5" x14ac:dyDescent="0.25">
      <c r="A182" s="15">
        <v>181</v>
      </c>
      <c r="B182" s="82">
        <v>45281</v>
      </c>
      <c r="C182" s="15">
        <v>911</v>
      </c>
      <c r="D182" s="83">
        <v>12.6</v>
      </c>
      <c r="E182" s="15">
        <v>7156</v>
      </c>
    </row>
    <row r="183" spans="1:5" x14ac:dyDescent="0.25">
      <c r="A183" s="15">
        <v>182</v>
      </c>
      <c r="B183" s="82">
        <v>45281</v>
      </c>
      <c r="C183" s="15">
        <v>217</v>
      </c>
      <c r="D183" s="83">
        <v>12</v>
      </c>
      <c r="E183" s="15">
        <v>7221</v>
      </c>
    </row>
    <row r="184" spans="1:5" x14ac:dyDescent="0.25">
      <c r="A184" s="15">
        <v>183</v>
      </c>
      <c r="B184" s="82">
        <v>45281</v>
      </c>
      <c r="C184" s="15">
        <v>768</v>
      </c>
      <c r="D184" s="83">
        <v>16.100000000000001</v>
      </c>
      <c r="E184" s="15">
        <v>7190</v>
      </c>
    </row>
    <row r="185" spans="1:5" x14ac:dyDescent="0.25">
      <c r="A185" s="15">
        <v>184</v>
      </c>
      <c r="B185" s="82">
        <v>45282</v>
      </c>
      <c r="C185" s="15">
        <v>629</v>
      </c>
      <c r="D185" s="83">
        <v>13.7</v>
      </c>
      <c r="E185" s="15">
        <v>6652</v>
      </c>
    </row>
    <row r="186" spans="1:5" x14ac:dyDescent="0.25">
      <c r="A186" s="15">
        <v>185</v>
      </c>
      <c r="B186" s="82">
        <v>45282</v>
      </c>
      <c r="C186" s="15">
        <v>629</v>
      </c>
      <c r="D186" s="83">
        <v>15.2</v>
      </c>
      <c r="E186" s="15">
        <v>6526</v>
      </c>
    </row>
    <row r="187" spans="1:5" x14ac:dyDescent="0.25">
      <c r="A187" s="15">
        <v>186</v>
      </c>
      <c r="B187" s="82">
        <v>45282</v>
      </c>
      <c r="C187" s="15">
        <v>943</v>
      </c>
      <c r="D187" s="83">
        <v>14.5</v>
      </c>
      <c r="E187" s="15">
        <v>6608</v>
      </c>
    </row>
    <row r="188" spans="1:5" x14ac:dyDescent="0.25">
      <c r="A188" s="15">
        <v>187</v>
      </c>
      <c r="B188" s="82">
        <v>45282</v>
      </c>
      <c r="C188" s="15">
        <v>943</v>
      </c>
      <c r="D188" s="83">
        <v>14.7</v>
      </c>
      <c r="E188" s="15">
        <v>6647</v>
      </c>
    </row>
    <row r="189" spans="1:5" x14ac:dyDescent="0.25">
      <c r="A189" s="15">
        <v>188</v>
      </c>
      <c r="B189" s="82">
        <v>45282</v>
      </c>
      <c r="C189" s="15">
        <v>266</v>
      </c>
      <c r="D189" s="83">
        <v>15.1</v>
      </c>
      <c r="E189" s="15">
        <v>6601</v>
      </c>
    </row>
    <row r="190" spans="1:5" x14ac:dyDescent="0.25">
      <c r="A190" s="15">
        <v>189</v>
      </c>
      <c r="B190" s="82">
        <v>45282</v>
      </c>
      <c r="C190" s="15">
        <v>217</v>
      </c>
      <c r="D190" s="83">
        <v>12.1</v>
      </c>
      <c r="E190" s="15">
        <v>7245</v>
      </c>
    </row>
    <row r="191" spans="1:5" x14ac:dyDescent="0.25">
      <c r="A191" s="15">
        <v>190</v>
      </c>
      <c r="B191" s="82">
        <v>45282</v>
      </c>
      <c r="C191" s="15">
        <v>217</v>
      </c>
      <c r="D191" s="83">
        <v>12.1</v>
      </c>
      <c r="E191" s="15">
        <v>7246</v>
      </c>
    </row>
    <row r="192" spans="1:5" x14ac:dyDescent="0.25">
      <c r="A192" s="15">
        <v>191</v>
      </c>
      <c r="B192" s="82">
        <v>45282</v>
      </c>
      <c r="C192" s="15">
        <v>908</v>
      </c>
      <c r="D192" s="83">
        <v>15.8</v>
      </c>
      <c r="E192" s="15">
        <v>7237</v>
      </c>
    </row>
    <row r="193" spans="1:5" x14ac:dyDescent="0.25">
      <c r="A193" s="15">
        <v>192</v>
      </c>
      <c r="B193" s="82">
        <v>45282</v>
      </c>
      <c r="C193" s="15">
        <v>908</v>
      </c>
      <c r="D193" s="83">
        <v>13.8</v>
      </c>
      <c r="E193" s="15">
        <v>7250</v>
      </c>
    </row>
    <row r="194" spans="1:5" x14ac:dyDescent="0.25">
      <c r="A194" s="15">
        <v>193</v>
      </c>
      <c r="B194" s="82">
        <v>45282</v>
      </c>
      <c r="C194" s="15">
        <v>908</v>
      </c>
      <c r="D194" s="83">
        <v>14.4</v>
      </c>
      <c r="E194" s="15">
        <v>7254</v>
      </c>
    </row>
    <row r="195" spans="1:5" x14ac:dyDescent="0.25">
      <c r="A195" s="15">
        <v>194</v>
      </c>
      <c r="B195" s="82">
        <v>45282</v>
      </c>
      <c r="C195" s="15">
        <v>860</v>
      </c>
      <c r="D195" s="83">
        <v>16.3</v>
      </c>
      <c r="E195" s="15">
        <v>7236</v>
      </c>
    </row>
    <row r="196" spans="1:5" x14ac:dyDescent="0.25">
      <c r="A196" s="15">
        <v>195</v>
      </c>
      <c r="B196" s="82">
        <v>45282</v>
      </c>
      <c r="C196" s="15">
        <v>217</v>
      </c>
      <c r="D196" s="83">
        <v>15.7</v>
      </c>
      <c r="E196" s="15">
        <v>7271</v>
      </c>
    </row>
    <row r="197" spans="1:5" x14ac:dyDescent="0.25">
      <c r="A197" s="15">
        <v>196</v>
      </c>
      <c r="B197" s="82">
        <v>45282</v>
      </c>
      <c r="C197" s="15">
        <v>831</v>
      </c>
      <c r="D197" s="83">
        <v>13.5</v>
      </c>
      <c r="E197" s="15">
        <v>7226</v>
      </c>
    </row>
    <row r="198" spans="1:5" x14ac:dyDescent="0.25">
      <c r="A198" s="15">
        <v>197</v>
      </c>
      <c r="B198" s="82">
        <v>45282</v>
      </c>
      <c r="C198" s="15">
        <v>831</v>
      </c>
      <c r="D198" s="83">
        <v>13.4</v>
      </c>
      <c r="E198" s="15">
        <v>7252</v>
      </c>
    </row>
    <row r="199" spans="1:5" x14ac:dyDescent="0.25">
      <c r="A199" s="15">
        <v>198</v>
      </c>
      <c r="B199" s="82">
        <v>45282</v>
      </c>
      <c r="C199" s="15">
        <v>768</v>
      </c>
      <c r="D199" s="83">
        <v>16.100000000000001</v>
      </c>
      <c r="E199" s="15">
        <v>7090</v>
      </c>
    </row>
    <row r="200" spans="1:5" x14ac:dyDescent="0.25">
      <c r="A200" s="15">
        <v>199</v>
      </c>
      <c r="B200" s="82">
        <v>45282</v>
      </c>
      <c r="C200" s="15">
        <v>768</v>
      </c>
      <c r="D200" s="83">
        <v>14.4</v>
      </c>
      <c r="E200" s="15">
        <v>7257</v>
      </c>
    </row>
    <row r="201" spans="1:5" x14ac:dyDescent="0.25">
      <c r="A201" s="15">
        <v>200</v>
      </c>
      <c r="B201" s="82">
        <v>45282</v>
      </c>
      <c r="C201" s="15">
        <v>768</v>
      </c>
      <c r="D201" s="83">
        <v>16.7</v>
      </c>
      <c r="E201" s="15">
        <v>7244</v>
      </c>
    </row>
    <row r="202" spans="1:5" x14ac:dyDescent="0.25">
      <c r="A202" s="15">
        <v>201</v>
      </c>
      <c r="B202" s="82">
        <v>45282</v>
      </c>
      <c r="C202" s="15">
        <v>28</v>
      </c>
      <c r="D202" s="83">
        <v>14.2</v>
      </c>
      <c r="E202" s="15">
        <v>6284</v>
      </c>
    </row>
    <row r="203" spans="1:5" x14ac:dyDescent="0.25">
      <c r="A203" s="15">
        <v>202</v>
      </c>
      <c r="B203" s="82">
        <v>45282</v>
      </c>
      <c r="C203" s="15">
        <v>217</v>
      </c>
      <c r="D203" s="83">
        <v>13.8</v>
      </c>
      <c r="E203" s="15">
        <v>7116</v>
      </c>
    </row>
    <row r="204" spans="1:5" x14ac:dyDescent="0.25">
      <c r="A204" s="15">
        <v>203</v>
      </c>
      <c r="B204" s="82">
        <v>45282</v>
      </c>
      <c r="C204" s="15">
        <v>432</v>
      </c>
      <c r="D204" s="83">
        <v>12.9</v>
      </c>
      <c r="E204" s="15">
        <v>7201</v>
      </c>
    </row>
    <row r="205" spans="1:5" x14ac:dyDescent="0.25">
      <c r="A205" s="15">
        <v>204</v>
      </c>
      <c r="B205" s="82">
        <v>45282</v>
      </c>
      <c r="C205" s="15">
        <v>901</v>
      </c>
      <c r="D205" s="83">
        <v>11.6</v>
      </c>
      <c r="E205" s="15">
        <v>7229</v>
      </c>
    </row>
    <row r="206" spans="1:5" x14ac:dyDescent="0.25">
      <c r="A206" s="15">
        <v>205</v>
      </c>
      <c r="B206" s="82">
        <v>45282</v>
      </c>
      <c r="C206" s="15">
        <v>909</v>
      </c>
      <c r="D206" s="83">
        <v>12.9</v>
      </c>
      <c r="E206" s="15">
        <v>7135</v>
      </c>
    </row>
    <row r="207" spans="1:5" x14ac:dyDescent="0.25">
      <c r="A207" s="15">
        <v>206</v>
      </c>
      <c r="B207" s="82">
        <v>45282</v>
      </c>
      <c r="C207" s="15">
        <v>768</v>
      </c>
      <c r="D207" s="83">
        <v>13.7</v>
      </c>
      <c r="E207" s="15">
        <v>7235</v>
      </c>
    </row>
    <row r="208" spans="1:5" x14ac:dyDescent="0.25">
      <c r="A208" s="15">
        <v>207</v>
      </c>
      <c r="B208" s="82">
        <v>45282</v>
      </c>
      <c r="C208" s="15">
        <v>629</v>
      </c>
      <c r="D208" s="83">
        <v>13.5</v>
      </c>
      <c r="E208" s="15">
        <v>7265</v>
      </c>
    </row>
    <row r="209" spans="1:5" x14ac:dyDescent="0.25">
      <c r="A209" s="15">
        <v>208</v>
      </c>
      <c r="B209" s="82">
        <v>45282</v>
      </c>
      <c r="C209" s="15">
        <v>629</v>
      </c>
      <c r="D209" s="83">
        <v>12.5</v>
      </c>
      <c r="E209" s="15">
        <v>7177</v>
      </c>
    </row>
    <row r="210" spans="1:5" x14ac:dyDescent="0.25">
      <c r="A210" s="15">
        <v>209</v>
      </c>
      <c r="B210" s="82">
        <v>45282</v>
      </c>
      <c r="C210" s="15">
        <v>629</v>
      </c>
      <c r="D210" s="83">
        <v>15.7</v>
      </c>
      <c r="E210" s="15">
        <v>7217</v>
      </c>
    </row>
    <row r="211" spans="1:5" x14ac:dyDescent="0.25">
      <c r="A211" s="15">
        <v>210</v>
      </c>
      <c r="B211" s="82">
        <v>45282</v>
      </c>
      <c r="C211" s="15">
        <v>901</v>
      </c>
      <c r="D211" s="83">
        <v>15.4</v>
      </c>
      <c r="E211" s="15">
        <v>7247</v>
      </c>
    </row>
    <row r="212" spans="1:5" x14ac:dyDescent="0.25">
      <c r="A212" s="15">
        <v>211</v>
      </c>
      <c r="B212" s="82">
        <v>45282</v>
      </c>
      <c r="C212" s="15">
        <v>901</v>
      </c>
      <c r="D212" s="83">
        <v>16.3</v>
      </c>
      <c r="E212" s="15">
        <v>7199</v>
      </c>
    </row>
    <row r="213" spans="1:5" x14ac:dyDescent="0.25">
      <c r="A213" s="15">
        <v>212</v>
      </c>
      <c r="B213" s="82">
        <v>45283</v>
      </c>
      <c r="C213" s="15">
        <v>432</v>
      </c>
      <c r="D213" s="83">
        <v>15</v>
      </c>
      <c r="E213" s="15">
        <v>7278</v>
      </c>
    </row>
    <row r="214" spans="1:5" x14ac:dyDescent="0.25">
      <c r="A214" s="15">
        <v>213</v>
      </c>
      <c r="B214" s="82">
        <v>45283</v>
      </c>
      <c r="C214" s="15">
        <v>860</v>
      </c>
      <c r="D214" s="83">
        <v>14.9</v>
      </c>
      <c r="E214" s="15">
        <v>7264</v>
      </c>
    </row>
    <row r="215" spans="1:5" x14ac:dyDescent="0.25">
      <c r="A215" s="15">
        <v>214</v>
      </c>
      <c r="B215" s="82">
        <v>45283</v>
      </c>
      <c r="C215" s="15">
        <v>860</v>
      </c>
      <c r="D215" s="83">
        <v>16.3</v>
      </c>
      <c r="E215" s="15">
        <v>7277</v>
      </c>
    </row>
    <row r="216" spans="1:5" x14ac:dyDescent="0.25">
      <c r="A216" s="15">
        <v>215</v>
      </c>
      <c r="B216" s="82">
        <v>45283</v>
      </c>
      <c r="C216" s="15">
        <v>280</v>
      </c>
      <c r="D216" s="83">
        <v>15.8</v>
      </c>
      <c r="E216" s="15">
        <v>7283</v>
      </c>
    </row>
    <row r="217" spans="1:5" x14ac:dyDescent="0.25">
      <c r="A217" s="15">
        <v>216</v>
      </c>
      <c r="B217" s="82">
        <v>45283</v>
      </c>
      <c r="C217" s="15">
        <v>280</v>
      </c>
      <c r="D217" s="83">
        <v>14.8</v>
      </c>
      <c r="E217" s="15">
        <v>7287</v>
      </c>
    </row>
    <row r="218" spans="1:5" x14ac:dyDescent="0.25">
      <c r="A218" s="15">
        <v>217</v>
      </c>
      <c r="B218" s="82">
        <v>45283</v>
      </c>
      <c r="C218" s="15">
        <v>280</v>
      </c>
      <c r="D218" s="83">
        <v>15.8</v>
      </c>
      <c r="E218" s="15">
        <v>7224</v>
      </c>
    </row>
    <row r="219" spans="1:5" x14ac:dyDescent="0.25">
      <c r="A219" s="15">
        <v>218</v>
      </c>
      <c r="B219" s="82">
        <v>45283</v>
      </c>
      <c r="C219" s="15">
        <v>629</v>
      </c>
      <c r="D219" s="83">
        <v>15.6</v>
      </c>
      <c r="E219" s="15">
        <v>7291</v>
      </c>
    </row>
    <row r="220" spans="1:5" x14ac:dyDescent="0.25">
      <c r="A220" s="15">
        <v>219</v>
      </c>
      <c r="B220" s="82">
        <v>45283</v>
      </c>
      <c r="C220" s="15">
        <v>629</v>
      </c>
      <c r="D220" s="83">
        <v>14.6</v>
      </c>
      <c r="E220" s="15">
        <v>7269</v>
      </c>
    </row>
    <row r="221" spans="1:5" x14ac:dyDescent="0.25">
      <c r="A221" s="15">
        <v>220</v>
      </c>
      <c r="B221" s="82">
        <v>45283</v>
      </c>
      <c r="C221" s="15">
        <v>908</v>
      </c>
      <c r="D221" s="83">
        <v>16.2</v>
      </c>
      <c r="E221" s="15">
        <v>7270</v>
      </c>
    </row>
    <row r="222" spans="1:5" x14ac:dyDescent="0.25">
      <c r="A222" s="15">
        <v>221</v>
      </c>
      <c r="B222" s="82">
        <v>45283</v>
      </c>
      <c r="C222" s="15">
        <v>432</v>
      </c>
      <c r="D222" s="83">
        <v>13.9</v>
      </c>
      <c r="E222" s="15">
        <v>7227</v>
      </c>
    </row>
    <row r="223" spans="1:5" x14ac:dyDescent="0.25">
      <c r="A223" s="15">
        <v>222</v>
      </c>
      <c r="B223" s="82">
        <v>45283</v>
      </c>
      <c r="C223" s="15">
        <v>629</v>
      </c>
      <c r="D223" s="83">
        <v>7.1</v>
      </c>
      <c r="E223" s="15">
        <v>7304</v>
      </c>
    </row>
    <row r="224" spans="1:5" x14ac:dyDescent="0.25">
      <c r="A224" s="15">
        <v>223</v>
      </c>
      <c r="B224" s="82">
        <v>45284</v>
      </c>
      <c r="C224" s="15">
        <v>280</v>
      </c>
      <c r="D224" s="83">
        <v>13.9</v>
      </c>
      <c r="E224" s="15">
        <v>7305</v>
      </c>
    </row>
    <row r="225" spans="1:5" x14ac:dyDescent="0.25">
      <c r="A225" s="15">
        <v>224</v>
      </c>
      <c r="B225" s="82">
        <v>45284</v>
      </c>
      <c r="C225" s="15">
        <v>831</v>
      </c>
      <c r="D225" s="83">
        <v>6.1</v>
      </c>
      <c r="E225" s="15">
        <v>7262</v>
      </c>
    </row>
    <row r="226" spans="1:5" x14ac:dyDescent="0.25">
      <c r="A226" s="15">
        <v>225</v>
      </c>
      <c r="B226" s="82">
        <v>45285</v>
      </c>
      <c r="C226" s="15">
        <v>831</v>
      </c>
      <c r="D226" s="83">
        <v>17.7</v>
      </c>
      <c r="E226" s="15">
        <v>7344</v>
      </c>
    </row>
    <row r="227" spans="1:5" x14ac:dyDescent="0.25">
      <c r="A227" s="1"/>
      <c r="B227" s="187"/>
      <c r="C227" s="1"/>
      <c r="D227" s="105"/>
      <c r="E227" s="1"/>
    </row>
    <row r="228" spans="1:5" x14ac:dyDescent="0.25">
      <c r="A228" s="1"/>
      <c r="B228" s="187"/>
      <c r="C228" s="1"/>
      <c r="D228" s="183"/>
      <c r="E228" s="1"/>
    </row>
  </sheetData>
  <autoFilter ref="A1:E226" xr:uid="{1DC80C3B-3B77-4219-95CB-BFE8FD57E4FF}"/>
  <sortState xmlns:xlrd2="http://schemas.microsoft.com/office/spreadsheetml/2017/richdata2" ref="B235:B458">
    <sortCondition ref="B235:B458"/>
  </sortState>
  <conditionalFormatting sqref="E1">
    <cfRule type="duplicateValues" dxfId="96" priority="1"/>
  </conditionalFormatting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D47B-65E9-4DE9-B046-551CCB87E6E6}">
  <dimension ref="A1:F267"/>
  <sheetViews>
    <sheetView workbookViewId="0">
      <selection sqref="A1:E1"/>
    </sheetView>
  </sheetViews>
  <sheetFormatPr defaultRowHeight="15" x14ac:dyDescent="0.25"/>
  <cols>
    <col min="2" max="2" width="25" customWidth="1"/>
    <col min="3" max="3" width="16.7109375" customWidth="1"/>
    <col min="4" max="4" width="18.7109375" customWidth="1"/>
    <col min="5" max="5" width="12.5703125" customWidth="1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15">
        <v>1</v>
      </c>
      <c r="B2" s="82">
        <v>45261</v>
      </c>
      <c r="C2" s="15">
        <v>901</v>
      </c>
      <c r="D2" s="83">
        <v>14.9</v>
      </c>
      <c r="E2" s="15">
        <v>6354</v>
      </c>
      <c r="F2" s="186"/>
    </row>
    <row r="3" spans="1:6" x14ac:dyDescent="0.25">
      <c r="A3" s="15">
        <v>2</v>
      </c>
      <c r="B3" s="82">
        <v>45261</v>
      </c>
      <c r="C3" s="15">
        <v>901</v>
      </c>
      <c r="D3" s="83">
        <v>12.9</v>
      </c>
      <c r="E3" s="15">
        <v>6340</v>
      </c>
      <c r="F3" s="186"/>
    </row>
    <row r="4" spans="1:6" x14ac:dyDescent="0.25">
      <c r="A4" s="15">
        <v>3</v>
      </c>
      <c r="B4" s="82">
        <v>45261</v>
      </c>
      <c r="C4" s="15">
        <v>911</v>
      </c>
      <c r="D4" s="83">
        <v>15</v>
      </c>
      <c r="E4" s="15">
        <v>6270</v>
      </c>
      <c r="F4" s="186"/>
    </row>
    <row r="5" spans="1:6" x14ac:dyDescent="0.25">
      <c r="A5" s="15">
        <v>4</v>
      </c>
      <c r="B5" s="82">
        <v>45261</v>
      </c>
      <c r="C5" s="15">
        <v>280</v>
      </c>
      <c r="D5" s="83">
        <v>19</v>
      </c>
      <c r="E5" s="15">
        <v>6497</v>
      </c>
      <c r="F5" s="186"/>
    </row>
    <row r="6" spans="1:6" x14ac:dyDescent="0.25">
      <c r="A6" s="15">
        <v>5</v>
      </c>
      <c r="B6" s="82">
        <v>45261</v>
      </c>
      <c r="C6" s="15">
        <v>860</v>
      </c>
      <c r="D6" s="83">
        <v>15.9</v>
      </c>
      <c r="E6" s="15">
        <v>6524</v>
      </c>
      <c r="F6" s="186"/>
    </row>
    <row r="7" spans="1:6" x14ac:dyDescent="0.25">
      <c r="A7" s="15">
        <v>6</v>
      </c>
      <c r="B7" s="82">
        <v>45261</v>
      </c>
      <c r="C7" s="15">
        <v>911</v>
      </c>
      <c r="D7" s="83">
        <v>16.5</v>
      </c>
      <c r="E7" s="15">
        <v>6476</v>
      </c>
      <c r="F7" s="186"/>
    </row>
    <row r="8" spans="1:6" x14ac:dyDescent="0.25">
      <c r="A8" s="15">
        <v>7</v>
      </c>
      <c r="B8" s="82">
        <v>45261</v>
      </c>
      <c r="C8" s="15">
        <v>901</v>
      </c>
      <c r="D8" s="83">
        <v>15.4</v>
      </c>
      <c r="E8" s="15">
        <v>6459</v>
      </c>
      <c r="F8" s="186"/>
    </row>
    <row r="9" spans="1:6" x14ac:dyDescent="0.25">
      <c r="A9" s="15">
        <v>8</v>
      </c>
      <c r="B9" s="82">
        <v>45261</v>
      </c>
      <c r="C9" s="15">
        <v>943</v>
      </c>
      <c r="D9" s="83">
        <v>15.6</v>
      </c>
      <c r="E9" s="15">
        <v>6485</v>
      </c>
      <c r="F9" s="186"/>
    </row>
    <row r="10" spans="1:6" x14ac:dyDescent="0.25">
      <c r="A10" s="15">
        <v>9</v>
      </c>
      <c r="B10" s="82">
        <v>45261</v>
      </c>
      <c r="C10" s="15">
        <v>28</v>
      </c>
      <c r="D10" s="83">
        <v>17.2</v>
      </c>
      <c r="E10" s="15">
        <v>6481</v>
      </c>
      <c r="F10" s="186"/>
    </row>
    <row r="11" spans="1:6" x14ac:dyDescent="0.25">
      <c r="A11" s="15">
        <v>10</v>
      </c>
      <c r="B11" s="82">
        <v>45261</v>
      </c>
      <c r="C11" s="15">
        <v>266</v>
      </c>
      <c r="D11" s="83">
        <v>13.4</v>
      </c>
      <c r="E11" s="106" t="s">
        <v>184</v>
      </c>
      <c r="F11" s="186"/>
    </row>
    <row r="12" spans="1:6" x14ac:dyDescent="0.25">
      <c r="A12" s="15">
        <v>11</v>
      </c>
      <c r="B12" s="82">
        <v>45261</v>
      </c>
      <c r="C12" s="15">
        <v>28</v>
      </c>
      <c r="D12" s="83">
        <v>16.2</v>
      </c>
      <c r="E12" s="15">
        <v>6211</v>
      </c>
      <c r="F12" s="186"/>
    </row>
    <row r="13" spans="1:6" x14ac:dyDescent="0.25">
      <c r="A13" s="15">
        <v>12</v>
      </c>
      <c r="B13" s="82">
        <v>45261</v>
      </c>
      <c r="C13" s="15">
        <v>911</v>
      </c>
      <c r="D13" s="83">
        <v>15</v>
      </c>
      <c r="E13" s="15">
        <v>6062</v>
      </c>
      <c r="F13" s="186"/>
    </row>
    <row r="14" spans="1:6" x14ac:dyDescent="0.25">
      <c r="A14" s="15">
        <v>13</v>
      </c>
      <c r="B14" s="82">
        <v>45261</v>
      </c>
      <c r="C14" s="15">
        <v>837</v>
      </c>
      <c r="D14" s="83">
        <v>15.6</v>
      </c>
      <c r="E14" s="15">
        <v>6469</v>
      </c>
      <c r="F14" s="186"/>
    </row>
    <row r="15" spans="1:6" x14ac:dyDescent="0.25">
      <c r="A15" s="15">
        <v>14</v>
      </c>
      <c r="B15" s="82">
        <v>45261</v>
      </c>
      <c r="C15" s="15">
        <v>280</v>
      </c>
      <c r="D15" s="83">
        <v>16.399999999999999</v>
      </c>
      <c r="E15" s="15">
        <v>6474</v>
      </c>
      <c r="F15" s="186"/>
    </row>
    <row r="16" spans="1:6" x14ac:dyDescent="0.25">
      <c r="A16" s="15">
        <v>15</v>
      </c>
      <c r="B16" s="82">
        <v>45261</v>
      </c>
      <c r="C16" s="15">
        <v>217</v>
      </c>
      <c r="D16" s="83">
        <v>16.2</v>
      </c>
      <c r="E16" s="15">
        <v>6482</v>
      </c>
      <c r="F16" s="186"/>
    </row>
    <row r="17" spans="1:6" x14ac:dyDescent="0.25">
      <c r="A17" s="15">
        <v>16</v>
      </c>
      <c r="B17" s="82">
        <v>45261</v>
      </c>
      <c r="C17" s="15">
        <v>909</v>
      </c>
      <c r="D17" s="83">
        <v>15.6</v>
      </c>
      <c r="E17" s="15">
        <v>6496</v>
      </c>
      <c r="F17" s="186"/>
    </row>
    <row r="18" spans="1:6" x14ac:dyDescent="0.25">
      <c r="A18" s="15">
        <v>17</v>
      </c>
      <c r="B18" s="82">
        <v>45261</v>
      </c>
      <c r="C18" s="15">
        <v>280</v>
      </c>
      <c r="D18" s="83">
        <v>15.5</v>
      </c>
      <c r="E18" s="15">
        <v>6005</v>
      </c>
      <c r="F18" s="186"/>
    </row>
    <row r="19" spans="1:6" x14ac:dyDescent="0.25">
      <c r="A19" s="15">
        <v>18</v>
      </c>
      <c r="B19" s="82">
        <v>45261</v>
      </c>
      <c r="C19" s="15">
        <v>860</v>
      </c>
      <c r="D19" s="83">
        <v>15.1</v>
      </c>
      <c r="E19" s="15">
        <v>6226</v>
      </c>
      <c r="F19" s="186"/>
    </row>
    <row r="20" spans="1:6" x14ac:dyDescent="0.25">
      <c r="A20" s="15">
        <v>19</v>
      </c>
      <c r="B20" s="82">
        <v>45261</v>
      </c>
      <c r="C20" s="15">
        <v>768</v>
      </c>
      <c r="D20" s="83">
        <v>14.9</v>
      </c>
      <c r="E20" s="15">
        <v>6472</v>
      </c>
      <c r="F20" s="186"/>
    </row>
    <row r="21" spans="1:6" x14ac:dyDescent="0.25">
      <c r="A21" s="15">
        <v>20</v>
      </c>
      <c r="B21" s="82">
        <v>45261</v>
      </c>
      <c r="C21" s="15">
        <v>768</v>
      </c>
      <c r="D21" s="83">
        <v>15.1</v>
      </c>
      <c r="E21" s="15">
        <v>6337</v>
      </c>
      <c r="F21" s="186"/>
    </row>
    <row r="22" spans="1:6" x14ac:dyDescent="0.25">
      <c r="A22" s="15">
        <v>21</v>
      </c>
      <c r="B22" s="82">
        <v>45261</v>
      </c>
      <c r="C22" s="15">
        <v>911</v>
      </c>
      <c r="D22" s="83">
        <v>14.9</v>
      </c>
      <c r="E22" s="15">
        <v>6012</v>
      </c>
      <c r="F22" s="186"/>
    </row>
    <row r="23" spans="1:6" x14ac:dyDescent="0.25">
      <c r="A23" s="15">
        <v>22</v>
      </c>
      <c r="B23" s="82">
        <v>45261</v>
      </c>
      <c r="C23" s="15">
        <v>28</v>
      </c>
      <c r="D23" s="83">
        <v>16.2</v>
      </c>
      <c r="E23" s="15">
        <v>6032</v>
      </c>
      <c r="F23" s="186"/>
    </row>
    <row r="24" spans="1:6" x14ac:dyDescent="0.25">
      <c r="A24" s="15">
        <v>23</v>
      </c>
      <c r="B24" s="82">
        <v>45261</v>
      </c>
      <c r="C24" s="15">
        <v>768</v>
      </c>
      <c r="D24" s="83">
        <v>12.8</v>
      </c>
      <c r="E24" s="15">
        <v>6243</v>
      </c>
      <c r="F24" s="186"/>
    </row>
    <row r="25" spans="1:6" x14ac:dyDescent="0.25">
      <c r="A25" s="15">
        <v>24</v>
      </c>
      <c r="B25" s="82">
        <v>45261</v>
      </c>
      <c r="C25" s="15">
        <v>909</v>
      </c>
      <c r="D25" s="83">
        <v>13.6</v>
      </c>
      <c r="E25" s="15">
        <v>6606</v>
      </c>
      <c r="F25" s="186"/>
    </row>
    <row r="26" spans="1:6" x14ac:dyDescent="0.25">
      <c r="A26" s="15">
        <v>25</v>
      </c>
      <c r="B26" s="82">
        <v>45261</v>
      </c>
      <c r="C26" s="15">
        <v>217</v>
      </c>
      <c r="D26" s="83">
        <v>13.7</v>
      </c>
      <c r="E26" s="15">
        <v>5957</v>
      </c>
      <c r="F26" s="186"/>
    </row>
    <row r="27" spans="1:6" x14ac:dyDescent="0.25">
      <c r="A27" s="15">
        <v>26</v>
      </c>
      <c r="B27" s="82">
        <v>45261</v>
      </c>
      <c r="C27" s="15">
        <v>908</v>
      </c>
      <c r="D27" s="83">
        <v>12.4</v>
      </c>
      <c r="E27" s="15">
        <v>6602</v>
      </c>
      <c r="F27" s="186"/>
    </row>
    <row r="28" spans="1:6" x14ac:dyDescent="0.25">
      <c r="A28" s="15">
        <v>27</v>
      </c>
      <c r="B28" s="82">
        <v>45261</v>
      </c>
      <c r="C28" s="15">
        <v>908</v>
      </c>
      <c r="D28" s="83">
        <v>15.1</v>
      </c>
      <c r="E28" s="15">
        <v>6578</v>
      </c>
      <c r="F28" s="186"/>
    </row>
    <row r="29" spans="1:6" x14ac:dyDescent="0.25">
      <c r="A29" s="15">
        <v>28</v>
      </c>
      <c r="B29" s="82">
        <v>45261</v>
      </c>
      <c r="C29" s="15">
        <v>837</v>
      </c>
      <c r="D29" s="83">
        <v>14.2</v>
      </c>
      <c r="E29" s="15">
        <v>6591</v>
      </c>
      <c r="F29" s="186"/>
    </row>
    <row r="30" spans="1:6" x14ac:dyDescent="0.25">
      <c r="A30" s="15">
        <v>29</v>
      </c>
      <c r="B30" s="82">
        <v>45261</v>
      </c>
      <c r="C30" s="15">
        <v>908</v>
      </c>
      <c r="D30" s="83">
        <v>14.7</v>
      </c>
      <c r="E30" s="15">
        <v>5978</v>
      </c>
      <c r="F30" s="186"/>
    </row>
    <row r="31" spans="1:6" x14ac:dyDescent="0.25">
      <c r="A31" s="15">
        <v>30</v>
      </c>
      <c r="B31" s="82">
        <v>45261</v>
      </c>
      <c r="C31" s="15">
        <v>837</v>
      </c>
      <c r="D31" s="83">
        <v>17.2</v>
      </c>
      <c r="E31" s="15">
        <v>6536</v>
      </c>
      <c r="F31" s="186"/>
    </row>
    <row r="32" spans="1:6" x14ac:dyDescent="0.25">
      <c r="A32" s="15">
        <v>31</v>
      </c>
      <c r="B32" s="82">
        <v>45261</v>
      </c>
      <c r="C32" s="15">
        <v>432</v>
      </c>
      <c r="D32" s="83">
        <v>14.2</v>
      </c>
      <c r="E32" s="15">
        <v>6592</v>
      </c>
      <c r="F32" s="186"/>
    </row>
    <row r="33" spans="1:6" x14ac:dyDescent="0.25">
      <c r="A33" s="15">
        <v>32</v>
      </c>
      <c r="B33" s="82">
        <v>45261</v>
      </c>
      <c r="C33" s="15">
        <v>837</v>
      </c>
      <c r="D33" s="83">
        <v>14.9</v>
      </c>
      <c r="E33" s="15">
        <v>6008</v>
      </c>
      <c r="F33" s="186"/>
    </row>
    <row r="34" spans="1:6" x14ac:dyDescent="0.25">
      <c r="A34" s="15">
        <v>33</v>
      </c>
      <c r="B34" s="82">
        <v>45261</v>
      </c>
      <c r="C34" s="15">
        <v>911</v>
      </c>
      <c r="D34" s="83">
        <v>15.3</v>
      </c>
      <c r="E34" s="15">
        <v>6545</v>
      </c>
      <c r="F34" s="186"/>
    </row>
    <row r="35" spans="1:6" x14ac:dyDescent="0.25">
      <c r="A35" s="15">
        <v>34</v>
      </c>
      <c r="B35" s="82">
        <v>45261</v>
      </c>
      <c r="C35" s="15">
        <v>432</v>
      </c>
      <c r="D35" s="83">
        <v>15.7</v>
      </c>
      <c r="E35" s="15">
        <v>6582</v>
      </c>
      <c r="F35" s="186"/>
    </row>
    <row r="36" spans="1:6" x14ac:dyDescent="0.25">
      <c r="A36" s="15">
        <v>35</v>
      </c>
      <c r="B36" s="82">
        <v>45261</v>
      </c>
      <c r="C36" s="15">
        <v>432</v>
      </c>
      <c r="D36" s="83">
        <v>18.7</v>
      </c>
      <c r="E36" s="15">
        <v>6529</v>
      </c>
      <c r="F36" s="186"/>
    </row>
    <row r="37" spans="1:6" x14ac:dyDescent="0.25">
      <c r="A37" s="15">
        <v>36</v>
      </c>
      <c r="B37" s="82">
        <v>45262</v>
      </c>
      <c r="C37" s="15">
        <v>908</v>
      </c>
      <c r="D37" s="83">
        <v>14.2</v>
      </c>
      <c r="E37" s="15">
        <v>5727</v>
      </c>
      <c r="F37" s="186"/>
    </row>
    <row r="38" spans="1:6" x14ac:dyDescent="0.25">
      <c r="A38" s="15">
        <v>37</v>
      </c>
      <c r="B38" s="82">
        <v>45262</v>
      </c>
      <c r="C38" s="15">
        <v>432</v>
      </c>
      <c r="D38" s="83">
        <v>15.9</v>
      </c>
      <c r="E38" s="15">
        <v>6619</v>
      </c>
      <c r="F38" s="186"/>
    </row>
    <row r="39" spans="1:6" x14ac:dyDescent="0.25">
      <c r="A39" s="15">
        <v>38</v>
      </c>
      <c r="B39" s="82">
        <v>45262</v>
      </c>
      <c r="C39" s="15">
        <v>432</v>
      </c>
      <c r="D39" s="83">
        <v>15.1</v>
      </c>
      <c r="E39" s="15">
        <v>6650</v>
      </c>
      <c r="F39" s="186"/>
    </row>
    <row r="40" spans="1:6" x14ac:dyDescent="0.25">
      <c r="A40" s="15">
        <v>39</v>
      </c>
      <c r="B40" s="82">
        <v>45262</v>
      </c>
      <c r="C40" s="15">
        <v>217</v>
      </c>
      <c r="D40" s="83">
        <v>14.5</v>
      </c>
      <c r="E40" s="15">
        <v>6603</v>
      </c>
      <c r="F40" s="186"/>
    </row>
    <row r="41" spans="1:6" x14ac:dyDescent="0.25">
      <c r="A41" s="15">
        <v>40</v>
      </c>
      <c r="B41" s="82">
        <v>45262</v>
      </c>
      <c r="C41" s="15">
        <v>217</v>
      </c>
      <c r="D41" s="83">
        <v>14.7</v>
      </c>
      <c r="E41" s="15">
        <v>6615</v>
      </c>
      <c r="F41" s="186"/>
    </row>
    <row r="42" spans="1:6" x14ac:dyDescent="0.25">
      <c r="A42" s="15">
        <v>41</v>
      </c>
      <c r="B42" s="82">
        <v>45262</v>
      </c>
      <c r="C42" s="15">
        <v>860</v>
      </c>
      <c r="D42" s="83">
        <v>14.9</v>
      </c>
      <c r="E42" s="15">
        <v>6638</v>
      </c>
      <c r="F42" s="186"/>
    </row>
    <row r="43" spans="1:6" x14ac:dyDescent="0.25">
      <c r="A43" s="15">
        <v>42</v>
      </c>
      <c r="B43" s="82">
        <v>45262</v>
      </c>
      <c r="C43" s="15">
        <v>860</v>
      </c>
      <c r="D43" s="83">
        <v>14.2</v>
      </c>
      <c r="E43" s="15">
        <v>6572</v>
      </c>
      <c r="F43" s="186"/>
    </row>
    <row r="44" spans="1:6" x14ac:dyDescent="0.25">
      <c r="A44" s="15">
        <v>43</v>
      </c>
      <c r="B44" s="82">
        <v>45262</v>
      </c>
      <c r="C44" s="15">
        <v>860</v>
      </c>
      <c r="D44" s="83">
        <v>15.5</v>
      </c>
      <c r="E44" s="15">
        <v>6514</v>
      </c>
      <c r="F44" s="186"/>
    </row>
    <row r="45" spans="1:6" x14ac:dyDescent="0.25">
      <c r="A45" s="15">
        <v>44</v>
      </c>
      <c r="B45" s="82">
        <v>45262</v>
      </c>
      <c r="C45" s="15">
        <v>280</v>
      </c>
      <c r="D45" s="83">
        <v>15</v>
      </c>
      <c r="E45" s="15">
        <v>6517</v>
      </c>
      <c r="F45" s="186"/>
    </row>
    <row r="46" spans="1:6" x14ac:dyDescent="0.25">
      <c r="A46" s="15">
        <v>45</v>
      </c>
      <c r="B46" s="82">
        <v>45262</v>
      </c>
      <c r="C46" s="15">
        <v>911</v>
      </c>
      <c r="D46" s="83">
        <v>13.7</v>
      </c>
      <c r="E46" s="15">
        <v>6505</v>
      </c>
      <c r="F46" s="186"/>
    </row>
    <row r="47" spans="1:6" x14ac:dyDescent="0.25">
      <c r="A47" s="15">
        <v>46</v>
      </c>
      <c r="B47" s="82">
        <v>45262</v>
      </c>
      <c r="C47" s="15">
        <v>911</v>
      </c>
      <c r="D47" s="83">
        <v>13.2</v>
      </c>
      <c r="E47" s="15">
        <v>6488</v>
      </c>
      <c r="F47" s="186"/>
    </row>
    <row r="48" spans="1:6" x14ac:dyDescent="0.25">
      <c r="A48" s="15">
        <v>47</v>
      </c>
      <c r="B48" s="82">
        <v>45262</v>
      </c>
      <c r="C48" s="15">
        <v>943</v>
      </c>
      <c r="D48" s="83">
        <v>16.2</v>
      </c>
      <c r="E48" s="15">
        <v>6025</v>
      </c>
      <c r="F48" s="186"/>
    </row>
    <row r="49" spans="1:6" x14ac:dyDescent="0.25">
      <c r="A49" s="15">
        <v>48</v>
      </c>
      <c r="B49" s="82">
        <v>45262</v>
      </c>
      <c r="C49" s="15">
        <v>908</v>
      </c>
      <c r="D49" s="83">
        <v>18.2</v>
      </c>
      <c r="E49" s="15">
        <v>6780</v>
      </c>
      <c r="F49" s="186"/>
    </row>
    <row r="50" spans="1:6" x14ac:dyDescent="0.25">
      <c r="A50" s="15">
        <v>49</v>
      </c>
      <c r="B50" s="82">
        <v>45262</v>
      </c>
      <c r="C50" s="15">
        <v>943</v>
      </c>
      <c r="D50" s="83">
        <v>15.3</v>
      </c>
      <c r="E50" s="15">
        <v>6189</v>
      </c>
      <c r="F50" s="186"/>
    </row>
    <row r="51" spans="1:6" x14ac:dyDescent="0.25">
      <c r="A51" s="15">
        <v>50</v>
      </c>
      <c r="B51" s="82">
        <v>45262</v>
      </c>
      <c r="C51" s="15">
        <v>28</v>
      </c>
      <c r="D51" s="83">
        <v>16</v>
      </c>
      <c r="E51" s="15">
        <v>6089</v>
      </c>
      <c r="F51" s="186"/>
    </row>
    <row r="52" spans="1:6" x14ac:dyDescent="0.25">
      <c r="A52" s="15">
        <v>51</v>
      </c>
      <c r="B52" s="82">
        <v>45262</v>
      </c>
      <c r="C52" s="15">
        <v>860</v>
      </c>
      <c r="D52" s="83">
        <v>14.9</v>
      </c>
      <c r="E52" s="15">
        <v>6108</v>
      </c>
      <c r="F52" s="186"/>
    </row>
    <row r="53" spans="1:6" x14ac:dyDescent="0.25">
      <c r="A53" s="15">
        <v>52</v>
      </c>
      <c r="B53" s="82">
        <v>45262</v>
      </c>
      <c r="C53" s="15">
        <v>432</v>
      </c>
      <c r="D53" s="83">
        <v>14.7</v>
      </c>
      <c r="E53" s="15">
        <v>6182</v>
      </c>
      <c r="F53" s="186"/>
    </row>
    <row r="54" spans="1:6" x14ac:dyDescent="0.25">
      <c r="A54" s="15">
        <v>53</v>
      </c>
      <c r="B54" s="82">
        <v>45262</v>
      </c>
      <c r="C54" s="15">
        <v>28</v>
      </c>
      <c r="D54" s="83">
        <v>16.399999999999999</v>
      </c>
      <c r="E54" s="15">
        <v>6101</v>
      </c>
      <c r="F54" s="186"/>
    </row>
    <row r="55" spans="1:6" x14ac:dyDescent="0.25">
      <c r="A55" s="15">
        <v>54</v>
      </c>
      <c r="B55" s="82">
        <v>45262</v>
      </c>
      <c r="C55" s="15">
        <v>280</v>
      </c>
      <c r="D55" s="83">
        <v>14.6</v>
      </c>
      <c r="E55" s="15">
        <v>5896</v>
      </c>
      <c r="F55" s="186"/>
    </row>
    <row r="56" spans="1:6" x14ac:dyDescent="0.25">
      <c r="A56" s="15">
        <v>55</v>
      </c>
      <c r="B56" s="82">
        <v>45262</v>
      </c>
      <c r="C56" s="15">
        <v>266</v>
      </c>
      <c r="D56" s="83">
        <v>16.899999999999999</v>
      </c>
      <c r="E56" s="15">
        <v>5635</v>
      </c>
      <c r="F56" s="186"/>
    </row>
    <row r="57" spans="1:6" x14ac:dyDescent="0.25">
      <c r="A57" s="15">
        <v>56</v>
      </c>
      <c r="B57" s="82">
        <v>45262</v>
      </c>
      <c r="C57" s="15">
        <v>266</v>
      </c>
      <c r="D57" s="83">
        <v>15.1</v>
      </c>
      <c r="E57" s="15">
        <v>5620</v>
      </c>
      <c r="F57" s="186"/>
    </row>
    <row r="58" spans="1:6" x14ac:dyDescent="0.25">
      <c r="A58" s="15">
        <v>57</v>
      </c>
      <c r="B58" s="82">
        <v>45262</v>
      </c>
      <c r="C58" s="15">
        <v>280</v>
      </c>
      <c r="D58" s="83">
        <v>15.5</v>
      </c>
      <c r="E58" s="15">
        <v>6493</v>
      </c>
      <c r="F58" s="186"/>
    </row>
    <row r="59" spans="1:6" x14ac:dyDescent="0.25">
      <c r="A59" s="15">
        <v>58</v>
      </c>
      <c r="B59" s="82">
        <v>45262</v>
      </c>
      <c r="C59" s="15">
        <v>860</v>
      </c>
      <c r="D59" s="83">
        <v>14.9</v>
      </c>
      <c r="E59" s="15">
        <v>6946</v>
      </c>
      <c r="F59" s="186"/>
    </row>
    <row r="60" spans="1:6" x14ac:dyDescent="0.25">
      <c r="A60" s="15">
        <v>59</v>
      </c>
      <c r="B60" s="82">
        <v>45262</v>
      </c>
      <c r="C60" s="15">
        <v>876</v>
      </c>
      <c r="D60" s="83">
        <v>10.5</v>
      </c>
      <c r="E60" s="15">
        <v>6923</v>
      </c>
      <c r="F60" s="186"/>
    </row>
    <row r="61" spans="1:6" x14ac:dyDescent="0.25">
      <c r="A61" s="15">
        <v>60</v>
      </c>
      <c r="B61" s="82">
        <v>45262</v>
      </c>
      <c r="C61" s="15">
        <v>860</v>
      </c>
      <c r="D61" s="83">
        <v>14.9</v>
      </c>
      <c r="E61" s="15">
        <v>6874</v>
      </c>
      <c r="F61" s="186"/>
    </row>
    <row r="62" spans="1:6" x14ac:dyDescent="0.25">
      <c r="A62" s="15">
        <v>61</v>
      </c>
      <c r="B62" s="82">
        <v>45263</v>
      </c>
      <c r="C62" s="15">
        <v>860</v>
      </c>
      <c r="D62" s="83">
        <v>14.9</v>
      </c>
      <c r="E62" s="15">
        <v>6625</v>
      </c>
      <c r="F62" s="186"/>
    </row>
    <row r="63" spans="1:6" x14ac:dyDescent="0.25">
      <c r="A63" s="15">
        <v>62</v>
      </c>
      <c r="B63" s="82">
        <v>45263</v>
      </c>
      <c r="C63" s="15">
        <v>908</v>
      </c>
      <c r="D63" s="83">
        <v>12.5</v>
      </c>
      <c r="E63" s="15">
        <v>6635</v>
      </c>
      <c r="F63" s="186"/>
    </row>
    <row r="64" spans="1:6" x14ac:dyDescent="0.25">
      <c r="A64" s="15">
        <v>63</v>
      </c>
      <c r="B64" s="82">
        <v>45263</v>
      </c>
      <c r="C64" s="15">
        <v>943</v>
      </c>
      <c r="D64" s="83">
        <v>15</v>
      </c>
      <c r="E64" s="15">
        <v>6680</v>
      </c>
      <c r="F64" s="186"/>
    </row>
    <row r="65" spans="1:6" x14ac:dyDescent="0.25">
      <c r="A65" s="15">
        <v>64</v>
      </c>
      <c r="B65" s="82">
        <v>45263</v>
      </c>
      <c r="C65" s="15">
        <v>943</v>
      </c>
      <c r="D65" s="83">
        <v>12.9</v>
      </c>
      <c r="E65" s="15">
        <v>6983</v>
      </c>
      <c r="F65" s="186"/>
    </row>
    <row r="66" spans="1:6" x14ac:dyDescent="0.25">
      <c r="A66" s="15">
        <v>65</v>
      </c>
      <c r="B66" s="82">
        <v>45263</v>
      </c>
      <c r="C66" s="15">
        <v>943</v>
      </c>
      <c r="D66" s="83">
        <v>14.9</v>
      </c>
      <c r="E66" s="15">
        <v>6998</v>
      </c>
      <c r="F66" s="186"/>
    </row>
    <row r="67" spans="1:6" x14ac:dyDescent="0.25">
      <c r="A67" s="15">
        <v>66</v>
      </c>
      <c r="B67" s="82">
        <v>45263</v>
      </c>
      <c r="C67" s="15">
        <v>908</v>
      </c>
      <c r="D67" s="83">
        <v>15.6</v>
      </c>
      <c r="E67" s="15">
        <v>6590</v>
      </c>
      <c r="F67" s="186"/>
    </row>
    <row r="68" spans="1:6" x14ac:dyDescent="0.25">
      <c r="A68" s="15">
        <v>67</v>
      </c>
      <c r="B68" s="82">
        <v>45263</v>
      </c>
      <c r="C68" s="15">
        <v>432</v>
      </c>
      <c r="D68" s="83">
        <v>16.100000000000001</v>
      </c>
      <c r="E68" s="15">
        <v>6612</v>
      </c>
      <c r="F68" s="186"/>
    </row>
    <row r="69" spans="1:6" x14ac:dyDescent="0.25">
      <c r="A69" s="15">
        <v>68</v>
      </c>
      <c r="B69" s="82">
        <v>45263</v>
      </c>
      <c r="C69" s="15">
        <v>909</v>
      </c>
      <c r="D69" s="83">
        <v>15.7</v>
      </c>
      <c r="E69" s="15">
        <v>6665</v>
      </c>
      <c r="F69" s="186"/>
    </row>
    <row r="70" spans="1:6" x14ac:dyDescent="0.25">
      <c r="A70" s="15">
        <v>69</v>
      </c>
      <c r="B70" s="82">
        <v>45263</v>
      </c>
      <c r="C70" s="15">
        <v>217</v>
      </c>
      <c r="D70" s="83">
        <v>19.7</v>
      </c>
      <c r="E70" s="15">
        <v>6671</v>
      </c>
      <c r="F70" s="186"/>
    </row>
    <row r="71" spans="1:6" x14ac:dyDescent="0.25">
      <c r="A71" s="15">
        <v>70</v>
      </c>
      <c r="B71" s="82">
        <v>45263</v>
      </c>
      <c r="C71" s="15">
        <v>217</v>
      </c>
      <c r="D71" s="83">
        <v>11.9</v>
      </c>
      <c r="E71" s="15">
        <v>6633</v>
      </c>
      <c r="F71" s="186"/>
    </row>
    <row r="72" spans="1:6" x14ac:dyDescent="0.25">
      <c r="A72" s="15">
        <v>71</v>
      </c>
      <c r="B72" s="82">
        <v>45263</v>
      </c>
      <c r="C72" s="15">
        <v>217</v>
      </c>
      <c r="D72" s="83">
        <v>14.4</v>
      </c>
      <c r="E72" s="15">
        <v>6632</v>
      </c>
      <c r="F72" s="186"/>
    </row>
    <row r="73" spans="1:6" x14ac:dyDescent="0.25">
      <c r="A73" s="15">
        <v>72</v>
      </c>
      <c r="B73" s="82">
        <v>45263</v>
      </c>
      <c r="C73" s="15">
        <v>837</v>
      </c>
      <c r="D73" s="83">
        <v>15.5</v>
      </c>
      <c r="E73" s="15">
        <v>6583</v>
      </c>
      <c r="F73" s="186"/>
    </row>
    <row r="74" spans="1:6" x14ac:dyDescent="0.25">
      <c r="A74" s="15">
        <v>73</v>
      </c>
      <c r="B74" s="82">
        <v>45263</v>
      </c>
      <c r="C74" s="15">
        <v>837</v>
      </c>
      <c r="D74" s="83">
        <v>14</v>
      </c>
      <c r="E74" s="15">
        <v>6629</v>
      </c>
      <c r="F74" s="186"/>
    </row>
    <row r="75" spans="1:6" x14ac:dyDescent="0.25">
      <c r="A75" s="15">
        <v>74</v>
      </c>
      <c r="B75" s="82">
        <v>45263</v>
      </c>
      <c r="C75" s="15">
        <v>909</v>
      </c>
      <c r="D75" s="83">
        <v>16.399999999999999</v>
      </c>
      <c r="E75" s="15">
        <v>6667</v>
      </c>
      <c r="F75" s="186"/>
    </row>
    <row r="76" spans="1:6" x14ac:dyDescent="0.25">
      <c r="A76" s="15">
        <v>75</v>
      </c>
      <c r="B76" s="82">
        <v>45263</v>
      </c>
      <c r="C76" s="15">
        <v>28</v>
      </c>
      <c r="D76" s="83">
        <v>20</v>
      </c>
      <c r="E76" s="15">
        <v>6822</v>
      </c>
      <c r="F76" s="186"/>
    </row>
    <row r="77" spans="1:6" x14ac:dyDescent="0.25">
      <c r="A77" s="15">
        <v>76</v>
      </c>
      <c r="B77" s="82">
        <v>45263</v>
      </c>
      <c r="C77" s="15">
        <v>908</v>
      </c>
      <c r="D77" s="83">
        <v>13.9</v>
      </c>
      <c r="E77" s="15">
        <v>5745</v>
      </c>
      <c r="F77" s="186"/>
    </row>
    <row r="78" spans="1:6" x14ac:dyDescent="0.25">
      <c r="A78" s="15">
        <v>77</v>
      </c>
      <c r="B78" s="82">
        <v>45263</v>
      </c>
      <c r="C78" s="15">
        <v>908</v>
      </c>
      <c r="D78" s="83">
        <v>12.1</v>
      </c>
      <c r="E78" s="15">
        <v>6639</v>
      </c>
      <c r="F78" s="186"/>
    </row>
    <row r="79" spans="1:6" x14ac:dyDescent="0.25">
      <c r="A79" s="15">
        <v>78</v>
      </c>
      <c r="B79" s="82">
        <v>45263</v>
      </c>
      <c r="C79" s="15">
        <v>908</v>
      </c>
      <c r="D79" s="83">
        <v>13.8</v>
      </c>
      <c r="E79" s="15">
        <v>6654</v>
      </c>
      <c r="F79" s="186"/>
    </row>
    <row r="80" spans="1:6" x14ac:dyDescent="0.25">
      <c r="A80" s="15">
        <v>79</v>
      </c>
      <c r="B80" s="82">
        <v>45263</v>
      </c>
      <c r="C80" s="15">
        <v>768</v>
      </c>
      <c r="D80" s="83">
        <v>19.3</v>
      </c>
      <c r="E80" s="15">
        <v>6631</v>
      </c>
      <c r="F80" s="186"/>
    </row>
    <row r="81" spans="1:6" x14ac:dyDescent="0.25">
      <c r="A81" s="15">
        <v>80</v>
      </c>
      <c r="B81" s="82">
        <v>45263</v>
      </c>
      <c r="C81" s="15">
        <v>247</v>
      </c>
      <c r="D81" s="83">
        <v>19.7</v>
      </c>
      <c r="E81" s="15">
        <v>6645</v>
      </c>
      <c r="F81" s="186"/>
    </row>
    <row r="82" spans="1:6" x14ac:dyDescent="0.25">
      <c r="A82" s="15">
        <v>81</v>
      </c>
      <c r="B82" s="82">
        <v>45263</v>
      </c>
      <c r="C82" s="15">
        <v>266</v>
      </c>
      <c r="D82" s="83">
        <v>8.6</v>
      </c>
      <c r="E82" s="15">
        <v>6624</v>
      </c>
      <c r="F82" s="186"/>
    </row>
    <row r="83" spans="1:6" x14ac:dyDescent="0.25">
      <c r="A83" s="15">
        <v>82</v>
      </c>
      <c r="B83" s="82">
        <v>45263</v>
      </c>
      <c r="C83" s="15">
        <v>280</v>
      </c>
      <c r="D83" s="83">
        <v>11.4</v>
      </c>
      <c r="E83" s="15">
        <v>6604</v>
      </c>
      <c r="F83" s="186"/>
    </row>
    <row r="84" spans="1:6" x14ac:dyDescent="0.25">
      <c r="A84" s="15">
        <v>83</v>
      </c>
      <c r="B84" s="82">
        <v>45263</v>
      </c>
      <c r="C84" s="15">
        <v>280</v>
      </c>
      <c r="D84" s="83">
        <v>12.8</v>
      </c>
      <c r="E84" s="15">
        <v>6627</v>
      </c>
      <c r="F84" s="186"/>
    </row>
    <row r="85" spans="1:6" x14ac:dyDescent="0.25">
      <c r="A85" s="15">
        <v>84</v>
      </c>
      <c r="B85" s="82">
        <v>45263</v>
      </c>
      <c r="C85" s="15">
        <v>280</v>
      </c>
      <c r="D85" s="83">
        <v>14.4</v>
      </c>
      <c r="E85" s="15">
        <v>6668</v>
      </c>
      <c r="F85" s="186"/>
    </row>
    <row r="86" spans="1:6" x14ac:dyDescent="0.25">
      <c r="A86" s="15">
        <v>85</v>
      </c>
      <c r="B86" s="82">
        <v>45263</v>
      </c>
      <c r="C86" s="15">
        <v>943</v>
      </c>
      <c r="D86" s="83">
        <v>14.8</v>
      </c>
      <c r="E86" s="15">
        <v>6636</v>
      </c>
      <c r="F86" s="186"/>
    </row>
    <row r="87" spans="1:6" x14ac:dyDescent="0.25">
      <c r="A87" s="15">
        <v>86</v>
      </c>
      <c r="B87" s="82">
        <v>45263</v>
      </c>
      <c r="C87" s="15">
        <v>943</v>
      </c>
      <c r="D87" s="83">
        <v>12.4</v>
      </c>
      <c r="E87" s="15">
        <v>6621</v>
      </c>
      <c r="F87" s="186"/>
    </row>
    <row r="88" spans="1:6" x14ac:dyDescent="0.25">
      <c r="A88" s="15">
        <v>87</v>
      </c>
      <c r="B88" s="82">
        <v>45263</v>
      </c>
      <c r="C88" s="15">
        <v>629</v>
      </c>
      <c r="D88" s="83">
        <v>12.3</v>
      </c>
      <c r="E88" s="15">
        <v>6030</v>
      </c>
      <c r="F88" s="186"/>
    </row>
    <row r="89" spans="1:6" x14ac:dyDescent="0.25">
      <c r="A89" s="15">
        <v>88</v>
      </c>
      <c r="B89" s="82">
        <v>45264</v>
      </c>
      <c r="C89" s="15">
        <v>909</v>
      </c>
      <c r="D89" s="83">
        <v>13</v>
      </c>
      <c r="E89" s="15">
        <v>6673</v>
      </c>
      <c r="F89" s="186"/>
    </row>
    <row r="90" spans="1:6" x14ac:dyDescent="0.25">
      <c r="A90" s="15">
        <v>89</v>
      </c>
      <c r="B90" s="82">
        <v>45264</v>
      </c>
      <c r="C90" s="15">
        <v>908</v>
      </c>
      <c r="D90" s="83">
        <v>13.5</v>
      </c>
      <c r="E90" s="106" t="s">
        <v>186</v>
      </c>
      <c r="F90" s="186"/>
    </row>
    <row r="91" spans="1:6" x14ac:dyDescent="0.25">
      <c r="A91" s="15">
        <v>90</v>
      </c>
      <c r="B91" s="82">
        <v>45264</v>
      </c>
      <c r="C91" s="15">
        <v>629</v>
      </c>
      <c r="D91" s="83">
        <v>12.6</v>
      </c>
      <c r="E91" s="106" t="s">
        <v>187</v>
      </c>
      <c r="F91" s="186"/>
    </row>
    <row r="92" spans="1:6" x14ac:dyDescent="0.25">
      <c r="A92" s="15">
        <v>91</v>
      </c>
      <c r="B92" s="82">
        <v>45264</v>
      </c>
      <c r="C92" s="15">
        <v>266</v>
      </c>
      <c r="D92" s="83">
        <v>14.8</v>
      </c>
      <c r="E92" s="15">
        <v>6659</v>
      </c>
      <c r="F92" s="186"/>
    </row>
    <row r="93" spans="1:6" x14ac:dyDescent="0.25">
      <c r="A93" s="15">
        <v>92</v>
      </c>
      <c r="B93" s="82">
        <v>45264</v>
      </c>
      <c r="C93" s="15">
        <v>432</v>
      </c>
      <c r="D93" s="83">
        <v>16.7</v>
      </c>
      <c r="E93" s="106" t="s">
        <v>188</v>
      </c>
      <c r="F93" s="186"/>
    </row>
    <row r="94" spans="1:6" x14ac:dyDescent="0.25">
      <c r="A94" s="15">
        <v>93</v>
      </c>
      <c r="B94" s="82">
        <v>45264</v>
      </c>
      <c r="C94" s="15">
        <v>432</v>
      </c>
      <c r="D94" s="83">
        <v>14.5</v>
      </c>
      <c r="E94" s="15">
        <v>6618</v>
      </c>
      <c r="F94" s="186"/>
    </row>
    <row r="95" spans="1:6" x14ac:dyDescent="0.25">
      <c r="A95" s="15">
        <v>94</v>
      </c>
      <c r="B95" s="82">
        <v>45264</v>
      </c>
      <c r="C95" s="15">
        <v>911</v>
      </c>
      <c r="D95" s="83">
        <v>11.6</v>
      </c>
      <c r="E95" s="15">
        <v>6930</v>
      </c>
      <c r="F95" s="186"/>
    </row>
    <row r="96" spans="1:6" x14ac:dyDescent="0.25">
      <c r="A96" s="15">
        <v>95</v>
      </c>
      <c r="B96" s="82">
        <v>45264</v>
      </c>
      <c r="C96" s="15">
        <v>901</v>
      </c>
      <c r="D96" s="83">
        <v>10.4</v>
      </c>
      <c r="E96" s="15">
        <v>6534</v>
      </c>
      <c r="F96" s="186"/>
    </row>
    <row r="97" spans="1:6" x14ac:dyDescent="0.25">
      <c r="A97" s="15">
        <v>96</v>
      </c>
      <c r="B97" s="82">
        <v>45264</v>
      </c>
      <c r="C97" s="15">
        <v>908</v>
      </c>
      <c r="D97" s="83">
        <v>12.8</v>
      </c>
      <c r="E97" s="15">
        <v>6653</v>
      </c>
      <c r="F97" s="186"/>
    </row>
    <row r="98" spans="1:6" x14ac:dyDescent="0.25">
      <c r="A98" s="15">
        <v>97</v>
      </c>
      <c r="B98" s="82">
        <v>45265</v>
      </c>
      <c r="C98" s="15">
        <v>280</v>
      </c>
      <c r="D98" s="83">
        <v>14.2</v>
      </c>
      <c r="E98" s="15">
        <v>6675</v>
      </c>
      <c r="F98" s="186"/>
    </row>
    <row r="99" spans="1:6" x14ac:dyDescent="0.25">
      <c r="A99" s="15">
        <v>98</v>
      </c>
      <c r="B99" s="82">
        <v>45265</v>
      </c>
      <c r="C99" s="15">
        <v>280</v>
      </c>
      <c r="D99" s="83">
        <v>15.3</v>
      </c>
      <c r="E99" s="15">
        <v>6682</v>
      </c>
      <c r="F99" s="186"/>
    </row>
    <row r="100" spans="1:6" x14ac:dyDescent="0.25">
      <c r="A100" s="15">
        <v>99</v>
      </c>
      <c r="B100" s="82">
        <v>45265</v>
      </c>
      <c r="C100" s="15">
        <v>280</v>
      </c>
      <c r="D100" s="83">
        <v>15.5</v>
      </c>
      <c r="E100" s="15">
        <v>6980</v>
      </c>
      <c r="F100" s="186"/>
    </row>
    <row r="101" spans="1:6" x14ac:dyDescent="0.25">
      <c r="A101" s="15">
        <v>100</v>
      </c>
      <c r="B101" s="82">
        <v>45265</v>
      </c>
      <c r="C101" s="15">
        <v>266</v>
      </c>
      <c r="D101" s="83">
        <v>14.3</v>
      </c>
      <c r="E101" s="15">
        <v>6987</v>
      </c>
      <c r="F101" s="186"/>
    </row>
    <row r="102" spans="1:6" x14ac:dyDescent="0.25">
      <c r="A102" s="15">
        <v>101</v>
      </c>
      <c r="B102" s="82">
        <v>45265</v>
      </c>
      <c r="C102" s="15">
        <v>768</v>
      </c>
      <c r="D102" s="83">
        <v>11.5</v>
      </c>
      <c r="E102" s="15">
        <v>6981</v>
      </c>
      <c r="F102" s="186"/>
    </row>
    <row r="103" spans="1:6" x14ac:dyDescent="0.25">
      <c r="A103" s="15">
        <v>102</v>
      </c>
      <c r="B103" s="82">
        <v>45265</v>
      </c>
      <c r="C103" s="15">
        <v>911</v>
      </c>
      <c r="D103" s="83">
        <v>14.9</v>
      </c>
      <c r="E103" s="15">
        <v>6695</v>
      </c>
      <c r="F103" s="186"/>
    </row>
    <row r="104" spans="1:6" x14ac:dyDescent="0.25">
      <c r="A104" s="15">
        <v>103</v>
      </c>
      <c r="B104" s="82">
        <v>45265</v>
      </c>
      <c r="C104" s="15">
        <v>901</v>
      </c>
      <c r="D104" s="83">
        <v>18.899999999999999</v>
      </c>
      <c r="E104" s="15">
        <v>6982</v>
      </c>
      <c r="F104" s="186"/>
    </row>
    <row r="105" spans="1:6" x14ac:dyDescent="0.25">
      <c r="A105" s="15">
        <v>104</v>
      </c>
      <c r="B105" s="82">
        <v>45265</v>
      </c>
      <c r="C105" s="15">
        <v>901</v>
      </c>
      <c r="D105" s="83">
        <v>16.2</v>
      </c>
      <c r="E105" s="15">
        <v>6685</v>
      </c>
      <c r="F105" s="186"/>
    </row>
    <row r="106" spans="1:6" x14ac:dyDescent="0.25">
      <c r="A106" s="15">
        <v>105</v>
      </c>
      <c r="B106" s="82">
        <v>45265</v>
      </c>
      <c r="C106" s="15">
        <v>901</v>
      </c>
      <c r="D106" s="83">
        <v>18</v>
      </c>
      <c r="E106" s="15">
        <v>6672</v>
      </c>
      <c r="F106" s="186"/>
    </row>
    <row r="107" spans="1:6" x14ac:dyDescent="0.25">
      <c r="A107" s="15">
        <v>106</v>
      </c>
      <c r="B107" s="82">
        <v>45265</v>
      </c>
      <c r="C107" s="15">
        <v>901</v>
      </c>
      <c r="D107" s="83">
        <v>15.4</v>
      </c>
      <c r="E107" s="15">
        <v>6642</v>
      </c>
      <c r="F107" s="186"/>
    </row>
    <row r="108" spans="1:6" x14ac:dyDescent="0.25">
      <c r="A108" s="15">
        <v>107</v>
      </c>
      <c r="B108" s="82">
        <v>45265</v>
      </c>
      <c r="C108" s="15">
        <v>911</v>
      </c>
      <c r="D108" s="83">
        <v>12.1</v>
      </c>
      <c r="E108" s="15">
        <v>6666</v>
      </c>
      <c r="F108" s="186"/>
    </row>
    <row r="109" spans="1:6" x14ac:dyDescent="0.25">
      <c r="A109" s="15">
        <v>108</v>
      </c>
      <c r="B109" s="82">
        <v>45265</v>
      </c>
      <c r="C109" s="15">
        <v>909</v>
      </c>
      <c r="D109" s="83">
        <v>14.1</v>
      </c>
      <c r="E109" s="15">
        <v>6691</v>
      </c>
      <c r="F109" s="186"/>
    </row>
    <row r="110" spans="1:6" x14ac:dyDescent="0.25">
      <c r="A110" s="15">
        <v>109</v>
      </c>
      <c r="B110" s="82">
        <v>45265</v>
      </c>
      <c r="C110" s="15">
        <v>909</v>
      </c>
      <c r="D110" s="83">
        <v>15.5</v>
      </c>
      <c r="E110" s="15">
        <v>6989</v>
      </c>
      <c r="F110" s="186"/>
    </row>
    <row r="111" spans="1:6" x14ac:dyDescent="0.25">
      <c r="A111" s="15">
        <v>110</v>
      </c>
      <c r="B111" s="82">
        <v>45265</v>
      </c>
      <c r="C111" s="15">
        <v>247</v>
      </c>
      <c r="D111" s="83">
        <v>10.199999999999999</v>
      </c>
      <c r="E111" s="15">
        <v>6623</v>
      </c>
      <c r="F111" s="186"/>
    </row>
    <row r="112" spans="1:6" x14ac:dyDescent="0.25">
      <c r="A112" s="15">
        <v>111</v>
      </c>
      <c r="B112" s="82">
        <v>45265</v>
      </c>
      <c r="C112" s="15">
        <v>837</v>
      </c>
      <c r="D112" s="83">
        <v>13.9</v>
      </c>
      <c r="E112" s="15">
        <v>6605</v>
      </c>
      <c r="F112" s="186"/>
    </row>
    <row r="113" spans="1:6" x14ac:dyDescent="0.25">
      <c r="A113" s="15">
        <v>112</v>
      </c>
      <c r="B113" s="82">
        <v>45266</v>
      </c>
      <c r="C113" s="15">
        <v>768</v>
      </c>
      <c r="D113" s="83">
        <v>13.6</v>
      </c>
      <c r="E113" s="15">
        <v>6616</v>
      </c>
      <c r="F113" s="186"/>
    </row>
    <row r="114" spans="1:6" x14ac:dyDescent="0.25">
      <c r="A114" s="15">
        <v>113</v>
      </c>
      <c r="B114" s="82">
        <v>45266</v>
      </c>
      <c r="C114" s="15">
        <v>768</v>
      </c>
      <c r="D114" s="83">
        <v>15.4</v>
      </c>
      <c r="E114" s="15">
        <v>6649</v>
      </c>
      <c r="F114" s="186"/>
    </row>
    <row r="115" spans="1:6" x14ac:dyDescent="0.25">
      <c r="A115" s="15">
        <v>114</v>
      </c>
      <c r="B115" s="82">
        <v>45266</v>
      </c>
      <c r="C115" s="15">
        <v>768</v>
      </c>
      <c r="D115" s="83">
        <v>16.2</v>
      </c>
      <c r="E115" s="15">
        <v>6614</v>
      </c>
      <c r="F115" s="186"/>
    </row>
    <row r="116" spans="1:6" x14ac:dyDescent="0.25">
      <c r="A116" s="15">
        <v>115</v>
      </c>
      <c r="B116" s="82">
        <v>45266</v>
      </c>
      <c r="C116" s="15">
        <v>280</v>
      </c>
      <c r="D116" s="83">
        <v>13.9</v>
      </c>
      <c r="E116" s="15">
        <v>6598</v>
      </c>
      <c r="F116" s="186"/>
    </row>
    <row r="117" spans="1:6" x14ac:dyDescent="0.25">
      <c r="A117" s="15">
        <v>116</v>
      </c>
      <c r="B117" s="82">
        <v>45266</v>
      </c>
      <c r="C117" s="15">
        <v>876</v>
      </c>
      <c r="D117" s="83">
        <v>15</v>
      </c>
      <c r="E117" s="15">
        <v>6011</v>
      </c>
      <c r="F117" s="186"/>
    </row>
    <row r="118" spans="1:6" x14ac:dyDescent="0.25">
      <c r="A118" s="15">
        <v>117</v>
      </c>
      <c r="B118" s="82">
        <v>45266</v>
      </c>
      <c r="C118" s="15">
        <v>432</v>
      </c>
      <c r="D118" s="83">
        <v>17.5</v>
      </c>
      <c r="E118" s="15">
        <v>6979</v>
      </c>
      <c r="F118" s="186"/>
    </row>
    <row r="119" spans="1:6" x14ac:dyDescent="0.25">
      <c r="A119" s="15">
        <v>118</v>
      </c>
      <c r="B119" s="82">
        <v>45266</v>
      </c>
      <c r="C119" s="15">
        <v>432</v>
      </c>
      <c r="D119" s="83">
        <v>16.5</v>
      </c>
      <c r="E119" s="15">
        <v>6669</v>
      </c>
      <c r="F119" s="186"/>
    </row>
    <row r="120" spans="1:6" x14ac:dyDescent="0.25">
      <c r="A120" s="15">
        <v>119</v>
      </c>
      <c r="B120" s="82">
        <v>45266</v>
      </c>
      <c r="C120" s="15">
        <v>432</v>
      </c>
      <c r="D120" s="83">
        <v>10.199999999999999</v>
      </c>
      <c r="E120" s="15">
        <v>6725</v>
      </c>
      <c r="F120" s="186"/>
    </row>
    <row r="121" spans="1:6" x14ac:dyDescent="0.25">
      <c r="A121" s="15">
        <v>120</v>
      </c>
      <c r="B121" s="82">
        <v>45266</v>
      </c>
      <c r="C121" s="15">
        <v>432</v>
      </c>
      <c r="D121" s="83">
        <v>14.6</v>
      </c>
      <c r="E121" s="15">
        <v>6698</v>
      </c>
      <c r="F121" s="186"/>
    </row>
    <row r="122" spans="1:6" x14ac:dyDescent="0.25">
      <c r="A122" s="15">
        <v>121</v>
      </c>
      <c r="B122" s="82">
        <v>45266</v>
      </c>
      <c r="C122" s="15">
        <v>908</v>
      </c>
      <c r="D122" s="83">
        <v>18</v>
      </c>
      <c r="E122" s="15">
        <v>6978</v>
      </c>
      <c r="F122" s="186"/>
    </row>
    <row r="123" spans="1:6" x14ac:dyDescent="0.25">
      <c r="A123" s="15">
        <v>122</v>
      </c>
      <c r="B123" s="82">
        <v>45266</v>
      </c>
      <c r="C123" s="15">
        <v>908</v>
      </c>
      <c r="D123" s="83">
        <v>13.6</v>
      </c>
      <c r="E123" s="15">
        <v>6733</v>
      </c>
      <c r="F123" s="186"/>
    </row>
    <row r="124" spans="1:6" x14ac:dyDescent="0.25">
      <c r="A124" s="15">
        <v>123</v>
      </c>
      <c r="B124" s="82">
        <v>45266</v>
      </c>
      <c r="C124" s="15">
        <v>908</v>
      </c>
      <c r="D124" s="83">
        <v>14.5</v>
      </c>
      <c r="E124" s="15">
        <v>6994</v>
      </c>
      <c r="F124" s="186"/>
    </row>
    <row r="125" spans="1:6" x14ac:dyDescent="0.25">
      <c r="A125" s="15">
        <v>124</v>
      </c>
      <c r="B125" s="82">
        <v>45266</v>
      </c>
      <c r="C125" s="15">
        <v>837</v>
      </c>
      <c r="D125" s="83">
        <v>14.4</v>
      </c>
      <c r="E125" s="15">
        <v>6729</v>
      </c>
      <c r="F125" s="186"/>
    </row>
    <row r="126" spans="1:6" x14ac:dyDescent="0.25">
      <c r="A126" s="15">
        <v>125</v>
      </c>
      <c r="B126" s="82">
        <v>45266</v>
      </c>
      <c r="C126" s="15">
        <v>837</v>
      </c>
      <c r="D126" s="83">
        <v>15</v>
      </c>
      <c r="E126" s="15">
        <v>6727</v>
      </c>
      <c r="F126" s="186"/>
    </row>
    <row r="127" spans="1:6" x14ac:dyDescent="0.25">
      <c r="A127" s="15">
        <v>126</v>
      </c>
      <c r="B127" s="82">
        <v>45266</v>
      </c>
      <c r="C127" s="15">
        <v>837</v>
      </c>
      <c r="D127" s="83">
        <v>14.6</v>
      </c>
      <c r="E127" s="15">
        <v>6705</v>
      </c>
      <c r="F127" s="186"/>
    </row>
    <row r="128" spans="1:6" x14ac:dyDescent="0.25">
      <c r="A128" s="15">
        <v>127</v>
      </c>
      <c r="B128" s="82">
        <v>45266</v>
      </c>
      <c r="C128" s="15">
        <v>837</v>
      </c>
      <c r="D128" s="83">
        <v>16.2</v>
      </c>
      <c r="E128" s="15">
        <v>6701</v>
      </c>
      <c r="F128" s="186"/>
    </row>
    <row r="129" spans="1:6" x14ac:dyDescent="0.25">
      <c r="A129" s="15">
        <v>128</v>
      </c>
      <c r="B129" s="82">
        <v>45266</v>
      </c>
      <c r="C129" s="15">
        <v>909</v>
      </c>
      <c r="D129" s="83">
        <v>14.2</v>
      </c>
      <c r="E129" s="15">
        <v>6711</v>
      </c>
      <c r="F129" s="186"/>
    </row>
    <row r="130" spans="1:6" x14ac:dyDescent="0.25">
      <c r="A130" s="15">
        <v>129</v>
      </c>
      <c r="B130" s="82">
        <v>45266</v>
      </c>
      <c r="C130" s="15">
        <v>909</v>
      </c>
      <c r="D130" s="83">
        <v>15</v>
      </c>
      <c r="E130" s="15">
        <v>6693</v>
      </c>
      <c r="F130" s="186"/>
    </row>
    <row r="131" spans="1:6" x14ac:dyDescent="0.25">
      <c r="A131" s="15">
        <v>130</v>
      </c>
      <c r="B131" s="82">
        <v>45266</v>
      </c>
      <c r="C131" s="15">
        <v>837</v>
      </c>
      <c r="D131" s="83">
        <v>15.2</v>
      </c>
      <c r="E131" s="15">
        <v>6696</v>
      </c>
      <c r="F131" s="186"/>
    </row>
    <row r="132" spans="1:6" x14ac:dyDescent="0.25">
      <c r="A132" s="15">
        <v>131</v>
      </c>
      <c r="B132" s="82">
        <v>45266</v>
      </c>
      <c r="C132" s="15">
        <v>860</v>
      </c>
      <c r="D132" s="83">
        <v>14.6</v>
      </c>
      <c r="E132" s="15">
        <v>6684</v>
      </c>
      <c r="F132" s="186"/>
    </row>
    <row r="133" spans="1:6" x14ac:dyDescent="0.25">
      <c r="A133" s="15">
        <v>132</v>
      </c>
      <c r="B133" s="82">
        <v>45266</v>
      </c>
      <c r="C133" s="15">
        <v>860</v>
      </c>
      <c r="D133" s="83">
        <v>14.2</v>
      </c>
      <c r="E133" s="15">
        <v>6714</v>
      </c>
      <c r="F133" s="186"/>
    </row>
    <row r="134" spans="1:6" x14ac:dyDescent="0.25">
      <c r="A134" s="15">
        <v>133</v>
      </c>
      <c r="B134" s="82">
        <v>45266</v>
      </c>
      <c r="C134" s="15">
        <v>911</v>
      </c>
      <c r="D134" s="83">
        <v>10.9</v>
      </c>
      <c r="E134" s="15">
        <v>6730</v>
      </c>
      <c r="F134" s="186"/>
    </row>
    <row r="135" spans="1:6" x14ac:dyDescent="0.25">
      <c r="A135" s="15">
        <v>134</v>
      </c>
      <c r="B135" s="82">
        <v>45266</v>
      </c>
      <c r="C135" s="15">
        <v>911</v>
      </c>
      <c r="D135" s="83">
        <v>14.3</v>
      </c>
      <c r="E135" s="15">
        <v>6700</v>
      </c>
      <c r="F135" s="186"/>
    </row>
    <row r="136" spans="1:6" x14ac:dyDescent="0.25">
      <c r="A136" s="15">
        <v>135</v>
      </c>
      <c r="B136" s="82">
        <v>45266</v>
      </c>
      <c r="C136" s="15">
        <v>247</v>
      </c>
      <c r="D136" s="83">
        <v>19</v>
      </c>
      <c r="E136" s="15">
        <v>6736</v>
      </c>
      <c r="F136" s="186"/>
    </row>
    <row r="137" spans="1:6" x14ac:dyDescent="0.25">
      <c r="A137" s="15">
        <v>136</v>
      </c>
      <c r="B137" s="82">
        <v>45266</v>
      </c>
      <c r="C137" s="15">
        <v>247</v>
      </c>
      <c r="D137" s="83">
        <v>10.9</v>
      </c>
      <c r="E137" s="15">
        <v>6734</v>
      </c>
      <c r="F137" s="186"/>
    </row>
    <row r="138" spans="1:6" x14ac:dyDescent="0.25">
      <c r="A138" s="15">
        <v>137</v>
      </c>
      <c r="B138" s="82">
        <v>45266</v>
      </c>
      <c r="C138" s="15">
        <v>768</v>
      </c>
      <c r="D138" s="83">
        <v>12.4</v>
      </c>
      <c r="E138" s="15">
        <v>6702</v>
      </c>
      <c r="F138" s="186"/>
    </row>
    <row r="139" spans="1:6" x14ac:dyDescent="0.25">
      <c r="A139" s="15">
        <v>138</v>
      </c>
      <c r="B139" s="82">
        <v>45266</v>
      </c>
      <c r="C139" s="15">
        <v>266</v>
      </c>
      <c r="D139" s="83">
        <v>17.2</v>
      </c>
      <c r="E139" s="15">
        <v>6707</v>
      </c>
      <c r="F139" s="186"/>
    </row>
    <row r="140" spans="1:6" x14ac:dyDescent="0.25">
      <c r="A140" s="15">
        <v>139</v>
      </c>
      <c r="B140" s="82">
        <v>45266</v>
      </c>
      <c r="C140" s="15">
        <v>266</v>
      </c>
      <c r="D140" s="83">
        <v>19</v>
      </c>
      <c r="E140" s="15">
        <v>6724</v>
      </c>
      <c r="F140" s="186"/>
    </row>
    <row r="141" spans="1:6" x14ac:dyDescent="0.25">
      <c r="A141" s="15">
        <v>140</v>
      </c>
      <c r="B141" s="82">
        <v>45266</v>
      </c>
      <c r="C141" s="15">
        <v>280</v>
      </c>
      <c r="D141" s="83">
        <v>15.4</v>
      </c>
      <c r="E141" s="15">
        <v>6745</v>
      </c>
      <c r="F141" s="186"/>
    </row>
    <row r="142" spans="1:6" x14ac:dyDescent="0.25">
      <c r="A142" s="15">
        <v>141</v>
      </c>
      <c r="B142" s="82">
        <v>45266</v>
      </c>
      <c r="C142" s="15">
        <v>280</v>
      </c>
      <c r="D142" s="83">
        <v>14.5</v>
      </c>
      <c r="E142" s="15">
        <v>6704</v>
      </c>
      <c r="F142" s="186"/>
    </row>
    <row r="143" spans="1:6" x14ac:dyDescent="0.25">
      <c r="A143" s="15">
        <v>142</v>
      </c>
      <c r="B143" s="82">
        <v>45266</v>
      </c>
      <c r="C143" s="15">
        <v>217</v>
      </c>
      <c r="D143" s="83">
        <v>14.1</v>
      </c>
      <c r="E143" s="15">
        <v>6713</v>
      </c>
      <c r="F143" s="186"/>
    </row>
    <row r="144" spans="1:6" x14ac:dyDescent="0.25">
      <c r="A144" s="15">
        <v>143</v>
      </c>
      <c r="B144" s="82">
        <v>45266</v>
      </c>
      <c r="C144" s="15">
        <v>217</v>
      </c>
      <c r="D144" s="83">
        <v>14.9</v>
      </c>
      <c r="E144" s="15">
        <v>6708</v>
      </c>
      <c r="F144" s="186"/>
    </row>
    <row r="145" spans="1:6" x14ac:dyDescent="0.25">
      <c r="A145" s="15">
        <v>144</v>
      </c>
      <c r="B145" s="82">
        <v>45267</v>
      </c>
      <c r="C145" s="15">
        <v>247</v>
      </c>
      <c r="D145" s="83">
        <v>14.5</v>
      </c>
      <c r="E145" s="15">
        <v>6746</v>
      </c>
      <c r="F145" s="186"/>
    </row>
    <row r="146" spans="1:6" x14ac:dyDescent="0.25">
      <c r="A146" s="15">
        <v>145</v>
      </c>
      <c r="B146" s="82">
        <v>45267</v>
      </c>
      <c r="C146" s="15">
        <v>768</v>
      </c>
      <c r="D146" s="83">
        <v>10.3</v>
      </c>
      <c r="E146" s="15">
        <v>6742</v>
      </c>
      <c r="F146" s="186"/>
    </row>
    <row r="147" spans="1:6" x14ac:dyDescent="0.25">
      <c r="A147" s="15">
        <v>146</v>
      </c>
      <c r="B147" s="82">
        <v>45267</v>
      </c>
      <c r="C147" s="15">
        <v>266</v>
      </c>
      <c r="D147" s="83">
        <v>15.8</v>
      </c>
      <c r="E147" s="15">
        <v>6571</v>
      </c>
      <c r="F147" s="186"/>
    </row>
    <row r="148" spans="1:6" x14ac:dyDescent="0.25">
      <c r="A148" s="15">
        <v>147</v>
      </c>
      <c r="B148" s="82">
        <v>45267</v>
      </c>
      <c r="C148" s="15">
        <v>943</v>
      </c>
      <c r="D148" s="83">
        <v>17</v>
      </c>
      <c r="E148" s="15">
        <v>6769</v>
      </c>
      <c r="F148" s="186"/>
    </row>
    <row r="149" spans="1:6" x14ac:dyDescent="0.25">
      <c r="A149" s="15">
        <v>148</v>
      </c>
      <c r="B149" s="82">
        <v>45267</v>
      </c>
      <c r="C149" s="15">
        <v>908</v>
      </c>
      <c r="D149" s="83">
        <v>12</v>
      </c>
      <c r="E149" s="15">
        <v>5913</v>
      </c>
      <c r="F149" s="186"/>
    </row>
    <row r="150" spans="1:6" x14ac:dyDescent="0.25">
      <c r="A150" s="15">
        <v>149</v>
      </c>
      <c r="B150" s="82">
        <v>45267</v>
      </c>
      <c r="C150" s="15">
        <v>908</v>
      </c>
      <c r="D150" s="83">
        <v>12.8</v>
      </c>
      <c r="E150" s="15">
        <v>6778</v>
      </c>
      <c r="F150" s="186"/>
    </row>
    <row r="151" spans="1:6" x14ac:dyDescent="0.25">
      <c r="A151" s="15">
        <v>150</v>
      </c>
      <c r="B151" s="82">
        <v>45267</v>
      </c>
      <c r="C151" s="15">
        <v>908</v>
      </c>
      <c r="D151" s="83">
        <v>11.6</v>
      </c>
      <c r="E151" s="15">
        <v>6776</v>
      </c>
      <c r="F151" s="186"/>
    </row>
    <row r="152" spans="1:6" x14ac:dyDescent="0.25">
      <c r="A152" s="15">
        <v>151</v>
      </c>
      <c r="B152" s="82">
        <v>45267</v>
      </c>
      <c r="C152" s="15">
        <v>908</v>
      </c>
      <c r="D152" s="83">
        <v>18</v>
      </c>
      <c r="E152" s="15">
        <v>6717</v>
      </c>
      <c r="F152" s="186"/>
    </row>
    <row r="153" spans="1:6" x14ac:dyDescent="0.25">
      <c r="A153" s="15">
        <v>152</v>
      </c>
      <c r="B153" s="82">
        <v>45267</v>
      </c>
      <c r="C153" s="15">
        <v>860</v>
      </c>
      <c r="D153" s="83">
        <v>17</v>
      </c>
      <c r="E153" s="15">
        <v>6770</v>
      </c>
      <c r="F153" s="186"/>
    </row>
    <row r="154" spans="1:6" x14ac:dyDescent="0.25">
      <c r="A154" s="15">
        <v>153</v>
      </c>
      <c r="B154" s="82">
        <v>45267</v>
      </c>
      <c r="C154" s="15">
        <v>432</v>
      </c>
      <c r="D154" s="83">
        <v>13</v>
      </c>
      <c r="E154" s="15">
        <v>6781</v>
      </c>
      <c r="F154" s="186"/>
    </row>
    <row r="155" spans="1:6" x14ac:dyDescent="0.25">
      <c r="A155" s="15">
        <v>154</v>
      </c>
      <c r="B155" s="82">
        <v>45267</v>
      </c>
      <c r="C155" s="15">
        <v>860</v>
      </c>
      <c r="D155" s="83">
        <v>16.899999999999999</v>
      </c>
      <c r="E155" s="15">
        <v>6775</v>
      </c>
      <c r="F155" s="186"/>
    </row>
    <row r="156" spans="1:6" x14ac:dyDescent="0.25">
      <c r="A156" s="15">
        <v>155</v>
      </c>
      <c r="B156" s="82">
        <v>45267</v>
      </c>
      <c r="C156" s="15">
        <v>432</v>
      </c>
      <c r="D156" s="83">
        <v>15.3</v>
      </c>
      <c r="E156" s="15">
        <v>6777</v>
      </c>
      <c r="F156" s="186"/>
    </row>
    <row r="157" spans="1:6" x14ac:dyDescent="0.25">
      <c r="A157" s="15">
        <v>156</v>
      </c>
      <c r="B157" s="82">
        <v>45267</v>
      </c>
      <c r="C157" s="15">
        <v>432</v>
      </c>
      <c r="D157" s="83">
        <v>14.2</v>
      </c>
      <c r="E157" s="15">
        <v>6732</v>
      </c>
      <c r="F157" s="186"/>
    </row>
    <row r="158" spans="1:6" x14ac:dyDescent="0.25">
      <c r="A158" s="15">
        <v>157</v>
      </c>
      <c r="B158" s="82">
        <v>45267</v>
      </c>
      <c r="C158" s="15">
        <v>432</v>
      </c>
      <c r="D158" s="83">
        <v>15.7</v>
      </c>
      <c r="E158" s="15">
        <v>6765</v>
      </c>
      <c r="F158" s="186"/>
    </row>
    <row r="159" spans="1:6" x14ac:dyDescent="0.25">
      <c r="A159" s="15">
        <v>158</v>
      </c>
      <c r="B159" s="82">
        <v>45267</v>
      </c>
      <c r="C159" s="15">
        <v>837</v>
      </c>
      <c r="D159" s="83">
        <v>16.5</v>
      </c>
      <c r="E159" s="15">
        <v>6737</v>
      </c>
      <c r="F159" s="186"/>
    </row>
    <row r="160" spans="1:6" x14ac:dyDescent="0.25">
      <c r="A160" s="15">
        <v>159</v>
      </c>
      <c r="B160" s="82">
        <v>45267</v>
      </c>
      <c r="C160" s="15">
        <v>909</v>
      </c>
      <c r="D160" s="83">
        <v>16.5</v>
      </c>
      <c r="E160" s="15">
        <v>6768</v>
      </c>
      <c r="F160" s="186"/>
    </row>
    <row r="161" spans="1:6" x14ac:dyDescent="0.25">
      <c r="A161" s="15">
        <v>160</v>
      </c>
      <c r="B161" s="82">
        <v>45267</v>
      </c>
      <c r="C161" s="15">
        <v>860</v>
      </c>
      <c r="D161" s="83">
        <v>14.9</v>
      </c>
      <c r="E161" s="15">
        <v>6779</v>
      </c>
      <c r="F161" s="186"/>
    </row>
    <row r="162" spans="1:6" x14ac:dyDescent="0.25">
      <c r="A162" s="15">
        <v>161</v>
      </c>
      <c r="B162" s="82">
        <v>45267</v>
      </c>
      <c r="C162" s="15">
        <v>909</v>
      </c>
      <c r="D162" s="83">
        <v>15</v>
      </c>
      <c r="E162" s="15">
        <v>6774</v>
      </c>
      <c r="F162" s="186"/>
    </row>
    <row r="163" spans="1:6" x14ac:dyDescent="0.25">
      <c r="A163" s="15">
        <v>162</v>
      </c>
      <c r="B163" s="82">
        <v>45267</v>
      </c>
      <c r="C163" s="15">
        <v>837</v>
      </c>
      <c r="D163" s="83">
        <v>12.5</v>
      </c>
      <c r="E163" s="15">
        <v>6782</v>
      </c>
      <c r="F163" s="186"/>
    </row>
    <row r="164" spans="1:6" x14ac:dyDescent="0.25">
      <c r="A164" s="15">
        <v>163</v>
      </c>
      <c r="B164" s="82">
        <v>45267</v>
      </c>
      <c r="C164" s="15">
        <v>909</v>
      </c>
      <c r="D164" s="83">
        <v>15.6</v>
      </c>
      <c r="E164" s="15">
        <v>6783</v>
      </c>
      <c r="F164" s="186"/>
    </row>
    <row r="165" spans="1:6" x14ac:dyDescent="0.25">
      <c r="A165" s="15">
        <v>164</v>
      </c>
      <c r="B165" s="82">
        <v>45268</v>
      </c>
      <c r="C165" s="15">
        <v>629</v>
      </c>
      <c r="D165" s="83">
        <v>13.4</v>
      </c>
      <c r="E165" s="15">
        <v>5802</v>
      </c>
      <c r="F165" s="186"/>
    </row>
    <row r="166" spans="1:6" x14ac:dyDescent="0.25">
      <c r="A166" s="15">
        <v>165</v>
      </c>
      <c r="B166" s="82">
        <v>45268</v>
      </c>
      <c r="C166" s="15">
        <v>629</v>
      </c>
      <c r="D166" s="83">
        <v>16.8</v>
      </c>
      <c r="E166" s="15">
        <v>6784</v>
      </c>
      <c r="F166" s="186"/>
    </row>
    <row r="167" spans="1:6" x14ac:dyDescent="0.25">
      <c r="A167" s="15">
        <v>166</v>
      </c>
      <c r="B167" s="82">
        <v>45268</v>
      </c>
      <c r="C167" s="15">
        <v>943</v>
      </c>
      <c r="D167" s="83">
        <v>12.1</v>
      </c>
      <c r="E167" s="15">
        <v>6802</v>
      </c>
      <c r="F167" s="186"/>
    </row>
    <row r="168" spans="1:6" x14ac:dyDescent="0.25">
      <c r="A168" s="15">
        <v>167</v>
      </c>
      <c r="B168" s="82">
        <v>45268</v>
      </c>
      <c r="C168" s="15">
        <v>943</v>
      </c>
      <c r="D168" s="83">
        <v>16</v>
      </c>
      <c r="E168" s="15">
        <v>6760</v>
      </c>
      <c r="F168" s="186"/>
    </row>
    <row r="169" spans="1:6" x14ac:dyDescent="0.25">
      <c r="A169" s="15">
        <v>168</v>
      </c>
      <c r="B169" s="82">
        <v>45268</v>
      </c>
      <c r="C169" s="15">
        <v>943</v>
      </c>
      <c r="D169" s="83">
        <v>14.7</v>
      </c>
      <c r="E169" s="15">
        <v>6772</v>
      </c>
      <c r="F169" s="186"/>
    </row>
    <row r="170" spans="1:6" x14ac:dyDescent="0.25">
      <c r="A170" s="15">
        <v>169</v>
      </c>
      <c r="B170" s="82">
        <v>45268</v>
      </c>
      <c r="C170" s="15">
        <v>217</v>
      </c>
      <c r="D170" s="83">
        <v>15.3</v>
      </c>
      <c r="E170" s="15">
        <v>6743</v>
      </c>
      <c r="F170" s="186"/>
    </row>
    <row r="171" spans="1:6" x14ac:dyDescent="0.25">
      <c r="A171" s="15">
        <v>170</v>
      </c>
      <c r="B171" s="82">
        <v>45268</v>
      </c>
      <c r="C171" s="15">
        <v>280</v>
      </c>
      <c r="D171" s="83">
        <v>10.3</v>
      </c>
      <c r="E171" s="15">
        <v>6803</v>
      </c>
      <c r="F171" s="186"/>
    </row>
    <row r="172" spans="1:6" x14ac:dyDescent="0.25">
      <c r="A172" s="15">
        <v>171</v>
      </c>
      <c r="B172" s="82">
        <v>45268</v>
      </c>
      <c r="C172" s="15">
        <v>280</v>
      </c>
      <c r="D172" s="83">
        <v>19.5</v>
      </c>
      <c r="E172" s="15">
        <v>6748</v>
      </c>
      <c r="F172" s="186"/>
    </row>
    <row r="173" spans="1:6" x14ac:dyDescent="0.25">
      <c r="A173" s="15">
        <v>172</v>
      </c>
      <c r="B173" s="82">
        <v>45268</v>
      </c>
      <c r="C173" s="15">
        <v>280</v>
      </c>
      <c r="D173" s="83">
        <v>16.5</v>
      </c>
      <c r="E173" s="15">
        <v>6790</v>
      </c>
      <c r="F173" s="186"/>
    </row>
    <row r="174" spans="1:6" x14ac:dyDescent="0.25">
      <c r="A174" s="15">
        <v>173</v>
      </c>
      <c r="B174" s="82">
        <v>45268</v>
      </c>
      <c r="C174" s="15">
        <v>266</v>
      </c>
      <c r="D174" s="83">
        <v>16.2</v>
      </c>
      <c r="E174" s="15">
        <v>6741</v>
      </c>
      <c r="F174" s="186"/>
    </row>
    <row r="175" spans="1:6" x14ac:dyDescent="0.25">
      <c r="A175" s="15">
        <v>174</v>
      </c>
      <c r="B175" s="82">
        <v>45268</v>
      </c>
      <c r="C175" s="15">
        <v>266</v>
      </c>
      <c r="D175" s="83">
        <v>14.5</v>
      </c>
      <c r="E175" s="15">
        <v>6789</v>
      </c>
      <c r="F175" s="186"/>
    </row>
    <row r="176" spans="1:6" x14ac:dyDescent="0.25">
      <c r="A176" s="15">
        <v>175</v>
      </c>
      <c r="B176" s="82">
        <v>45268</v>
      </c>
      <c r="C176" s="15">
        <v>266</v>
      </c>
      <c r="D176" s="83">
        <v>14.9</v>
      </c>
      <c r="E176" s="15">
        <v>6793</v>
      </c>
      <c r="F176" s="186"/>
    </row>
    <row r="177" spans="1:6" x14ac:dyDescent="0.25">
      <c r="A177" s="15">
        <v>176</v>
      </c>
      <c r="B177" s="82">
        <v>45268</v>
      </c>
      <c r="C177" s="15">
        <v>266</v>
      </c>
      <c r="D177" s="83">
        <v>13.5</v>
      </c>
      <c r="E177" s="15">
        <v>6797</v>
      </c>
      <c r="F177" s="186"/>
    </row>
    <row r="178" spans="1:6" x14ac:dyDescent="0.25">
      <c r="A178" s="15">
        <v>177</v>
      </c>
      <c r="B178" s="82">
        <v>45268</v>
      </c>
      <c r="C178" s="15">
        <v>876</v>
      </c>
      <c r="D178" s="83">
        <v>18.5</v>
      </c>
      <c r="E178" s="15">
        <v>6799</v>
      </c>
      <c r="F178" s="186"/>
    </row>
    <row r="179" spans="1:6" x14ac:dyDescent="0.25">
      <c r="A179" s="15">
        <v>178</v>
      </c>
      <c r="B179" s="82">
        <v>45268</v>
      </c>
      <c r="C179" s="15">
        <v>768</v>
      </c>
      <c r="D179" s="83">
        <v>16.899999999999999</v>
      </c>
      <c r="E179" s="15">
        <v>6785</v>
      </c>
      <c r="F179" s="186"/>
    </row>
    <row r="180" spans="1:6" x14ac:dyDescent="0.25">
      <c r="A180" s="15">
        <v>179</v>
      </c>
      <c r="B180" s="82">
        <v>45268</v>
      </c>
      <c r="C180" s="15">
        <v>768</v>
      </c>
      <c r="D180" s="83">
        <v>14.7</v>
      </c>
      <c r="E180" s="15">
        <v>6763</v>
      </c>
      <c r="F180" s="186"/>
    </row>
    <row r="181" spans="1:6" x14ac:dyDescent="0.25">
      <c r="A181" s="15">
        <v>180</v>
      </c>
      <c r="B181" s="82">
        <v>45268</v>
      </c>
      <c r="C181" s="15">
        <v>768</v>
      </c>
      <c r="D181" s="83">
        <v>15.2</v>
      </c>
      <c r="E181" s="15">
        <v>6792</v>
      </c>
      <c r="F181" s="186"/>
    </row>
    <row r="182" spans="1:6" x14ac:dyDescent="0.25">
      <c r="A182" s="15">
        <v>181</v>
      </c>
      <c r="B182" s="82">
        <v>45268</v>
      </c>
      <c r="C182" s="15">
        <v>247</v>
      </c>
      <c r="D182" s="83">
        <v>19</v>
      </c>
      <c r="E182" s="15">
        <v>6766</v>
      </c>
      <c r="F182" s="186"/>
    </row>
    <row r="183" spans="1:6" x14ac:dyDescent="0.25">
      <c r="A183" s="15">
        <v>182</v>
      </c>
      <c r="B183" s="82">
        <v>45268</v>
      </c>
      <c r="C183" s="15">
        <v>432</v>
      </c>
      <c r="D183" s="83">
        <v>16.3</v>
      </c>
      <c r="E183" s="15">
        <v>6791</v>
      </c>
      <c r="F183" s="186"/>
    </row>
    <row r="184" spans="1:6" x14ac:dyDescent="0.25">
      <c r="A184" s="15">
        <v>183</v>
      </c>
      <c r="B184" s="82">
        <v>45268</v>
      </c>
      <c r="C184" s="15">
        <v>860</v>
      </c>
      <c r="D184" s="83">
        <v>14.6</v>
      </c>
      <c r="E184" s="15">
        <v>6773</v>
      </c>
      <c r="F184" s="186"/>
    </row>
    <row r="185" spans="1:6" x14ac:dyDescent="0.25">
      <c r="A185" s="15">
        <v>184</v>
      </c>
      <c r="B185" s="82">
        <v>45268</v>
      </c>
      <c r="C185" s="15">
        <v>860</v>
      </c>
      <c r="D185" s="83">
        <v>16</v>
      </c>
      <c r="E185" s="15">
        <v>6731</v>
      </c>
      <c r="F185" s="186"/>
    </row>
    <row r="186" spans="1:6" x14ac:dyDescent="0.25">
      <c r="A186" s="15">
        <v>185</v>
      </c>
      <c r="B186" s="82">
        <v>45268</v>
      </c>
      <c r="C186" s="15">
        <v>860</v>
      </c>
      <c r="D186" s="83">
        <v>13.9</v>
      </c>
      <c r="E186" s="15">
        <v>6787</v>
      </c>
      <c r="F186" s="186"/>
    </row>
    <row r="187" spans="1:6" x14ac:dyDescent="0.25">
      <c r="A187" s="15">
        <v>186</v>
      </c>
      <c r="B187" s="82">
        <v>45268</v>
      </c>
      <c r="C187" s="15">
        <v>28</v>
      </c>
      <c r="D187" s="83">
        <v>13</v>
      </c>
      <c r="E187" s="15">
        <v>6677</v>
      </c>
      <c r="F187" s="186"/>
    </row>
    <row r="188" spans="1:6" x14ac:dyDescent="0.25">
      <c r="A188" s="15">
        <v>187</v>
      </c>
      <c r="B188" s="82">
        <v>45268</v>
      </c>
      <c r="C188" s="15">
        <v>217</v>
      </c>
      <c r="D188" s="83">
        <v>13.6</v>
      </c>
      <c r="E188" s="15">
        <v>6757</v>
      </c>
      <c r="F188" s="186"/>
    </row>
    <row r="189" spans="1:6" x14ac:dyDescent="0.25">
      <c r="A189" s="15">
        <v>188</v>
      </c>
      <c r="B189" s="82">
        <v>45268</v>
      </c>
      <c r="C189" s="15">
        <v>432</v>
      </c>
      <c r="D189" s="83">
        <v>14.9</v>
      </c>
      <c r="E189" s="15">
        <v>6759</v>
      </c>
      <c r="F189" s="186"/>
    </row>
    <row r="190" spans="1:6" x14ac:dyDescent="0.25">
      <c r="A190" s="15">
        <v>189</v>
      </c>
      <c r="B190" s="82">
        <v>45268</v>
      </c>
      <c r="C190" s="15">
        <v>943</v>
      </c>
      <c r="D190" s="83">
        <v>15.3</v>
      </c>
      <c r="E190" s="15">
        <v>6868</v>
      </c>
      <c r="F190" s="186"/>
    </row>
    <row r="191" spans="1:6" x14ac:dyDescent="0.25">
      <c r="A191" s="15">
        <v>190</v>
      </c>
      <c r="B191" s="82">
        <v>45268</v>
      </c>
      <c r="C191" s="15">
        <v>901</v>
      </c>
      <c r="D191" s="83">
        <v>12.6</v>
      </c>
      <c r="E191" s="15">
        <v>6703</v>
      </c>
      <c r="F191" s="186"/>
    </row>
    <row r="192" spans="1:6" x14ac:dyDescent="0.25">
      <c r="A192" s="15">
        <v>191</v>
      </c>
      <c r="B192" s="82">
        <v>45268</v>
      </c>
      <c r="C192" s="15">
        <v>432</v>
      </c>
      <c r="D192" s="83">
        <v>15.5</v>
      </c>
      <c r="E192" s="15">
        <v>6795</v>
      </c>
      <c r="F192" s="186"/>
    </row>
    <row r="193" spans="1:6" x14ac:dyDescent="0.25">
      <c r="A193" s="15">
        <v>192</v>
      </c>
      <c r="B193" s="82">
        <v>45268</v>
      </c>
      <c r="C193" s="15">
        <v>901</v>
      </c>
      <c r="D193" s="83">
        <v>11.3</v>
      </c>
      <c r="E193" s="15">
        <v>6801</v>
      </c>
      <c r="F193" s="186"/>
    </row>
    <row r="194" spans="1:6" x14ac:dyDescent="0.25">
      <c r="A194" s="15">
        <v>193</v>
      </c>
      <c r="B194" s="82">
        <v>45269</v>
      </c>
      <c r="C194" s="15">
        <v>837</v>
      </c>
      <c r="D194" s="83">
        <v>18.899999999999999</v>
      </c>
      <c r="E194" s="15">
        <v>6761</v>
      </c>
      <c r="F194" s="186"/>
    </row>
    <row r="195" spans="1:6" x14ac:dyDescent="0.25">
      <c r="A195" s="15">
        <v>194</v>
      </c>
      <c r="B195" s="82">
        <v>45269</v>
      </c>
      <c r="C195" s="15">
        <v>247</v>
      </c>
      <c r="D195" s="83">
        <v>10</v>
      </c>
      <c r="E195" s="15">
        <v>6813</v>
      </c>
      <c r="F195" s="186"/>
    </row>
    <row r="196" spans="1:6" x14ac:dyDescent="0.25">
      <c r="A196" s="15">
        <v>195</v>
      </c>
      <c r="B196" s="82">
        <v>45269</v>
      </c>
      <c r="C196" s="15">
        <v>768</v>
      </c>
      <c r="D196" s="83">
        <v>16</v>
      </c>
      <c r="E196" s="15">
        <v>6819</v>
      </c>
      <c r="F196" s="186"/>
    </row>
    <row r="197" spans="1:6" x14ac:dyDescent="0.25">
      <c r="A197" s="15">
        <v>196</v>
      </c>
      <c r="B197" s="82">
        <v>45269</v>
      </c>
      <c r="C197" s="15">
        <v>266</v>
      </c>
      <c r="D197" s="83">
        <v>16</v>
      </c>
      <c r="E197" s="15">
        <v>6823</v>
      </c>
      <c r="F197" s="186"/>
    </row>
    <row r="198" spans="1:6" x14ac:dyDescent="0.25">
      <c r="A198" s="15">
        <v>197</v>
      </c>
      <c r="B198" s="82">
        <v>45269</v>
      </c>
      <c r="C198" s="15">
        <v>629</v>
      </c>
      <c r="D198" s="83">
        <v>16</v>
      </c>
      <c r="E198" s="15">
        <v>6706</v>
      </c>
      <c r="F198" s="186"/>
    </row>
    <row r="199" spans="1:6" x14ac:dyDescent="0.25">
      <c r="A199" s="15">
        <v>198</v>
      </c>
      <c r="B199" s="82">
        <v>45269</v>
      </c>
      <c r="C199" s="15">
        <v>908</v>
      </c>
      <c r="D199" s="83">
        <v>16</v>
      </c>
      <c r="E199" s="15">
        <v>5536</v>
      </c>
      <c r="F199" s="186"/>
    </row>
    <row r="200" spans="1:6" x14ac:dyDescent="0.25">
      <c r="A200" s="15">
        <v>199</v>
      </c>
      <c r="B200" s="82">
        <v>45269</v>
      </c>
      <c r="C200" s="15">
        <v>911</v>
      </c>
      <c r="D200" s="83">
        <v>16</v>
      </c>
      <c r="E200" s="15">
        <v>6837</v>
      </c>
      <c r="F200" s="186"/>
    </row>
    <row r="201" spans="1:6" x14ac:dyDescent="0.25">
      <c r="A201" s="15">
        <v>200</v>
      </c>
      <c r="B201" s="82">
        <v>45269</v>
      </c>
      <c r="C201" s="15">
        <v>860</v>
      </c>
      <c r="D201" s="83">
        <v>16</v>
      </c>
      <c r="E201" s="15">
        <v>6816</v>
      </c>
      <c r="F201" s="186"/>
    </row>
    <row r="202" spans="1:6" x14ac:dyDescent="0.25">
      <c r="A202" s="15">
        <v>201</v>
      </c>
      <c r="B202" s="82">
        <v>45269</v>
      </c>
      <c r="C202" s="15">
        <v>266</v>
      </c>
      <c r="D202" s="83">
        <v>18.899999999999999</v>
      </c>
      <c r="E202" s="15">
        <v>6810</v>
      </c>
      <c r="F202" s="186"/>
    </row>
    <row r="203" spans="1:6" x14ac:dyDescent="0.25">
      <c r="A203" s="15">
        <v>202</v>
      </c>
      <c r="B203" s="82">
        <v>45269</v>
      </c>
      <c r="C203" s="15">
        <v>911</v>
      </c>
      <c r="D203" s="83">
        <v>16</v>
      </c>
      <c r="E203" s="15">
        <v>6738</v>
      </c>
      <c r="F203" s="186"/>
    </row>
    <row r="204" spans="1:6" x14ac:dyDescent="0.25">
      <c r="A204" s="15">
        <v>203</v>
      </c>
      <c r="B204" s="82">
        <v>45269</v>
      </c>
      <c r="C204" s="15">
        <v>28</v>
      </c>
      <c r="D204" s="83">
        <v>16</v>
      </c>
      <c r="E204" s="15">
        <v>6804</v>
      </c>
      <c r="F204" s="186"/>
    </row>
    <row r="205" spans="1:6" x14ac:dyDescent="0.25">
      <c r="A205" s="15">
        <v>204</v>
      </c>
      <c r="B205" s="82">
        <v>45269</v>
      </c>
      <c r="C205" s="15">
        <v>28</v>
      </c>
      <c r="D205" s="83">
        <v>15.9</v>
      </c>
      <c r="E205" s="15">
        <v>6581</v>
      </c>
      <c r="F205" s="186"/>
    </row>
    <row r="206" spans="1:6" x14ac:dyDescent="0.25">
      <c r="A206" s="15">
        <v>205</v>
      </c>
      <c r="B206" s="82">
        <v>45269</v>
      </c>
      <c r="C206" s="15">
        <v>901</v>
      </c>
      <c r="D206" s="83">
        <v>16</v>
      </c>
      <c r="E206" s="15">
        <v>6751</v>
      </c>
      <c r="F206" s="186"/>
    </row>
    <row r="207" spans="1:6" x14ac:dyDescent="0.25">
      <c r="A207" s="15">
        <v>206</v>
      </c>
      <c r="B207" s="82">
        <v>45269</v>
      </c>
      <c r="C207" s="15">
        <v>943</v>
      </c>
      <c r="D207" s="83">
        <v>16</v>
      </c>
      <c r="E207" s="15">
        <v>6834</v>
      </c>
      <c r="F207" s="186"/>
    </row>
    <row r="208" spans="1:6" x14ac:dyDescent="0.25">
      <c r="A208" s="15">
        <v>207</v>
      </c>
      <c r="B208" s="82">
        <v>45269</v>
      </c>
      <c r="C208" s="15">
        <v>28</v>
      </c>
      <c r="D208" s="83">
        <v>15.4</v>
      </c>
      <c r="E208" s="15">
        <v>6715</v>
      </c>
      <c r="F208" s="186"/>
    </row>
    <row r="209" spans="1:6" x14ac:dyDescent="0.25">
      <c r="A209" s="15">
        <v>208</v>
      </c>
      <c r="B209" s="82">
        <v>45269</v>
      </c>
      <c r="C209" s="15">
        <v>943</v>
      </c>
      <c r="D209" s="83">
        <v>15.2</v>
      </c>
      <c r="E209" s="15">
        <v>6709</v>
      </c>
      <c r="F209" s="186"/>
    </row>
    <row r="210" spans="1:6" x14ac:dyDescent="0.25">
      <c r="A210" s="15">
        <v>209</v>
      </c>
      <c r="B210" s="82">
        <v>45269</v>
      </c>
      <c r="C210" s="15">
        <v>943</v>
      </c>
      <c r="D210" s="83">
        <v>17.100000000000001</v>
      </c>
      <c r="E210" s="15">
        <v>6588</v>
      </c>
      <c r="F210" s="186"/>
    </row>
    <row r="211" spans="1:6" x14ac:dyDescent="0.25">
      <c r="A211" s="15">
        <v>210</v>
      </c>
      <c r="B211" s="82">
        <v>45269</v>
      </c>
      <c r="C211" s="15">
        <v>943</v>
      </c>
      <c r="D211" s="83">
        <v>15</v>
      </c>
      <c r="E211" s="15">
        <v>6651</v>
      </c>
      <c r="F211" s="186"/>
    </row>
    <row r="212" spans="1:6" x14ac:dyDescent="0.25">
      <c r="A212" s="15">
        <v>211</v>
      </c>
      <c r="B212" s="82">
        <v>45269</v>
      </c>
      <c r="C212" s="15">
        <v>943</v>
      </c>
      <c r="D212" s="83">
        <v>13.6</v>
      </c>
      <c r="E212" s="15">
        <v>6622</v>
      </c>
      <c r="F212" s="186"/>
    </row>
    <row r="213" spans="1:6" x14ac:dyDescent="0.25">
      <c r="A213" s="15">
        <v>212</v>
      </c>
      <c r="B213" s="82">
        <v>45271</v>
      </c>
      <c r="C213" s="15">
        <v>943</v>
      </c>
      <c r="D213" s="83">
        <v>16</v>
      </c>
      <c r="E213" s="15">
        <v>6814</v>
      </c>
      <c r="F213" s="186"/>
    </row>
    <row r="214" spans="1:6" x14ac:dyDescent="0.25">
      <c r="A214" s="15">
        <v>213</v>
      </c>
      <c r="B214" s="82">
        <v>45271</v>
      </c>
      <c r="C214" s="15">
        <v>943</v>
      </c>
      <c r="D214" s="83">
        <v>14.1</v>
      </c>
      <c r="E214" s="15">
        <v>6940</v>
      </c>
      <c r="F214" s="186"/>
    </row>
    <row r="215" spans="1:6" x14ac:dyDescent="0.25">
      <c r="A215" s="15">
        <v>214</v>
      </c>
      <c r="B215" s="82">
        <v>45271</v>
      </c>
      <c r="C215" s="15">
        <v>860</v>
      </c>
      <c r="D215" s="83">
        <v>15.9</v>
      </c>
      <c r="E215" s="15">
        <v>6723</v>
      </c>
      <c r="F215" s="186"/>
    </row>
    <row r="216" spans="1:6" x14ac:dyDescent="0.25">
      <c r="A216" s="15">
        <v>215</v>
      </c>
      <c r="B216" s="82">
        <v>45271</v>
      </c>
      <c r="C216" s="15">
        <v>860</v>
      </c>
      <c r="D216" s="83">
        <v>15.3</v>
      </c>
      <c r="E216" s="15">
        <v>6628</v>
      </c>
      <c r="F216" s="186"/>
    </row>
    <row r="217" spans="1:6" x14ac:dyDescent="0.25">
      <c r="A217" s="15">
        <v>216</v>
      </c>
      <c r="B217" s="82">
        <v>45271</v>
      </c>
      <c r="C217" s="15">
        <v>768</v>
      </c>
      <c r="D217" s="83">
        <v>9.1</v>
      </c>
      <c r="E217" s="15">
        <v>6579</v>
      </c>
      <c r="F217" s="186"/>
    </row>
    <row r="218" spans="1:6" x14ac:dyDescent="0.25">
      <c r="A218" s="15">
        <v>217</v>
      </c>
      <c r="B218" s="82">
        <v>45271</v>
      </c>
      <c r="C218" s="15">
        <v>860</v>
      </c>
      <c r="D218" s="83">
        <v>16</v>
      </c>
      <c r="E218" s="15">
        <v>6844</v>
      </c>
      <c r="F218" s="186"/>
    </row>
    <row r="219" spans="1:6" x14ac:dyDescent="0.25">
      <c r="A219" s="15">
        <v>218</v>
      </c>
      <c r="B219" s="82">
        <v>45271</v>
      </c>
      <c r="C219" s="15">
        <v>629</v>
      </c>
      <c r="D219" s="83">
        <v>16.100000000000001</v>
      </c>
      <c r="E219" s="15">
        <v>6716</v>
      </c>
      <c r="F219" s="186"/>
    </row>
    <row r="220" spans="1:6" x14ac:dyDescent="0.25">
      <c r="A220" s="15">
        <v>219</v>
      </c>
      <c r="B220" s="82">
        <v>45271</v>
      </c>
      <c r="C220" s="15">
        <v>908</v>
      </c>
      <c r="D220" s="83">
        <v>14.8</v>
      </c>
      <c r="E220" s="15">
        <v>6838</v>
      </c>
      <c r="F220" s="186"/>
    </row>
    <row r="221" spans="1:6" x14ac:dyDescent="0.25">
      <c r="A221" s="15">
        <v>220</v>
      </c>
      <c r="B221" s="82">
        <v>45271</v>
      </c>
      <c r="C221" s="15">
        <v>837</v>
      </c>
      <c r="D221" s="83">
        <v>14.3</v>
      </c>
      <c r="E221" s="15">
        <v>6889</v>
      </c>
      <c r="F221" s="186"/>
    </row>
    <row r="222" spans="1:6" x14ac:dyDescent="0.25">
      <c r="A222" s="15">
        <v>221</v>
      </c>
      <c r="B222" s="82">
        <v>45271</v>
      </c>
      <c r="C222" s="15">
        <v>911</v>
      </c>
      <c r="D222" s="83">
        <v>15.6</v>
      </c>
      <c r="E222" s="15">
        <v>6836</v>
      </c>
      <c r="F222" s="186"/>
    </row>
    <row r="223" spans="1:6" x14ac:dyDescent="0.25">
      <c r="A223" s="15">
        <v>222</v>
      </c>
      <c r="B223" s="82">
        <v>45271</v>
      </c>
      <c r="C223" s="15">
        <v>901</v>
      </c>
      <c r="D223" s="83">
        <v>13.4</v>
      </c>
      <c r="E223" s="15">
        <v>6807</v>
      </c>
      <c r="F223" s="186"/>
    </row>
    <row r="224" spans="1:6" x14ac:dyDescent="0.25">
      <c r="A224" s="15">
        <v>223</v>
      </c>
      <c r="B224" s="82">
        <v>45271</v>
      </c>
      <c r="C224" s="15">
        <v>247</v>
      </c>
      <c r="D224" s="83">
        <v>10.4</v>
      </c>
      <c r="E224" s="15">
        <v>6840</v>
      </c>
      <c r="F224" s="186"/>
    </row>
    <row r="225" spans="1:6" x14ac:dyDescent="0.25">
      <c r="A225" s="15">
        <v>224</v>
      </c>
      <c r="B225" s="82">
        <v>45271</v>
      </c>
      <c r="C225" s="15">
        <v>280</v>
      </c>
      <c r="D225" s="83">
        <v>15.4</v>
      </c>
      <c r="E225" s="15">
        <v>6658</v>
      </c>
      <c r="F225" s="186"/>
    </row>
    <row r="226" spans="1:6" x14ac:dyDescent="0.25">
      <c r="A226" s="15">
        <v>225</v>
      </c>
      <c r="B226" s="82">
        <v>45271</v>
      </c>
      <c r="C226" s="15">
        <v>629</v>
      </c>
      <c r="D226" s="83">
        <v>18.2</v>
      </c>
      <c r="E226" s="15">
        <v>6657</v>
      </c>
      <c r="F226" s="186"/>
    </row>
    <row r="227" spans="1:6" x14ac:dyDescent="0.25">
      <c r="A227" s="15">
        <v>226</v>
      </c>
      <c r="B227" s="82">
        <v>45271</v>
      </c>
      <c r="C227" s="15">
        <v>247</v>
      </c>
      <c r="D227" s="83">
        <v>10.5</v>
      </c>
      <c r="E227" s="15">
        <v>6899</v>
      </c>
      <c r="F227" s="186"/>
    </row>
    <row r="228" spans="1:6" x14ac:dyDescent="0.25">
      <c r="A228" s="15">
        <v>227</v>
      </c>
      <c r="B228" s="82">
        <v>45272</v>
      </c>
      <c r="C228" s="15">
        <v>943</v>
      </c>
      <c r="D228" s="83">
        <v>16.399999999999999</v>
      </c>
      <c r="E228" s="15">
        <v>6871</v>
      </c>
      <c r="F228" s="186"/>
    </row>
    <row r="229" spans="1:6" x14ac:dyDescent="0.25">
      <c r="A229" s="15">
        <v>228</v>
      </c>
      <c r="B229" s="82">
        <v>45272</v>
      </c>
      <c r="C229" s="15">
        <v>247</v>
      </c>
      <c r="D229" s="83">
        <v>8.3000000000000007</v>
      </c>
      <c r="E229" s="15">
        <v>6870</v>
      </c>
      <c r="F229" s="186"/>
    </row>
    <row r="230" spans="1:6" x14ac:dyDescent="0.25">
      <c r="A230" s="15">
        <v>229</v>
      </c>
      <c r="B230" s="82">
        <v>45272</v>
      </c>
      <c r="C230" s="15">
        <v>247</v>
      </c>
      <c r="D230" s="83">
        <v>10.5</v>
      </c>
      <c r="E230" s="15">
        <v>6896</v>
      </c>
      <c r="F230" s="186"/>
    </row>
    <row r="231" spans="1:6" x14ac:dyDescent="0.25">
      <c r="A231" s="15">
        <v>230</v>
      </c>
      <c r="B231" s="82">
        <v>45272</v>
      </c>
      <c r="C231" s="15">
        <v>901</v>
      </c>
      <c r="D231" s="83">
        <v>14.4</v>
      </c>
      <c r="E231" s="15">
        <v>6888</v>
      </c>
      <c r="F231" s="186"/>
    </row>
    <row r="232" spans="1:6" x14ac:dyDescent="0.25">
      <c r="A232" s="15">
        <v>231</v>
      </c>
      <c r="B232" s="82">
        <v>45272</v>
      </c>
      <c r="C232" s="15">
        <v>901</v>
      </c>
      <c r="D232" s="83">
        <v>12.7</v>
      </c>
      <c r="E232" s="15">
        <v>6860</v>
      </c>
      <c r="F232" s="186"/>
    </row>
    <row r="233" spans="1:6" x14ac:dyDescent="0.25">
      <c r="A233" s="15">
        <v>232</v>
      </c>
      <c r="B233" s="82">
        <v>45272</v>
      </c>
      <c r="C233" s="15">
        <v>432</v>
      </c>
      <c r="D233" s="83">
        <v>16</v>
      </c>
      <c r="E233" s="15">
        <v>6762</v>
      </c>
      <c r="F233" s="186"/>
    </row>
    <row r="234" spans="1:6" x14ac:dyDescent="0.25">
      <c r="A234" s="15">
        <v>233</v>
      </c>
      <c r="B234" s="82">
        <v>45272</v>
      </c>
      <c r="C234" s="15">
        <v>876</v>
      </c>
      <c r="D234" s="83">
        <v>13.4</v>
      </c>
      <c r="E234" s="15">
        <v>5095</v>
      </c>
      <c r="F234" s="186"/>
    </row>
    <row r="235" spans="1:6" x14ac:dyDescent="0.25">
      <c r="A235" s="15">
        <v>234</v>
      </c>
      <c r="B235" s="82">
        <v>45272</v>
      </c>
      <c r="C235" s="15">
        <v>280</v>
      </c>
      <c r="D235" s="83">
        <v>11</v>
      </c>
      <c r="E235" s="15">
        <v>6452</v>
      </c>
      <c r="F235" s="186"/>
    </row>
    <row r="236" spans="1:6" x14ac:dyDescent="0.25">
      <c r="A236" s="15">
        <v>235</v>
      </c>
      <c r="B236" s="82">
        <v>45272</v>
      </c>
      <c r="C236" s="15">
        <v>837</v>
      </c>
      <c r="D236" s="83">
        <v>12.3</v>
      </c>
      <c r="E236" s="15">
        <v>6864</v>
      </c>
      <c r="F236" s="186"/>
    </row>
    <row r="237" spans="1:6" x14ac:dyDescent="0.25">
      <c r="A237" s="15">
        <v>236</v>
      </c>
      <c r="B237" s="82">
        <v>45273</v>
      </c>
      <c r="C237" s="15">
        <v>629</v>
      </c>
      <c r="D237" s="83">
        <v>18.899999999999999</v>
      </c>
      <c r="E237" s="15">
        <v>6857</v>
      </c>
      <c r="F237" s="186"/>
    </row>
    <row r="238" spans="1:6" x14ac:dyDescent="0.25">
      <c r="A238" s="15">
        <v>237</v>
      </c>
      <c r="B238" s="82">
        <v>45273</v>
      </c>
      <c r="C238" s="15">
        <v>943</v>
      </c>
      <c r="D238" s="83">
        <v>15.1</v>
      </c>
      <c r="E238" s="15">
        <v>6908</v>
      </c>
      <c r="F238" s="186"/>
    </row>
    <row r="239" spans="1:6" x14ac:dyDescent="0.25">
      <c r="A239" s="15">
        <v>238</v>
      </c>
      <c r="B239" s="82">
        <v>45273</v>
      </c>
      <c r="C239" s="15">
        <v>943</v>
      </c>
      <c r="D239" s="83">
        <v>16.899999999999999</v>
      </c>
      <c r="E239" s="15">
        <v>6909</v>
      </c>
      <c r="F239" s="186"/>
    </row>
    <row r="240" spans="1:6" x14ac:dyDescent="0.25">
      <c r="A240" s="15">
        <v>239</v>
      </c>
      <c r="B240" s="82">
        <v>45273</v>
      </c>
      <c r="C240" s="15">
        <v>280</v>
      </c>
      <c r="D240" s="83">
        <v>11.9</v>
      </c>
      <c r="E240" s="15">
        <v>6949</v>
      </c>
      <c r="F240" s="186"/>
    </row>
    <row r="241" spans="1:6" x14ac:dyDescent="0.25">
      <c r="A241" s="15">
        <v>240</v>
      </c>
      <c r="B241" s="82">
        <v>45273</v>
      </c>
      <c r="C241" s="15">
        <v>280</v>
      </c>
      <c r="D241" s="83">
        <v>13.9</v>
      </c>
      <c r="E241" s="15">
        <v>6788</v>
      </c>
      <c r="F241" s="186"/>
    </row>
    <row r="242" spans="1:6" x14ac:dyDescent="0.25">
      <c r="A242" s="15">
        <v>241</v>
      </c>
      <c r="B242" s="82">
        <v>45273</v>
      </c>
      <c r="C242" s="15">
        <v>266</v>
      </c>
      <c r="D242" s="83">
        <v>14.2</v>
      </c>
      <c r="E242" s="15">
        <v>6984</v>
      </c>
      <c r="F242" s="186"/>
    </row>
    <row r="243" spans="1:6" x14ac:dyDescent="0.25">
      <c r="A243" s="15">
        <v>242</v>
      </c>
      <c r="B243" s="82">
        <v>45273</v>
      </c>
      <c r="C243" s="15">
        <v>266</v>
      </c>
      <c r="D243" s="83">
        <v>13.2</v>
      </c>
      <c r="E243" s="15">
        <v>6950</v>
      </c>
      <c r="F243" s="186"/>
    </row>
    <row r="244" spans="1:6" x14ac:dyDescent="0.25">
      <c r="A244" s="15">
        <v>243</v>
      </c>
      <c r="B244" s="82">
        <v>45273</v>
      </c>
      <c r="C244" s="15">
        <v>909</v>
      </c>
      <c r="D244" s="83">
        <v>13.3</v>
      </c>
      <c r="E244" s="15">
        <v>6935</v>
      </c>
      <c r="F244" s="186"/>
    </row>
    <row r="245" spans="1:6" x14ac:dyDescent="0.25">
      <c r="A245" s="15">
        <v>244</v>
      </c>
      <c r="B245" s="82">
        <v>45273</v>
      </c>
      <c r="C245" s="15">
        <v>909</v>
      </c>
      <c r="D245" s="83">
        <v>15.9</v>
      </c>
      <c r="E245" s="15">
        <v>6869</v>
      </c>
      <c r="F245" s="186"/>
    </row>
    <row r="246" spans="1:6" x14ac:dyDescent="0.25">
      <c r="A246" s="15">
        <v>245</v>
      </c>
      <c r="B246" s="82">
        <v>45273</v>
      </c>
      <c r="C246" s="15">
        <v>768</v>
      </c>
      <c r="D246" s="83">
        <v>12.5</v>
      </c>
      <c r="E246" s="15">
        <v>6917</v>
      </c>
      <c r="F246" s="186"/>
    </row>
    <row r="247" spans="1:6" x14ac:dyDescent="0.25">
      <c r="A247" s="15">
        <v>246</v>
      </c>
      <c r="B247" s="82">
        <v>45273</v>
      </c>
      <c r="C247" s="15">
        <v>247</v>
      </c>
      <c r="D247" s="83">
        <v>8.5</v>
      </c>
      <c r="E247" s="15">
        <v>6911</v>
      </c>
      <c r="F247" s="186"/>
    </row>
    <row r="248" spans="1:6" x14ac:dyDescent="0.25">
      <c r="A248" s="15">
        <v>247</v>
      </c>
      <c r="B248" s="82">
        <v>45273</v>
      </c>
      <c r="C248" s="15">
        <v>247</v>
      </c>
      <c r="D248" s="83">
        <v>10.199999999999999</v>
      </c>
      <c r="E248" s="15">
        <v>6858</v>
      </c>
      <c r="F248" s="186"/>
    </row>
    <row r="249" spans="1:6" x14ac:dyDescent="0.25">
      <c r="A249" s="15">
        <v>248</v>
      </c>
      <c r="B249" s="82">
        <v>45273</v>
      </c>
      <c r="C249" s="15">
        <v>247</v>
      </c>
      <c r="D249" s="83">
        <v>8.6999999999999993</v>
      </c>
      <c r="E249" s="15">
        <v>6937</v>
      </c>
      <c r="F249" s="186"/>
    </row>
    <row r="250" spans="1:6" x14ac:dyDescent="0.25">
      <c r="A250" s="15">
        <v>249</v>
      </c>
      <c r="B250" s="82">
        <v>45273</v>
      </c>
      <c r="C250" s="15">
        <v>217</v>
      </c>
      <c r="D250" s="83">
        <v>16.3</v>
      </c>
      <c r="E250" s="15">
        <v>6719</v>
      </c>
      <c r="F250" s="186"/>
    </row>
    <row r="251" spans="1:6" x14ac:dyDescent="0.25">
      <c r="A251" s="15">
        <v>250</v>
      </c>
      <c r="B251" s="82">
        <v>45273</v>
      </c>
      <c r="C251" s="15">
        <v>217</v>
      </c>
      <c r="D251" s="83">
        <v>14.1</v>
      </c>
      <c r="E251" s="15">
        <v>6865</v>
      </c>
      <c r="F251" s="186"/>
    </row>
    <row r="252" spans="1:6" x14ac:dyDescent="0.25">
      <c r="A252" s="15">
        <v>251</v>
      </c>
      <c r="B252" s="82">
        <v>45273</v>
      </c>
      <c r="C252" s="15">
        <v>901</v>
      </c>
      <c r="D252" s="83">
        <v>14.7</v>
      </c>
      <c r="E252" s="15">
        <v>6873</v>
      </c>
      <c r="F252" s="186"/>
    </row>
    <row r="253" spans="1:6" x14ac:dyDescent="0.25">
      <c r="A253" s="15">
        <v>252</v>
      </c>
      <c r="B253" s="82">
        <v>45273</v>
      </c>
      <c r="C253" s="15">
        <v>901</v>
      </c>
      <c r="D253" s="83">
        <v>13.2</v>
      </c>
      <c r="E253" s="15">
        <v>6921</v>
      </c>
      <c r="F253" s="186"/>
    </row>
    <row r="254" spans="1:6" x14ac:dyDescent="0.25">
      <c r="A254" s="15">
        <v>253</v>
      </c>
      <c r="B254" s="82">
        <v>45273</v>
      </c>
      <c r="C254" s="15">
        <v>901</v>
      </c>
      <c r="D254" s="83">
        <v>8</v>
      </c>
      <c r="E254" s="15">
        <v>6948</v>
      </c>
      <c r="F254" s="186"/>
    </row>
    <row r="255" spans="1:6" x14ac:dyDescent="0.25">
      <c r="A255" s="15">
        <v>254</v>
      </c>
      <c r="B255" s="82">
        <v>45273</v>
      </c>
      <c r="C255" s="15">
        <v>860</v>
      </c>
      <c r="D255" s="83">
        <v>15</v>
      </c>
      <c r="E255" s="15">
        <v>6886</v>
      </c>
      <c r="F255" s="186"/>
    </row>
    <row r="256" spans="1:6" x14ac:dyDescent="0.25">
      <c r="A256" s="15">
        <v>255</v>
      </c>
      <c r="B256" s="82">
        <v>45273</v>
      </c>
      <c r="C256" s="15">
        <v>837</v>
      </c>
      <c r="D256" s="83">
        <v>14.9</v>
      </c>
      <c r="E256" s="15">
        <v>6929</v>
      </c>
      <c r="F256" s="186"/>
    </row>
    <row r="257" spans="1:6" x14ac:dyDescent="0.25">
      <c r="A257" s="15">
        <v>256</v>
      </c>
      <c r="B257" s="82">
        <v>45273</v>
      </c>
      <c r="C257" s="15">
        <v>837</v>
      </c>
      <c r="D257" s="83">
        <v>15.2</v>
      </c>
      <c r="E257" s="15">
        <v>6855</v>
      </c>
      <c r="F257" s="186"/>
    </row>
    <row r="258" spans="1:6" x14ac:dyDescent="0.25">
      <c r="A258" s="15">
        <v>257</v>
      </c>
      <c r="B258" s="82">
        <v>45273</v>
      </c>
      <c r="C258" s="15">
        <v>768</v>
      </c>
      <c r="D258" s="83">
        <v>13.1</v>
      </c>
      <c r="E258" s="15">
        <v>6920</v>
      </c>
      <c r="F258" s="186"/>
    </row>
    <row r="259" spans="1:6" x14ac:dyDescent="0.25">
      <c r="A259" s="15">
        <v>258</v>
      </c>
      <c r="B259" s="82">
        <v>45273</v>
      </c>
      <c r="C259" s="15">
        <v>876</v>
      </c>
      <c r="D259" s="83">
        <v>16.8</v>
      </c>
      <c r="E259" s="15">
        <v>6872</v>
      </c>
      <c r="F259" s="186"/>
    </row>
    <row r="260" spans="1:6" x14ac:dyDescent="0.25">
      <c r="A260" s="15">
        <v>259</v>
      </c>
      <c r="B260" s="82">
        <v>45273</v>
      </c>
      <c r="C260" s="15">
        <v>908</v>
      </c>
      <c r="D260" s="83">
        <v>13.1</v>
      </c>
      <c r="E260" s="15">
        <v>6735</v>
      </c>
      <c r="F260" s="186"/>
    </row>
    <row r="261" spans="1:6" x14ac:dyDescent="0.25">
      <c r="A261" s="15">
        <v>260</v>
      </c>
      <c r="B261" s="82">
        <v>45273</v>
      </c>
      <c r="C261" s="15">
        <v>943</v>
      </c>
      <c r="D261" s="83">
        <v>16.600000000000001</v>
      </c>
      <c r="E261" s="15">
        <v>6841</v>
      </c>
      <c r="F261" s="186"/>
    </row>
    <row r="262" spans="1:6" x14ac:dyDescent="0.25">
      <c r="A262" s="15">
        <v>261</v>
      </c>
      <c r="B262" s="82">
        <v>45273</v>
      </c>
      <c r="C262" s="15">
        <v>943</v>
      </c>
      <c r="D262" s="83">
        <v>16.399999999999999</v>
      </c>
      <c r="E262" s="15">
        <v>6842</v>
      </c>
      <c r="F262" s="186"/>
    </row>
    <row r="263" spans="1:6" x14ac:dyDescent="0.25">
      <c r="A263" s="15">
        <v>262</v>
      </c>
      <c r="B263" s="82">
        <v>45273</v>
      </c>
      <c r="C263" s="15">
        <v>280</v>
      </c>
      <c r="D263" s="83">
        <v>14</v>
      </c>
      <c r="E263" s="15">
        <v>6607</v>
      </c>
      <c r="F263" s="186"/>
    </row>
    <row r="264" spans="1:6" x14ac:dyDescent="0.25">
      <c r="A264" s="15">
        <v>263</v>
      </c>
      <c r="B264" s="82">
        <v>45273</v>
      </c>
      <c r="C264" s="15">
        <v>280</v>
      </c>
      <c r="D264" s="83">
        <v>7.9</v>
      </c>
      <c r="E264" s="15">
        <v>6641</v>
      </c>
      <c r="F264" s="186"/>
    </row>
    <row r="265" spans="1:6" x14ac:dyDescent="0.25">
      <c r="A265" s="15">
        <v>264</v>
      </c>
      <c r="B265" s="82">
        <v>45273</v>
      </c>
      <c r="C265" s="15">
        <v>837</v>
      </c>
      <c r="D265" s="83">
        <v>16.600000000000001</v>
      </c>
      <c r="E265" s="15">
        <v>6988</v>
      </c>
      <c r="F265" s="186"/>
    </row>
    <row r="266" spans="1:6" x14ac:dyDescent="0.25">
      <c r="A266" s="15">
        <v>265</v>
      </c>
      <c r="B266" s="82">
        <v>45273</v>
      </c>
      <c r="C266" s="15">
        <v>908</v>
      </c>
      <c r="D266" s="83">
        <v>15.9</v>
      </c>
      <c r="E266" s="15">
        <v>6854</v>
      </c>
      <c r="F266" s="186"/>
    </row>
    <row r="267" spans="1:6" x14ac:dyDescent="0.25">
      <c r="D267">
        <f>SUM(D2:D266)</f>
        <v>3895.1000000000022</v>
      </c>
    </row>
  </sheetData>
  <autoFilter ref="A1:F266" xr:uid="{D5E8D47B-65E9-4DE9-B046-551CCB87E6E6}"/>
  <conditionalFormatting sqref="E1:E266">
    <cfRule type="duplicateValues" dxfId="95" priority="1"/>
  </conditionalFormatting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A442-CD15-4E8E-9959-4BD5AC6CA44D}">
  <dimension ref="A1:F97"/>
  <sheetViews>
    <sheetView workbookViewId="0">
      <pane ySplit="1" topLeftCell="A2" activePane="bottomLeft" state="frozen"/>
      <selection activeCell="G95" sqref="G95"/>
      <selection pane="bottomLeft" sqref="A1:F1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16384" width="8.85546875" style="8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66">
        <v>1</v>
      </c>
      <c r="B2" s="67">
        <v>45216</v>
      </c>
      <c r="C2" s="66">
        <v>837</v>
      </c>
      <c r="D2" s="68">
        <v>11.2</v>
      </c>
      <c r="E2" s="66">
        <v>5192</v>
      </c>
      <c r="F2" s="66"/>
    </row>
    <row r="3" spans="1:6" x14ac:dyDescent="0.25">
      <c r="A3" s="66">
        <v>2</v>
      </c>
      <c r="B3" s="67">
        <v>45216</v>
      </c>
      <c r="C3" s="66">
        <v>28</v>
      </c>
      <c r="D3" s="68">
        <v>18.2</v>
      </c>
      <c r="E3" s="66">
        <v>5100</v>
      </c>
      <c r="F3" s="66"/>
    </row>
    <row r="4" spans="1:6" x14ac:dyDescent="0.25">
      <c r="A4" s="66">
        <v>3</v>
      </c>
      <c r="B4" s="67">
        <v>45216</v>
      </c>
      <c r="C4" s="66">
        <v>280</v>
      </c>
      <c r="D4" s="68">
        <v>15.8</v>
      </c>
      <c r="E4" s="66">
        <v>5544</v>
      </c>
      <c r="F4" s="66"/>
    </row>
    <row r="5" spans="1:6" x14ac:dyDescent="0.25">
      <c r="A5" s="66">
        <v>4</v>
      </c>
      <c r="B5" s="67">
        <v>45216</v>
      </c>
      <c r="C5" s="66">
        <v>28</v>
      </c>
      <c r="D5" s="68">
        <v>16.399999999999999</v>
      </c>
      <c r="E5" s="66">
        <v>5048</v>
      </c>
      <c r="F5" s="69"/>
    </row>
    <row r="6" spans="1:6" x14ac:dyDescent="0.25">
      <c r="A6" s="66">
        <v>5</v>
      </c>
      <c r="B6" s="67">
        <v>45216</v>
      </c>
      <c r="C6" s="66">
        <v>432</v>
      </c>
      <c r="D6" s="68">
        <v>13.8</v>
      </c>
      <c r="E6" s="66">
        <v>5211</v>
      </c>
      <c r="F6" s="66"/>
    </row>
    <row r="7" spans="1:6" x14ac:dyDescent="0.25">
      <c r="A7" s="66">
        <v>6</v>
      </c>
      <c r="B7" s="67">
        <v>45216</v>
      </c>
      <c r="C7" s="66">
        <v>837</v>
      </c>
      <c r="D7" s="68">
        <v>15.8</v>
      </c>
      <c r="E7" s="66">
        <v>5507</v>
      </c>
      <c r="F7" s="66"/>
    </row>
    <row r="8" spans="1:6" x14ac:dyDescent="0.25">
      <c r="A8" s="66">
        <v>7</v>
      </c>
      <c r="B8" s="67">
        <v>45216</v>
      </c>
      <c r="C8" s="66">
        <v>908</v>
      </c>
      <c r="D8" s="68">
        <v>14.6</v>
      </c>
      <c r="E8" s="66">
        <v>5219</v>
      </c>
      <c r="F8" s="66"/>
    </row>
    <row r="9" spans="1:6" x14ac:dyDescent="0.25">
      <c r="A9" s="66">
        <v>8</v>
      </c>
      <c r="B9" s="67">
        <v>45216</v>
      </c>
      <c r="C9" s="66">
        <v>831</v>
      </c>
      <c r="D9" s="68">
        <v>14.1</v>
      </c>
      <c r="E9" s="66">
        <v>5216</v>
      </c>
      <c r="F9" s="66"/>
    </row>
    <row r="10" spans="1:6" x14ac:dyDescent="0.25">
      <c r="A10" s="66">
        <v>9</v>
      </c>
      <c r="B10" s="67">
        <v>45216</v>
      </c>
      <c r="C10" s="66">
        <v>629</v>
      </c>
      <c r="D10" s="68">
        <v>13</v>
      </c>
      <c r="E10" s="66">
        <v>5018</v>
      </c>
      <c r="F10" s="66"/>
    </row>
    <row r="11" spans="1:6" x14ac:dyDescent="0.25">
      <c r="A11" s="66">
        <v>10</v>
      </c>
      <c r="B11" s="67">
        <v>45216</v>
      </c>
      <c r="C11" s="66">
        <v>943</v>
      </c>
      <c r="D11" s="68">
        <v>16.5</v>
      </c>
      <c r="E11" s="66">
        <v>5097</v>
      </c>
      <c r="F11" s="66"/>
    </row>
    <row r="12" spans="1:6" x14ac:dyDescent="0.25">
      <c r="A12" s="66">
        <v>11</v>
      </c>
      <c r="B12" s="67">
        <v>45216</v>
      </c>
      <c r="C12" s="66">
        <v>629</v>
      </c>
      <c r="D12" s="68">
        <v>18.2</v>
      </c>
      <c r="E12" s="66">
        <v>5179</v>
      </c>
      <c r="F12" s="66"/>
    </row>
    <row r="13" spans="1:6" x14ac:dyDescent="0.25">
      <c r="A13" s="66">
        <v>12</v>
      </c>
      <c r="B13" s="67">
        <v>45216</v>
      </c>
      <c r="C13" s="66">
        <v>911</v>
      </c>
      <c r="D13" s="68">
        <v>12.5</v>
      </c>
      <c r="E13" s="66">
        <v>5251</v>
      </c>
      <c r="F13" s="66"/>
    </row>
    <row r="14" spans="1:6" x14ac:dyDescent="0.25">
      <c r="A14" s="66">
        <v>13</v>
      </c>
      <c r="B14" s="67">
        <v>45217</v>
      </c>
      <c r="C14" s="66">
        <v>266</v>
      </c>
      <c r="D14" s="68">
        <v>15.3</v>
      </c>
      <c r="E14" s="66">
        <v>5240</v>
      </c>
      <c r="F14" s="66"/>
    </row>
    <row r="15" spans="1:6" x14ac:dyDescent="0.25">
      <c r="A15" s="66">
        <v>14</v>
      </c>
      <c r="B15" s="67">
        <v>45217</v>
      </c>
      <c r="C15" s="66">
        <v>908</v>
      </c>
      <c r="D15" s="68">
        <v>15.8</v>
      </c>
      <c r="E15" s="66">
        <v>5202</v>
      </c>
      <c r="F15" s="66"/>
    </row>
    <row r="16" spans="1:6" x14ac:dyDescent="0.25">
      <c r="A16" s="66">
        <v>15</v>
      </c>
      <c r="B16" s="67">
        <v>45217</v>
      </c>
      <c r="C16" s="66">
        <v>908</v>
      </c>
      <c r="D16" s="68">
        <v>16</v>
      </c>
      <c r="E16" s="66">
        <v>5215</v>
      </c>
      <c r="F16" s="69"/>
    </row>
    <row r="17" spans="1:6" x14ac:dyDescent="0.25">
      <c r="A17" s="66">
        <v>16</v>
      </c>
      <c r="B17" s="67">
        <v>45217</v>
      </c>
      <c r="C17" s="66">
        <v>432</v>
      </c>
      <c r="D17" s="68">
        <v>17.5</v>
      </c>
      <c r="E17" s="66">
        <v>5527</v>
      </c>
      <c r="F17" s="66"/>
    </row>
    <row r="18" spans="1:6" x14ac:dyDescent="0.25">
      <c r="A18" s="66">
        <v>17</v>
      </c>
      <c r="B18" s="67">
        <v>45217</v>
      </c>
      <c r="C18" s="66">
        <v>28</v>
      </c>
      <c r="D18" s="68">
        <v>17.7</v>
      </c>
      <c r="E18" s="66">
        <v>5090</v>
      </c>
      <c r="F18" s="66"/>
    </row>
    <row r="19" spans="1:6" x14ac:dyDescent="0.25">
      <c r="A19" s="66">
        <v>18</v>
      </c>
      <c r="B19" s="67">
        <v>45217</v>
      </c>
      <c r="C19" s="66">
        <v>266</v>
      </c>
      <c r="D19" s="68">
        <v>17.5</v>
      </c>
      <c r="E19" s="66">
        <v>5208</v>
      </c>
      <c r="F19" s="66"/>
    </row>
    <row r="20" spans="1:6" x14ac:dyDescent="0.25">
      <c r="A20" s="66">
        <v>19</v>
      </c>
      <c r="B20" s="67">
        <v>45217</v>
      </c>
      <c r="C20" s="66">
        <v>266</v>
      </c>
      <c r="D20" s="68">
        <v>14.9</v>
      </c>
      <c r="E20" s="66">
        <v>5203</v>
      </c>
      <c r="F20" s="66"/>
    </row>
    <row r="21" spans="1:6" x14ac:dyDescent="0.25">
      <c r="A21" s="66">
        <v>20</v>
      </c>
      <c r="B21" s="67">
        <v>45217</v>
      </c>
      <c r="C21" s="66">
        <v>909</v>
      </c>
      <c r="D21" s="68">
        <v>15.4</v>
      </c>
      <c r="E21" s="66">
        <v>5255</v>
      </c>
      <c r="F21" s="66"/>
    </row>
    <row r="22" spans="1:6" x14ac:dyDescent="0.25">
      <c r="A22" s="66">
        <v>21</v>
      </c>
      <c r="B22" s="67">
        <v>45217</v>
      </c>
      <c r="C22" s="66">
        <v>909</v>
      </c>
      <c r="D22" s="68">
        <v>14.8</v>
      </c>
      <c r="E22" s="66">
        <v>5493</v>
      </c>
      <c r="F22" s="66"/>
    </row>
    <row r="23" spans="1:6" x14ac:dyDescent="0.25">
      <c r="A23" s="66">
        <v>22</v>
      </c>
      <c r="B23" s="67">
        <v>45217</v>
      </c>
      <c r="C23" s="66">
        <v>432</v>
      </c>
      <c r="D23" s="68">
        <v>16.2</v>
      </c>
      <c r="E23" s="66">
        <v>5461</v>
      </c>
      <c r="F23" s="66"/>
    </row>
    <row r="24" spans="1:6" x14ac:dyDescent="0.25">
      <c r="A24" s="66">
        <v>23</v>
      </c>
      <c r="B24" s="67">
        <v>45217</v>
      </c>
      <c r="C24" s="66">
        <v>432</v>
      </c>
      <c r="D24" s="68">
        <v>15.3</v>
      </c>
      <c r="E24" s="66">
        <v>5455</v>
      </c>
      <c r="F24" s="66"/>
    </row>
    <row r="25" spans="1:6" x14ac:dyDescent="0.25">
      <c r="A25" s="66">
        <v>24</v>
      </c>
      <c r="B25" s="67">
        <v>45217</v>
      </c>
      <c r="C25" s="66">
        <v>901</v>
      </c>
      <c r="D25" s="68">
        <v>18.399999999999999</v>
      </c>
      <c r="E25" s="66">
        <v>5277</v>
      </c>
      <c r="F25" s="66"/>
    </row>
    <row r="26" spans="1:6" x14ac:dyDescent="0.25">
      <c r="A26" s="66">
        <v>25</v>
      </c>
      <c r="B26" s="67">
        <v>45217</v>
      </c>
      <c r="C26" s="66">
        <v>901</v>
      </c>
      <c r="D26" s="68">
        <v>17.8</v>
      </c>
      <c r="E26" s="66">
        <v>5429</v>
      </c>
      <c r="F26" s="66"/>
    </row>
    <row r="27" spans="1:6" x14ac:dyDescent="0.25">
      <c r="A27" s="66">
        <v>26</v>
      </c>
      <c r="B27" s="67">
        <v>45217</v>
      </c>
      <c r="C27" s="66">
        <v>629</v>
      </c>
      <c r="D27" s="68">
        <v>16.8</v>
      </c>
      <c r="E27" s="66">
        <v>5286</v>
      </c>
      <c r="F27" s="66"/>
    </row>
    <row r="28" spans="1:6" x14ac:dyDescent="0.25">
      <c r="A28" s="66">
        <v>27</v>
      </c>
      <c r="B28" s="67">
        <v>45217</v>
      </c>
      <c r="C28" s="66">
        <v>629</v>
      </c>
      <c r="D28" s="68">
        <v>19.899999999999999</v>
      </c>
      <c r="E28" s="66">
        <v>5275</v>
      </c>
      <c r="F28" s="66"/>
    </row>
    <row r="29" spans="1:6" x14ac:dyDescent="0.25">
      <c r="A29" s="66">
        <v>28</v>
      </c>
      <c r="B29" s="67">
        <v>45217</v>
      </c>
      <c r="C29" s="66">
        <v>28</v>
      </c>
      <c r="D29" s="68">
        <v>16.399999999999999</v>
      </c>
      <c r="E29" s="66">
        <v>5040</v>
      </c>
      <c r="F29" s="66"/>
    </row>
    <row r="30" spans="1:6" x14ac:dyDescent="0.25">
      <c r="A30" s="66">
        <v>29</v>
      </c>
      <c r="B30" s="67">
        <v>45217</v>
      </c>
      <c r="C30" s="66">
        <v>28</v>
      </c>
      <c r="D30" s="68">
        <v>14.8</v>
      </c>
      <c r="E30" s="66">
        <v>5197</v>
      </c>
      <c r="F30" s="66"/>
    </row>
    <row r="31" spans="1:6" x14ac:dyDescent="0.25">
      <c r="A31" s="66">
        <v>30</v>
      </c>
      <c r="B31" s="67">
        <v>45217</v>
      </c>
      <c r="C31" s="66">
        <v>909</v>
      </c>
      <c r="D31" s="68">
        <v>19.8</v>
      </c>
      <c r="E31" s="66">
        <v>5485</v>
      </c>
      <c r="F31" s="66"/>
    </row>
    <row r="32" spans="1:6" x14ac:dyDescent="0.25">
      <c r="A32" s="66">
        <v>31</v>
      </c>
      <c r="B32" s="67">
        <v>45217</v>
      </c>
      <c r="C32" s="66">
        <v>909</v>
      </c>
      <c r="D32" s="68">
        <v>15.4</v>
      </c>
      <c r="E32" s="66">
        <v>5244</v>
      </c>
      <c r="F32" s="66"/>
    </row>
    <row r="33" spans="1:6" x14ac:dyDescent="0.25">
      <c r="A33" s="66">
        <v>32</v>
      </c>
      <c r="B33" s="67">
        <v>45217</v>
      </c>
      <c r="C33" s="66">
        <v>908</v>
      </c>
      <c r="D33" s="68">
        <v>17.3</v>
      </c>
      <c r="E33" s="66">
        <v>5210</v>
      </c>
      <c r="F33" s="66"/>
    </row>
    <row r="34" spans="1:6" x14ac:dyDescent="0.25">
      <c r="A34" s="66">
        <v>33</v>
      </c>
      <c r="B34" s="67">
        <v>45217</v>
      </c>
      <c r="C34" s="66">
        <v>908</v>
      </c>
      <c r="D34" s="68">
        <v>14.4</v>
      </c>
      <c r="E34" s="66">
        <v>5416</v>
      </c>
      <c r="F34" s="66"/>
    </row>
    <row r="35" spans="1:6" x14ac:dyDescent="0.25">
      <c r="A35" s="66">
        <v>34</v>
      </c>
      <c r="B35" s="67">
        <v>45217</v>
      </c>
      <c r="C35" s="66">
        <v>629</v>
      </c>
      <c r="D35" s="68">
        <v>18.100000000000001</v>
      </c>
      <c r="E35" s="66">
        <v>4894</v>
      </c>
      <c r="F35" s="66"/>
    </row>
    <row r="36" spans="1:6" x14ac:dyDescent="0.25">
      <c r="A36" s="66">
        <v>35</v>
      </c>
      <c r="B36" s="67">
        <v>45217</v>
      </c>
      <c r="C36" s="66">
        <v>908</v>
      </c>
      <c r="D36" s="68">
        <v>17.2</v>
      </c>
      <c r="E36" s="66">
        <v>3500</v>
      </c>
      <c r="F36" s="66"/>
    </row>
    <row r="37" spans="1:6" x14ac:dyDescent="0.25">
      <c r="A37" s="66">
        <v>36</v>
      </c>
      <c r="B37" s="67">
        <v>45217</v>
      </c>
      <c r="C37" s="66">
        <v>266</v>
      </c>
      <c r="D37" s="68">
        <v>18.399999999999999</v>
      </c>
      <c r="E37" s="66">
        <v>4893</v>
      </c>
      <c r="F37" s="66"/>
    </row>
    <row r="38" spans="1:6" x14ac:dyDescent="0.25">
      <c r="A38" s="66">
        <v>37</v>
      </c>
      <c r="B38" s="67">
        <v>45217</v>
      </c>
      <c r="C38" s="66">
        <v>909</v>
      </c>
      <c r="D38" s="68">
        <v>18.7</v>
      </c>
      <c r="E38" s="66">
        <v>3109</v>
      </c>
      <c r="F38" s="66"/>
    </row>
    <row r="39" spans="1:6" x14ac:dyDescent="0.25">
      <c r="A39" s="66">
        <v>38</v>
      </c>
      <c r="B39" s="67">
        <v>45218</v>
      </c>
      <c r="C39" s="66">
        <v>280</v>
      </c>
      <c r="D39" s="68">
        <v>15.4</v>
      </c>
      <c r="E39" s="66">
        <v>5245</v>
      </c>
      <c r="F39" s="66"/>
    </row>
    <row r="40" spans="1:6" x14ac:dyDescent="0.25">
      <c r="A40" s="66">
        <v>39</v>
      </c>
      <c r="B40" s="67">
        <v>45218</v>
      </c>
      <c r="C40" s="66">
        <v>280</v>
      </c>
      <c r="D40" s="68">
        <v>14.6</v>
      </c>
      <c r="E40" s="66">
        <v>5500</v>
      </c>
      <c r="F40" s="66"/>
    </row>
    <row r="41" spans="1:6" x14ac:dyDescent="0.25">
      <c r="A41" s="66">
        <v>40</v>
      </c>
      <c r="B41" s="67">
        <v>45218</v>
      </c>
      <c r="C41" s="66">
        <v>909</v>
      </c>
      <c r="D41" s="68">
        <v>15.1</v>
      </c>
      <c r="E41" s="66">
        <v>5469</v>
      </c>
      <c r="F41" s="66"/>
    </row>
    <row r="42" spans="1:6" x14ac:dyDescent="0.25">
      <c r="A42" s="66">
        <v>41</v>
      </c>
      <c r="B42" s="67">
        <v>45218</v>
      </c>
      <c r="C42" s="66">
        <v>908</v>
      </c>
      <c r="D42" s="68">
        <v>14.1</v>
      </c>
      <c r="E42" s="66">
        <v>5495</v>
      </c>
      <c r="F42" s="66"/>
    </row>
    <row r="43" spans="1:6" x14ac:dyDescent="0.25">
      <c r="A43" s="66">
        <v>42</v>
      </c>
      <c r="B43" s="67">
        <v>45218</v>
      </c>
      <c r="C43" s="66">
        <v>831</v>
      </c>
      <c r="D43" s="68">
        <v>14.2</v>
      </c>
      <c r="E43" s="66">
        <v>5482</v>
      </c>
      <c r="F43" s="66"/>
    </row>
    <row r="44" spans="1:6" x14ac:dyDescent="0.25">
      <c r="A44" s="66">
        <v>43</v>
      </c>
      <c r="B44" s="67">
        <v>45218</v>
      </c>
      <c r="C44" s="66">
        <v>860</v>
      </c>
      <c r="D44" s="68">
        <v>16.100000000000001</v>
      </c>
      <c r="E44" s="66">
        <v>5478</v>
      </c>
      <c r="F44" s="66"/>
    </row>
    <row r="45" spans="1:6" x14ac:dyDescent="0.25">
      <c r="A45" s="66">
        <v>44</v>
      </c>
      <c r="B45" s="67">
        <v>45218</v>
      </c>
      <c r="C45" s="66">
        <v>909</v>
      </c>
      <c r="D45" s="68">
        <v>17</v>
      </c>
      <c r="E45" s="66">
        <v>5253</v>
      </c>
      <c r="F45" s="66"/>
    </row>
    <row r="46" spans="1:6" x14ac:dyDescent="0.25">
      <c r="A46" s="66">
        <v>45</v>
      </c>
      <c r="B46" s="67">
        <v>45218</v>
      </c>
      <c r="C46" s="66">
        <v>280</v>
      </c>
      <c r="D46" s="68">
        <v>15.8</v>
      </c>
      <c r="E46" s="66">
        <v>5481</v>
      </c>
      <c r="F46" s="66"/>
    </row>
    <row r="47" spans="1:6" x14ac:dyDescent="0.25">
      <c r="A47" s="66">
        <v>46</v>
      </c>
      <c r="B47" s="67">
        <v>45218</v>
      </c>
      <c r="C47" s="66">
        <v>908</v>
      </c>
      <c r="D47" s="68">
        <v>14.6</v>
      </c>
      <c r="E47" s="66">
        <v>5256</v>
      </c>
      <c r="F47" s="66"/>
    </row>
    <row r="48" spans="1:6" x14ac:dyDescent="0.25">
      <c r="A48" s="66">
        <v>47</v>
      </c>
      <c r="B48" s="67">
        <v>45218</v>
      </c>
      <c r="C48" s="66">
        <v>908</v>
      </c>
      <c r="D48" s="68">
        <v>15.2</v>
      </c>
      <c r="E48" s="66">
        <v>5254</v>
      </c>
      <c r="F48" s="66"/>
    </row>
    <row r="49" spans="1:6" x14ac:dyDescent="0.25">
      <c r="A49" s="66">
        <v>48</v>
      </c>
      <c r="B49" s="67">
        <v>45218</v>
      </c>
      <c r="C49" s="66">
        <v>943</v>
      </c>
      <c r="D49" s="68">
        <v>16</v>
      </c>
      <c r="E49" s="66">
        <v>5472</v>
      </c>
      <c r="F49" s="66"/>
    </row>
    <row r="50" spans="1:6" x14ac:dyDescent="0.25">
      <c r="A50" s="66">
        <v>49</v>
      </c>
      <c r="B50" s="67">
        <v>45218</v>
      </c>
      <c r="C50" s="66">
        <v>28</v>
      </c>
      <c r="D50" s="68">
        <v>15.4</v>
      </c>
      <c r="E50" s="66">
        <v>5242</v>
      </c>
      <c r="F50" s="66"/>
    </row>
    <row r="51" spans="1:6" x14ac:dyDescent="0.25">
      <c r="A51" s="66">
        <v>50</v>
      </c>
      <c r="B51" s="67">
        <v>45218</v>
      </c>
      <c r="C51" s="66">
        <v>28</v>
      </c>
      <c r="D51" s="68">
        <v>19.100000000000001</v>
      </c>
      <c r="E51" s="66">
        <v>5136</v>
      </c>
      <c r="F51" s="66"/>
    </row>
    <row r="52" spans="1:6" x14ac:dyDescent="0.25">
      <c r="A52" s="66">
        <v>51</v>
      </c>
      <c r="B52" s="67">
        <v>45218</v>
      </c>
      <c r="C52" s="66">
        <v>280</v>
      </c>
      <c r="D52" s="68">
        <v>17.399999999999999</v>
      </c>
      <c r="E52" s="66">
        <v>5487</v>
      </c>
      <c r="F52" s="66"/>
    </row>
    <row r="53" spans="1:6" x14ac:dyDescent="0.25">
      <c r="A53" s="66">
        <v>52</v>
      </c>
      <c r="B53" s="67">
        <v>45219</v>
      </c>
      <c r="C53" s="66">
        <v>266</v>
      </c>
      <c r="D53" s="68">
        <v>17.8</v>
      </c>
      <c r="E53" s="66">
        <v>5451</v>
      </c>
      <c r="F53" s="66"/>
    </row>
    <row r="54" spans="1:6" x14ac:dyDescent="0.25">
      <c r="A54" s="66">
        <v>53</v>
      </c>
      <c r="B54" s="67">
        <v>45219</v>
      </c>
      <c r="C54" s="66">
        <v>266</v>
      </c>
      <c r="D54" s="68">
        <v>18</v>
      </c>
      <c r="E54" s="66">
        <v>5496</v>
      </c>
      <c r="F54" s="66"/>
    </row>
    <row r="55" spans="1:6" x14ac:dyDescent="0.25">
      <c r="A55" s="66">
        <v>54</v>
      </c>
      <c r="B55" s="67">
        <v>45219</v>
      </c>
      <c r="C55" s="66">
        <v>28</v>
      </c>
      <c r="D55" s="68">
        <v>17.399999999999999</v>
      </c>
      <c r="E55" s="66">
        <v>5499</v>
      </c>
      <c r="F55" s="66"/>
    </row>
    <row r="56" spans="1:6" x14ac:dyDescent="0.25">
      <c r="A56" s="66">
        <v>55</v>
      </c>
      <c r="B56" s="67">
        <v>45219</v>
      </c>
      <c r="C56" s="66">
        <v>28</v>
      </c>
      <c r="D56" s="68">
        <v>16.600000000000001</v>
      </c>
      <c r="E56" s="66">
        <v>5476</v>
      </c>
      <c r="F56" s="66"/>
    </row>
    <row r="57" spans="1:6" x14ac:dyDescent="0.25">
      <c r="A57" s="66">
        <v>56</v>
      </c>
      <c r="B57" s="67">
        <v>45219</v>
      </c>
      <c r="C57" s="66">
        <v>28</v>
      </c>
      <c r="D57" s="68">
        <v>16.7</v>
      </c>
      <c r="E57" s="66">
        <v>5479</v>
      </c>
      <c r="F57" s="66"/>
    </row>
    <row r="58" spans="1:6" x14ac:dyDescent="0.25">
      <c r="A58" s="66">
        <v>57</v>
      </c>
      <c r="B58" s="67">
        <v>45219</v>
      </c>
      <c r="C58" s="66">
        <v>28</v>
      </c>
      <c r="D58" s="68">
        <v>16.5</v>
      </c>
      <c r="E58" s="66">
        <v>5270</v>
      </c>
      <c r="F58" s="66"/>
    </row>
    <row r="59" spans="1:6" x14ac:dyDescent="0.25">
      <c r="A59" s="66">
        <v>58</v>
      </c>
      <c r="B59" s="67">
        <v>45219</v>
      </c>
      <c r="C59" s="66">
        <v>28</v>
      </c>
      <c r="D59" s="68">
        <v>17</v>
      </c>
      <c r="E59" s="66">
        <v>5497</v>
      </c>
      <c r="F59" s="66"/>
    </row>
    <row r="60" spans="1:6" x14ac:dyDescent="0.25">
      <c r="A60" s="66">
        <v>59</v>
      </c>
      <c r="B60" s="67">
        <v>45219</v>
      </c>
      <c r="C60" s="66">
        <v>943</v>
      </c>
      <c r="D60" s="68">
        <v>15</v>
      </c>
      <c r="E60" s="66">
        <v>5264</v>
      </c>
      <c r="F60" s="66"/>
    </row>
    <row r="61" spans="1:6" x14ac:dyDescent="0.25">
      <c r="A61" s="66">
        <v>60</v>
      </c>
      <c r="B61" s="67">
        <v>45219</v>
      </c>
      <c r="C61" s="66">
        <v>280</v>
      </c>
      <c r="D61" s="68">
        <v>16.399999999999999</v>
      </c>
      <c r="E61" s="66">
        <v>5483</v>
      </c>
      <c r="F61" s="66"/>
    </row>
    <row r="62" spans="1:6" x14ac:dyDescent="0.25">
      <c r="A62" s="66">
        <v>61</v>
      </c>
      <c r="B62" s="67">
        <v>45219</v>
      </c>
      <c r="C62" s="66">
        <v>908</v>
      </c>
      <c r="D62" s="68">
        <v>16.100000000000001</v>
      </c>
      <c r="E62" s="66">
        <v>5492</v>
      </c>
      <c r="F62" s="66"/>
    </row>
    <row r="63" spans="1:6" x14ac:dyDescent="0.25">
      <c r="A63" s="66">
        <v>62</v>
      </c>
      <c r="B63" s="67">
        <v>45219</v>
      </c>
      <c r="C63" s="66">
        <v>432</v>
      </c>
      <c r="D63" s="68">
        <v>15.1</v>
      </c>
      <c r="E63" s="66">
        <v>5465</v>
      </c>
      <c r="F63" s="66"/>
    </row>
    <row r="64" spans="1:6" x14ac:dyDescent="0.25">
      <c r="A64" s="66">
        <v>63</v>
      </c>
      <c r="B64" s="67">
        <v>45219</v>
      </c>
      <c r="C64" s="66">
        <v>432</v>
      </c>
      <c r="D64" s="68">
        <v>12.7</v>
      </c>
      <c r="E64" s="66">
        <v>5263</v>
      </c>
      <c r="F64" s="66"/>
    </row>
    <row r="65" spans="1:6" x14ac:dyDescent="0.25">
      <c r="A65" s="66">
        <v>64</v>
      </c>
      <c r="B65" s="67">
        <v>45219</v>
      </c>
      <c r="C65" s="66">
        <v>280</v>
      </c>
      <c r="D65" s="68">
        <v>13.7</v>
      </c>
      <c r="E65" s="66">
        <v>5470</v>
      </c>
      <c r="F65" s="66"/>
    </row>
    <row r="66" spans="1:6" x14ac:dyDescent="0.25">
      <c r="A66" s="66">
        <v>65</v>
      </c>
      <c r="B66" s="67">
        <v>45219</v>
      </c>
      <c r="C66" s="66">
        <v>280</v>
      </c>
      <c r="D66" s="68">
        <v>16.100000000000001</v>
      </c>
      <c r="E66" s="66">
        <v>5471</v>
      </c>
      <c r="F66" s="66"/>
    </row>
    <row r="67" spans="1:6" x14ac:dyDescent="0.25">
      <c r="A67" s="66">
        <v>66</v>
      </c>
      <c r="B67" s="67">
        <v>45219</v>
      </c>
      <c r="C67" s="66">
        <v>266</v>
      </c>
      <c r="D67" s="68">
        <v>15.9</v>
      </c>
      <c r="E67" s="66">
        <v>5491</v>
      </c>
      <c r="F67" s="66"/>
    </row>
    <row r="68" spans="1:6" x14ac:dyDescent="0.25">
      <c r="A68" s="66">
        <v>67</v>
      </c>
      <c r="B68" s="67">
        <v>45219</v>
      </c>
      <c r="C68" s="66">
        <v>266</v>
      </c>
      <c r="D68" s="68">
        <v>17</v>
      </c>
      <c r="E68" s="66">
        <v>5473</v>
      </c>
      <c r="F68" s="66"/>
    </row>
    <row r="69" spans="1:6" x14ac:dyDescent="0.25">
      <c r="A69" s="66">
        <v>68</v>
      </c>
      <c r="B69" s="67">
        <v>45219</v>
      </c>
      <c r="C69" s="66">
        <v>831</v>
      </c>
      <c r="D69" s="68">
        <v>13.4</v>
      </c>
      <c r="E69" s="66">
        <v>5269</v>
      </c>
      <c r="F69" s="66"/>
    </row>
    <row r="70" spans="1:6" x14ac:dyDescent="0.25">
      <c r="A70" s="66">
        <v>69</v>
      </c>
      <c r="B70" s="67">
        <v>45219</v>
      </c>
      <c r="C70" s="66">
        <v>908</v>
      </c>
      <c r="D70" s="68">
        <v>14.8</v>
      </c>
      <c r="E70" s="66">
        <v>5486</v>
      </c>
      <c r="F70" s="66"/>
    </row>
    <row r="71" spans="1:6" x14ac:dyDescent="0.25">
      <c r="A71" s="66">
        <v>70</v>
      </c>
      <c r="B71" s="67">
        <v>45219</v>
      </c>
      <c r="C71" s="66">
        <v>280</v>
      </c>
      <c r="D71" s="68">
        <v>12.2</v>
      </c>
      <c r="E71" s="66">
        <v>5490</v>
      </c>
      <c r="F71" s="66"/>
    </row>
    <row r="72" spans="1:6" x14ac:dyDescent="0.25">
      <c r="A72" s="66">
        <v>71</v>
      </c>
      <c r="B72" s="67">
        <v>45219</v>
      </c>
      <c r="C72" s="66">
        <v>908</v>
      </c>
      <c r="D72" s="68">
        <v>13.2</v>
      </c>
      <c r="E72" s="66">
        <v>5466</v>
      </c>
      <c r="F72" s="66"/>
    </row>
    <row r="73" spans="1:6" x14ac:dyDescent="0.25">
      <c r="A73" s="66">
        <v>72</v>
      </c>
      <c r="B73" s="67">
        <v>45219</v>
      </c>
      <c r="C73" s="66">
        <v>831</v>
      </c>
      <c r="D73" s="68">
        <v>8.4</v>
      </c>
      <c r="E73" s="66">
        <v>5426</v>
      </c>
      <c r="F73" s="66"/>
    </row>
    <row r="74" spans="1:6" x14ac:dyDescent="0.25">
      <c r="A74" s="66">
        <v>73</v>
      </c>
      <c r="B74" s="67">
        <v>45220</v>
      </c>
      <c r="C74" s="66">
        <v>266</v>
      </c>
      <c r="D74" s="68">
        <v>16.2</v>
      </c>
      <c r="E74" s="66">
        <v>5434</v>
      </c>
      <c r="F74" s="66"/>
    </row>
    <row r="75" spans="1:6" x14ac:dyDescent="0.25">
      <c r="A75" s="66">
        <v>74</v>
      </c>
      <c r="B75" s="67">
        <v>45220</v>
      </c>
      <c r="C75" s="66">
        <v>266</v>
      </c>
      <c r="D75" s="68">
        <v>17.2</v>
      </c>
      <c r="E75" s="66">
        <v>5533</v>
      </c>
      <c r="F75" s="66"/>
    </row>
    <row r="76" spans="1:6" x14ac:dyDescent="0.25">
      <c r="A76" s="66">
        <v>75</v>
      </c>
      <c r="B76" s="67">
        <v>45220</v>
      </c>
      <c r="C76" s="66">
        <v>266</v>
      </c>
      <c r="D76" s="68">
        <v>16.399999999999999</v>
      </c>
      <c r="E76" s="66">
        <v>5508</v>
      </c>
      <c r="F76" s="66"/>
    </row>
    <row r="77" spans="1:6" x14ac:dyDescent="0.25">
      <c r="A77" s="66">
        <v>76</v>
      </c>
      <c r="B77" s="67">
        <v>45220</v>
      </c>
      <c r="C77" s="66">
        <v>831</v>
      </c>
      <c r="D77" s="68">
        <v>16.8</v>
      </c>
      <c r="E77" s="66">
        <v>5436</v>
      </c>
      <c r="F77" s="66"/>
    </row>
    <row r="78" spans="1:6" x14ac:dyDescent="0.25">
      <c r="A78" s="66">
        <v>77</v>
      </c>
      <c r="B78" s="67">
        <v>45220</v>
      </c>
      <c r="C78" s="66">
        <v>831</v>
      </c>
      <c r="D78" s="68">
        <v>16.2</v>
      </c>
      <c r="E78" s="66">
        <v>5272</v>
      </c>
      <c r="F78" s="66"/>
    </row>
    <row r="79" spans="1:6" x14ac:dyDescent="0.25">
      <c r="A79" s="66">
        <v>78</v>
      </c>
      <c r="B79" s="67">
        <v>45220</v>
      </c>
      <c r="C79" s="66">
        <v>831</v>
      </c>
      <c r="D79" s="68">
        <v>15.2</v>
      </c>
      <c r="E79" s="66">
        <v>5439</v>
      </c>
      <c r="F79" s="66"/>
    </row>
    <row r="80" spans="1:6" x14ac:dyDescent="0.25">
      <c r="A80" s="66">
        <v>79</v>
      </c>
      <c r="B80" s="67">
        <v>45220</v>
      </c>
      <c r="C80" s="66">
        <v>908</v>
      </c>
      <c r="D80" s="68">
        <v>15.7</v>
      </c>
      <c r="E80" s="66">
        <v>5268</v>
      </c>
      <c r="F80" s="66"/>
    </row>
    <row r="81" spans="1:6" x14ac:dyDescent="0.25">
      <c r="A81" s="66">
        <v>80</v>
      </c>
      <c r="B81" s="67">
        <v>45220</v>
      </c>
      <c r="C81" s="66">
        <v>908</v>
      </c>
      <c r="D81" s="68">
        <v>16.600000000000001</v>
      </c>
      <c r="E81" s="66">
        <v>5274</v>
      </c>
      <c r="F81" s="66"/>
    </row>
    <row r="82" spans="1:6" x14ac:dyDescent="0.25">
      <c r="A82" s="66">
        <v>81</v>
      </c>
      <c r="B82" s="67">
        <v>45220</v>
      </c>
      <c r="C82" s="66">
        <v>28</v>
      </c>
      <c r="D82" s="68">
        <v>16.600000000000001</v>
      </c>
      <c r="E82" s="69">
        <v>5273</v>
      </c>
      <c r="F82" s="66"/>
    </row>
    <row r="83" spans="1:6" x14ac:dyDescent="0.25">
      <c r="A83" s="66">
        <v>82</v>
      </c>
      <c r="B83" s="67">
        <v>45220</v>
      </c>
      <c r="C83" s="66">
        <v>901</v>
      </c>
      <c r="D83" s="68">
        <v>20.6</v>
      </c>
      <c r="E83" s="66">
        <v>5422</v>
      </c>
      <c r="F83" s="66"/>
    </row>
    <row r="84" spans="1:6" x14ac:dyDescent="0.25">
      <c r="A84" s="66">
        <v>83</v>
      </c>
      <c r="B84" s="67">
        <v>45220</v>
      </c>
      <c r="C84" s="66">
        <v>911</v>
      </c>
      <c r="D84" s="68">
        <v>15.3</v>
      </c>
      <c r="E84" s="66">
        <v>5266</v>
      </c>
      <c r="F84" s="66"/>
    </row>
    <row r="85" spans="1:6" x14ac:dyDescent="0.25">
      <c r="A85" s="66">
        <v>84</v>
      </c>
      <c r="B85" s="67">
        <v>45220</v>
      </c>
      <c r="C85" s="66">
        <v>901</v>
      </c>
      <c r="D85" s="68">
        <v>16.899999999999999</v>
      </c>
      <c r="E85" s="66">
        <v>5458</v>
      </c>
      <c r="F85" s="66"/>
    </row>
    <row r="86" spans="1:6" x14ac:dyDescent="0.25">
      <c r="A86" s="66">
        <v>85</v>
      </c>
      <c r="B86" s="67">
        <v>45220</v>
      </c>
      <c r="C86" s="66">
        <v>629</v>
      </c>
      <c r="D86" s="68">
        <v>16.5</v>
      </c>
      <c r="E86" s="66">
        <v>5441</v>
      </c>
      <c r="F86" s="66"/>
    </row>
    <row r="87" spans="1:6" x14ac:dyDescent="0.25">
      <c r="A87" s="66">
        <v>86</v>
      </c>
      <c r="B87" s="67">
        <v>45220</v>
      </c>
      <c r="C87" s="66">
        <v>909</v>
      </c>
      <c r="D87" s="68">
        <v>16.5</v>
      </c>
      <c r="E87" s="66">
        <v>5415</v>
      </c>
      <c r="F87" s="66"/>
    </row>
    <row r="88" spans="1:6" x14ac:dyDescent="0.25">
      <c r="A88" s="66">
        <v>87</v>
      </c>
      <c r="B88" s="67">
        <v>45220</v>
      </c>
      <c r="C88" s="66">
        <v>280</v>
      </c>
      <c r="D88" s="68">
        <v>17.8</v>
      </c>
      <c r="E88" s="66">
        <v>5464</v>
      </c>
      <c r="F88" s="66"/>
    </row>
    <row r="89" spans="1:6" x14ac:dyDescent="0.25">
      <c r="A89" s="66">
        <v>88</v>
      </c>
      <c r="B89" s="67">
        <v>45220</v>
      </c>
      <c r="C89" s="66">
        <v>280</v>
      </c>
      <c r="D89" s="68">
        <v>16.100000000000001</v>
      </c>
      <c r="E89" s="66">
        <v>3063</v>
      </c>
      <c r="F89" s="66"/>
    </row>
    <row r="90" spans="1:6" x14ac:dyDescent="0.25">
      <c r="A90" s="66">
        <v>89</v>
      </c>
      <c r="B90" s="67">
        <v>45220</v>
      </c>
      <c r="C90" s="66">
        <v>280</v>
      </c>
      <c r="D90" s="68">
        <v>17.2</v>
      </c>
      <c r="E90" s="66">
        <v>5445</v>
      </c>
      <c r="F90" s="66"/>
    </row>
    <row r="91" spans="1:6" x14ac:dyDescent="0.25">
      <c r="A91" s="66">
        <v>90</v>
      </c>
      <c r="B91" s="67">
        <v>45220</v>
      </c>
      <c r="C91" s="66">
        <v>28</v>
      </c>
      <c r="D91" s="68">
        <v>15.9</v>
      </c>
      <c r="E91" s="66">
        <v>5453</v>
      </c>
      <c r="F91" s="66"/>
    </row>
    <row r="92" spans="1:6" x14ac:dyDescent="0.25">
      <c r="A92" s="66">
        <v>91</v>
      </c>
      <c r="B92" s="67">
        <v>45220</v>
      </c>
      <c r="C92" s="66">
        <v>943</v>
      </c>
      <c r="D92" s="68">
        <v>15.8</v>
      </c>
      <c r="E92" s="69">
        <v>5273</v>
      </c>
      <c r="F92" s="66"/>
    </row>
    <row r="93" spans="1:6" x14ac:dyDescent="0.25">
      <c r="D93" s="10">
        <f>SUM(D2:D92)</f>
        <v>1455.4000000000003</v>
      </c>
    </row>
    <row r="97" spans="4:4" x14ac:dyDescent="0.25">
      <c r="D97" s="10"/>
    </row>
  </sheetData>
  <autoFilter ref="A1:E72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9C217-3020-4A35-8E2E-F0529165FB3A}">
  <dimension ref="A1:L73"/>
  <sheetViews>
    <sheetView topLeftCell="B1" workbookViewId="0">
      <pane ySplit="1" topLeftCell="A2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7" width="8.85546875" style="8"/>
    <col min="8" max="8" width="14.5703125" style="8" customWidth="1"/>
    <col min="9" max="9" width="15.7109375" style="8" customWidth="1"/>
    <col min="10" max="10" width="13.5703125" style="8" customWidth="1"/>
    <col min="11" max="11" width="16.85546875" style="8" customWidth="1"/>
    <col min="12" max="12" width="27.28515625" style="8" customWidth="1"/>
    <col min="13" max="16384" width="8.85546875" style="8"/>
  </cols>
  <sheetData>
    <row r="1" spans="1:12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12" x14ac:dyDescent="0.25">
      <c r="A2" s="38">
        <v>1</v>
      </c>
      <c r="B2" s="40">
        <v>45209</v>
      </c>
      <c r="C2" s="38">
        <v>909</v>
      </c>
      <c r="D2" s="39">
        <v>15.2</v>
      </c>
      <c r="E2" s="38">
        <v>5104</v>
      </c>
      <c r="F2" s="38"/>
      <c r="H2" s="8">
        <v>15.2</v>
      </c>
      <c r="I2" s="8">
        <v>5104</v>
      </c>
      <c r="J2" s="8">
        <f>E2-I2</f>
        <v>0</v>
      </c>
      <c r="K2" s="8">
        <f t="shared" ref="K2:K46" si="0">L2-C2</f>
        <v>0</v>
      </c>
      <c r="L2" s="8">
        <v>909</v>
      </c>
    </row>
    <row r="3" spans="1:12" x14ac:dyDescent="0.25">
      <c r="A3" s="38">
        <v>2</v>
      </c>
      <c r="B3" s="40">
        <v>45209</v>
      </c>
      <c r="C3" s="38">
        <v>909</v>
      </c>
      <c r="D3" s="39">
        <v>10.6</v>
      </c>
      <c r="E3" s="38">
        <v>5529</v>
      </c>
      <c r="F3" s="38"/>
      <c r="H3" s="8">
        <v>10.6</v>
      </c>
      <c r="I3" s="8">
        <v>5529</v>
      </c>
      <c r="J3" s="8">
        <f t="shared" ref="J3:J66" si="1">E3-I3</f>
        <v>0</v>
      </c>
      <c r="K3" s="8">
        <f t="shared" si="0"/>
        <v>0</v>
      </c>
      <c r="L3" s="8">
        <v>909</v>
      </c>
    </row>
    <row r="4" spans="1:12" x14ac:dyDescent="0.25">
      <c r="A4" s="38">
        <v>3</v>
      </c>
      <c r="B4" s="40">
        <v>45209</v>
      </c>
      <c r="C4" s="38">
        <v>909</v>
      </c>
      <c r="D4" s="39">
        <v>14.5</v>
      </c>
      <c r="E4" s="38">
        <v>5501</v>
      </c>
      <c r="F4" s="38"/>
      <c r="H4" s="8">
        <v>14.5</v>
      </c>
      <c r="I4" s="8">
        <v>5501</v>
      </c>
      <c r="J4" s="8">
        <f t="shared" si="1"/>
        <v>0</v>
      </c>
      <c r="K4" s="8">
        <f t="shared" si="0"/>
        <v>0</v>
      </c>
      <c r="L4" s="8">
        <v>909</v>
      </c>
    </row>
    <row r="5" spans="1:12" x14ac:dyDescent="0.25">
      <c r="A5" s="38">
        <v>4</v>
      </c>
      <c r="B5" s="40">
        <v>45210</v>
      </c>
      <c r="C5" s="38">
        <v>837</v>
      </c>
      <c r="D5" s="39">
        <v>15.9</v>
      </c>
      <c r="E5" s="38">
        <v>3409</v>
      </c>
      <c r="F5" s="75"/>
      <c r="H5" s="8">
        <v>15.9</v>
      </c>
      <c r="I5" s="8">
        <v>3409</v>
      </c>
      <c r="J5" s="8">
        <f t="shared" si="1"/>
        <v>0</v>
      </c>
      <c r="K5" s="8">
        <f t="shared" si="0"/>
        <v>0</v>
      </c>
      <c r="L5" s="8">
        <v>837</v>
      </c>
    </row>
    <row r="6" spans="1:12" x14ac:dyDescent="0.25">
      <c r="A6" s="38">
        <v>5</v>
      </c>
      <c r="B6" s="40">
        <v>45210</v>
      </c>
      <c r="C6" s="38">
        <v>860</v>
      </c>
      <c r="D6" s="39">
        <v>15.8</v>
      </c>
      <c r="E6" s="38">
        <v>5531</v>
      </c>
      <c r="F6" s="38"/>
      <c r="H6" s="8">
        <v>15.8</v>
      </c>
      <c r="I6" s="8">
        <v>5531</v>
      </c>
      <c r="J6" s="8">
        <f t="shared" si="1"/>
        <v>0</v>
      </c>
      <c r="K6" s="8">
        <f t="shared" si="0"/>
        <v>0</v>
      </c>
      <c r="L6" s="8">
        <v>860</v>
      </c>
    </row>
    <row r="7" spans="1:12" x14ac:dyDescent="0.25">
      <c r="A7" s="38">
        <v>6</v>
      </c>
      <c r="B7" s="40">
        <v>45210</v>
      </c>
      <c r="C7" s="38">
        <v>911</v>
      </c>
      <c r="D7" s="39">
        <v>15.6</v>
      </c>
      <c r="E7" s="38">
        <v>5073</v>
      </c>
      <c r="F7" s="38"/>
      <c r="H7" s="8">
        <v>15.6</v>
      </c>
      <c r="I7" s="8">
        <v>5073</v>
      </c>
      <c r="J7" s="8">
        <f t="shared" si="1"/>
        <v>0</v>
      </c>
      <c r="K7" s="8">
        <f t="shared" si="0"/>
        <v>0</v>
      </c>
      <c r="L7" s="8">
        <v>911</v>
      </c>
    </row>
    <row r="8" spans="1:12" x14ac:dyDescent="0.25">
      <c r="A8" s="38">
        <v>7</v>
      </c>
      <c r="B8" s="40">
        <v>45210</v>
      </c>
      <c r="C8" s="38">
        <v>831</v>
      </c>
      <c r="D8" s="39">
        <v>17.100000000000001</v>
      </c>
      <c r="E8" s="38">
        <v>4927</v>
      </c>
      <c r="F8" s="38"/>
      <c r="H8" s="8">
        <v>17.100000000000001</v>
      </c>
      <c r="I8" s="8">
        <v>4927</v>
      </c>
      <c r="J8" s="8">
        <f t="shared" si="1"/>
        <v>0</v>
      </c>
      <c r="K8" s="8">
        <f t="shared" si="0"/>
        <v>0</v>
      </c>
      <c r="L8" s="8">
        <v>831</v>
      </c>
    </row>
    <row r="9" spans="1:12" x14ac:dyDescent="0.25">
      <c r="A9" s="38">
        <v>8</v>
      </c>
      <c r="B9" s="40">
        <v>45210</v>
      </c>
      <c r="C9" s="38">
        <v>28</v>
      </c>
      <c r="D9" s="39">
        <v>18.399999999999999</v>
      </c>
      <c r="E9" s="38">
        <v>5061</v>
      </c>
      <c r="F9" s="38"/>
      <c r="H9" s="8">
        <v>18.399999999999999</v>
      </c>
      <c r="I9" s="8">
        <v>5061</v>
      </c>
      <c r="J9" s="8">
        <f t="shared" si="1"/>
        <v>0</v>
      </c>
      <c r="K9" s="8">
        <f t="shared" si="0"/>
        <v>0</v>
      </c>
      <c r="L9" s="8">
        <v>28</v>
      </c>
    </row>
    <row r="10" spans="1:12" x14ac:dyDescent="0.25">
      <c r="A10" s="38">
        <v>9</v>
      </c>
      <c r="B10" s="40">
        <v>45210</v>
      </c>
      <c r="C10" s="38">
        <v>909</v>
      </c>
      <c r="D10" s="39">
        <v>16</v>
      </c>
      <c r="E10" s="38">
        <v>5509</v>
      </c>
      <c r="F10" s="38"/>
      <c r="H10" s="8">
        <v>16</v>
      </c>
      <c r="I10" s="8">
        <v>5509</v>
      </c>
      <c r="J10" s="8">
        <f t="shared" si="1"/>
        <v>0</v>
      </c>
      <c r="K10" s="8">
        <f t="shared" si="0"/>
        <v>0</v>
      </c>
      <c r="L10" s="8">
        <v>909</v>
      </c>
    </row>
    <row r="11" spans="1:12" x14ac:dyDescent="0.25">
      <c r="A11" s="38">
        <v>10</v>
      </c>
      <c r="B11" s="40">
        <v>45210</v>
      </c>
      <c r="C11" s="38">
        <v>909</v>
      </c>
      <c r="D11" s="39">
        <v>16.8</v>
      </c>
      <c r="E11" s="38">
        <v>5126</v>
      </c>
      <c r="F11" s="38"/>
      <c r="H11" s="8">
        <v>16.8</v>
      </c>
      <c r="I11" s="8">
        <v>5126</v>
      </c>
      <c r="J11" s="8">
        <f t="shared" si="1"/>
        <v>0</v>
      </c>
      <c r="K11" s="8">
        <f t="shared" si="0"/>
        <v>0</v>
      </c>
      <c r="L11" s="8">
        <v>909</v>
      </c>
    </row>
    <row r="12" spans="1:12" x14ac:dyDescent="0.25">
      <c r="A12" s="38">
        <v>11</v>
      </c>
      <c r="B12" s="40">
        <v>45210</v>
      </c>
      <c r="C12" s="38">
        <v>28</v>
      </c>
      <c r="D12" s="39">
        <v>18.3</v>
      </c>
      <c r="E12" s="38">
        <v>5070</v>
      </c>
      <c r="F12" s="38"/>
      <c r="H12" s="8">
        <v>18.3</v>
      </c>
      <c r="I12" s="8">
        <v>5070</v>
      </c>
      <c r="J12" s="8">
        <f t="shared" si="1"/>
        <v>0</v>
      </c>
      <c r="K12" s="8">
        <f t="shared" si="0"/>
        <v>0</v>
      </c>
      <c r="L12" s="8">
        <v>28</v>
      </c>
    </row>
    <row r="13" spans="1:12" x14ac:dyDescent="0.25">
      <c r="A13" s="38">
        <v>12</v>
      </c>
      <c r="B13" s="40">
        <v>45210</v>
      </c>
      <c r="C13" s="38">
        <v>28</v>
      </c>
      <c r="D13" s="39">
        <v>15.5</v>
      </c>
      <c r="E13" s="38">
        <v>5134</v>
      </c>
      <c r="F13" s="38"/>
      <c r="H13" s="8">
        <v>15.5</v>
      </c>
      <c r="I13" s="8">
        <v>5134</v>
      </c>
      <c r="J13" s="8">
        <f t="shared" si="1"/>
        <v>0</v>
      </c>
      <c r="K13" s="8">
        <f t="shared" si="0"/>
        <v>0</v>
      </c>
      <c r="L13" s="8">
        <v>28</v>
      </c>
    </row>
    <row r="14" spans="1:12" x14ac:dyDescent="0.25">
      <c r="A14" s="38">
        <v>13</v>
      </c>
      <c r="B14" s="40">
        <v>45210</v>
      </c>
      <c r="C14" s="38">
        <v>28</v>
      </c>
      <c r="D14" s="39">
        <v>16.899999999999999</v>
      </c>
      <c r="E14" s="38">
        <v>5502</v>
      </c>
      <c r="F14" s="38"/>
      <c r="H14" s="8">
        <v>16.899999999999999</v>
      </c>
      <c r="I14" s="8">
        <v>5502</v>
      </c>
      <c r="J14" s="8">
        <f t="shared" si="1"/>
        <v>0</v>
      </c>
      <c r="K14" s="8">
        <f t="shared" si="0"/>
        <v>0</v>
      </c>
      <c r="L14" s="8">
        <v>28</v>
      </c>
    </row>
    <row r="15" spans="1:12" x14ac:dyDescent="0.25">
      <c r="A15" s="38">
        <v>14</v>
      </c>
      <c r="B15" s="40">
        <v>45210</v>
      </c>
      <c r="C15" s="38">
        <v>28</v>
      </c>
      <c r="D15" s="39">
        <v>15.9</v>
      </c>
      <c r="E15" s="38">
        <v>5135</v>
      </c>
      <c r="F15" s="38"/>
      <c r="H15" s="8">
        <v>15.9</v>
      </c>
      <c r="I15" s="8">
        <v>5135</v>
      </c>
      <c r="J15" s="8">
        <f t="shared" si="1"/>
        <v>0</v>
      </c>
      <c r="K15" s="8">
        <f t="shared" si="0"/>
        <v>0</v>
      </c>
      <c r="L15" s="8">
        <v>28</v>
      </c>
    </row>
    <row r="16" spans="1:12" x14ac:dyDescent="0.25">
      <c r="A16" s="38">
        <v>15</v>
      </c>
      <c r="B16" s="40">
        <v>45210</v>
      </c>
      <c r="C16" s="38">
        <v>28</v>
      </c>
      <c r="D16" s="39">
        <v>17.7</v>
      </c>
      <c r="E16" s="38">
        <v>5125</v>
      </c>
      <c r="F16" s="75"/>
      <c r="H16" s="8">
        <v>17.7</v>
      </c>
      <c r="I16" s="8">
        <v>5125</v>
      </c>
      <c r="J16" s="8">
        <f t="shared" si="1"/>
        <v>0</v>
      </c>
      <c r="K16" s="8">
        <f t="shared" si="0"/>
        <v>0</v>
      </c>
      <c r="L16" s="8">
        <v>28</v>
      </c>
    </row>
    <row r="17" spans="1:12" x14ac:dyDescent="0.25">
      <c r="A17" s="38">
        <v>16</v>
      </c>
      <c r="B17" s="40">
        <v>45211</v>
      </c>
      <c r="C17" s="38">
        <v>908</v>
      </c>
      <c r="D17" s="39">
        <v>16</v>
      </c>
      <c r="E17" s="38">
        <v>5148</v>
      </c>
      <c r="F17" s="38"/>
      <c r="H17" s="8">
        <v>16</v>
      </c>
      <c r="I17" s="8">
        <v>5148</v>
      </c>
      <c r="J17" s="8">
        <f t="shared" si="1"/>
        <v>0</v>
      </c>
      <c r="K17" s="8">
        <f t="shared" si="0"/>
        <v>0</v>
      </c>
      <c r="L17" s="8">
        <v>908</v>
      </c>
    </row>
    <row r="18" spans="1:12" x14ac:dyDescent="0.25">
      <c r="A18" s="38">
        <v>17</v>
      </c>
      <c r="B18" s="40">
        <v>45211</v>
      </c>
      <c r="C18" s="38">
        <v>280</v>
      </c>
      <c r="D18" s="39">
        <v>18</v>
      </c>
      <c r="E18" s="38">
        <v>5542</v>
      </c>
      <c r="F18" s="38"/>
      <c r="H18" s="8">
        <v>18</v>
      </c>
      <c r="I18" s="8">
        <v>5542</v>
      </c>
      <c r="J18" s="8">
        <f t="shared" si="1"/>
        <v>0</v>
      </c>
      <c r="K18" s="8">
        <f t="shared" si="0"/>
        <v>0</v>
      </c>
      <c r="L18" s="8">
        <v>280</v>
      </c>
    </row>
    <row r="19" spans="1:12" x14ac:dyDescent="0.25">
      <c r="A19" s="38">
        <v>18</v>
      </c>
      <c r="B19" s="40">
        <v>45211</v>
      </c>
      <c r="C19" s="38">
        <v>629</v>
      </c>
      <c r="D19" s="39">
        <v>19.899999999999999</v>
      </c>
      <c r="E19" s="38">
        <v>5535</v>
      </c>
      <c r="F19" s="38"/>
      <c r="H19" s="8">
        <v>19.899999999999999</v>
      </c>
      <c r="I19" s="8">
        <v>5535</v>
      </c>
      <c r="J19" s="8">
        <f t="shared" si="1"/>
        <v>0</v>
      </c>
      <c r="K19" s="8">
        <f t="shared" si="0"/>
        <v>0</v>
      </c>
      <c r="L19" s="8">
        <v>629</v>
      </c>
    </row>
    <row r="20" spans="1:12" x14ac:dyDescent="0.25">
      <c r="A20" s="38">
        <v>19</v>
      </c>
      <c r="B20" s="40">
        <v>45211</v>
      </c>
      <c r="C20" s="38">
        <v>629</v>
      </c>
      <c r="D20" s="39">
        <v>14.6</v>
      </c>
      <c r="E20" s="38">
        <v>5157</v>
      </c>
      <c r="F20" s="38"/>
      <c r="H20" s="8">
        <v>14.6</v>
      </c>
      <c r="I20" s="8">
        <v>5157</v>
      </c>
      <c r="J20" s="8">
        <f t="shared" si="1"/>
        <v>0</v>
      </c>
      <c r="K20" s="8">
        <f t="shared" si="0"/>
        <v>0</v>
      </c>
      <c r="L20" s="8">
        <v>629</v>
      </c>
    </row>
    <row r="21" spans="1:12" x14ac:dyDescent="0.25">
      <c r="A21" s="38">
        <v>20</v>
      </c>
      <c r="B21" s="40">
        <v>45211</v>
      </c>
      <c r="C21" s="38">
        <v>901</v>
      </c>
      <c r="D21" s="39">
        <v>15.9</v>
      </c>
      <c r="E21" s="38">
        <v>5516</v>
      </c>
      <c r="F21" s="38"/>
      <c r="H21" s="8">
        <v>15.9</v>
      </c>
      <c r="I21" s="8">
        <v>5516</v>
      </c>
      <c r="J21" s="8">
        <f t="shared" si="1"/>
        <v>0</v>
      </c>
      <c r="K21" s="8">
        <f t="shared" si="0"/>
        <v>0</v>
      </c>
      <c r="L21" s="8">
        <v>901</v>
      </c>
    </row>
    <row r="22" spans="1:12" x14ac:dyDescent="0.25">
      <c r="A22" s="38">
        <v>21</v>
      </c>
      <c r="B22" s="40">
        <v>45211</v>
      </c>
      <c r="C22" s="38">
        <v>901</v>
      </c>
      <c r="D22" s="39">
        <v>16</v>
      </c>
      <c r="E22" s="38">
        <v>5010</v>
      </c>
      <c r="F22" s="38"/>
      <c r="H22" s="8">
        <v>16</v>
      </c>
      <c r="I22" s="8">
        <v>5010</v>
      </c>
      <c r="J22" s="8">
        <f t="shared" si="1"/>
        <v>0</v>
      </c>
      <c r="K22" s="8">
        <f t="shared" si="0"/>
        <v>0</v>
      </c>
      <c r="L22" s="8">
        <v>901</v>
      </c>
    </row>
    <row r="23" spans="1:12" x14ac:dyDescent="0.25">
      <c r="A23" s="38">
        <v>22</v>
      </c>
      <c r="B23" s="40">
        <v>45211</v>
      </c>
      <c r="C23" s="38">
        <v>901</v>
      </c>
      <c r="D23" s="39">
        <v>16</v>
      </c>
      <c r="E23" s="38">
        <v>5065</v>
      </c>
      <c r="F23" s="38"/>
      <c r="H23" s="8">
        <v>16</v>
      </c>
      <c r="I23" s="8">
        <v>5065</v>
      </c>
      <c r="J23" s="8">
        <f t="shared" si="1"/>
        <v>0</v>
      </c>
      <c r="K23" s="8">
        <f t="shared" si="0"/>
        <v>0</v>
      </c>
      <c r="L23" s="8">
        <v>901</v>
      </c>
    </row>
    <row r="24" spans="1:12" x14ac:dyDescent="0.25">
      <c r="A24" s="38">
        <v>23</v>
      </c>
      <c r="B24" s="40">
        <v>45211</v>
      </c>
      <c r="C24" s="38">
        <v>911</v>
      </c>
      <c r="D24" s="39">
        <v>16.2</v>
      </c>
      <c r="E24" s="38">
        <v>5130</v>
      </c>
      <c r="F24" s="38"/>
      <c r="H24" s="8">
        <v>16.2</v>
      </c>
      <c r="I24" s="8">
        <v>5130</v>
      </c>
      <c r="J24" s="8">
        <f t="shared" si="1"/>
        <v>0</v>
      </c>
      <c r="K24" s="8">
        <f t="shared" si="0"/>
        <v>0</v>
      </c>
      <c r="L24" s="8">
        <v>911</v>
      </c>
    </row>
    <row r="25" spans="1:12" x14ac:dyDescent="0.25">
      <c r="A25" s="38">
        <v>24</v>
      </c>
      <c r="B25" s="40">
        <v>45211</v>
      </c>
      <c r="C25" s="38">
        <v>911</v>
      </c>
      <c r="D25" s="39">
        <v>16</v>
      </c>
      <c r="E25" s="38">
        <v>5123</v>
      </c>
      <c r="F25" s="38"/>
      <c r="H25" s="8">
        <v>16</v>
      </c>
      <c r="I25" s="8">
        <v>5123</v>
      </c>
      <c r="J25" s="8">
        <f t="shared" si="1"/>
        <v>0</v>
      </c>
      <c r="K25" s="8">
        <f t="shared" si="0"/>
        <v>0</v>
      </c>
      <c r="L25" s="8">
        <v>911</v>
      </c>
    </row>
    <row r="26" spans="1:12" x14ac:dyDescent="0.25">
      <c r="A26" s="38">
        <v>25</v>
      </c>
      <c r="B26" s="40">
        <v>45211</v>
      </c>
      <c r="C26" s="38">
        <v>217</v>
      </c>
      <c r="D26" s="39">
        <v>15.6</v>
      </c>
      <c r="E26" s="38">
        <v>5143</v>
      </c>
      <c r="F26" s="38"/>
      <c r="H26" s="8">
        <v>15.6</v>
      </c>
      <c r="I26" s="8">
        <v>5143</v>
      </c>
      <c r="J26" s="8">
        <f t="shared" si="1"/>
        <v>0</v>
      </c>
      <c r="K26" s="8">
        <f t="shared" si="0"/>
        <v>0</v>
      </c>
      <c r="L26" s="8">
        <v>217</v>
      </c>
    </row>
    <row r="27" spans="1:12" x14ac:dyDescent="0.25">
      <c r="A27" s="38">
        <v>26</v>
      </c>
      <c r="B27" s="40">
        <v>45211</v>
      </c>
      <c r="C27" s="38">
        <v>217</v>
      </c>
      <c r="D27" s="39">
        <v>17.2</v>
      </c>
      <c r="E27" s="38">
        <v>5538</v>
      </c>
      <c r="F27" s="38"/>
      <c r="H27" s="8">
        <v>17.2</v>
      </c>
      <c r="I27" s="8">
        <v>5538</v>
      </c>
      <c r="J27" s="8">
        <f t="shared" si="1"/>
        <v>0</v>
      </c>
      <c r="K27" s="8">
        <f t="shared" si="0"/>
        <v>0</v>
      </c>
      <c r="L27" s="8">
        <v>217</v>
      </c>
    </row>
    <row r="28" spans="1:12" x14ac:dyDescent="0.25">
      <c r="A28" s="38">
        <v>27</v>
      </c>
      <c r="B28" s="40">
        <v>45211</v>
      </c>
      <c r="C28" s="38">
        <v>909</v>
      </c>
      <c r="D28" s="39">
        <v>19.2</v>
      </c>
      <c r="E28" s="38">
        <v>5138</v>
      </c>
      <c r="F28" s="38"/>
      <c r="H28" s="8">
        <v>19.2</v>
      </c>
      <c r="I28" s="8">
        <v>5138</v>
      </c>
      <c r="J28" s="8">
        <f t="shared" si="1"/>
        <v>0</v>
      </c>
      <c r="K28" s="8">
        <f t="shared" si="0"/>
        <v>0</v>
      </c>
      <c r="L28" s="8">
        <v>909</v>
      </c>
    </row>
    <row r="29" spans="1:12" x14ac:dyDescent="0.25">
      <c r="A29" s="38">
        <v>28</v>
      </c>
      <c r="B29" s="40">
        <v>45211</v>
      </c>
      <c r="C29" s="38">
        <v>909</v>
      </c>
      <c r="D29" s="39">
        <v>19.600000000000001</v>
      </c>
      <c r="E29" s="38">
        <v>5140</v>
      </c>
      <c r="F29" s="38"/>
      <c r="H29" s="8">
        <v>19.600000000000001</v>
      </c>
      <c r="I29" s="8">
        <v>5140</v>
      </c>
      <c r="J29" s="8">
        <f t="shared" si="1"/>
        <v>0</v>
      </c>
      <c r="K29" s="8">
        <f t="shared" si="0"/>
        <v>0</v>
      </c>
      <c r="L29" s="8">
        <v>909</v>
      </c>
    </row>
    <row r="30" spans="1:12" x14ac:dyDescent="0.25">
      <c r="A30" s="38">
        <v>29</v>
      </c>
      <c r="B30" s="40">
        <v>45211</v>
      </c>
      <c r="C30" s="38">
        <v>266</v>
      </c>
      <c r="D30" s="39">
        <v>16.899999999999999</v>
      </c>
      <c r="E30" s="38">
        <v>5124</v>
      </c>
      <c r="F30" s="38"/>
      <c r="H30" s="8">
        <v>16.899999999999999</v>
      </c>
      <c r="I30" s="8">
        <v>5124</v>
      </c>
      <c r="J30" s="8">
        <f t="shared" si="1"/>
        <v>0</v>
      </c>
      <c r="K30" s="8">
        <f t="shared" si="0"/>
        <v>0</v>
      </c>
      <c r="L30" s="8">
        <v>266</v>
      </c>
    </row>
    <row r="31" spans="1:12" x14ac:dyDescent="0.25">
      <c r="A31" s="38">
        <v>30</v>
      </c>
      <c r="B31" s="40">
        <v>45211</v>
      </c>
      <c r="C31" s="38">
        <v>860</v>
      </c>
      <c r="D31" s="39">
        <v>16.5</v>
      </c>
      <c r="E31" s="38">
        <v>5137</v>
      </c>
      <c r="F31" s="38"/>
      <c r="H31" s="8">
        <v>16.5</v>
      </c>
      <c r="I31" s="8">
        <v>5137</v>
      </c>
      <c r="J31" s="8">
        <f t="shared" si="1"/>
        <v>0</v>
      </c>
      <c r="K31" s="8">
        <f t="shared" si="0"/>
        <v>0</v>
      </c>
      <c r="L31" s="8">
        <v>860</v>
      </c>
    </row>
    <row r="32" spans="1:12" x14ac:dyDescent="0.25">
      <c r="A32" s="38">
        <v>31</v>
      </c>
      <c r="B32" s="40">
        <v>45211</v>
      </c>
      <c r="C32" s="38">
        <v>860</v>
      </c>
      <c r="D32" s="39">
        <v>15.8</v>
      </c>
      <c r="E32" s="38">
        <v>5101</v>
      </c>
      <c r="F32" s="38"/>
      <c r="H32" s="8">
        <v>15.8</v>
      </c>
      <c r="I32" s="8">
        <v>5101</v>
      </c>
      <c r="J32" s="8">
        <f t="shared" si="1"/>
        <v>0</v>
      </c>
      <c r="K32" s="8">
        <f t="shared" si="0"/>
        <v>0</v>
      </c>
      <c r="L32" s="8">
        <v>860</v>
      </c>
    </row>
    <row r="33" spans="1:12" x14ac:dyDescent="0.25">
      <c r="A33" s="38">
        <v>32</v>
      </c>
      <c r="B33" s="40">
        <v>45211</v>
      </c>
      <c r="C33" s="38">
        <v>860</v>
      </c>
      <c r="D33" s="39">
        <v>13.6</v>
      </c>
      <c r="E33" s="38">
        <v>5129</v>
      </c>
      <c r="F33" s="38"/>
      <c r="H33" s="8">
        <v>13.6</v>
      </c>
      <c r="I33" s="8">
        <v>5129</v>
      </c>
      <c r="J33" s="8">
        <f t="shared" si="1"/>
        <v>0</v>
      </c>
      <c r="K33" s="8">
        <f t="shared" si="0"/>
        <v>0</v>
      </c>
      <c r="L33" s="8">
        <v>860</v>
      </c>
    </row>
    <row r="34" spans="1:12" x14ac:dyDescent="0.25">
      <c r="A34" s="38">
        <v>33</v>
      </c>
      <c r="B34" s="40">
        <v>45211</v>
      </c>
      <c r="C34" s="38">
        <v>908</v>
      </c>
      <c r="D34" s="39">
        <v>15.2</v>
      </c>
      <c r="E34" s="38">
        <v>5013</v>
      </c>
      <c r="F34" s="38"/>
      <c r="H34" s="8">
        <v>15.2</v>
      </c>
      <c r="I34" s="8">
        <v>5013</v>
      </c>
      <c r="J34" s="8">
        <f t="shared" si="1"/>
        <v>0</v>
      </c>
      <c r="K34" s="8">
        <f t="shared" si="0"/>
        <v>0</v>
      </c>
      <c r="L34" s="8">
        <v>908</v>
      </c>
    </row>
    <row r="35" spans="1:12" x14ac:dyDescent="0.25">
      <c r="A35" s="38">
        <v>34</v>
      </c>
      <c r="B35" s="40">
        <v>45211</v>
      </c>
      <c r="C35" s="38">
        <v>908</v>
      </c>
      <c r="D35" s="39">
        <v>19.3</v>
      </c>
      <c r="E35" s="38">
        <v>5145</v>
      </c>
      <c r="F35" s="38"/>
      <c r="H35" s="8">
        <v>19.3</v>
      </c>
      <c r="I35" s="8">
        <v>5145</v>
      </c>
      <c r="J35" s="8">
        <f t="shared" si="1"/>
        <v>0</v>
      </c>
      <c r="K35" s="8">
        <f t="shared" si="0"/>
        <v>0</v>
      </c>
      <c r="L35" s="8">
        <v>908</v>
      </c>
    </row>
    <row r="36" spans="1:12" x14ac:dyDescent="0.25">
      <c r="A36" s="38">
        <v>35</v>
      </c>
      <c r="B36" s="40">
        <v>45211</v>
      </c>
      <c r="C36" s="38">
        <v>837</v>
      </c>
      <c r="D36" s="39">
        <v>16.899999999999999</v>
      </c>
      <c r="E36" s="38">
        <v>5127</v>
      </c>
      <c r="F36" s="38"/>
      <c r="H36" s="8">
        <v>16.899999999999999</v>
      </c>
      <c r="I36" s="8">
        <v>5127</v>
      </c>
      <c r="J36" s="8">
        <f t="shared" si="1"/>
        <v>0</v>
      </c>
      <c r="K36" s="8">
        <f t="shared" si="0"/>
        <v>0</v>
      </c>
      <c r="L36" s="8">
        <v>837</v>
      </c>
    </row>
    <row r="37" spans="1:12" x14ac:dyDescent="0.25">
      <c r="A37" s="38">
        <v>36</v>
      </c>
      <c r="B37" s="40">
        <v>45211</v>
      </c>
      <c r="C37" s="38">
        <v>432</v>
      </c>
      <c r="D37" s="39">
        <v>16.8</v>
      </c>
      <c r="E37" s="38">
        <v>5132</v>
      </c>
      <c r="F37" s="38"/>
      <c r="H37" s="8">
        <v>16.8</v>
      </c>
      <c r="I37" s="8">
        <v>5132</v>
      </c>
      <c r="J37" s="8">
        <f t="shared" si="1"/>
        <v>0</v>
      </c>
      <c r="K37" s="8">
        <f t="shared" si="0"/>
        <v>0</v>
      </c>
      <c r="L37" s="8">
        <v>432</v>
      </c>
    </row>
    <row r="38" spans="1:12" x14ac:dyDescent="0.25">
      <c r="A38" s="38">
        <v>37</v>
      </c>
      <c r="B38" s="40">
        <v>45211</v>
      </c>
      <c r="C38" s="38">
        <v>831</v>
      </c>
      <c r="D38" s="39">
        <v>17.399999999999999</v>
      </c>
      <c r="E38" s="38">
        <v>5131</v>
      </c>
      <c r="F38" s="38"/>
      <c r="H38" s="8">
        <v>17.399999999999999</v>
      </c>
      <c r="I38" s="8">
        <v>5131</v>
      </c>
      <c r="J38" s="8">
        <f t="shared" si="1"/>
        <v>0</v>
      </c>
      <c r="K38" s="8">
        <f t="shared" si="0"/>
        <v>0</v>
      </c>
      <c r="L38" s="8">
        <v>831</v>
      </c>
    </row>
    <row r="39" spans="1:12" x14ac:dyDescent="0.25">
      <c r="A39" s="38">
        <v>38</v>
      </c>
      <c r="B39" s="40">
        <v>45211</v>
      </c>
      <c r="C39" s="38">
        <v>831</v>
      </c>
      <c r="D39" s="39">
        <v>16.7</v>
      </c>
      <c r="E39" s="38">
        <v>3341</v>
      </c>
      <c r="F39" s="38"/>
      <c r="H39" s="8">
        <v>16.7</v>
      </c>
      <c r="I39" s="8">
        <v>3341</v>
      </c>
      <c r="J39" s="8">
        <f t="shared" si="1"/>
        <v>0</v>
      </c>
      <c r="K39" s="8">
        <f t="shared" si="0"/>
        <v>0</v>
      </c>
      <c r="L39" s="8">
        <v>831</v>
      </c>
    </row>
    <row r="40" spans="1:12" x14ac:dyDescent="0.25">
      <c r="A40" s="38">
        <v>39</v>
      </c>
      <c r="B40" s="40">
        <v>45211</v>
      </c>
      <c r="C40" s="38">
        <v>943</v>
      </c>
      <c r="D40" s="39">
        <v>16.399999999999999</v>
      </c>
      <c r="E40" s="38">
        <v>5059</v>
      </c>
      <c r="F40" s="38"/>
      <c r="H40" s="8">
        <v>16.399999999999999</v>
      </c>
      <c r="I40" s="8">
        <v>5059</v>
      </c>
      <c r="J40" s="8">
        <f t="shared" si="1"/>
        <v>0</v>
      </c>
      <c r="K40" s="8">
        <f t="shared" si="0"/>
        <v>0</v>
      </c>
      <c r="L40" s="8">
        <v>943</v>
      </c>
    </row>
    <row r="41" spans="1:12" x14ac:dyDescent="0.25">
      <c r="A41" s="38">
        <v>40</v>
      </c>
      <c r="B41" s="40">
        <v>45211</v>
      </c>
      <c r="C41" s="38">
        <v>943</v>
      </c>
      <c r="D41" s="39">
        <v>18.3</v>
      </c>
      <c r="E41" s="38">
        <v>5142</v>
      </c>
      <c r="F41" s="38"/>
      <c r="H41" s="8">
        <v>18.3</v>
      </c>
      <c r="I41" s="8">
        <v>5142</v>
      </c>
      <c r="J41" s="8">
        <f t="shared" si="1"/>
        <v>0</v>
      </c>
      <c r="K41" s="8">
        <f t="shared" si="0"/>
        <v>0</v>
      </c>
      <c r="L41" s="8">
        <v>943</v>
      </c>
    </row>
    <row r="42" spans="1:12" x14ac:dyDescent="0.25">
      <c r="A42" s="38">
        <v>41</v>
      </c>
      <c r="B42" s="40">
        <v>45213</v>
      </c>
      <c r="C42" s="38">
        <v>860</v>
      </c>
      <c r="D42" s="39">
        <v>16.899999999999999</v>
      </c>
      <c r="E42" s="38">
        <v>5144</v>
      </c>
      <c r="F42" s="38"/>
      <c r="H42" s="8">
        <v>16.899999999999999</v>
      </c>
      <c r="I42" s="8">
        <v>5144</v>
      </c>
      <c r="J42" s="8">
        <f t="shared" si="1"/>
        <v>0</v>
      </c>
      <c r="K42" s="8">
        <f t="shared" si="0"/>
        <v>0</v>
      </c>
      <c r="L42" s="8">
        <v>860</v>
      </c>
    </row>
    <row r="43" spans="1:12" x14ac:dyDescent="0.25">
      <c r="A43" s="38">
        <v>42</v>
      </c>
      <c r="B43" s="40">
        <v>45213</v>
      </c>
      <c r="C43" s="38">
        <v>266</v>
      </c>
      <c r="D43" s="39">
        <v>16.3</v>
      </c>
      <c r="E43" s="38">
        <v>5141</v>
      </c>
      <c r="F43" s="38"/>
      <c r="H43" s="8">
        <v>16.3</v>
      </c>
      <c r="I43" s="8">
        <v>5141</v>
      </c>
      <c r="J43" s="8">
        <f t="shared" si="1"/>
        <v>0</v>
      </c>
      <c r="K43" s="8">
        <f t="shared" si="0"/>
        <v>0</v>
      </c>
      <c r="L43" s="8">
        <v>266</v>
      </c>
    </row>
    <row r="44" spans="1:12" x14ac:dyDescent="0.25">
      <c r="A44" s="38">
        <v>43</v>
      </c>
      <c r="B44" s="40">
        <v>45213</v>
      </c>
      <c r="C44" s="38">
        <v>28</v>
      </c>
      <c r="D44" s="39">
        <v>17.5</v>
      </c>
      <c r="E44" s="38">
        <v>5525</v>
      </c>
      <c r="F44" s="38"/>
      <c r="H44" s="8">
        <v>17.5</v>
      </c>
      <c r="I44" s="8">
        <v>5525</v>
      </c>
      <c r="J44" s="8">
        <f t="shared" si="1"/>
        <v>0</v>
      </c>
      <c r="K44" s="8">
        <f t="shared" si="0"/>
        <v>0</v>
      </c>
      <c r="L44" s="8">
        <v>28</v>
      </c>
    </row>
    <row r="45" spans="1:12" x14ac:dyDescent="0.25">
      <c r="A45" s="38">
        <v>44</v>
      </c>
      <c r="B45" s="40">
        <v>45213</v>
      </c>
      <c r="C45" s="38">
        <v>837</v>
      </c>
      <c r="D45" s="39">
        <v>15.6</v>
      </c>
      <c r="E45" s="38">
        <v>5125</v>
      </c>
      <c r="F45" s="38"/>
      <c r="H45" s="8">
        <v>15.6</v>
      </c>
      <c r="I45" s="8">
        <v>5355</v>
      </c>
      <c r="J45" s="8">
        <f t="shared" si="1"/>
        <v>-230</v>
      </c>
      <c r="K45" s="8">
        <f t="shared" si="0"/>
        <v>0</v>
      </c>
      <c r="L45" s="8">
        <v>837</v>
      </c>
    </row>
    <row r="46" spans="1:12" x14ac:dyDescent="0.25">
      <c r="A46" s="38">
        <v>45</v>
      </c>
      <c r="B46" s="40">
        <v>45213</v>
      </c>
      <c r="C46" s="38">
        <v>28</v>
      </c>
      <c r="D46" s="39">
        <v>16.899999999999999</v>
      </c>
      <c r="E46" s="38">
        <v>5128</v>
      </c>
      <c r="F46" s="38"/>
      <c r="H46" s="8">
        <v>16.899999999999999</v>
      </c>
      <c r="I46" s="8">
        <v>5128</v>
      </c>
      <c r="J46" s="8">
        <f t="shared" si="1"/>
        <v>0</v>
      </c>
      <c r="K46" s="8">
        <f t="shared" si="0"/>
        <v>0</v>
      </c>
      <c r="L46" s="8">
        <v>28</v>
      </c>
    </row>
    <row r="47" spans="1:12" x14ac:dyDescent="0.25">
      <c r="A47" s="38">
        <v>46</v>
      </c>
      <c r="B47" s="40">
        <v>45213</v>
      </c>
      <c r="C47" s="38">
        <v>943</v>
      </c>
      <c r="D47" s="39">
        <v>16.399999999999999</v>
      </c>
      <c r="E47" s="38">
        <v>5515</v>
      </c>
      <c r="F47" s="38"/>
      <c r="H47" s="8">
        <v>16.399999999999999</v>
      </c>
      <c r="I47" s="8">
        <v>5515</v>
      </c>
      <c r="J47" s="8">
        <f t="shared" si="1"/>
        <v>0</v>
      </c>
      <c r="K47" s="8">
        <f t="shared" ref="K47:K72" si="2">L47-C47</f>
        <v>0</v>
      </c>
      <c r="L47" s="8">
        <v>943</v>
      </c>
    </row>
    <row r="48" spans="1:12" x14ac:dyDescent="0.25">
      <c r="A48" s="38">
        <v>47</v>
      </c>
      <c r="B48" s="40">
        <v>45213</v>
      </c>
      <c r="C48" s="38">
        <v>943</v>
      </c>
      <c r="D48" s="39">
        <v>15.3</v>
      </c>
      <c r="E48" s="38">
        <v>5543</v>
      </c>
      <c r="F48" s="38"/>
      <c r="H48" s="8">
        <v>15.3</v>
      </c>
      <c r="I48" s="8">
        <v>5543</v>
      </c>
      <c r="J48" s="8">
        <f t="shared" si="1"/>
        <v>0</v>
      </c>
      <c r="K48" s="8">
        <f t="shared" si="2"/>
        <v>0</v>
      </c>
      <c r="L48" s="8">
        <v>943</v>
      </c>
    </row>
    <row r="49" spans="1:12" x14ac:dyDescent="0.25">
      <c r="A49" s="38">
        <v>48</v>
      </c>
      <c r="B49" s="40">
        <v>45213</v>
      </c>
      <c r="C49" s="38">
        <v>901</v>
      </c>
      <c r="D49" s="39">
        <v>17</v>
      </c>
      <c r="E49" s="38">
        <v>4482</v>
      </c>
      <c r="F49" s="38"/>
      <c r="H49" s="8">
        <v>17</v>
      </c>
      <c r="I49" s="8">
        <v>4482</v>
      </c>
      <c r="J49" s="8">
        <f t="shared" si="1"/>
        <v>0</v>
      </c>
      <c r="K49" s="8">
        <f t="shared" si="2"/>
        <v>0</v>
      </c>
      <c r="L49" s="8">
        <v>901</v>
      </c>
    </row>
    <row r="50" spans="1:12" x14ac:dyDescent="0.25">
      <c r="A50" s="38">
        <v>49</v>
      </c>
      <c r="B50" s="40">
        <v>45213</v>
      </c>
      <c r="C50" s="38">
        <v>911</v>
      </c>
      <c r="D50" s="39">
        <v>15.2</v>
      </c>
      <c r="E50" s="38">
        <v>4386</v>
      </c>
      <c r="F50" s="38"/>
      <c r="H50" s="8">
        <v>15.2</v>
      </c>
      <c r="I50" s="8">
        <v>4386</v>
      </c>
      <c r="J50" s="8">
        <f t="shared" si="1"/>
        <v>0</v>
      </c>
      <c r="K50" s="8">
        <f t="shared" si="2"/>
        <v>0</v>
      </c>
      <c r="L50" s="8">
        <v>911</v>
      </c>
    </row>
    <row r="51" spans="1:12" x14ac:dyDescent="0.25">
      <c r="A51" s="38">
        <v>50</v>
      </c>
      <c r="B51" s="40">
        <v>45213</v>
      </c>
      <c r="C51" s="38">
        <v>901</v>
      </c>
      <c r="D51" s="39">
        <v>15.4</v>
      </c>
      <c r="E51" s="38">
        <v>4486</v>
      </c>
      <c r="F51" s="38"/>
      <c r="H51" s="8">
        <v>15.4</v>
      </c>
      <c r="I51" s="8">
        <v>4486</v>
      </c>
      <c r="J51" s="8">
        <f t="shared" si="1"/>
        <v>0</v>
      </c>
      <c r="K51" s="8">
        <f t="shared" si="2"/>
        <v>0</v>
      </c>
      <c r="L51" s="8">
        <v>901</v>
      </c>
    </row>
    <row r="52" spans="1:12" x14ac:dyDescent="0.25">
      <c r="A52" s="38">
        <v>51</v>
      </c>
      <c r="B52" s="40">
        <v>45213</v>
      </c>
      <c r="C52" s="38">
        <v>831</v>
      </c>
      <c r="D52" s="39">
        <v>14.8</v>
      </c>
      <c r="E52" s="38">
        <v>3435</v>
      </c>
      <c r="F52" s="38"/>
      <c r="H52" s="8">
        <v>14.8</v>
      </c>
      <c r="I52" s="8">
        <v>3435</v>
      </c>
      <c r="J52" s="8">
        <f t="shared" si="1"/>
        <v>0</v>
      </c>
      <c r="K52" s="8">
        <f t="shared" si="2"/>
        <v>0</v>
      </c>
      <c r="L52" s="8">
        <v>831</v>
      </c>
    </row>
    <row r="53" spans="1:12" x14ac:dyDescent="0.25">
      <c r="A53" s="38">
        <v>52</v>
      </c>
      <c r="B53" s="40">
        <v>45213</v>
      </c>
      <c r="C53" s="38">
        <v>831</v>
      </c>
      <c r="D53" s="39">
        <v>16.399999999999999</v>
      </c>
      <c r="E53" s="38">
        <v>3182</v>
      </c>
      <c r="F53" s="38"/>
      <c r="H53" s="8">
        <v>16.399999999999999</v>
      </c>
      <c r="I53" s="8">
        <v>3182</v>
      </c>
      <c r="J53" s="8">
        <f t="shared" si="1"/>
        <v>0</v>
      </c>
      <c r="K53" s="8">
        <f t="shared" si="2"/>
        <v>0</v>
      </c>
      <c r="L53" s="8">
        <v>831</v>
      </c>
    </row>
    <row r="54" spans="1:12" x14ac:dyDescent="0.25">
      <c r="A54" s="38">
        <v>53</v>
      </c>
      <c r="B54" s="40">
        <v>45213</v>
      </c>
      <c r="C54" s="38">
        <v>908</v>
      </c>
      <c r="D54" s="39">
        <v>17.3</v>
      </c>
      <c r="E54" s="38">
        <v>5522</v>
      </c>
      <c r="F54" s="38"/>
      <c r="H54" s="8">
        <v>17.3</v>
      </c>
      <c r="I54" s="8">
        <v>5522</v>
      </c>
      <c r="J54" s="8">
        <f t="shared" si="1"/>
        <v>0</v>
      </c>
      <c r="K54" s="8">
        <f t="shared" si="2"/>
        <v>0</v>
      </c>
      <c r="L54" s="8">
        <v>908</v>
      </c>
    </row>
    <row r="55" spans="1:12" x14ac:dyDescent="0.25">
      <c r="A55" s="38">
        <v>54</v>
      </c>
      <c r="B55" s="40">
        <v>45213</v>
      </c>
      <c r="C55" s="38">
        <v>432</v>
      </c>
      <c r="D55" s="39">
        <v>16.3</v>
      </c>
      <c r="E55" s="38">
        <v>3563</v>
      </c>
      <c r="F55" s="38"/>
      <c r="H55" s="8">
        <v>16.3</v>
      </c>
      <c r="I55" s="8">
        <v>3563</v>
      </c>
      <c r="J55" s="8">
        <f t="shared" si="1"/>
        <v>0</v>
      </c>
      <c r="K55" s="8">
        <f t="shared" si="2"/>
        <v>0</v>
      </c>
      <c r="L55" s="8">
        <v>432</v>
      </c>
    </row>
    <row r="56" spans="1:12" x14ac:dyDescent="0.25">
      <c r="A56" s="38">
        <v>55</v>
      </c>
      <c r="B56" s="40">
        <v>45213</v>
      </c>
      <c r="C56" s="38">
        <v>908</v>
      </c>
      <c r="D56" s="39">
        <v>17.5</v>
      </c>
      <c r="E56" s="38">
        <v>4252</v>
      </c>
      <c r="F56" s="38"/>
      <c r="H56" s="8">
        <v>17.5</v>
      </c>
      <c r="I56" s="8">
        <v>4252</v>
      </c>
      <c r="J56" s="8">
        <f t="shared" si="1"/>
        <v>0</v>
      </c>
      <c r="K56" s="8">
        <f t="shared" si="2"/>
        <v>0</v>
      </c>
      <c r="L56" s="8">
        <v>908</v>
      </c>
    </row>
    <row r="57" spans="1:12" x14ac:dyDescent="0.25">
      <c r="A57" s="38">
        <v>56</v>
      </c>
      <c r="B57" s="40">
        <v>45213</v>
      </c>
      <c r="C57" s="38">
        <v>432</v>
      </c>
      <c r="D57" s="39">
        <v>15.4</v>
      </c>
      <c r="E57" s="38">
        <v>3040</v>
      </c>
      <c r="F57" s="38"/>
      <c r="H57" s="8">
        <v>15.4</v>
      </c>
      <c r="I57" s="8">
        <v>3040</v>
      </c>
      <c r="J57" s="8">
        <f t="shared" si="1"/>
        <v>0</v>
      </c>
      <c r="K57" s="8">
        <f t="shared" si="2"/>
        <v>0</v>
      </c>
      <c r="L57" s="8">
        <v>432</v>
      </c>
    </row>
    <row r="58" spans="1:12" x14ac:dyDescent="0.25">
      <c r="A58" s="38">
        <v>57</v>
      </c>
      <c r="B58" s="40">
        <v>45213</v>
      </c>
      <c r="C58" s="38">
        <v>629</v>
      </c>
      <c r="D58" s="39">
        <v>15.5</v>
      </c>
      <c r="E58" s="38">
        <v>4382</v>
      </c>
      <c r="F58" s="38"/>
      <c r="H58" s="8">
        <v>15.5</v>
      </c>
      <c r="I58" s="8">
        <v>4382</v>
      </c>
      <c r="J58" s="8">
        <f t="shared" si="1"/>
        <v>0</v>
      </c>
      <c r="K58" s="8">
        <f t="shared" si="2"/>
        <v>0</v>
      </c>
      <c r="L58" s="8">
        <v>629</v>
      </c>
    </row>
    <row r="59" spans="1:12" x14ac:dyDescent="0.25">
      <c r="A59" s="38">
        <v>58</v>
      </c>
      <c r="B59" s="40">
        <v>45213</v>
      </c>
      <c r="C59" s="38">
        <v>217</v>
      </c>
      <c r="D59" s="39">
        <v>14.2</v>
      </c>
      <c r="E59" s="38">
        <v>4113</v>
      </c>
      <c r="F59" s="38"/>
      <c r="H59" s="8">
        <v>14.2</v>
      </c>
      <c r="I59" s="8">
        <v>4113</v>
      </c>
      <c r="J59" s="8">
        <f t="shared" si="1"/>
        <v>0</v>
      </c>
      <c r="K59" s="8">
        <f t="shared" si="2"/>
        <v>0</v>
      </c>
      <c r="L59" s="8">
        <v>217</v>
      </c>
    </row>
    <row r="60" spans="1:12" x14ac:dyDescent="0.25">
      <c r="A60" s="38">
        <v>59</v>
      </c>
      <c r="B60" s="40">
        <v>45213</v>
      </c>
      <c r="C60" s="38">
        <v>629</v>
      </c>
      <c r="D60" s="39">
        <v>14</v>
      </c>
      <c r="E60" s="38">
        <v>3992</v>
      </c>
      <c r="F60" s="38"/>
      <c r="H60" s="8">
        <v>14</v>
      </c>
      <c r="I60" s="8">
        <v>3992</v>
      </c>
      <c r="J60" s="8">
        <f t="shared" si="1"/>
        <v>0</v>
      </c>
      <c r="K60" s="8">
        <f t="shared" si="2"/>
        <v>0</v>
      </c>
      <c r="L60" s="8">
        <v>629</v>
      </c>
    </row>
    <row r="61" spans="1:12" x14ac:dyDescent="0.25">
      <c r="A61" s="38">
        <v>60</v>
      </c>
      <c r="B61" s="40">
        <v>45213</v>
      </c>
      <c r="C61" s="38">
        <v>217</v>
      </c>
      <c r="D61" s="39">
        <v>16.8</v>
      </c>
      <c r="E61" s="38">
        <v>4179</v>
      </c>
      <c r="F61" s="38"/>
      <c r="H61" s="8">
        <v>16.8</v>
      </c>
      <c r="I61" s="8">
        <v>4179</v>
      </c>
      <c r="J61" s="8">
        <f t="shared" si="1"/>
        <v>0</v>
      </c>
      <c r="K61" s="8">
        <f t="shared" si="2"/>
        <v>0</v>
      </c>
      <c r="L61" s="8">
        <v>217</v>
      </c>
    </row>
    <row r="62" spans="1:12" x14ac:dyDescent="0.25">
      <c r="A62" s="38">
        <v>61</v>
      </c>
      <c r="B62" s="40">
        <v>45213</v>
      </c>
      <c r="C62" s="38">
        <v>280</v>
      </c>
      <c r="D62" s="39">
        <v>14.5</v>
      </c>
      <c r="E62" s="38">
        <v>3961</v>
      </c>
      <c r="F62" s="38"/>
      <c r="H62" s="8">
        <v>14.5</v>
      </c>
      <c r="I62" s="8">
        <v>3961</v>
      </c>
      <c r="J62" s="8">
        <f t="shared" si="1"/>
        <v>0</v>
      </c>
      <c r="K62" s="8">
        <f t="shared" si="2"/>
        <v>0</v>
      </c>
      <c r="L62" s="8">
        <v>280</v>
      </c>
    </row>
    <row r="63" spans="1:12" x14ac:dyDescent="0.25">
      <c r="A63" s="38">
        <v>62</v>
      </c>
      <c r="B63" s="40">
        <v>45213</v>
      </c>
      <c r="C63" s="38">
        <v>911</v>
      </c>
      <c r="D63" s="39">
        <v>15.6</v>
      </c>
      <c r="E63" s="38">
        <v>1698</v>
      </c>
      <c r="F63" s="38"/>
      <c r="H63" s="8">
        <v>15.6</v>
      </c>
      <c r="I63" s="8">
        <v>1698</v>
      </c>
      <c r="J63" s="8">
        <f t="shared" si="1"/>
        <v>0</v>
      </c>
      <c r="K63" s="8">
        <f t="shared" si="2"/>
        <v>0</v>
      </c>
      <c r="L63" s="8">
        <v>911</v>
      </c>
    </row>
    <row r="64" spans="1:12" x14ac:dyDescent="0.25">
      <c r="A64" s="38">
        <v>63</v>
      </c>
      <c r="B64" s="40">
        <v>45213</v>
      </c>
      <c r="C64" s="38">
        <v>837</v>
      </c>
      <c r="D64" s="39">
        <v>12.8</v>
      </c>
      <c r="E64" s="38">
        <v>2340</v>
      </c>
      <c r="F64" s="38"/>
      <c r="H64" s="8">
        <v>12.8</v>
      </c>
      <c r="I64" s="8">
        <v>2340</v>
      </c>
      <c r="J64" s="8">
        <f t="shared" si="1"/>
        <v>0</v>
      </c>
      <c r="K64" s="8">
        <f t="shared" si="2"/>
        <v>0</v>
      </c>
      <c r="L64" s="8">
        <v>837</v>
      </c>
    </row>
    <row r="65" spans="1:12" x14ac:dyDescent="0.25">
      <c r="A65" s="38">
        <v>64</v>
      </c>
      <c r="B65" s="40">
        <v>45213</v>
      </c>
      <c r="C65" s="38">
        <v>909</v>
      </c>
      <c r="D65" s="39">
        <v>16.3</v>
      </c>
      <c r="E65" s="38">
        <v>5518</v>
      </c>
      <c r="F65" s="38"/>
      <c r="H65" s="8">
        <v>16.3</v>
      </c>
      <c r="I65" s="8">
        <v>5518</v>
      </c>
      <c r="J65" s="8">
        <f t="shared" si="1"/>
        <v>0</v>
      </c>
      <c r="K65" s="8">
        <f t="shared" si="2"/>
        <v>0</v>
      </c>
      <c r="L65" s="8">
        <v>909</v>
      </c>
    </row>
    <row r="66" spans="1:12" x14ac:dyDescent="0.25">
      <c r="A66" s="38">
        <v>65</v>
      </c>
      <c r="B66" s="40">
        <v>45214</v>
      </c>
      <c r="C66" s="38">
        <v>909</v>
      </c>
      <c r="D66" s="39">
        <v>16</v>
      </c>
      <c r="E66" s="38">
        <v>2524</v>
      </c>
      <c r="F66" s="38"/>
      <c r="H66" s="8">
        <v>16</v>
      </c>
      <c r="I66" s="8">
        <v>2524</v>
      </c>
      <c r="J66" s="8">
        <f t="shared" si="1"/>
        <v>0</v>
      </c>
      <c r="K66" s="8">
        <f t="shared" si="2"/>
        <v>0</v>
      </c>
      <c r="L66" s="8">
        <v>909</v>
      </c>
    </row>
    <row r="67" spans="1:12" x14ac:dyDescent="0.25">
      <c r="A67" s="38">
        <v>66</v>
      </c>
      <c r="B67" s="40">
        <v>45214</v>
      </c>
      <c r="C67" s="38">
        <v>860</v>
      </c>
      <c r="D67" s="39">
        <v>14.6</v>
      </c>
      <c r="E67" s="38">
        <v>2976</v>
      </c>
      <c r="F67" s="38"/>
      <c r="H67" s="8">
        <v>14.6</v>
      </c>
      <c r="I67" s="8">
        <v>2976</v>
      </c>
      <c r="J67" s="8">
        <f t="shared" ref="J67:J72" si="3">E67-I67</f>
        <v>0</v>
      </c>
      <c r="K67" s="8">
        <f t="shared" si="2"/>
        <v>0</v>
      </c>
      <c r="L67" s="8">
        <v>860</v>
      </c>
    </row>
    <row r="68" spans="1:12" x14ac:dyDescent="0.25">
      <c r="A68" s="38">
        <v>67</v>
      </c>
      <c r="B68" s="40">
        <v>45214</v>
      </c>
      <c r="C68" s="38">
        <v>837</v>
      </c>
      <c r="D68" s="39">
        <v>14.2</v>
      </c>
      <c r="E68" s="38">
        <v>2699</v>
      </c>
      <c r="F68" s="38"/>
      <c r="H68" s="8">
        <v>14.2</v>
      </c>
      <c r="I68" s="8">
        <v>2699</v>
      </c>
      <c r="J68" s="8">
        <f t="shared" si="3"/>
        <v>0</v>
      </c>
      <c r="K68" s="8">
        <f t="shared" si="2"/>
        <v>0</v>
      </c>
      <c r="L68" s="8">
        <v>837</v>
      </c>
    </row>
    <row r="69" spans="1:12" x14ac:dyDescent="0.25">
      <c r="A69" s="38">
        <v>68</v>
      </c>
      <c r="B69" s="40">
        <v>45214</v>
      </c>
      <c r="C69" s="38">
        <v>837</v>
      </c>
      <c r="D69" s="39">
        <v>13.2</v>
      </c>
      <c r="E69" s="38">
        <v>2062</v>
      </c>
      <c r="F69" s="38"/>
      <c r="H69" s="8">
        <v>13.2</v>
      </c>
      <c r="I69" s="8">
        <v>2062</v>
      </c>
      <c r="J69" s="8">
        <f t="shared" si="3"/>
        <v>0</v>
      </c>
      <c r="K69" s="8">
        <f t="shared" si="2"/>
        <v>0</v>
      </c>
      <c r="L69" s="8">
        <v>837</v>
      </c>
    </row>
    <row r="70" spans="1:12" x14ac:dyDescent="0.25">
      <c r="A70" s="38">
        <v>69</v>
      </c>
      <c r="B70" s="40">
        <v>45214</v>
      </c>
      <c r="C70" s="38">
        <v>837</v>
      </c>
      <c r="D70" s="39">
        <v>15.7</v>
      </c>
      <c r="E70" s="38">
        <v>2693</v>
      </c>
      <c r="F70" s="38"/>
      <c r="H70" s="8">
        <v>15.7</v>
      </c>
      <c r="I70" s="8">
        <v>2693</v>
      </c>
      <c r="J70" s="8">
        <f t="shared" si="3"/>
        <v>0</v>
      </c>
      <c r="K70" s="8">
        <f t="shared" si="2"/>
        <v>0</v>
      </c>
      <c r="L70" s="8">
        <v>837</v>
      </c>
    </row>
    <row r="71" spans="1:12" x14ac:dyDescent="0.25">
      <c r="A71" s="38">
        <v>70</v>
      </c>
      <c r="B71" s="40">
        <v>45214</v>
      </c>
      <c r="C71" s="38">
        <v>909</v>
      </c>
      <c r="D71" s="39">
        <v>12.2</v>
      </c>
      <c r="E71" s="38">
        <v>2556</v>
      </c>
      <c r="F71" s="38"/>
      <c r="H71" s="8">
        <v>12.2</v>
      </c>
      <c r="I71" s="8">
        <v>2556</v>
      </c>
      <c r="J71" s="8">
        <f t="shared" si="3"/>
        <v>0</v>
      </c>
      <c r="K71" s="8">
        <f t="shared" si="2"/>
        <v>0</v>
      </c>
      <c r="L71" s="8">
        <v>909</v>
      </c>
    </row>
    <row r="72" spans="1:12" x14ac:dyDescent="0.25">
      <c r="A72" s="38">
        <v>71</v>
      </c>
      <c r="B72" s="40">
        <v>45214</v>
      </c>
      <c r="C72" s="38">
        <v>901</v>
      </c>
      <c r="D72" s="39">
        <v>14.9</v>
      </c>
      <c r="E72" s="38">
        <v>5524</v>
      </c>
      <c r="F72" s="38"/>
      <c r="H72" s="8">
        <v>14.9</v>
      </c>
      <c r="I72" s="8">
        <v>5524</v>
      </c>
      <c r="J72" s="8">
        <f t="shared" si="3"/>
        <v>0</v>
      </c>
      <c r="K72" s="8">
        <f t="shared" si="2"/>
        <v>0</v>
      </c>
      <c r="L72" s="8">
        <v>901</v>
      </c>
    </row>
    <row r="73" spans="1:12" x14ac:dyDescent="0.25">
      <c r="D73" s="10">
        <f>SUM(D2:D72)</f>
        <v>1140.8999999999999</v>
      </c>
    </row>
  </sheetData>
  <autoFilter ref="A1:E72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</vt:i4>
      </vt:variant>
    </vt:vector>
  </HeadingPairs>
  <TitlesOfParts>
    <vt:vector size="16" baseType="lpstr">
      <vt:lpstr>вывоз недобор</vt:lpstr>
      <vt:lpstr>Лист1</vt:lpstr>
      <vt:lpstr>под кс</vt:lpstr>
      <vt:lpstr>Свод реестров</vt:lpstr>
      <vt:lpstr>УПД</vt:lpstr>
      <vt:lpstr>16.12-25.12</vt:lpstr>
      <vt:lpstr>01.12-13.12</vt:lpstr>
      <vt:lpstr>17.10-21.10</vt:lpstr>
      <vt:lpstr>10.10-15.10</vt:lpstr>
      <vt:lpstr>03.10-09.10</vt:lpstr>
      <vt:lpstr>29.08-28.09</vt:lpstr>
      <vt:lpstr>накладные 2 этап</vt:lpstr>
      <vt:lpstr>Амархан реестр</vt:lpstr>
      <vt:lpstr>накл-тб-1эт-арх</vt:lpstr>
      <vt:lpstr>талоны-тб-1эт-арх</vt:lpstr>
      <vt:lpstr>'вывоз недобор'!Область_печати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2024-05-13T07:35:27Z</cp:lastPrinted>
  <dcterms:created xsi:type="dcterms:W3CDTF">2015-06-05T18:19:34Z</dcterms:created>
  <dcterms:modified xsi:type="dcterms:W3CDTF">2024-07-26T08:08:34Z</dcterms:modified>
</cp:coreProperties>
</file>