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РЕЕСТРЫ ПЕРЕДАЧИ\"/>
    </mc:Choice>
  </mc:AlternateContent>
  <xr:revisionPtr revIDLastSave="0" documentId="13_ncr:1_{6604DD7D-9574-4F1F-91E7-F960295132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G7" i="1" s="1"/>
  <c r="I7" i="1" s="1"/>
  <c r="F6" i="1"/>
  <c r="E6" i="1"/>
  <c r="F5" i="1"/>
  <c r="E5" i="1"/>
  <c r="G13" i="1" l="1"/>
  <c r="G6" i="1"/>
  <c r="I6" i="1" s="1"/>
  <c r="G10" i="1"/>
  <c r="I10" i="1" s="1"/>
  <c r="G14" i="1"/>
  <c r="I14" i="1" s="1"/>
  <c r="G16" i="1"/>
  <c r="G20" i="1"/>
  <c r="I20" i="1" s="1"/>
  <c r="G11" i="1"/>
  <c r="I11" i="1" s="1"/>
  <c r="G19" i="1"/>
  <c r="I19" i="1" s="1"/>
  <c r="G9" i="1"/>
  <c r="I9" i="1" s="1"/>
  <c r="G18" i="1"/>
  <c r="I18" i="1" s="1"/>
  <c r="F26" i="1"/>
  <c r="E26" i="1"/>
  <c r="G15" i="1"/>
  <c r="I15" i="1" s="1"/>
  <c r="G12" i="1"/>
  <c r="G5" i="1"/>
  <c r="I5" i="1" s="1"/>
  <c r="G8" i="1"/>
  <c r="I8" i="1" s="1"/>
  <c r="G17" i="1"/>
  <c r="I17" i="1" s="1"/>
  <c r="I13" i="1"/>
  <c r="G26" i="1" l="1"/>
  <c r="I16" i="1"/>
  <c r="I12" i="1"/>
  <c r="I26" i="1" l="1"/>
  <c r="J9" i="1" l="1"/>
  <c r="J10" i="1"/>
  <c r="J7" i="1"/>
  <c r="J6" i="1"/>
  <c r="J15" i="1"/>
  <c r="J11" i="1"/>
  <c r="J18" i="1"/>
  <c r="J20" i="1"/>
  <c r="J13" i="1"/>
  <c r="J5" i="1"/>
  <c r="J19" i="1"/>
  <c r="J17" i="1"/>
  <c r="J14" i="1"/>
  <c r="J8" i="1"/>
  <c r="J16" i="1"/>
  <c r="J12" i="1"/>
</calcChain>
</file>

<file path=xl/sharedStrings.xml><?xml version="1.0" encoding="utf-8"?>
<sst xmlns="http://schemas.openxmlformats.org/spreadsheetml/2006/main" count="209" uniqueCount="87">
  <si>
    <t>№</t>
  </si>
  <si>
    <t>№ СМЕТЫ</t>
  </si>
  <si>
    <t>Наименование сметы</t>
  </si>
  <si>
    <t>01-01-01</t>
  </si>
  <si>
    <t>Выполнение работ по ликвидации объектов по трассе ж.д. путей, подготовке трассы ж.д. путей.</t>
  </si>
  <si>
    <t>04-02-05</t>
  </si>
  <si>
    <t>Переустройство кабельных линий.ЭС2</t>
  </si>
  <si>
    <t>05-03-01</t>
  </si>
  <si>
    <t>Верхнее строение пути</t>
  </si>
  <si>
    <t>06-02-03</t>
  </si>
  <si>
    <t>01-01-02</t>
  </si>
  <si>
    <t>01-01-03</t>
  </si>
  <si>
    <t>Корпус 121. Демонтаж сетей и систем  инженерного обоспечения.</t>
  </si>
  <si>
    <t>02-02-03</t>
  </si>
  <si>
    <t>АС3 СМР 121 цех</t>
  </si>
  <si>
    <t>02-02-04</t>
  </si>
  <si>
    <t>02-02-05</t>
  </si>
  <si>
    <t>02-03-01</t>
  </si>
  <si>
    <t>АС1 Трансбордер</t>
  </si>
  <si>
    <t>06-02-01</t>
  </si>
  <si>
    <t>НВК2 водопровод В1</t>
  </si>
  <si>
    <t>06-02-02</t>
  </si>
  <si>
    <t>06-02-04</t>
  </si>
  <si>
    <t>06-03-02</t>
  </si>
  <si>
    <t>06-04-01</t>
  </si>
  <si>
    <t>07-04-01</t>
  </si>
  <si>
    <t>Генеральный план. Трансбордер. ГП1</t>
  </si>
  <si>
    <t>ЗУ-2,4%</t>
  </si>
  <si>
    <t>ВЗиС-8,2%</t>
  </si>
  <si>
    <t xml:space="preserve">всего без НДС </t>
  </si>
  <si>
    <t>ндс 20%</t>
  </si>
  <si>
    <t>СМР с материалами всего с ндс по данным тех заказчика</t>
  </si>
  <si>
    <t>ИТОГО</t>
  </si>
  <si>
    <t>Корпус 121. Демонтажные работы.</t>
  </si>
  <si>
    <t>итого без НДС</t>
  </si>
  <si>
    <t>НВК3 Переустройство хозпитьевого водопровода</t>
  </si>
  <si>
    <t>НВК4 Переустройство хозяйственно-бытовой канализации</t>
  </si>
  <si>
    <t>НВК5 Переустройство ливневой канализации</t>
  </si>
  <si>
    <t>ЭС1 Переустройство кабельных линий</t>
  </si>
  <si>
    <t>ГСН Наружные газопроводы. Вынос газопровода среднего давления</t>
  </si>
  <si>
    <t>НВК1 Наружные сети водопровода и канализации</t>
  </si>
  <si>
    <t>АС4 Эстакада. Архитектурно-строительные решения</t>
  </si>
  <si>
    <t>Приложение №1.</t>
  </si>
  <si>
    <t>«Ж/Д пути от ИЦ до обкаточной линии с удлинением трансбордера расположенные по адресу: Московская область, г. Мытищи, ул. Колонцова, 4, 
территория завода АО «МЕТРОВАГОНМАШ»</t>
  </si>
  <si>
    <t>скмплектована, 26.10.2023 будет передана техзаку без талонов!!!</t>
  </si>
  <si>
    <t>ИД не готова, дата предоставления не обозначена</t>
  </si>
  <si>
    <t>Техресурс (Эл/энергетика)</t>
  </si>
  <si>
    <t>ИД не готова, обещанная дата предоставления 26.10.2023</t>
  </si>
  <si>
    <t>скмплектована, 16.10.2023 будет передана техзаку</t>
  </si>
  <si>
    <t>в работе, ИД готовится</t>
  </si>
  <si>
    <t>АС2 (стенка ТБ)</t>
  </si>
  <si>
    <t>не подавалось</t>
  </si>
  <si>
    <t xml:space="preserve">Контактная сеть </t>
  </si>
  <si>
    <t>%% от поданого</t>
  </si>
  <si>
    <t>вывоз отходов подписан у техзака (Сергийко)</t>
  </si>
  <si>
    <t>Исполнитель</t>
  </si>
  <si>
    <t>своими силами</t>
  </si>
  <si>
    <t>Статус на 25.10.2023</t>
  </si>
  <si>
    <t>Статус на 26.10.2023</t>
  </si>
  <si>
    <t>ИД не предоставлена</t>
  </si>
  <si>
    <t>скомплектована, подписана всеми кроме Юрченко, готова к передаче</t>
  </si>
  <si>
    <t>скомплектована, готова к передаче</t>
  </si>
  <si>
    <t>Статус на 27.10.2023</t>
  </si>
  <si>
    <t>27.10 предоставит подрядчик</t>
  </si>
  <si>
    <t>30.10 предоставит подрядчик</t>
  </si>
  <si>
    <t>ТС1 трансбордер</t>
  </si>
  <si>
    <t>ТС2</t>
  </si>
  <si>
    <t>ТС3</t>
  </si>
  <si>
    <t>получено от подрядчика 27.10.2023, на проверке</t>
  </si>
  <si>
    <t>Реестр материалов</t>
  </si>
  <si>
    <t>все</t>
  </si>
  <si>
    <t>передано тех/заказчику (Дураев) 27.10.2023 09:15</t>
  </si>
  <si>
    <t>передано тех/заказчику (Серов) 27.10.2023 15:35</t>
  </si>
  <si>
    <t>срок предоставления 03.11.2023</t>
  </si>
  <si>
    <t>в выходные подрядчик предоставаит (29.10)</t>
  </si>
  <si>
    <t>Статус на 31.10.2023</t>
  </si>
  <si>
    <t>Дураев не смотрел, с его слов: в приоритете ППР, сегодня-завра проверю их и займусь ИД</t>
  </si>
  <si>
    <t>Замечания, ИД требует корректировки, 01.11 Техресурс исправит</t>
  </si>
  <si>
    <t>02.11 Техресурс предоставит</t>
  </si>
  <si>
    <t>06.11 Техресурс предоставит</t>
  </si>
  <si>
    <t>05.11 Техресурс предоставит</t>
  </si>
  <si>
    <t>01.11 Техресурс предоставит</t>
  </si>
  <si>
    <t>срок предоставления 07.11.2023</t>
  </si>
  <si>
    <t>срок предоставления 05.11.2023</t>
  </si>
  <si>
    <t>Статус на 01.11.2023</t>
  </si>
  <si>
    <t>Передано техзаказчику 01.11.2023 16.30</t>
  </si>
  <si>
    <t>07.11 Техресурс предоставит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</si>
</sst>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" fontId="2" fillId="2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topLeftCell="A4" zoomScale="70" zoomScaleNormal="70" workbookViewId="0">
      <pane ySplit="1" topLeftCell="A5" activePane="bottomLeft" state="frozen"/>
      <selection activeCell="A4" sqref="A4"/>
      <selection pane="bottomLeft" activeCell="P22" sqref="P22"/>
    </sheetView>
  </sheetViews>
  <sheetFormatPr defaultColWidth="9.109375" defaultRowHeight="15.6" x14ac:dyDescent="0.3"/>
  <cols>
    <col min="1" max="1" width="4.6640625" style="1" customWidth="1"/>
    <col min="2" max="2" width="18.44140625" style="1" customWidth="1"/>
    <col min="3" max="3" width="54.33203125" style="1" customWidth="1"/>
    <col min="4" max="4" width="16" style="1" hidden="1" customWidth="1"/>
    <col min="5" max="5" width="10.109375" style="1" hidden="1" customWidth="1"/>
    <col min="6" max="6" width="12.44140625" style="1" hidden="1" customWidth="1"/>
    <col min="7" max="7" width="16.44140625" style="1" hidden="1" customWidth="1"/>
    <col min="8" max="8" width="9.5546875" style="1" hidden="1" customWidth="1"/>
    <col min="9" max="9" width="27.88671875" style="1" hidden="1" customWidth="1"/>
    <col min="10" max="10" width="16.109375" style="18" customWidth="1"/>
    <col min="11" max="13" width="32.109375" style="18" customWidth="1"/>
    <col min="14" max="16" width="47.6640625" style="18" customWidth="1"/>
    <col min="17" max="17" width="19" style="18" customWidth="1"/>
    <col min="18" max="19" width="16.109375" style="18" customWidth="1"/>
    <col min="20" max="20" width="9.109375" style="18"/>
    <col min="21" max="16384" width="9.109375" style="1"/>
  </cols>
  <sheetData>
    <row r="1" spans="1:19" hidden="1" x14ac:dyDescent="0.3">
      <c r="G1" s="38" t="s">
        <v>42</v>
      </c>
      <c r="H1" s="38"/>
      <c r="I1" s="38"/>
    </row>
    <row r="2" spans="1:19" ht="34.5" hidden="1" customHeight="1" x14ac:dyDescent="0.3">
      <c r="A2" s="39" t="s">
        <v>43</v>
      </c>
      <c r="B2" s="40"/>
      <c r="C2" s="40"/>
      <c r="D2" s="40"/>
      <c r="E2" s="40"/>
      <c r="F2" s="40"/>
      <c r="G2" s="40"/>
      <c r="H2" s="40"/>
      <c r="I2" s="40"/>
    </row>
    <row r="3" spans="1:19" hidden="1" x14ac:dyDescent="0.3"/>
    <row r="4" spans="1:19" ht="46.8" x14ac:dyDescent="0.3">
      <c r="A4" s="10" t="s">
        <v>0</v>
      </c>
      <c r="B4" s="10" t="s">
        <v>1</v>
      </c>
      <c r="C4" s="10" t="s">
        <v>2</v>
      </c>
      <c r="D4" s="11" t="s">
        <v>34</v>
      </c>
      <c r="E4" s="10" t="s">
        <v>27</v>
      </c>
      <c r="F4" s="10" t="s">
        <v>28</v>
      </c>
      <c r="G4" s="10" t="s">
        <v>29</v>
      </c>
      <c r="H4" s="10" t="s">
        <v>30</v>
      </c>
      <c r="I4" s="12" t="s">
        <v>31</v>
      </c>
      <c r="J4" s="19" t="s">
        <v>53</v>
      </c>
      <c r="K4" s="19" t="s">
        <v>57</v>
      </c>
      <c r="L4" s="19" t="s">
        <v>58</v>
      </c>
      <c r="M4" s="19" t="s">
        <v>62</v>
      </c>
      <c r="N4" s="19" t="s">
        <v>75</v>
      </c>
      <c r="O4" s="19" t="s">
        <v>84</v>
      </c>
      <c r="P4" s="19" t="s">
        <v>84</v>
      </c>
      <c r="Q4" s="19" t="s">
        <v>55</v>
      </c>
      <c r="R4" s="19"/>
      <c r="S4" s="19"/>
    </row>
    <row r="5" spans="1:19" ht="46.8" x14ac:dyDescent="0.3">
      <c r="A5" s="2">
        <v>1</v>
      </c>
      <c r="B5" s="3" t="s">
        <v>3</v>
      </c>
      <c r="C5" s="4" t="s">
        <v>4</v>
      </c>
      <c r="D5" s="5">
        <v>48144717</v>
      </c>
      <c r="E5" s="5">
        <f>D5*2.4%</f>
        <v>1155473.2080000001</v>
      </c>
      <c r="F5" s="5">
        <f>D5*8.2%</f>
        <v>3947866.7939999993</v>
      </c>
      <c r="G5" s="5">
        <f>D5+E5+F5</f>
        <v>53248057.001999997</v>
      </c>
      <c r="H5" s="6">
        <v>1.2</v>
      </c>
      <c r="I5" s="7">
        <f>G5*H5</f>
        <v>63897668.402399994</v>
      </c>
      <c r="J5" s="21">
        <f>I5*100/$I$26</f>
        <v>34.256145259147893</v>
      </c>
      <c r="K5" s="22" t="s">
        <v>44</v>
      </c>
      <c r="L5" s="22" t="s">
        <v>61</v>
      </c>
      <c r="M5" s="23" t="s">
        <v>72</v>
      </c>
      <c r="N5" s="24" t="s">
        <v>76</v>
      </c>
      <c r="O5" s="24" t="s">
        <v>76</v>
      </c>
      <c r="P5" s="24" t="s">
        <v>76</v>
      </c>
      <c r="Q5" s="17" t="s">
        <v>56</v>
      </c>
      <c r="R5" s="20"/>
      <c r="S5" s="17"/>
    </row>
    <row r="6" spans="1:19" ht="46.8" x14ac:dyDescent="0.3">
      <c r="A6" s="2">
        <v>2</v>
      </c>
      <c r="B6" s="3" t="s">
        <v>5</v>
      </c>
      <c r="C6" s="4" t="s">
        <v>6</v>
      </c>
      <c r="D6" s="5">
        <v>1325193</v>
      </c>
      <c r="E6" s="5">
        <f>D6*2.4%</f>
        <v>31804.632000000001</v>
      </c>
      <c r="F6" s="5">
        <f>D6*8.2%</f>
        <v>108665.82599999999</v>
      </c>
      <c r="G6" s="5">
        <f>D6+E6+F6</f>
        <v>1465663.4579999999</v>
      </c>
      <c r="H6" s="6">
        <v>1.2</v>
      </c>
      <c r="I6" s="7">
        <f t="shared" ref="I6:I20" si="0">G6*H6</f>
        <v>1758796.1495999999</v>
      </c>
      <c r="J6" s="21">
        <f t="shared" ref="J6:J20" si="1">I6*100/$I$26</f>
        <v>0.94290727483985359</v>
      </c>
      <c r="K6" s="22" t="s">
        <v>48</v>
      </c>
      <c r="L6" s="22" t="s">
        <v>60</v>
      </c>
      <c r="M6" s="23" t="s">
        <v>71</v>
      </c>
      <c r="N6" s="24" t="s">
        <v>76</v>
      </c>
      <c r="O6" s="24" t="s">
        <v>76</v>
      </c>
      <c r="P6" s="24" t="s">
        <v>76</v>
      </c>
      <c r="Q6" s="14" t="s">
        <v>46</v>
      </c>
      <c r="R6" s="20"/>
      <c r="S6" s="17"/>
    </row>
    <row r="7" spans="1:19" ht="30.6" customHeight="1" x14ac:dyDescent="0.3">
      <c r="A7" s="2">
        <v>3</v>
      </c>
      <c r="B7" s="3" t="s">
        <v>7</v>
      </c>
      <c r="C7" s="4" t="s">
        <v>8</v>
      </c>
      <c r="D7" s="5">
        <v>32170863</v>
      </c>
      <c r="E7" s="5">
        <f>D7*2.4%</f>
        <v>772100.71200000006</v>
      </c>
      <c r="F7" s="5">
        <f>D7*8.2%</f>
        <v>2638010.7659999998</v>
      </c>
      <c r="G7" s="5">
        <f>D7+E7+F7</f>
        <v>35580974.478</v>
      </c>
      <c r="H7" s="6">
        <v>1.2</v>
      </c>
      <c r="I7" s="7">
        <f t="shared" si="0"/>
        <v>42697169.373599999</v>
      </c>
      <c r="J7" s="30">
        <f t="shared" si="1"/>
        <v>22.890356922030435</v>
      </c>
      <c r="K7" s="16" t="s">
        <v>47</v>
      </c>
      <c r="L7" s="15" t="s">
        <v>59</v>
      </c>
      <c r="M7" s="16" t="s">
        <v>63</v>
      </c>
      <c r="N7" s="16" t="s">
        <v>77</v>
      </c>
      <c r="O7" s="24" t="s">
        <v>85</v>
      </c>
      <c r="P7" s="24" t="s">
        <v>85</v>
      </c>
      <c r="Q7" s="14" t="s">
        <v>46</v>
      </c>
      <c r="R7" s="20"/>
      <c r="S7" s="17"/>
    </row>
    <row r="8" spans="1:19" ht="46.8" x14ac:dyDescent="0.3">
      <c r="A8" s="2">
        <v>4</v>
      </c>
      <c r="B8" s="8" t="s">
        <v>10</v>
      </c>
      <c r="C8" s="4" t="s">
        <v>33</v>
      </c>
      <c r="D8" s="5">
        <v>39430628</v>
      </c>
      <c r="E8" s="5">
        <f t="shared" ref="E8:E20" si="2">D8*2.4%</f>
        <v>946335.07200000004</v>
      </c>
      <c r="F8" s="5">
        <f t="shared" ref="F8:F20" si="3">D8*8.2%</f>
        <v>3233311.4959999998</v>
      </c>
      <c r="G8" s="5">
        <f t="shared" ref="G8:G20" si="4">D8+E8+F8</f>
        <v>43610274.567999996</v>
      </c>
      <c r="H8" s="6">
        <v>1.2</v>
      </c>
      <c r="I8" s="7">
        <f t="shared" si="0"/>
        <v>52332329.481599994</v>
      </c>
      <c r="J8" s="21">
        <f t="shared" si="1"/>
        <v>28.05585751864372</v>
      </c>
      <c r="K8" s="22" t="s">
        <v>44</v>
      </c>
      <c r="L8" s="22" t="s">
        <v>61</v>
      </c>
      <c r="M8" s="23" t="s">
        <v>72</v>
      </c>
      <c r="N8" s="24" t="s">
        <v>76</v>
      </c>
      <c r="O8" s="24" t="s">
        <v>76</v>
      </c>
      <c r="P8" s="24" t="s">
        <v>76</v>
      </c>
      <c r="Q8" s="17" t="s">
        <v>56</v>
      </c>
      <c r="R8" s="20"/>
      <c r="S8" s="17"/>
    </row>
    <row r="9" spans="1:19" ht="46.8" x14ac:dyDescent="0.3">
      <c r="A9" s="2">
        <v>5</v>
      </c>
      <c r="B9" s="8" t="s">
        <v>11</v>
      </c>
      <c r="C9" s="4" t="s">
        <v>12</v>
      </c>
      <c r="D9" s="5">
        <v>1177992</v>
      </c>
      <c r="E9" s="5">
        <f t="shared" si="2"/>
        <v>28271.808000000001</v>
      </c>
      <c r="F9" s="5">
        <f t="shared" si="3"/>
        <v>96595.343999999983</v>
      </c>
      <c r="G9" s="5">
        <f t="shared" si="4"/>
        <v>1302859.152</v>
      </c>
      <c r="H9" s="6">
        <v>1.2</v>
      </c>
      <c r="I9" s="7">
        <f t="shared" si="0"/>
        <v>1563430.9823999999</v>
      </c>
      <c r="J9" s="21">
        <f t="shared" si="1"/>
        <v>0.83817015823593144</v>
      </c>
      <c r="K9" s="22" t="s">
        <v>44</v>
      </c>
      <c r="L9" s="22" t="s">
        <v>61</v>
      </c>
      <c r="M9" s="23" t="s">
        <v>72</v>
      </c>
      <c r="N9" s="24" t="s">
        <v>76</v>
      </c>
      <c r="O9" s="24" t="s">
        <v>76</v>
      </c>
      <c r="P9" s="24" t="s">
        <v>76</v>
      </c>
      <c r="Q9" s="17" t="s">
        <v>56</v>
      </c>
      <c r="R9" s="20"/>
      <c r="S9" s="17"/>
    </row>
    <row r="10" spans="1:19" x14ac:dyDescent="0.3">
      <c r="A10" s="2">
        <v>6</v>
      </c>
      <c r="B10" s="8" t="s">
        <v>13</v>
      </c>
      <c r="C10" s="4" t="s">
        <v>14</v>
      </c>
      <c r="D10" s="5">
        <v>25371</v>
      </c>
      <c r="E10" s="5">
        <f t="shared" si="2"/>
        <v>608.904</v>
      </c>
      <c r="F10" s="5">
        <f t="shared" si="3"/>
        <v>2080.4219999999996</v>
      </c>
      <c r="G10" s="5">
        <f t="shared" si="4"/>
        <v>28060.325999999997</v>
      </c>
      <c r="H10" s="6">
        <v>1.2</v>
      </c>
      <c r="I10" s="7">
        <f t="shared" si="0"/>
        <v>33672.391199999998</v>
      </c>
      <c r="J10" s="21">
        <f t="shared" si="1"/>
        <v>1.8052087861890248E-2</v>
      </c>
      <c r="K10" s="16" t="s">
        <v>49</v>
      </c>
      <c r="L10" s="16" t="s">
        <v>49</v>
      </c>
      <c r="M10" s="16" t="s">
        <v>49</v>
      </c>
      <c r="N10" s="16" t="s">
        <v>49</v>
      </c>
      <c r="O10" s="16" t="s">
        <v>49</v>
      </c>
      <c r="P10" s="16" t="s">
        <v>49</v>
      </c>
      <c r="Q10" s="17" t="s">
        <v>56</v>
      </c>
      <c r="R10" s="20"/>
      <c r="S10" s="17"/>
    </row>
    <row r="11" spans="1:19" ht="46.8" x14ac:dyDescent="0.3">
      <c r="A11" s="2">
        <v>7</v>
      </c>
      <c r="B11" s="8" t="s">
        <v>15</v>
      </c>
      <c r="C11" s="4" t="s">
        <v>38</v>
      </c>
      <c r="D11" s="5">
        <v>474228</v>
      </c>
      <c r="E11" s="5">
        <f t="shared" si="2"/>
        <v>11381.472</v>
      </c>
      <c r="F11" s="5">
        <f t="shared" si="3"/>
        <v>38886.695999999996</v>
      </c>
      <c r="G11" s="5">
        <f t="shared" si="4"/>
        <v>524496.16800000006</v>
      </c>
      <c r="H11" s="6">
        <v>1.2</v>
      </c>
      <c r="I11" s="7">
        <f t="shared" si="0"/>
        <v>629395.4016000001</v>
      </c>
      <c r="J11" s="21">
        <f t="shared" si="1"/>
        <v>0.33742483633157905</v>
      </c>
      <c r="K11" s="22" t="s">
        <v>48</v>
      </c>
      <c r="L11" s="22" t="s">
        <v>60</v>
      </c>
      <c r="M11" s="23" t="s">
        <v>71</v>
      </c>
      <c r="N11" s="24" t="s">
        <v>76</v>
      </c>
      <c r="O11" s="24" t="s">
        <v>76</v>
      </c>
      <c r="P11" s="24" t="s">
        <v>76</v>
      </c>
      <c r="Q11" s="14" t="s">
        <v>46</v>
      </c>
      <c r="R11" s="20"/>
      <c r="S11" s="17"/>
    </row>
    <row r="12" spans="1:19" ht="31.2" x14ac:dyDescent="0.3">
      <c r="A12" s="2">
        <v>8</v>
      </c>
      <c r="B12" s="8" t="s">
        <v>16</v>
      </c>
      <c r="C12" s="4" t="s">
        <v>41</v>
      </c>
      <c r="D12" s="5">
        <v>211726</v>
      </c>
      <c r="E12" s="5">
        <f t="shared" si="2"/>
        <v>5081.424</v>
      </c>
      <c r="F12" s="5">
        <f t="shared" si="3"/>
        <v>17361.531999999999</v>
      </c>
      <c r="G12" s="5">
        <f t="shared" si="4"/>
        <v>234168.95600000001</v>
      </c>
      <c r="H12" s="6">
        <v>1.2</v>
      </c>
      <c r="I12" s="7">
        <f t="shared" si="0"/>
        <v>281002.74719999998</v>
      </c>
      <c r="J12" s="21">
        <f t="shared" si="1"/>
        <v>0.15064823438755173</v>
      </c>
      <c r="K12" s="15" t="s">
        <v>45</v>
      </c>
      <c r="L12" s="15" t="s">
        <v>45</v>
      </c>
      <c r="M12" s="15" t="s">
        <v>45</v>
      </c>
      <c r="N12" s="29" t="s">
        <v>78</v>
      </c>
      <c r="O12" s="29" t="s">
        <v>78</v>
      </c>
      <c r="P12" s="29" t="s">
        <v>86</v>
      </c>
      <c r="Q12" s="14" t="s">
        <v>46</v>
      </c>
      <c r="R12" s="20"/>
      <c r="S12" s="17"/>
    </row>
    <row r="13" spans="1:19" ht="31.2" x14ac:dyDescent="0.3">
      <c r="A13" s="2">
        <v>9</v>
      </c>
      <c r="B13" s="8" t="s">
        <v>17</v>
      </c>
      <c r="C13" s="4" t="s">
        <v>18</v>
      </c>
      <c r="D13" s="5">
        <v>4241452</v>
      </c>
      <c r="E13" s="5">
        <f t="shared" si="2"/>
        <v>101794.848</v>
      </c>
      <c r="F13" s="5">
        <f t="shared" si="3"/>
        <v>347799.06399999995</v>
      </c>
      <c r="G13" s="5">
        <f t="shared" si="4"/>
        <v>4691045.9120000005</v>
      </c>
      <c r="H13" s="6">
        <v>1.2</v>
      </c>
      <c r="I13" s="7">
        <f t="shared" si="0"/>
        <v>5629255.0944000008</v>
      </c>
      <c r="J13" s="21">
        <f t="shared" si="1"/>
        <v>3.0178969755228464</v>
      </c>
      <c r="K13" s="15" t="s">
        <v>45</v>
      </c>
      <c r="L13" s="15" t="s">
        <v>45</v>
      </c>
      <c r="M13" s="16" t="s">
        <v>64</v>
      </c>
      <c r="N13" s="29" t="s">
        <v>79</v>
      </c>
      <c r="O13" s="29" t="s">
        <v>79</v>
      </c>
      <c r="P13" s="29" t="s">
        <v>79</v>
      </c>
      <c r="Q13" s="14" t="s">
        <v>46</v>
      </c>
      <c r="R13" s="20"/>
      <c r="S13" s="17"/>
    </row>
    <row r="14" spans="1:19" ht="31.2" x14ac:dyDescent="0.3">
      <c r="A14" s="2">
        <v>10</v>
      </c>
      <c r="B14" s="8" t="s">
        <v>19</v>
      </c>
      <c r="C14" s="4" t="s">
        <v>20</v>
      </c>
      <c r="D14" s="5">
        <v>225018</v>
      </c>
      <c r="E14" s="5">
        <f t="shared" si="2"/>
        <v>5400.4319999999998</v>
      </c>
      <c r="F14" s="5">
        <f t="shared" si="3"/>
        <v>18451.475999999999</v>
      </c>
      <c r="G14" s="5">
        <f t="shared" si="4"/>
        <v>248869.908</v>
      </c>
      <c r="H14" s="6">
        <v>1.2</v>
      </c>
      <c r="I14" s="7">
        <f t="shared" si="0"/>
        <v>298643.88959999999</v>
      </c>
      <c r="J14" s="21">
        <f t="shared" si="1"/>
        <v>0.1601058179223058</v>
      </c>
      <c r="K14" s="15" t="s">
        <v>45</v>
      </c>
      <c r="L14" s="15" t="s">
        <v>45</v>
      </c>
      <c r="M14" s="15" t="s">
        <v>45</v>
      </c>
      <c r="N14" s="29" t="s">
        <v>79</v>
      </c>
      <c r="O14" s="29" t="s">
        <v>79</v>
      </c>
      <c r="P14" s="29" t="s">
        <v>79</v>
      </c>
      <c r="Q14" s="14" t="s">
        <v>46</v>
      </c>
      <c r="R14" s="20"/>
      <c r="S14" s="17"/>
    </row>
    <row r="15" spans="1:19" ht="31.2" x14ac:dyDescent="0.3">
      <c r="A15" s="2">
        <v>11</v>
      </c>
      <c r="B15" s="8" t="s">
        <v>21</v>
      </c>
      <c r="C15" s="4" t="s">
        <v>35</v>
      </c>
      <c r="D15" s="5">
        <v>3192184</v>
      </c>
      <c r="E15" s="5">
        <f t="shared" si="2"/>
        <v>76612.415999999997</v>
      </c>
      <c r="F15" s="5">
        <f t="shared" si="3"/>
        <v>261759.08799999996</v>
      </c>
      <c r="G15" s="5">
        <f t="shared" si="4"/>
        <v>3530555.5040000002</v>
      </c>
      <c r="H15" s="6">
        <v>1.2</v>
      </c>
      <c r="I15" s="7">
        <f t="shared" si="0"/>
        <v>4236666.6047999999</v>
      </c>
      <c r="J15" s="21">
        <f t="shared" si="1"/>
        <v>2.2713170958700983</v>
      </c>
      <c r="K15" s="16" t="s">
        <v>47</v>
      </c>
      <c r="L15" s="15" t="s">
        <v>59</v>
      </c>
      <c r="M15" s="16" t="s">
        <v>63</v>
      </c>
      <c r="N15" s="29" t="s">
        <v>80</v>
      </c>
      <c r="O15" s="29" t="s">
        <v>80</v>
      </c>
      <c r="P15" s="29" t="s">
        <v>80</v>
      </c>
      <c r="Q15" s="14" t="s">
        <v>46</v>
      </c>
      <c r="R15" s="20"/>
      <c r="S15" s="17"/>
    </row>
    <row r="16" spans="1:19" ht="46.8" x14ac:dyDescent="0.3">
      <c r="A16" s="2">
        <v>12</v>
      </c>
      <c r="B16" s="8" t="s">
        <v>9</v>
      </c>
      <c r="C16" s="4" t="s">
        <v>36</v>
      </c>
      <c r="D16" s="5">
        <v>542019</v>
      </c>
      <c r="E16" s="5">
        <f t="shared" si="2"/>
        <v>13008.456</v>
      </c>
      <c r="F16" s="5">
        <f t="shared" si="3"/>
        <v>44445.557999999997</v>
      </c>
      <c r="G16" s="5">
        <f t="shared" si="4"/>
        <v>599473.01399999997</v>
      </c>
      <c r="H16" s="6">
        <v>1.2</v>
      </c>
      <c r="I16" s="7">
        <f t="shared" si="0"/>
        <v>719367.61679999996</v>
      </c>
      <c r="J16" s="21">
        <f t="shared" si="1"/>
        <v>0.38565979310290849</v>
      </c>
      <c r="K16" s="22" t="s">
        <v>48</v>
      </c>
      <c r="L16" s="22" t="s">
        <v>60</v>
      </c>
      <c r="M16" s="23" t="s">
        <v>71</v>
      </c>
      <c r="N16" s="24" t="s">
        <v>76</v>
      </c>
      <c r="O16" s="24" t="s">
        <v>76</v>
      </c>
      <c r="P16" s="24" t="s">
        <v>76</v>
      </c>
      <c r="Q16" s="14" t="s">
        <v>46</v>
      </c>
      <c r="R16" s="20"/>
      <c r="S16" s="17"/>
    </row>
    <row r="17" spans="1:20" ht="31.2" x14ac:dyDescent="0.3">
      <c r="A17" s="2">
        <v>13</v>
      </c>
      <c r="B17" s="8" t="s">
        <v>22</v>
      </c>
      <c r="C17" s="4" t="s">
        <v>37</v>
      </c>
      <c r="D17" s="5">
        <v>1308936</v>
      </c>
      <c r="E17" s="5">
        <f t="shared" si="2"/>
        <v>31414.464</v>
      </c>
      <c r="F17" s="5">
        <f t="shared" si="3"/>
        <v>107332.75199999999</v>
      </c>
      <c r="G17" s="5">
        <f t="shared" si="4"/>
        <v>1447683.216</v>
      </c>
      <c r="H17" s="6">
        <v>1.2</v>
      </c>
      <c r="I17" s="7">
        <f t="shared" si="0"/>
        <v>1737219.8592000001</v>
      </c>
      <c r="J17" s="21">
        <f t="shared" si="1"/>
        <v>0.93134002118919945</v>
      </c>
      <c r="K17" s="15" t="s">
        <v>45</v>
      </c>
      <c r="L17" s="15" t="s">
        <v>45</v>
      </c>
      <c r="M17" s="16" t="s">
        <v>68</v>
      </c>
      <c r="N17" s="29" t="s">
        <v>81</v>
      </c>
      <c r="O17" s="24" t="s">
        <v>85</v>
      </c>
      <c r="P17" s="24" t="s">
        <v>85</v>
      </c>
      <c r="Q17" s="14" t="s">
        <v>46</v>
      </c>
      <c r="R17" s="20"/>
      <c r="S17" s="17"/>
    </row>
    <row r="18" spans="1:20" ht="31.2" x14ac:dyDescent="0.3">
      <c r="A18" s="2">
        <v>14</v>
      </c>
      <c r="B18" s="8" t="s">
        <v>23</v>
      </c>
      <c r="C18" s="4" t="s">
        <v>39</v>
      </c>
      <c r="D18" s="5">
        <v>6209761</v>
      </c>
      <c r="E18" s="5">
        <f t="shared" si="2"/>
        <v>149034.264</v>
      </c>
      <c r="F18" s="5">
        <f t="shared" si="3"/>
        <v>509200.40199999994</v>
      </c>
      <c r="G18" s="5">
        <f t="shared" si="4"/>
        <v>6867995.6660000002</v>
      </c>
      <c r="H18" s="6">
        <v>1.2</v>
      </c>
      <c r="I18" s="7">
        <f t="shared" si="0"/>
        <v>8241594.7992000002</v>
      </c>
      <c r="J18" s="21">
        <f t="shared" si="1"/>
        <v>4.4183970349351416</v>
      </c>
      <c r="K18" s="15" t="s">
        <v>45</v>
      </c>
      <c r="L18" s="15" t="s">
        <v>45</v>
      </c>
      <c r="M18" s="16" t="s">
        <v>74</v>
      </c>
      <c r="N18" s="29" t="s">
        <v>81</v>
      </c>
      <c r="O18" s="24" t="s">
        <v>85</v>
      </c>
      <c r="P18" s="24" t="s">
        <v>85</v>
      </c>
      <c r="Q18" s="14" t="s">
        <v>46</v>
      </c>
      <c r="R18" s="20"/>
      <c r="S18" s="17"/>
    </row>
    <row r="19" spans="1:20" ht="31.2" x14ac:dyDescent="0.3">
      <c r="A19" s="2">
        <v>15</v>
      </c>
      <c r="B19" s="8" t="s">
        <v>24</v>
      </c>
      <c r="C19" s="4" t="s">
        <v>40</v>
      </c>
      <c r="D19" s="5">
        <v>217103</v>
      </c>
      <c r="E19" s="5">
        <f t="shared" si="2"/>
        <v>5210.4719999999998</v>
      </c>
      <c r="F19" s="5">
        <f t="shared" si="3"/>
        <v>17802.445999999996</v>
      </c>
      <c r="G19" s="5">
        <f t="shared" si="4"/>
        <v>240115.91800000001</v>
      </c>
      <c r="H19" s="6">
        <v>1.2</v>
      </c>
      <c r="I19" s="7">
        <f t="shared" si="0"/>
        <v>288139.10159999999</v>
      </c>
      <c r="J19" s="21">
        <f t="shared" si="1"/>
        <v>0.15447410157581329</v>
      </c>
      <c r="K19" s="15" t="s">
        <v>45</v>
      </c>
      <c r="L19" s="15" t="s">
        <v>45</v>
      </c>
      <c r="M19" s="15" t="s">
        <v>45</v>
      </c>
      <c r="N19" s="29" t="s">
        <v>79</v>
      </c>
      <c r="O19" s="29" t="s">
        <v>79</v>
      </c>
      <c r="P19" s="29" t="s">
        <v>79</v>
      </c>
      <c r="Q19" s="14" t="s">
        <v>46</v>
      </c>
      <c r="R19" s="20"/>
      <c r="S19" s="17"/>
    </row>
    <row r="20" spans="1:20" ht="31.2" x14ac:dyDescent="0.3">
      <c r="A20" s="2">
        <v>16</v>
      </c>
      <c r="B20" s="8" t="s">
        <v>25</v>
      </c>
      <c r="C20" s="4" t="s">
        <v>26</v>
      </c>
      <c r="D20" s="5">
        <v>1646109</v>
      </c>
      <c r="E20" s="5">
        <f t="shared" si="2"/>
        <v>39506.616000000002</v>
      </c>
      <c r="F20" s="5">
        <f t="shared" si="3"/>
        <v>134980.93799999999</v>
      </c>
      <c r="G20" s="5">
        <f t="shared" si="4"/>
        <v>1820596.554</v>
      </c>
      <c r="H20" s="6">
        <v>1.2</v>
      </c>
      <c r="I20" s="7">
        <f t="shared" si="0"/>
        <v>2184715.8648000001</v>
      </c>
      <c r="J20" s="21">
        <f t="shared" si="1"/>
        <v>1.1712468684028341</v>
      </c>
      <c r="K20" s="22" t="s">
        <v>54</v>
      </c>
      <c r="L20" s="22" t="s">
        <v>54</v>
      </c>
      <c r="M20" s="22" t="s">
        <v>54</v>
      </c>
      <c r="N20" s="24" t="s">
        <v>54</v>
      </c>
      <c r="O20" s="24" t="s">
        <v>54</v>
      </c>
      <c r="P20" s="24" t="s">
        <v>54</v>
      </c>
      <c r="Q20" s="17" t="s">
        <v>56</v>
      </c>
      <c r="R20" s="20"/>
      <c r="S20" s="17"/>
    </row>
    <row r="21" spans="1:20" ht="46.8" x14ac:dyDescent="0.3">
      <c r="A21" s="2">
        <v>17</v>
      </c>
      <c r="B21" s="8"/>
      <c r="C21" s="4" t="s">
        <v>50</v>
      </c>
      <c r="D21" s="5"/>
      <c r="E21" s="5"/>
      <c r="F21" s="5"/>
      <c r="G21" s="5"/>
      <c r="H21" s="6"/>
      <c r="I21" s="7" t="s">
        <v>51</v>
      </c>
      <c r="J21" s="21">
        <v>0</v>
      </c>
      <c r="K21" s="22" t="s">
        <v>48</v>
      </c>
      <c r="L21" s="22" t="s">
        <v>60</v>
      </c>
      <c r="M21" s="23" t="s">
        <v>71</v>
      </c>
      <c r="N21" s="24" t="s">
        <v>76</v>
      </c>
      <c r="O21" s="24" t="s">
        <v>76</v>
      </c>
      <c r="P21" s="24" t="s">
        <v>76</v>
      </c>
      <c r="Q21" s="14" t="s">
        <v>46</v>
      </c>
      <c r="R21" s="20"/>
      <c r="S21" s="17"/>
    </row>
    <row r="22" spans="1:20" ht="46.8" x14ac:dyDescent="0.3">
      <c r="A22" s="2">
        <v>18</v>
      </c>
      <c r="B22" s="8"/>
      <c r="C22" s="4" t="s">
        <v>52</v>
      </c>
      <c r="D22" s="5"/>
      <c r="E22" s="5"/>
      <c r="F22" s="5"/>
      <c r="G22" s="5"/>
      <c r="H22" s="6"/>
      <c r="I22" s="7" t="s">
        <v>51</v>
      </c>
      <c r="J22" s="21">
        <v>0</v>
      </c>
      <c r="K22" s="16" t="s">
        <v>47</v>
      </c>
      <c r="L22" s="22" t="s">
        <v>60</v>
      </c>
      <c r="M22" s="23" t="s">
        <v>72</v>
      </c>
      <c r="N22" s="24" t="s">
        <v>76</v>
      </c>
      <c r="O22" s="24" t="s">
        <v>76</v>
      </c>
      <c r="P22" s="24" t="s">
        <v>76</v>
      </c>
      <c r="Q22" s="14" t="s">
        <v>46</v>
      </c>
      <c r="R22" s="20"/>
      <c r="S22" s="17"/>
    </row>
    <row r="23" spans="1:20" ht="31.2" x14ac:dyDescent="0.3">
      <c r="A23" s="2">
        <v>19</v>
      </c>
      <c r="B23" s="8"/>
      <c r="C23" s="4" t="s">
        <v>65</v>
      </c>
      <c r="D23" s="5"/>
      <c r="E23" s="5"/>
      <c r="F23" s="5"/>
      <c r="G23" s="5"/>
      <c r="H23" s="6"/>
      <c r="I23" s="7" t="s">
        <v>51</v>
      </c>
      <c r="J23" s="21">
        <v>0</v>
      </c>
      <c r="K23" s="24"/>
      <c r="L23" s="24"/>
      <c r="M23" s="25" t="s">
        <v>73</v>
      </c>
      <c r="N23" s="25" t="s">
        <v>82</v>
      </c>
      <c r="O23" s="25" t="s">
        <v>82</v>
      </c>
      <c r="P23" s="25" t="s">
        <v>82</v>
      </c>
      <c r="Q23" s="14" t="s">
        <v>46</v>
      </c>
      <c r="R23" s="20"/>
      <c r="S23" s="17"/>
    </row>
    <row r="24" spans="1:20" ht="31.2" x14ac:dyDescent="0.3">
      <c r="A24" s="2">
        <v>20</v>
      </c>
      <c r="B24" s="8"/>
      <c r="C24" s="4" t="s">
        <v>66</v>
      </c>
      <c r="D24" s="5"/>
      <c r="E24" s="5"/>
      <c r="F24" s="5"/>
      <c r="G24" s="5"/>
      <c r="H24" s="6"/>
      <c r="I24" s="7" t="s">
        <v>51</v>
      </c>
      <c r="J24" s="21">
        <v>0</v>
      </c>
      <c r="K24" s="24"/>
      <c r="L24" s="24"/>
      <c r="M24" s="25" t="s">
        <v>73</v>
      </c>
      <c r="N24" s="25" t="s">
        <v>83</v>
      </c>
      <c r="O24" s="25" t="s">
        <v>83</v>
      </c>
      <c r="P24" s="25" t="s">
        <v>83</v>
      </c>
      <c r="Q24" s="14" t="s">
        <v>46</v>
      </c>
      <c r="R24" s="20"/>
      <c r="S24" s="17"/>
    </row>
    <row r="25" spans="1:20" ht="31.2" x14ac:dyDescent="0.3">
      <c r="A25" s="2">
        <v>21</v>
      </c>
      <c r="B25" s="8"/>
      <c r="C25" s="4" t="s">
        <v>67</v>
      </c>
      <c r="D25" s="5"/>
      <c r="E25" s="5"/>
      <c r="F25" s="5"/>
      <c r="G25" s="5"/>
      <c r="H25" s="6"/>
      <c r="I25" s="7" t="s">
        <v>51</v>
      </c>
      <c r="J25" s="21">
        <v>0</v>
      </c>
      <c r="K25" s="24"/>
      <c r="L25" s="24"/>
      <c r="M25" s="25" t="s">
        <v>73</v>
      </c>
      <c r="N25" s="25" t="s">
        <v>73</v>
      </c>
      <c r="O25" s="25" t="s">
        <v>73</v>
      </c>
      <c r="P25" s="25" t="s">
        <v>73</v>
      </c>
      <c r="Q25" s="14" t="s">
        <v>46</v>
      </c>
      <c r="R25" s="20"/>
      <c r="S25" s="17"/>
    </row>
    <row r="26" spans="1:20" x14ac:dyDescent="0.3">
      <c r="A26" s="37" t="s">
        <v>32</v>
      </c>
      <c r="B26" s="37"/>
      <c r="C26" s="37"/>
      <c r="D26" s="9">
        <f>SUM(D5:D20)</f>
        <v>140543300</v>
      </c>
      <c r="E26" s="13">
        <f>SUM(E5:E20)</f>
        <v>3373039.2000000011</v>
      </c>
      <c r="F26" s="13">
        <f>SUM(F5:F20)</f>
        <v>11524550.6</v>
      </c>
      <c r="G26" s="9">
        <f>SUM(G5:G20)</f>
        <v>155440889.80000001</v>
      </c>
      <c r="H26" s="9"/>
      <c r="I26" s="9">
        <f>SUM(I5:I20)</f>
        <v>186529067.75999999</v>
      </c>
      <c r="J26" s="17"/>
      <c r="K26" s="17"/>
      <c r="L26" s="17"/>
      <c r="M26" s="17"/>
      <c r="N26" s="27"/>
      <c r="O26" s="27"/>
      <c r="P26" s="27"/>
      <c r="Q26" s="17"/>
      <c r="R26" s="17"/>
      <c r="S26" s="17"/>
    </row>
    <row r="27" spans="1:20" x14ac:dyDescent="0.3">
      <c r="N27" s="28"/>
      <c r="O27" s="28"/>
      <c r="P27" s="28"/>
    </row>
    <row r="28" spans="1:20" s="36" customFormat="1" ht="30" customHeight="1" x14ac:dyDescent="0.3">
      <c r="A28" s="31"/>
      <c r="B28" s="31"/>
      <c r="C28" s="32" t="s">
        <v>69</v>
      </c>
      <c r="D28" s="31"/>
      <c r="E28" s="31"/>
      <c r="F28" s="31"/>
      <c r="G28" s="31"/>
      <c r="H28" s="31"/>
      <c r="I28" s="31"/>
      <c r="J28" s="33"/>
      <c r="K28" s="33"/>
      <c r="L28" s="33"/>
      <c r="M28" s="34" t="s">
        <v>73</v>
      </c>
      <c r="N28" s="34" t="s">
        <v>73</v>
      </c>
      <c r="O28" s="34" t="s">
        <v>73</v>
      </c>
      <c r="P28" s="34" t="s">
        <v>73</v>
      </c>
      <c r="Q28" s="33" t="s">
        <v>70</v>
      </c>
      <c r="R28" s="33"/>
      <c r="S28" s="33"/>
      <c r="T28" s="35"/>
    </row>
    <row r="29" spans="1:20" x14ac:dyDescent="0.3">
      <c r="K29" s="26"/>
    </row>
  </sheetData>
  <mergeCells count="3">
    <mergeCell ref="A26:C26"/>
    <mergeCell ref="G1:I1"/>
    <mergeCell ref="A2:I2"/>
  </mergeCells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86" orientation="landscape" verticalDpi="1200" r:id="rId1"/>
  <ignoredErrors>
    <ignoredError sqref="B5:B7 B8:B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2023-10-23T09:29:31Z</cp:lastPrinted>
  <dcterms:created xsi:type="dcterms:W3CDTF">2023-10-23T09:01:31Z</dcterms:created>
  <dcterms:modified xsi:type="dcterms:W3CDTF">2023-11-03T11:11:44Z</dcterms:modified>
</cp:coreProperties>
</file>