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"/>
    </mc:Choice>
  </mc:AlternateContent>
  <xr:revisionPtr revIDLastSave="0" documentId="13_ncr:1_{DFABC113-0398-4740-B7C4-DC6D6566CC1E}" xr6:coauthVersionLast="43" xr6:coauthVersionMax="47" xr10:uidLastSave="{00000000-0000-0000-0000-000000000000}"/>
  <bookViews>
    <workbookView xWindow="28680" yWindow="1530" windowWidth="29040" windowHeight="15840" firstSheet="1" activeTab="1" xr2:uid="{00000000-000D-0000-FFFF-FFFF00000000}"/>
  </bookViews>
  <sheets>
    <sheet name="Лист3" sheetId="3" state="hidden" r:id="rId1"/>
    <sheet name="ВОР-на подпись после согл" sheetId="11" r:id="rId2"/>
    <sheet name="Журнал учета выполненных работ" sheetId="12" r:id="rId3"/>
    <sheet name="КС-6а ПЖ" sheetId="8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1" hidden="1">'ВОР-на подпись после согл'!$A$6:$I$282</definedName>
    <definedName name="_xlnm._FilterDatabase" localSheetId="3" hidden="1">'КС-6а ПЖ'!$O$1:$O$164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'Журнал учета выполненных работ'!$6:$9</definedName>
    <definedName name="_xlnm.Print_Titles" localSheetId="3">'КС-6а ПЖ'!$4:$4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'ВОР-на подпись после согл'!$A$1:$I$298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6" i="11" l="1"/>
  <c r="G115" i="11"/>
  <c r="G114" i="11"/>
  <c r="A116" i="11"/>
  <c r="A117" i="11"/>
  <c r="G109" i="11"/>
  <c r="D31" i="11"/>
  <c r="D30" i="11"/>
  <c r="D29" i="11"/>
  <c r="G19" i="11"/>
  <c r="G20" i="11"/>
  <c r="G21" i="11"/>
  <c r="G22" i="11"/>
  <c r="G23" i="11"/>
  <c r="G24" i="11"/>
  <c r="G25" i="11"/>
  <c r="G26" i="11"/>
  <c r="D18" i="11"/>
  <c r="D17" i="11"/>
  <c r="D62" i="11" l="1"/>
  <c r="G105" i="11"/>
  <c r="G104" i="11"/>
  <c r="G103" i="11"/>
  <c r="G101" i="11"/>
  <c r="G100" i="11"/>
  <c r="G98" i="11"/>
  <c r="G96" i="11"/>
  <c r="G95" i="11"/>
  <c r="G94" i="11"/>
  <c r="G93" i="11"/>
  <c r="G91" i="11"/>
  <c r="G90" i="11"/>
  <c r="G89" i="11"/>
  <c r="G87" i="11"/>
  <c r="G86" i="11"/>
  <c r="G85" i="11"/>
  <c r="G84" i="11"/>
  <c r="G83" i="11"/>
  <c r="G82" i="11"/>
  <c r="D53" i="11"/>
  <c r="G53" i="11" s="1"/>
  <c r="D52" i="11"/>
  <c r="G52" i="11" s="1"/>
  <c r="G70" i="11"/>
  <c r="G79" i="11"/>
  <c r="G78" i="11"/>
  <c r="G77" i="11"/>
  <c r="G72" i="11"/>
  <c r="G75" i="11"/>
  <c r="G74" i="11"/>
  <c r="G73" i="11"/>
  <c r="G69" i="11"/>
  <c r="G66" i="11"/>
  <c r="G65" i="11"/>
  <c r="G64" i="11"/>
  <c r="G57" i="11"/>
  <c r="G56" i="11"/>
  <c r="G51" i="11"/>
  <c r="G54" i="11"/>
  <c r="F52" i="11"/>
  <c r="F53" i="11"/>
  <c r="G49" i="11"/>
  <c r="G48" i="11"/>
  <c r="G47" i="11"/>
  <c r="G46" i="11"/>
  <c r="G42" i="11"/>
  <c r="G60" i="11"/>
  <c r="G35" i="11"/>
  <c r="G40" i="11"/>
  <c r="G39" i="11"/>
  <c r="G38" i="11"/>
  <c r="G37" i="11"/>
  <c r="G36" i="11"/>
  <c r="G34" i="11"/>
  <c r="G33" i="11"/>
  <c r="E28" i="11"/>
  <c r="F28" i="11"/>
  <c r="G30" i="11"/>
  <c r="G18" i="11"/>
  <c r="G17" i="11"/>
  <c r="D28" i="11"/>
  <c r="G15" i="11"/>
  <c r="D14" i="11"/>
  <c r="G14" i="11" s="1"/>
  <c r="G13" i="11"/>
  <c r="G12" i="11"/>
  <c r="G11" i="11"/>
  <c r="A11" i="11"/>
  <c r="A12" i="11" s="1"/>
  <c r="A13" i="11" s="1"/>
  <c r="A17" i="11" s="1"/>
  <c r="A18" i="11" s="1"/>
  <c r="G10" i="11"/>
  <c r="A19" i="11" l="1"/>
  <c r="A20" i="11" s="1"/>
  <c r="A21" i="11" s="1"/>
  <c r="A22" i="11" s="1"/>
  <c r="A23" i="11" s="1"/>
  <c r="A24" i="11" s="1"/>
  <c r="A25" i="11" s="1"/>
  <c r="A26" i="11" s="1"/>
  <c r="A28" i="11" s="1"/>
  <c r="A29" i="11" s="1"/>
  <c r="A30" i="11" s="1"/>
  <c r="A31" i="11" s="1"/>
  <c r="A33" i="11" s="1"/>
  <c r="A34" i="11" s="1"/>
  <c r="A35" i="11" s="1"/>
  <c r="A36" i="11" s="1"/>
  <c r="A37" i="11" s="1"/>
  <c r="A38" i="11" s="1"/>
  <c r="A39" i="11" s="1"/>
  <c r="A40" i="11" s="1"/>
  <c r="A42" i="11" s="1"/>
  <c r="A43" i="11" s="1"/>
  <c r="A44" i="11" s="1"/>
  <c r="A46" i="11" s="1"/>
  <c r="A47" i="11" s="1"/>
  <c r="A48" i="11" s="1"/>
  <c r="A49" i="11" s="1"/>
  <c r="A51" i="11" s="1"/>
  <c r="A52" i="11" s="1"/>
  <c r="A53" i="11" s="1"/>
  <c r="A54" i="11" s="1"/>
  <c r="A56" i="11" s="1"/>
  <c r="A57" i="11" s="1"/>
  <c r="A58" i="11" s="1"/>
  <c r="A60" i="11" s="1"/>
  <c r="A62" i="11" s="1"/>
  <c r="G58" i="11"/>
  <c r="G28" i="11"/>
  <c r="G29" i="11"/>
  <c r="G31" i="11"/>
  <c r="A14" i="11"/>
  <c r="A15" i="11" s="1"/>
  <c r="G279" i="11" l="1"/>
  <c r="G280" i="11"/>
  <c r="G281" i="11"/>
  <c r="G282" i="11"/>
  <c r="G278" i="11"/>
  <c r="G256" i="11"/>
  <c r="G276" i="11"/>
  <c r="G275" i="11"/>
  <c r="G274" i="11"/>
  <c r="G271" i="11"/>
  <c r="G270" i="11"/>
  <c r="G269" i="11"/>
  <c r="G268" i="11"/>
  <c r="G265" i="11"/>
  <c r="G264" i="11"/>
  <c r="G263" i="11"/>
  <c r="G262" i="11"/>
  <c r="G259" i="11"/>
  <c r="G258" i="11"/>
  <c r="G257" i="11"/>
  <c r="G253" i="11"/>
  <c r="G252" i="11"/>
  <c r="G251" i="11"/>
  <c r="G250" i="11"/>
  <c r="G247" i="11"/>
  <c r="G246" i="11"/>
  <c r="G245" i="11"/>
  <c r="G244" i="11"/>
  <c r="G241" i="11"/>
  <c r="G240" i="11"/>
  <c r="G239" i="11"/>
  <c r="G238" i="11"/>
  <c r="G235" i="11"/>
  <c r="G234" i="11"/>
  <c r="G233" i="11"/>
  <c r="G232" i="11"/>
  <c r="G231" i="11"/>
  <c r="G228" i="11"/>
  <c r="G227" i="11"/>
  <c r="G226" i="11"/>
  <c r="G225" i="11"/>
  <c r="G222" i="11"/>
  <c r="G221" i="11"/>
  <c r="G220" i="11"/>
  <c r="G219" i="11"/>
  <c r="G218" i="11"/>
  <c r="G216" i="11"/>
  <c r="G215" i="11"/>
  <c r="G214" i="11"/>
  <c r="G211" i="11"/>
  <c r="G210" i="11"/>
  <c r="G209" i="11"/>
  <c r="G208" i="11"/>
  <c r="G207" i="11"/>
  <c r="G205" i="11"/>
  <c r="G204" i="11"/>
  <c r="G201" i="11"/>
  <c r="G200" i="11"/>
  <c r="G199" i="11"/>
  <c r="G197" i="11"/>
  <c r="G194" i="11"/>
  <c r="G193" i="11"/>
  <c r="G192" i="11"/>
  <c r="G191" i="11"/>
  <c r="G190" i="11"/>
  <c r="G188" i="11"/>
  <c r="G187" i="11"/>
  <c r="G184" i="11"/>
  <c r="G183" i="11"/>
  <c r="G182" i="11"/>
  <c r="G181" i="11"/>
  <c r="G180" i="11"/>
  <c r="G178" i="11"/>
  <c r="G175" i="11"/>
  <c r="G174" i="11"/>
  <c r="G173" i="11"/>
  <c r="G172" i="11"/>
  <c r="G171" i="11"/>
  <c r="G169" i="11"/>
  <c r="G168" i="11"/>
  <c r="G165" i="11"/>
  <c r="G164" i="11"/>
  <c r="G163" i="11"/>
  <c r="G162" i="11"/>
  <c r="G161" i="11"/>
  <c r="G159" i="11"/>
  <c r="G156" i="11"/>
  <c r="G155" i="11"/>
  <c r="G154" i="11"/>
  <c r="G153" i="11"/>
  <c r="G152" i="11"/>
  <c r="G150" i="11"/>
  <c r="G149" i="11"/>
  <c r="G146" i="11"/>
  <c r="G145" i="11"/>
  <c r="G144" i="11"/>
  <c r="G143" i="11"/>
  <c r="G142" i="11"/>
  <c r="G139" i="11"/>
  <c r="G138" i="11"/>
  <c r="G137" i="11"/>
  <c r="G136" i="11"/>
  <c r="G135" i="11"/>
  <c r="G133" i="11"/>
  <c r="G132" i="11"/>
  <c r="G63" i="11" l="1"/>
  <c r="G128" i="11"/>
  <c r="G127" i="11"/>
  <c r="G126" i="11"/>
  <c r="G125" i="11"/>
  <c r="G119" i="11"/>
  <c r="G117" i="11"/>
  <c r="G113" i="11"/>
  <c r="G112" i="11"/>
  <c r="G110" i="11"/>
  <c r="G108" i="11"/>
  <c r="G107" i="11"/>
  <c r="G68" i="11"/>
  <c r="G67" i="11"/>
  <c r="G62" i="11"/>
  <c r="G122" i="11" l="1"/>
  <c r="A63" i="11"/>
  <c r="A64" i="11" l="1"/>
  <c r="A65" i="11" s="1"/>
  <c r="A132" i="11"/>
  <c r="A133" i="11" s="1"/>
  <c r="A135" i="11" s="1"/>
  <c r="A136" i="11" s="1"/>
  <c r="A137" i="11" s="1"/>
  <c r="A138" i="11" s="1"/>
  <c r="A139" i="11" s="1"/>
  <c r="A142" i="11" s="1"/>
  <c r="A143" i="11" s="1"/>
  <c r="A144" i="11" s="1"/>
  <c r="A145" i="11" s="1"/>
  <c r="A66" i="11" l="1"/>
  <c r="A67" i="11" s="1"/>
  <c r="A146" i="11"/>
  <c r="G120" i="11"/>
  <c r="G123" i="11"/>
  <c r="A68" i="11" l="1"/>
  <c r="A149" i="11"/>
  <c r="A150" i="11" s="1"/>
  <c r="A152" i="11" s="1"/>
  <c r="A153" i="11" s="1"/>
  <c r="A154" i="11" s="1"/>
  <c r="A155" i="11" s="1"/>
  <c r="R163" i="8"/>
  <c r="R164" i="8" s="1"/>
  <c r="P163" i="8"/>
  <c r="P164" i="8" s="1"/>
  <c r="N163" i="8"/>
  <c r="N164" i="8" s="1"/>
  <c r="M163" i="8"/>
  <c r="M164" i="8" s="1"/>
  <c r="K163" i="8"/>
  <c r="K164" i="8" s="1"/>
  <c r="J163" i="8"/>
  <c r="J164" i="8" s="1"/>
  <c r="H163" i="8"/>
  <c r="H164" i="8" s="1"/>
  <c r="A69" i="11" l="1"/>
  <c r="A156" i="11"/>
  <c r="A159" i="11"/>
  <c r="A70" i="11" l="1"/>
  <c r="A72" i="11" s="1"/>
  <c r="A73" i="11" s="1"/>
  <c r="A74" i="11" s="1"/>
  <c r="A75" i="11" s="1"/>
  <c r="A77" i="11" s="1"/>
  <c r="A78" i="11" s="1"/>
  <c r="A79" i="11" s="1"/>
  <c r="A82" i="11" s="1"/>
  <c r="A83" i="11" s="1"/>
  <c r="A84" i="11" s="1"/>
  <c r="A85" i="11" s="1"/>
  <c r="A86" i="11" s="1"/>
  <c r="A87" i="11" s="1"/>
  <c r="A89" i="11" s="1"/>
  <c r="A90" i="11" s="1"/>
  <c r="A91" i="11" s="1"/>
  <c r="A93" i="11" s="1"/>
  <c r="A94" i="11" s="1"/>
  <c r="A95" i="11" s="1"/>
  <c r="A96" i="11" s="1"/>
  <c r="A98" i="11" s="1"/>
  <c r="A100" i="11" s="1"/>
  <c r="A101" i="11" s="1"/>
  <c r="A103" i="11" s="1"/>
  <c r="A104" i="11" s="1"/>
  <c r="A105" i="11" s="1"/>
  <c r="A107" i="11" s="1"/>
  <c r="A108" i="11" s="1"/>
  <c r="A161" i="11"/>
  <c r="A162" i="11" s="1"/>
  <c r="A163" i="11" s="1"/>
  <c r="A164" i="11" s="1"/>
  <c r="A165" i="11" s="1"/>
  <c r="A168" i="11" s="1"/>
  <c r="A169" i="11" s="1"/>
  <c r="A171" i="11" s="1"/>
  <c r="A172" i="11" s="1"/>
  <c r="A173" i="11" s="1"/>
  <c r="A174" i="11" s="1"/>
  <c r="A109" i="11" l="1"/>
  <c r="A110" i="11" s="1"/>
  <c r="A112" i="11" s="1"/>
  <c r="A113" i="11" s="1"/>
  <c r="A175" i="11"/>
  <c r="A178" i="11" s="1"/>
  <c r="A180" i="11" s="1"/>
  <c r="A181" i="11" s="1"/>
  <c r="A182" i="11" s="1"/>
  <c r="A183" i="11" s="1"/>
  <c r="A184" i="11" s="1"/>
  <c r="A187" i="11" s="1"/>
  <c r="A188" i="11" s="1"/>
  <c r="A190" i="11" s="1"/>
  <c r="A191" i="11" s="1"/>
  <c r="A192" i="11" s="1"/>
  <c r="A193" i="11" s="1"/>
  <c r="A114" i="11" l="1"/>
  <c r="A115" i="11" s="1"/>
  <c r="A119" i="11" s="1"/>
  <c r="A120" i="11" s="1"/>
  <c r="A122" i="11" s="1"/>
  <c r="A123" i="11" s="1"/>
  <c r="A125" i="11" s="1"/>
  <c r="A126" i="11" s="1"/>
  <c r="A127" i="11" s="1"/>
  <c r="A128" i="11" s="1"/>
  <c r="A194" i="11"/>
  <c r="A197" i="11" s="1"/>
  <c r="A199" i="11" s="1"/>
  <c r="A200" i="11" s="1"/>
  <c r="A201" i="11" s="1"/>
  <c r="A204" i="11" l="1"/>
  <c r="A205" i="11" l="1"/>
  <c r="A207" i="11" s="1"/>
  <c r="A208" i="11" s="1"/>
  <c r="A209" i="11" s="1"/>
  <c r="A210" i="11" s="1"/>
  <c r="A211" i="11" s="1"/>
  <c r="A214" i="11" s="1"/>
  <c r="A215" i="11" s="1"/>
  <c r="A216" i="11" s="1"/>
  <c r="A218" i="11" s="1"/>
  <c r="A219" i="11" s="1"/>
  <c r="A220" i="11" s="1"/>
  <c r="A221" i="11" s="1"/>
  <c r="A222" i="11" s="1"/>
  <c r="A225" i="11" s="1"/>
  <c r="A226" i="11" s="1"/>
  <c r="A227" i="11" s="1"/>
  <c r="A228" i="11" s="1"/>
  <c r="A231" i="11" l="1"/>
  <c r="A232" i="11" s="1"/>
  <c r="A233" i="11" s="1"/>
  <c r="A234" i="11" s="1"/>
  <c r="A235" i="11" s="1"/>
  <c r="A238" i="11" s="1"/>
  <c r="A239" i="11" s="1"/>
  <c r="A240" i="11" s="1"/>
  <c r="A241" i="11" s="1"/>
  <c r="A244" i="11" l="1"/>
  <c r="A245" i="11" s="1"/>
  <c r="A246" i="11" s="1"/>
  <c r="A247" i="11" s="1"/>
  <c r="A250" i="11" s="1"/>
  <c r="A251" i="11" s="1"/>
  <c r="A252" i="11" s="1"/>
  <c r="A253" i="11" s="1"/>
  <c r="A256" i="11" s="1"/>
  <c r="A257" i="11" s="1"/>
  <c r="A258" i="11" s="1"/>
  <c r="A259" i="11" s="1"/>
  <c r="A262" i="11" s="1"/>
  <c r="A263" i="11" s="1"/>
  <c r="A264" i="11" s="1"/>
  <c r="A265" i="11" s="1"/>
  <c r="A268" i="11" s="1"/>
  <c r="A269" i="11" s="1"/>
  <c r="A270" i="11" s="1"/>
  <c r="A271" i="11" s="1"/>
  <c r="A274" i="11" l="1"/>
  <c r="A275" i="11" s="1"/>
  <c r="A276" i="11" s="1"/>
  <c r="A278" i="11" s="1"/>
  <c r="A279" i="11" s="1"/>
  <c r="A280" i="11" s="1"/>
  <c r="A281" i="11" s="1"/>
  <c r="A282" i="11" s="1"/>
</calcChain>
</file>

<file path=xl/sharedStrings.xml><?xml version="1.0" encoding="utf-8"?>
<sst xmlns="http://schemas.openxmlformats.org/spreadsheetml/2006/main" count="2666" uniqueCount="1313">
  <si>
    <t>м2</t>
  </si>
  <si>
    <t>м3</t>
  </si>
  <si>
    <t>м</t>
  </si>
  <si>
    <t>Всего:</t>
  </si>
  <si>
    <t>Акт приема-передачи исполнительной документации № 6</t>
  </si>
  <si>
    <t xml:space="preserve">Объект строительства: 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</si>
  <si>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</si>
  <si>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</si>
  <si>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</si>
  <si>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</si>
  <si>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Кол-во листов</t>
  </si>
  <si>
    <t>№ листа по порядку</t>
  </si>
  <si>
    <t>№ и дата Акта освидетельствования</t>
  </si>
  <si>
    <t>АОСР</t>
  </si>
  <si>
    <t>Засыпка песком в траншее под проектируемый ж.д. путь 34 от СП50 до упора №2 с уплотнением</t>
  </si>
  <si>
    <t>131-23-ПЖ-88</t>
  </si>
  <si>
    <t>21.11.2023г.</t>
  </si>
  <si>
    <t>Исполнительная схема №88 Засыпка песком в траншее под проектируемый ж.д. путь 34 от СП50 до упора №2 с уплотнением</t>
  </si>
  <si>
    <t xml:space="preserve">Паспорт качества б/н от 02.09.2023г. </t>
  </si>
  <si>
    <t xml:space="preserve">Сертификат соответствия № РОСС RU.АМ05.Н21337 с 10.11.2022г. по 09.11.2025г. </t>
  </si>
  <si>
    <t>Заключение о степени уплотнения песка №21.11-1/23 от 21.11.2023г.</t>
  </si>
  <si>
    <t>Засыпка щебнем в траншее под проектируемый ж.д. путь 34 от СП50 до упора №2 с послойным уплотнением.</t>
  </si>
  <si>
    <t>131-23-ПЖ-89</t>
  </si>
  <si>
    <t>22.11.2023г.</t>
  </si>
  <si>
    <t>Исполнительная схема №89 Засыпка щебнем в траншее под проектируемый ж.д. путь 34 от СП50 до упора №2 с послойным уплотнением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</si>
  <si>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</si>
  <si>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</si>
  <si>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>Заключение о степени уплотнения щебня №22.11-1/23 от 22.11.2023г.</t>
  </si>
  <si>
    <t>Устройство новой рельсошпальной решетки на железобетонных шпалах под проектируемый ж.д. путь 34 от СП50 до упора 2</t>
  </si>
  <si>
    <t>131-23-ПЖ-90</t>
  </si>
  <si>
    <t>24.11.2023г.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</si>
  <si>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</si>
  <si>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</si>
  <si>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Укладка геотекстиля под проектируемый ж.д. путь 32 от СП50 до упора №1</t>
  </si>
  <si>
    <t>131-23-ПЖ-91</t>
  </si>
  <si>
    <t>25.11.2023г.</t>
  </si>
  <si>
    <t>Исполнительная схема №91 Укладка геотекстиля под проектируемый ж.д. путь 32 от СП50 до упора №1</t>
  </si>
  <si>
    <t xml:space="preserve">Паспорт качества б/н </t>
  </si>
  <si>
    <t>Сертификат соответствия № РОСС RU.32001.04ИБФ1.ОСП28.40855 с 13.10.2023г. по 12.10.2026г.</t>
  </si>
  <si>
    <t>Засыпка песком в траншее под проектируемый ж.д. путь 32 от СП50 до упора №1 с уплотнением</t>
  </si>
  <si>
    <t>131-23-ПЖ-92</t>
  </si>
  <si>
    <t>Исполнительная схема №92 Засыпка песком в траншее под проектируемый ж.д. путь 32 от СП50 до упора №1 с уплотнением</t>
  </si>
  <si>
    <t>Заключение о степени уплотнения песка №25.11-1/23 от 25.11.2023г.</t>
  </si>
  <si>
    <t>Засыпка щебнем в траншее под проектируемый ж.д. путь 32 от СП50 до упора №1 с послойным уплотнением.</t>
  </si>
  <si>
    <t>131-23-ПЖ-93</t>
  </si>
  <si>
    <t>26.11.2023г.</t>
  </si>
  <si>
    <t>Исполнительная схема №93 Засыпка щебнем в траншее под проектируемый ж.д. путь 32 от СП50 до упора №1 с послойным уплотнением</t>
  </si>
  <si>
    <t>Заключение о степени уплотнения щебня №26.11-1/23 от 26.11.2023г.</t>
  </si>
  <si>
    <t>Устройство новой рельсошпальной решетки на железобетонных шпалах под проектируемый ж.д. путь 32 от СП50 до упора 1</t>
  </si>
  <si>
    <t>131-23-ПЖ-94</t>
  </si>
  <si>
    <t>28.11.2023г.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</si>
  <si>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</si>
  <si>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</si>
  <si>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Демонтаж железобетонных опор.</t>
  </si>
  <si>
    <t>131-23-ПЖ-95</t>
  </si>
  <si>
    <t>30.11.2023г.</t>
  </si>
  <si>
    <t xml:space="preserve">Исполнительная схема №95 Демонтаж железобетонных опор </t>
  </si>
  <si>
    <t>Укладка геотекстиля под проектируемый ж.д. путь 36 от ПК3+8,1 до упора №3</t>
  </si>
  <si>
    <t>131-23-ПЖ-96</t>
  </si>
  <si>
    <t>01.12.2023г.</t>
  </si>
  <si>
    <t>Исполнительная схема №96 Укладка геотекстиля под проектируемый ж.д. путь 36 от ПК3+8,1 до упора №3</t>
  </si>
  <si>
    <t>Засыпка песком в траншее под проектируемый ж.д. путь 36 от ПК3+8,1 до упора №3 с уплотнением</t>
  </si>
  <si>
    <t>131-23-ПЖ-97</t>
  </si>
  <si>
    <t>Исполнительная схема №97 Засыпка песком в траншее под проектируемый ж.д. путь 36 от ПК3+8,1 до упора №3 с уплотнением</t>
  </si>
  <si>
    <t>Заключение о степени уплотнения песка №01.12-1/23 от 01.12.2023г.</t>
  </si>
  <si>
    <t>Засыпка щебнем в траншее под проектируемый ж.д. путь 36 от ПК3+8,1 до упора №3 с послойным уплотнением.</t>
  </si>
  <si>
    <t>131-23-ПЖ-98</t>
  </si>
  <si>
    <t>Исполнительная схема №98 Засыпка щебнем в траншее под проектируемый ж.д. путь 36 от ПК3+8,1 до упора №3 с послойным уплотнением</t>
  </si>
  <si>
    <t>Заключение о степени уплотнения щебня №01.12-1/23 от 01.12.2023г.</t>
  </si>
  <si>
    <t>Устройство новой рельсошпальной решетки на железобетонных шпалах под проектируемый ж.д. путь 36 от ПК3+8,1 до упора №3</t>
  </si>
  <si>
    <t>131-23-ПЖ-99</t>
  </si>
  <si>
    <t>02.12.2023г.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</si>
  <si>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</si>
  <si>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</si>
  <si>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Выправка, рихтовка, балластировка железнодорожных путей 32, 34, 36 от СП48 до тупиковых упоров.</t>
  </si>
  <si>
    <t>131-23-ПЖ-100</t>
  </si>
  <si>
    <t>Исполнительная схема №100 Выправка, рихтовка, балластировка железнодорожных путей 32, 34, 36 от СП48 до тупиковых упоров.</t>
  </si>
  <si>
    <t>Разработка грунта под проектируемые тупиковые упоры N1, N2, N3 (т.1-т.4, т.5-т.8, т.9-т.12)</t>
  </si>
  <si>
    <t>131-23-ПЖ-101</t>
  </si>
  <si>
    <t>Исполнительная схема №101 Разработка грунта под проектируемые тупиковые упоры N1, N2, N3 (т.1-т.4, т.5-т.8, т.9-т.12)</t>
  </si>
  <si>
    <t>Укладка геотекстиля под проектируемые тупиковые упоры N1, N2, N3 (т.1-т.4, т.5-т.8, т.9-т.12)</t>
  </si>
  <si>
    <t>131-23-ПЖ-102</t>
  </si>
  <si>
    <t>03.12.2023г.</t>
  </si>
  <si>
    <t>Исполнительная схема №102 Укладка геотекстиля под проектируемые тупиковые упоры N1, N2, N3 (т.1-т.4, т.5-т.8, т.9-т.12)</t>
  </si>
  <si>
    <t>Паспорт качества б/н</t>
  </si>
  <si>
    <t>Засыпка песком в траншее под проектируемые тупиковые упоры N1, N2, N3 (т.1-т.4, т.5-т.8, т.9-т.12)</t>
  </si>
  <si>
    <t>131-23-ПЖ-103</t>
  </si>
  <si>
    <t>Исполнительная схема №103 Засыпка песком в траншее под проектируемые тупиковые упоры N1, N2, N3 (т.1-т.4, т.5-т.8, т.9-т.12)</t>
  </si>
  <si>
    <t>Заключение о степени уплотнения песка №03.12-1/23 от 03.12.2023г.</t>
  </si>
  <si>
    <t>Засыпка щебнем в траншее под проектируемые тупиковые упоры N1, N2, N3 (т.1-т.4, т.5-т.8, т.9-т.12)</t>
  </si>
  <si>
    <t>131-23-ПЖ-104</t>
  </si>
  <si>
    <t>Исполнительная схема №104 Засыпка щебнем в траншее под проектируемые тупиковые упоры N1, N2, N3 (т.1-т.4, т.5-т.8, т.9-т.12)</t>
  </si>
  <si>
    <t>Заключение о степени уплотнения щебня №03.12-1/23 от 03.12.2023г.</t>
  </si>
  <si>
    <t>Устройство тупиковых упоров N1, N2, N3</t>
  </si>
  <si>
    <t>131-23-ПЖ-105</t>
  </si>
  <si>
    <t>04.12.2023г.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</si>
  <si>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</si>
  <si>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</si>
  <si>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Разработка грунта от ПК5+83 до цеха 417</t>
  </si>
  <si>
    <t>131-23-ПЖ-106</t>
  </si>
  <si>
    <t xml:space="preserve">Исполнительная схема №106 Разработка грунта от ПК5+83 до цеха 417 </t>
  </si>
  <si>
    <t>Укладка геотекстиля шириной 3м под проектируемый железнодорожный путь №31 от ПК5+83 до СП43</t>
  </si>
  <si>
    <t>131-23-ПЖ-107</t>
  </si>
  <si>
    <t>Исполнительная схема №107 Укладка геотекстиля шириной 3м под проектируемый железнодорожный путь №31 от ПК5+83 до СП43</t>
  </si>
  <si>
    <t>Укладка геотекстиля шириной 3м в котлован под проектируемый стрелочный перевод СП43 (т.1-т.5)</t>
  </si>
  <si>
    <t>131-23-ПЖ-108</t>
  </si>
  <si>
    <t>05.12.2023г.</t>
  </si>
  <si>
    <t>Исполнительная схема №108 Укладка геотекстиля шириной 3м в котлован под проектируемый стрелочный перевод СП43 (т.1-т.5)</t>
  </si>
  <si>
    <t>Укладка геотекстиля шириной 3м в котлован под проектируемый железнодорожный путь на участке от СП43 до СП45</t>
  </si>
  <si>
    <t>131-23-ПЖ-109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</si>
  <si>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</si>
  <si>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</si>
  <si>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131-23-ПЖ-110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</si>
  <si>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</si>
  <si>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Укладка геотекстиля шириной 3м в котлован под проектируемый стрелочный перевод СП45 (т.1 - т.5)</t>
  </si>
  <si>
    <t>131-23-ПЖ-111</t>
  </si>
  <si>
    <t>06.12.2023г.</t>
  </si>
  <si>
    <t>Исполнительная схема №111 Укладка геотекстиля шириной 3м в котлован под проектируемый стрелочный перевод СП45 (т.1 - т.5)</t>
  </si>
  <si>
    <t>Передал:</t>
  </si>
  <si>
    <t>Принял :</t>
  </si>
  <si>
    <t>Укладка геотекстиля… жд/пути №№31,33,35,37,39, СП №№43,45,47</t>
  </si>
  <si>
    <t>Укладка геотекстиля шириной 3м в котлован под проектируемый стрелочный перевод СП47 (т.1 - т.5)</t>
  </si>
  <si>
    <t>Укладка геотекстиля шириной 3 м. в котлован под проектируемый ж.д. путь №33</t>
  </si>
  <si>
    <t>131-23-ПЖ-112</t>
  </si>
  <si>
    <t>Укладка геотекстиля шириной 3 м. в котлован под проектируемый ж.д. путь №35</t>
  </si>
  <si>
    <t>Укладка геотекстиля шириной 3 м. в котлован под проектируемый ж.д. путь №37</t>
  </si>
  <si>
    <t>131-23-ПЖ-114</t>
  </si>
  <si>
    <t>07.12.2023г.</t>
  </si>
  <si>
    <t>Укладка геотекстиля шириной 3 м. в котлован под проектируемый ж.д. путь №39</t>
  </si>
  <si>
    <t xml:space="preserve">Разработка грунта под проектируемый стрелочный перевод СП40 ⅑ </t>
  </si>
  <si>
    <t>131-23-ПЖ-09</t>
  </si>
  <si>
    <t>20.09.2023г.</t>
  </si>
  <si>
    <t>Разработка грунта… жд/пути №1, СП №№40,42</t>
  </si>
  <si>
    <t>Разработка грунта под проектируемый железнодорожный путь №1</t>
  </si>
  <si>
    <t>131-23-ПЖ-10</t>
  </si>
  <si>
    <t xml:space="preserve">Разработка грунта под проектируемый стрелочный перевод СП42 1/9 </t>
  </si>
  <si>
    <t>131-23-ПЖ-12</t>
  </si>
  <si>
    <t>21.09.2023г.</t>
  </si>
  <si>
    <t>Укладка геотекстиля шириной 3м в котлован под проектируемый стрелочный перевод СП40 1/9 (т.1-т.5)</t>
  </si>
  <si>
    <t>131-23-ПЖ-13</t>
  </si>
  <si>
    <t>Укладка геотекстиля… жд/пути №1, СП №№40,42</t>
  </si>
  <si>
    <t>Укладка геотекстиля шириной 3м в котлован под проектируемый железнодорожный путь №1 (т.1-т.4, т.5-т.8)</t>
  </si>
  <si>
    <t>131-23-ПЖ-14</t>
  </si>
  <si>
    <t>Укладка геотекстиля шириной 3м в котлован под проектируемый стрелочный перевод СП42 1/9 (т.1-т.5)</t>
  </si>
  <si>
    <t>131-23-ПЖ-15</t>
  </si>
  <si>
    <t>Засыпка песком в траншее под проектируемый стрелочный перевод СП40 1/9 (т.1-т.5</t>
  </si>
  <si>
    <t>131-23-ПЖ-16</t>
  </si>
  <si>
    <t>Засыпка песком… жд/пути №1, СП №№40,42</t>
  </si>
  <si>
    <t>Засыпка песком в траншее под проектируемый железнодорожный путь №1 (т.1-т.4, т.5-т.8)</t>
  </si>
  <si>
    <t>131-23-ПЖ-17</t>
  </si>
  <si>
    <t>Засыпка песком в траншее под проектируемый стрелочный перевод СП42 1/9 (т.1-т.5)</t>
  </si>
  <si>
    <t>131-23-ПЖ-18</t>
  </si>
  <si>
    <t>Засыпка щебнем в траншее под проектируемый стрелочный перевод СП40 1/9 (т.1-т.5)</t>
  </si>
  <si>
    <t>131-23-ПЖ-19</t>
  </si>
  <si>
    <t>Засыпка щебнем… жд/пути №1, СП №№40,42</t>
  </si>
  <si>
    <t>Засыпка щебнем в траншее под проектируемый железнодорожный путь №1 (т.1-т.4, т.5-т.8)</t>
  </si>
  <si>
    <t>131-23-ПЖ-20</t>
  </si>
  <si>
    <t>Засыпка щебнем в траншее под проектируемый стрелочный перевод СП42 1/9 (т.1-т.5)</t>
  </si>
  <si>
    <t>131-23-ПЖ-21</t>
  </si>
  <si>
    <t>Раздел 1. Сооружение земляного полотна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</si>
  <si>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</si>
  <si>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</si>
  <si>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Разработка грунта вручную в траншеях глубиной до 2 м без креплений с откосами, группа грунтов: 1</t>
  </si>
  <si>
    <t>100 м3</t>
  </si>
  <si>
    <t>Погрузка вручную неуплотненного грунта из штабелей и отвалов в транспортные средства, группа грунтов: 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</si>
  <si>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</si>
  <si>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</si>
  <si>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Перевозка и утилизация отходов 4-5 класса опасности</t>
  </si>
  <si>
    <t>Планировка площадей бульдозерами мощностью: 79 кВт (108 л.с.)</t>
  </si>
  <si>
    <t>1000 м2</t>
  </si>
  <si>
    <t>Планировка вручную: дна и откосов выемок каналов, группа грунтов 1</t>
  </si>
  <si>
    <t>Планировка откосов выемок и насыпей экскаваторами, группа грунтов: 1-2</t>
  </si>
  <si>
    <t>Устройство подстилающих и выравнивающих слоев оснований: из песка</t>
  </si>
  <si>
    <t>Песок карьерный</t>
  </si>
  <si>
    <t>Устройство подстилающих и выравнивающих слоев оснований: из щебня</t>
  </si>
  <si>
    <t>Щебень фр.25-60 (балластного 2 кат.) ГОСТ 7392 для ЖД пути</t>
  </si>
  <si>
    <t>Раздел 2. Демонтажные работы</t>
  </si>
  <si>
    <t>Разборка упорной призмы и конструкции упора</t>
  </si>
  <si>
    <t>шт</t>
  </si>
  <si>
    <t>Разборка стрелочных переводов на деревянных брусьях на базе, марка перевода: 1/9</t>
  </si>
  <si>
    <t>компл</t>
  </si>
  <si>
    <t>Разборка пути звеньями рельсошпальной решетки, шпалы: железобетонные</t>
  </si>
  <si>
    <t>км пути</t>
  </si>
  <si>
    <t>Разборка пути поэлементно на деревянных шпалах тип рельсов: Р65, на 1 км число шпал 2000 и 1840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</si>
  <si>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</si>
  <si>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</si>
  <si>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Перевозка грузов I класса автомобилями-самосвалами грузоподъемностью 10 т работающих вне карьера на расстояние до 2 км</t>
  </si>
  <si>
    <t>Разгрузка при автомобильных перевозках металлических конструкций массой до 1 т/крепления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</si>
  <si>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</si>
  <si>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</si>
  <si>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</si>
  <si>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</si>
  <si>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Погрузка при автомобильных перевозках мусора строительного с погрузкой вручную/ замена балласта</t>
  </si>
  <si>
    <t>Раздел 3. Устройство верхнего строения пути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</si>
  <si>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</si>
  <si>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Рельсы железнодорожные Р-65 категория Т1</t>
  </si>
  <si>
    <t>Рельсы Р-65 НТ260, L-12,5 м (156 шт.)</t>
  </si>
  <si>
    <t>т</t>
  </si>
  <si>
    <t>Шпалы деревянные пропитанные, тип I</t>
  </si>
  <si>
    <t>Шпала деревян. пропит. II тип, пр-во РБ (с доставкой ж/д транспортом до ст.Мытищи код 234808)</t>
  </si>
  <si>
    <t>Накладка рельсовая двухголовая 2Р65</t>
  </si>
  <si>
    <t>Накладка 1Р-65 (194 шт.)</t>
  </si>
  <si>
    <t>Подкладка раздельного скрепления железнодорожного пути КД-65</t>
  </si>
  <si>
    <t>Болты клеммные для рельсовых скреплений железнодорожного пути с гайками, М22х75 мм</t>
  </si>
  <si>
    <t>Шурупы путевые, размер 24х170 мм</t>
  </si>
  <si>
    <t>Прокладки под подкладку КД65, ЦП361 из смеси РП 101-710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</si>
  <si>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</si>
  <si>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</si>
  <si>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Накладка 1Р-65 (48 к-т.) из них 8 к-т (16 шт) ранее разобраные</t>
  </si>
  <si>
    <t>Укладка пути отдельными элементами на железобетонных шпалах тип рельсов: Р65, длина рельсов 12,5 м, на 1 км число шпал 1840/новые</t>
  </si>
  <si>
    <t>Рельсы Р-65 НТ260, L-12,5 м (110 шт.)</t>
  </si>
  <si>
    <t>Шпалы железобетонные Ш1, объем бетона 0,106 м3, расход стали 7,25 кг</t>
  </si>
  <si>
    <t>Шпала железобетонная Ш3-Д для ЖБР (с доставкой ж/д транспортом до ст.Мытищи код 234808)</t>
  </si>
  <si>
    <t>Накладка 1Р-65 (110 к-т.)</t>
  </si>
  <si>
    <t>Болты для рельсовых стыков железнодорожного пути с гайками, М27х160-180 мм</t>
  </si>
  <si>
    <t>Болты закладные для рельсовых скреплений железнодорожного пути с гайками, М22х175 мм</t>
  </si>
  <si>
    <t>Подкладка раздельного скрепления железнодорожного пути КБ-65</t>
  </si>
  <si>
    <t>Прокладки повышенной упругости под подкладку КБ, КБ10 ЦП 328 из смеси РП 101-710</t>
  </si>
  <si>
    <t>Прокладки ПБР65х8 ЦП143 (ПБР 65х7 ЦП318) из смеси РП 101-710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</si>
  <si>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</si>
  <si>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</si>
  <si>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Рельсы железнодорожные Р-50, категория Т1</t>
  </si>
  <si>
    <t>Накладки рельсовые двухголовые Р50</t>
  </si>
  <si>
    <t>Накладка 1Р-65 (99 шт.)</t>
  </si>
  <si>
    <t>Прокладки под подкладку КД-50 из смеси РП 101-710</t>
  </si>
  <si>
    <t>Подкладка раздельного скрепления железнодорожного пути КД-50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</si>
  <si>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</si>
  <si>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Укладка контррельсов</t>
  </si>
  <si>
    <t>Шайбы пружинные путевые, исполнение 1, диаметр 27 мм</t>
  </si>
  <si>
    <t>Шплинт для путевых работ</t>
  </si>
  <si>
    <t>кг</t>
  </si>
  <si>
    <t>Болты для рельсовых стыков железнодорожного пути с гайками, М24х150-160 мм</t>
  </si>
  <si>
    <t>Рельсы контррельсовые РК-50</t>
  </si>
  <si>
    <t>Прокладки под контррельс</t>
  </si>
  <si>
    <t>Прокладки под подкладки удлиненные</t>
  </si>
  <si>
    <t>Контррельсовый уголок (с комплектом крепления) СП850 длина 9,3м ПКЖД-65</t>
  </si>
  <si>
    <t>комплект</t>
  </si>
  <si>
    <t>Укладка глухого пересечения на деревянных брусьях поэлементно при типе рельсов Р65, марка пересечений: 2/9 /применит.</t>
  </si>
  <si>
    <t>Глухое пересечение (угол 45º) тип Р65, проект 534.06-2007.00.000-01</t>
  </si>
  <si>
    <t>Сборка стрелочного перевода блоками при типе рельсов Р65 на железобетонных брусьях, марка перевода: 1/9 (СП №46, №48, №50)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</si>
  <si>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</si>
  <si>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</si>
  <si>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Стрелочный перевод тип Р65 марка 1/9 левый, пр.2769.00.000-01,</t>
  </si>
  <si>
    <t>Брус ж.б. пр. 2769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</si>
  <si>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</si>
  <si>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</si>
  <si>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</si>
  <si>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</si>
  <si>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Сборка стрелочного перевода блоками при типе рельсов Р65 на деревянных брусьях, марка перевода: 1/6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</si>
  <si>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</si>
  <si>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</si>
  <si>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Брус деревянный Б3 тип II, пропитка 3-5мм</t>
  </si>
  <si>
    <t>Устройство упоров тупиковых рельсовых / старогодний</t>
  </si>
  <si>
    <t>Рельсы железнодорожные старогодные</t>
  </si>
  <si>
    <t>Устройство упоров тупиковых рельсовых / новый</t>
  </si>
  <si>
    <t>Бруски обрезные, хвойных пород, длина 4-6,5 м, ширина 75-150 мм, толщина 150 мм и более, сорт I</t>
  </si>
  <si>
    <t>Шпалы деревянные пропитанные, тип III</t>
  </si>
  <si>
    <t>Костыли для железных дорог широкой колеи, сечение 16х16 мм, длина 165 мм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</si>
  <si>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</si>
  <si>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</si>
  <si>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Выправочно-отделочные работы и окончательная выправка пути на деревянных шпалах, балласт щебеночный/ рихтовка</t>
  </si>
  <si>
    <t>131-23-ПЖ.ВР.3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</si>
  <si>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</si>
  <si>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Балластировка пути и стрелочных переводов на железобетонных шпалах, балласт: щебеночный</t>
  </si>
  <si>
    <t>Щебень из плотных горных пород для балластного слоя железнодорожного пути, фракция от 25 до 60 мм</t>
  </si>
  <si>
    <t>Выправочно-отделочные работы и окончательная выправка пути на железобетонных шпалах, балласт щебеночный</t>
  </si>
  <si>
    <t>Раздел 4. Демонтажные работы</t>
  </si>
  <si>
    <t>Эстакада</t>
  </si>
  <si>
    <t>Демонтаж м/конструкций</t>
  </si>
  <si>
    <t>Демонтаж опорных стоек для пролетов: до 24 м</t>
  </si>
  <si>
    <t>Демонтаж стропильных и подстропильных ферм на высоте до 25 м пролетом: до 24 м массой до 3,0 т</t>
  </si>
  <si>
    <t>Погрузка при автомобильных перевозках металлических конструкций массой до 1 т</t>
  </si>
  <si>
    <t>Разгрузка при автомобильных перевозках металлических конструкций массой до 1 т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</si>
  <si>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</si>
  <si>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</si>
  <si>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</si>
  <si>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Разборка монолитных железобетонных конструкций гидромолотом на базе экскаватора/применит. жб конструкций опоры</t>
  </si>
  <si>
    <t>Погрузка при автомобильных перевозках мусора строительного с погрузкой экскаваторами емкостью ковша до 0,5 м3</t>
  </si>
  <si>
    <t>Погрузка при автомобильных перевозках мусора строительного с погрузкой вручную</t>
  </si>
  <si>
    <t>Земляные работы</t>
  </si>
  <si>
    <t>Разработка грунта с погрузкой на автомобили-самосвалы экскаваторами с ковшом вместимостью: 0,65 (0,5-1) м3, группа грунтов 2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</si>
  <si>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</si>
  <si>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Погрузо-разгрузочные работы при автомобильных перевозках: Погрузка грунта растительного слоя (земля, перегной)</t>
  </si>
  <si>
    <t>Засыпка траншей и котлованов с перемещением грунта до 5 м бульдозерами мощностью: 59 кВт (80 л.с.), группа грунтов 2</t>
  </si>
  <si>
    <t>Уплотнение грунта прицепными катками на пневмоколесном ходу 25 т на первый проход по одному следу при толщине слоя: 30 см</t>
  </si>
  <si>
    <t>На каждый последующий проход по одному следу добавлять: к расценке 01-02-001-02</t>
  </si>
  <si>
    <t>НДС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</si>
  <si>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</si>
  <si>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</si>
  <si>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</si>
  <si>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</si>
  <si>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</si>
  <si>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</si>
  <si>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</si>
  <si>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</si>
  <si>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Январь 2024г.</t>
  </si>
  <si>
    <t>п.п.</t>
  </si>
  <si>
    <t>поз. по сме-
те</t>
  </si>
  <si>
    <t>Ноябрь 2023г.</t>
  </si>
  <si>
    <r>
      <t xml:space="preserve">Декабрь 2023г. </t>
    </r>
    <r>
      <rPr>
        <sz val="9"/>
        <color rgb="FFFF0000"/>
        <rFont val="Arial"/>
        <family val="2"/>
        <charset val="204"/>
      </rPr>
      <t>(суммарно, две кс-2)</t>
    </r>
  </si>
  <si>
    <t>всего</t>
  </si>
  <si>
    <t>коли-
чество</t>
  </si>
  <si>
    <t>стои-
мость</t>
  </si>
  <si>
    <t>стои-
мость факти-
чески выпол-
ненных работ с начала строит-ва, руб</t>
  </si>
  <si>
    <t>1</t>
  </si>
  <si>
    <r>
      <t>ФЕР01-01-013-13</t>
    </r>
    <r>
      <rPr>
        <b/>
        <i/>
        <sz val="10"/>
        <rFont val="Arial"/>
        <family val="2"/>
        <charset val="204"/>
      </rPr>
      <t xml:space="preserve">
</t>
    </r>
  </si>
  <si>
    <t>2</t>
  </si>
  <si>
    <r>
      <t>ФЕР01-02-057-01</t>
    </r>
    <r>
      <rPr>
        <b/>
        <i/>
        <sz val="10"/>
        <rFont val="Arial"/>
        <family val="2"/>
        <charset val="204"/>
      </rPr>
      <t xml:space="preserve">
</t>
    </r>
  </si>
  <si>
    <t>3</t>
  </si>
  <si>
    <r>
      <t>ФЕР01-02-060-01</t>
    </r>
    <r>
      <rPr>
        <b/>
        <i/>
        <sz val="10"/>
        <rFont val="Arial"/>
        <family val="2"/>
        <charset val="204"/>
      </rPr>
      <t xml:space="preserve">
</t>
    </r>
  </si>
  <si>
    <t>4</t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</si>
  <si>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</si>
  <si>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t>5</t>
  </si>
  <si>
    <r>
      <t>УПД №3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</si>
  <si>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6</t>
  </si>
  <si>
    <r>
      <t>ФЕР01-01-036-02</t>
    </r>
    <r>
      <rPr>
        <b/>
        <i/>
        <sz val="10"/>
        <rFont val="Arial"/>
        <family val="2"/>
        <charset val="204"/>
      </rPr>
      <t xml:space="preserve">
</t>
    </r>
  </si>
  <si>
    <t>7</t>
  </si>
  <si>
    <r>
      <t>ФЕР01-01-111-01</t>
    </r>
    <r>
      <rPr>
        <b/>
        <i/>
        <sz val="10"/>
        <rFont val="Arial"/>
        <family val="2"/>
        <charset val="204"/>
      </rPr>
      <t xml:space="preserve">
</t>
    </r>
  </si>
  <si>
    <t>8</t>
  </si>
  <si>
    <r>
      <t>ФЕР01-01-109-01</t>
    </r>
    <r>
      <rPr>
        <b/>
        <i/>
        <sz val="10"/>
        <rFont val="Arial"/>
        <family val="2"/>
        <charset val="204"/>
      </rPr>
      <t xml:space="preserve">
</t>
    </r>
  </si>
  <si>
    <t>9</t>
  </si>
  <si>
    <t>10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</si>
  <si>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</si>
  <si>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11</t>
  </si>
  <si>
    <r>
      <t>ТН №5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</si>
  <si>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12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</si>
  <si>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</si>
  <si>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13</t>
  </si>
  <si>
    <r>
      <t>ТН №4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</si>
  <si>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14</t>
  </si>
  <si>
    <r>
      <t>ФЕР28-01-100-01</t>
    </r>
    <r>
      <rPr>
        <b/>
        <i/>
        <sz val="10"/>
        <rFont val="Arial"/>
        <family val="2"/>
        <charset val="204"/>
      </rPr>
      <t xml:space="preserve">
</t>
    </r>
  </si>
  <si>
    <t>15</t>
  </si>
  <si>
    <r>
      <t>ФЕР28-01-023-02</t>
    </r>
    <r>
      <rPr>
        <b/>
        <i/>
        <sz val="10"/>
        <rFont val="Arial"/>
        <family val="2"/>
        <charset val="204"/>
      </rPr>
      <t xml:space="preserve">
</t>
    </r>
  </si>
  <si>
    <t>16</t>
  </si>
  <si>
    <r>
      <t>ФЕР28-01-006-02</t>
    </r>
    <r>
      <rPr>
        <b/>
        <i/>
        <sz val="10"/>
        <rFont val="Arial"/>
        <family val="2"/>
        <charset val="204"/>
      </rPr>
      <t xml:space="preserve">
</t>
    </r>
  </si>
  <si>
    <t>17</t>
  </si>
  <si>
    <r>
      <t>ФЕР28-01-007-01</t>
    </r>
    <r>
      <rPr>
        <b/>
        <i/>
        <sz val="10"/>
        <rFont val="Arial"/>
        <family val="2"/>
        <charset val="204"/>
      </rPr>
      <t xml:space="preserve">
</t>
    </r>
  </si>
  <si>
    <t>18</t>
  </si>
  <si>
    <r>
      <t>ФССЦпг-01-01-01-026</t>
    </r>
    <r>
      <rPr>
        <b/>
        <i/>
        <sz val="10"/>
        <rFont val="Arial"/>
        <family val="2"/>
        <charset val="204"/>
      </rPr>
      <t xml:space="preserve">
</t>
    </r>
  </si>
  <si>
    <t>19</t>
  </si>
  <si>
    <r>
      <t>ФССЦпг-01-01-01-015</t>
    </r>
    <r>
      <rPr>
        <b/>
        <i/>
        <sz val="10"/>
        <rFont val="Arial"/>
        <family val="2"/>
        <charset val="204"/>
      </rPr>
      <t xml:space="preserve">
</t>
    </r>
  </si>
  <si>
    <t>20</t>
  </si>
  <si>
    <r>
      <t>ФССЦпг-03-21-01-002</t>
    </r>
    <r>
      <rPr>
        <b/>
        <i/>
        <sz val="10"/>
        <rFont val="Arial"/>
        <family val="2"/>
        <charset val="204"/>
      </rPr>
      <t xml:space="preserve">
</t>
    </r>
  </si>
  <si>
    <t>21</t>
  </si>
  <si>
    <r>
      <t>ФССЦпг-01-01-02-015</t>
    </r>
    <r>
      <rPr>
        <b/>
        <i/>
        <sz val="10"/>
        <rFont val="Arial"/>
        <family val="2"/>
        <charset val="204"/>
      </rPr>
      <t xml:space="preserve">
</t>
    </r>
  </si>
  <si>
    <t>22</t>
  </si>
  <si>
    <r>
      <t>ФССЦпг-01-01-02-026</t>
    </r>
    <r>
      <rPr>
        <b/>
        <i/>
        <sz val="10"/>
        <rFont val="Arial"/>
        <family val="2"/>
        <charset val="204"/>
      </rPr>
      <t xml:space="preserve">
</t>
    </r>
  </si>
  <si>
    <t>23</t>
  </si>
  <si>
    <r>
      <t>ФССЦпг-01-01-01-045</t>
    </r>
    <r>
      <rPr>
        <b/>
        <i/>
        <sz val="10"/>
        <rFont val="Arial"/>
        <family val="2"/>
        <charset val="204"/>
      </rPr>
      <t xml:space="preserve">
</t>
    </r>
  </si>
  <si>
    <t>24</t>
  </si>
  <si>
    <r>
      <t>ФССЦпг-01-01-01-008</t>
    </r>
    <r>
      <rPr>
        <b/>
        <i/>
        <sz val="10"/>
        <rFont val="Arial"/>
        <family val="2"/>
        <charset val="204"/>
      </rPr>
      <t xml:space="preserve">
</t>
    </r>
  </si>
  <si>
    <t>25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</si>
  <si>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</si>
  <si>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26</t>
  </si>
  <si>
    <r>
      <t>ФССЦпг-01-01-01-041</t>
    </r>
    <r>
      <rPr>
        <b/>
        <i/>
        <sz val="10"/>
        <rFont val="Arial"/>
        <family val="2"/>
        <charset val="204"/>
      </rPr>
      <t xml:space="preserve">
</t>
    </r>
  </si>
  <si>
    <t>27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</si>
  <si>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</si>
  <si>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28</t>
  </si>
  <si>
    <r>
      <t>ФЕР28-01-003-08</t>
    </r>
    <r>
      <rPr>
        <b/>
        <i/>
        <sz val="10"/>
        <rFont val="Arial"/>
        <family val="2"/>
        <charset val="204"/>
      </rPr>
      <t xml:space="preserve">
</t>
    </r>
  </si>
  <si>
    <t>29</t>
  </si>
  <si>
    <r>
      <t>ФССЦ-25.1.05.05-0043</t>
    </r>
    <r>
      <rPr>
        <b/>
        <i/>
        <sz val="10"/>
        <rFont val="Arial"/>
        <family val="2"/>
        <charset val="204"/>
      </rPr>
      <t xml:space="preserve">
</t>
    </r>
  </si>
  <si>
    <t>30</t>
  </si>
  <si>
    <r>
      <t>ТН №1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</si>
  <si>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31</t>
  </si>
  <si>
    <r>
      <t>ФССЦ-25.1.01.05-0011</t>
    </r>
    <r>
      <rPr>
        <b/>
        <i/>
        <sz val="10"/>
        <rFont val="Arial"/>
        <family val="2"/>
        <charset val="204"/>
      </rPr>
      <t xml:space="preserve">
</t>
    </r>
  </si>
  <si>
    <t>32</t>
  </si>
  <si>
    <t>33</t>
  </si>
  <si>
    <r>
      <t>ФССЦ-25.1.05.01-0002</t>
    </r>
    <r>
      <rPr>
        <b/>
        <i/>
        <sz val="10"/>
        <rFont val="Arial"/>
        <family val="2"/>
        <charset val="204"/>
      </rPr>
      <t xml:space="preserve">
</t>
    </r>
  </si>
  <si>
    <t>34</t>
  </si>
  <si>
    <t>35</t>
  </si>
  <si>
    <r>
      <t>ФССЦ-25.1.05.02-0008</t>
    </r>
    <r>
      <rPr>
        <b/>
        <i/>
        <sz val="10"/>
        <rFont val="Arial"/>
        <family val="2"/>
        <charset val="204"/>
      </rPr>
      <t xml:space="preserve">
</t>
    </r>
  </si>
  <si>
    <t>36</t>
  </si>
  <si>
    <r>
      <t>ФССЦ-25.1.04.02-0001</t>
    </r>
    <r>
      <rPr>
        <b/>
        <i/>
        <sz val="10"/>
        <rFont val="Arial"/>
        <family val="2"/>
        <charset val="204"/>
      </rPr>
      <t xml:space="preserve">
</t>
    </r>
  </si>
  <si>
    <t>37</t>
  </si>
  <si>
    <r>
      <t>ФССЦ-25.1.04.07-0003</t>
    </r>
    <r>
      <rPr>
        <b/>
        <i/>
        <sz val="10"/>
        <rFont val="Arial"/>
        <family val="2"/>
        <charset val="204"/>
      </rPr>
      <t xml:space="preserve">
</t>
    </r>
  </si>
  <si>
    <t>38</t>
  </si>
  <si>
    <r>
      <t>ФССЦ-25.1.06.19-0070</t>
    </r>
    <r>
      <rPr>
        <b/>
        <i/>
        <sz val="10"/>
        <rFont val="Arial"/>
        <family val="2"/>
        <charset val="204"/>
      </rPr>
      <t xml:space="preserve">
</t>
    </r>
  </si>
  <si>
    <t>39</t>
  </si>
  <si>
    <t>40</t>
  </si>
  <si>
    <t>41</t>
  </si>
  <si>
    <t>42</t>
  </si>
  <si>
    <r>
      <t>АО "НТПК", КП от 30.07.2023г. (п.2)</t>
    </r>
    <r>
      <rPr>
        <b/>
        <i/>
        <sz val="10"/>
        <rFont val="Arial"/>
        <family val="2"/>
        <charset val="204"/>
      </rPr>
      <t xml:space="preserve">
</t>
    </r>
  </si>
  <si>
    <t>43</t>
  </si>
  <si>
    <t>44</t>
  </si>
  <si>
    <t>45</t>
  </si>
  <si>
    <r>
      <t>АО "НТПК", КП от 30.07.2023г. (п.3)</t>
    </r>
    <r>
      <rPr>
        <b/>
        <i/>
        <sz val="10"/>
        <rFont val="Arial"/>
        <family val="2"/>
        <charset val="204"/>
      </rPr>
      <t xml:space="preserve">
</t>
    </r>
  </si>
  <si>
    <t>46</t>
  </si>
  <si>
    <t>47</t>
  </si>
  <si>
    <t>48</t>
  </si>
  <si>
    <t>49</t>
  </si>
  <si>
    <t>50</t>
  </si>
  <si>
    <r>
      <t>АО "НТПК", КП от 30.07.2023г. (п.8)</t>
    </r>
    <r>
      <rPr>
        <b/>
        <i/>
        <sz val="10"/>
        <rFont val="Arial"/>
        <family val="2"/>
        <charset val="204"/>
      </rPr>
      <t xml:space="preserve">
</t>
    </r>
  </si>
  <si>
    <t>51</t>
  </si>
  <si>
    <r>
      <t>ФЕР28-01-004-08</t>
    </r>
    <r>
      <rPr>
        <b/>
        <i/>
        <sz val="10"/>
        <rFont val="Arial"/>
        <family val="2"/>
        <charset val="204"/>
      </rPr>
      <t xml:space="preserve">
</t>
    </r>
  </si>
  <si>
    <t>52</t>
  </si>
  <si>
    <t>53</t>
  </si>
  <si>
    <r>
      <t>АО "НТПК", КП от 30.07.2023г. (п.1)</t>
    </r>
    <r>
      <rPr>
        <b/>
        <i/>
        <sz val="10"/>
        <rFont val="Arial"/>
        <family val="2"/>
        <charset val="204"/>
      </rPr>
      <t xml:space="preserve">
</t>
    </r>
  </si>
  <si>
    <t>54</t>
  </si>
  <si>
    <r>
      <t>ФССЦ-25.1.02.01-0035</t>
    </r>
    <r>
      <rPr>
        <b/>
        <i/>
        <sz val="10"/>
        <rFont val="Arial"/>
        <family val="2"/>
        <charset val="204"/>
      </rPr>
      <t xml:space="preserve">
</t>
    </r>
  </si>
  <si>
    <t>55</t>
  </si>
  <si>
    <r>
      <t>АО "НТПК", КП от 30.07.2023г. (п.4)</t>
    </r>
    <r>
      <rPr>
        <b/>
        <i/>
        <sz val="10"/>
        <rFont val="Arial"/>
        <family val="2"/>
        <charset val="204"/>
      </rPr>
      <t xml:space="preserve">
</t>
    </r>
  </si>
  <si>
    <t>56</t>
  </si>
  <si>
    <t>57</t>
  </si>
  <si>
    <t>58</t>
  </si>
  <si>
    <r>
      <t>ФССЦ-25.1.04.04-0003</t>
    </r>
    <r>
      <rPr>
        <b/>
        <i/>
        <sz val="10"/>
        <rFont val="Arial"/>
        <family val="2"/>
        <charset val="204"/>
      </rPr>
      <t xml:space="preserve">
</t>
    </r>
  </si>
  <si>
    <t>59</t>
  </si>
  <si>
    <t>60</t>
  </si>
  <si>
    <r>
      <t>ФССЦ-25.1.04.01-0001</t>
    </r>
    <r>
      <rPr>
        <b/>
        <i/>
        <sz val="10"/>
        <rFont val="Arial"/>
        <family val="2"/>
        <charset val="204"/>
      </rPr>
      <t xml:space="preserve">
</t>
    </r>
  </si>
  <si>
    <t>61</t>
  </si>
  <si>
    <r>
      <t>ФССЦ-25.1.05.02-0006</t>
    </r>
    <r>
      <rPr>
        <b/>
        <i/>
        <sz val="10"/>
        <rFont val="Arial"/>
        <family val="2"/>
        <charset val="204"/>
      </rPr>
      <t xml:space="preserve">
</t>
    </r>
  </si>
  <si>
    <t>62</t>
  </si>
  <si>
    <r>
      <t>ФССЦ-25.1.06.19-0051</t>
    </r>
    <r>
      <rPr>
        <b/>
        <i/>
        <sz val="10"/>
        <rFont val="Arial"/>
        <family val="2"/>
        <charset val="204"/>
      </rPr>
      <t xml:space="preserve">
</t>
    </r>
  </si>
  <si>
    <t>63</t>
  </si>
  <si>
    <r>
      <t>ФССЦ-25.1.06.19-0085</t>
    </r>
    <r>
      <rPr>
        <b/>
        <i/>
        <sz val="10"/>
        <rFont val="Arial"/>
        <family val="2"/>
        <charset val="204"/>
      </rPr>
      <t xml:space="preserve">
</t>
    </r>
  </si>
  <si>
    <t>64</t>
  </si>
  <si>
    <r>
      <t>АО "НТПК", КП от 30.07.2023г. (п.6)</t>
    </r>
    <r>
      <rPr>
        <b/>
        <i/>
        <sz val="10"/>
        <rFont val="Arial"/>
        <family val="2"/>
        <charset val="204"/>
      </rPr>
      <t xml:space="preserve">
</t>
    </r>
  </si>
  <si>
    <t>65</t>
  </si>
  <si>
    <r>
      <t>ФЕР28-01-003-11</t>
    </r>
    <r>
      <rPr>
        <b/>
        <i/>
        <sz val="10"/>
        <rFont val="Arial"/>
        <family val="2"/>
        <charset val="204"/>
      </rPr>
      <t xml:space="preserve">
</t>
    </r>
  </si>
  <si>
    <t>66</t>
  </si>
  <si>
    <r>
      <t>ФССЦ-25.1.05.05-0041</t>
    </r>
    <r>
      <rPr>
        <b/>
        <i/>
        <sz val="10"/>
        <rFont val="Arial"/>
        <family val="2"/>
        <charset val="204"/>
      </rPr>
      <t xml:space="preserve">
</t>
    </r>
  </si>
  <si>
    <t>67</t>
  </si>
  <si>
    <t>68</t>
  </si>
  <si>
    <t>69</t>
  </si>
  <si>
    <r>
      <t>ФССЦ-25.1.05.01-0004</t>
    </r>
    <r>
      <rPr>
        <b/>
        <i/>
        <sz val="10"/>
        <rFont val="Arial"/>
        <family val="2"/>
        <charset val="204"/>
      </rPr>
      <t xml:space="preserve">
</t>
    </r>
  </si>
  <si>
    <t>70</t>
  </si>
  <si>
    <t>71</t>
  </si>
  <si>
    <r>
      <t>ФССЦ-25.1.06.19-0073</t>
    </r>
    <r>
      <rPr>
        <b/>
        <i/>
        <sz val="10"/>
        <rFont val="Arial"/>
        <family val="2"/>
        <charset val="204"/>
      </rPr>
      <t xml:space="preserve">
</t>
    </r>
  </si>
  <si>
    <t>72</t>
  </si>
  <si>
    <t>73</t>
  </si>
  <si>
    <t>74</t>
  </si>
  <si>
    <r>
      <t>ФССЦ-25.1.05.02-0007</t>
    </r>
    <r>
      <rPr>
        <b/>
        <i/>
        <sz val="10"/>
        <rFont val="Arial"/>
        <family val="2"/>
        <charset val="204"/>
      </rPr>
      <t xml:space="preserve">
</t>
    </r>
  </si>
  <si>
    <t>75</t>
  </si>
  <si>
    <r>
      <t>АО "НТПК", КП от 30.07.2023г. (п.5)</t>
    </r>
    <r>
      <rPr>
        <b/>
        <i/>
        <sz val="10"/>
        <rFont val="Arial"/>
        <family val="2"/>
        <charset val="204"/>
      </rPr>
      <t xml:space="preserve">
</t>
    </r>
  </si>
  <si>
    <t>76</t>
  </si>
  <si>
    <r>
      <t>ФЕР29-03-001-11</t>
    </r>
    <r>
      <rPr>
        <b/>
        <i/>
        <sz val="10"/>
        <rFont val="Arial"/>
        <family val="2"/>
        <charset val="204"/>
      </rPr>
      <t xml:space="preserve">
</t>
    </r>
  </si>
  <si>
    <t>77</t>
  </si>
  <si>
    <r>
      <t>ФССЦ-25.1.03.06-0033</t>
    </r>
    <r>
      <rPr>
        <b/>
        <i/>
        <sz val="10"/>
        <rFont val="Arial"/>
        <family val="2"/>
        <charset val="204"/>
      </rPr>
      <t xml:space="preserve">
</t>
    </r>
  </si>
  <si>
    <t>78</t>
  </si>
  <si>
    <r>
      <t>ФССЦ-25.1.03.07-0011</t>
    </r>
    <r>
      <rPr>
        <b/>
        <i/>
        <sz val="10"/>
        <rFont val="Arial"/>
        <family val="2"/>
        <charset val="204"/>
      </rPr>
      <t xml:space="preserve">
</t>
    </r>
  </si>
  <si>
    <t>79</t>
  </si>
  <si>
    <r>
      <t>ФССЦ-25.1.04.04-0002</t>
    </r>
    <r>
      <rPr>
        <b/>
        <i/>
        <sz val="10"/>
        <rFont val="Arial"/>
        <family val="2"/>
        <charset val="204"/>
      </rPr>
      <t xml:space="preserve">
</t>
    </r>
  </si>
  <si>
    <t>80</t>
  </si>
  <si>
    <t>81</t>
  </si>
  <si>
    <r>
      <t>ФССЦ-25.1.05.06-0001</t>
    </r>
    <r>
      <rPr>
        <b/>
        <i/>
        <sz val="10"/>
        <rFont val="Arial"/>
        <family val="2"/>
        <charset val="204"/>
      </rPr>
      <t xml:space="preserve">
</t>
    </r>
  </si>
  <si>
    <t>82</t>
  </si>
  <si>
    <r>
      <t>ФССЦ-26.1.02.04-0004</t>
    </r>
    <r>
      <rPr>
        <b/>
        <i/>
        <sz val="10"/>
        <rFont val="Arial"/>
        <family val="2"/>
        <charset val="204"/>
      </rPr>
      <t xml:space="preserve">
</t>
    </r>
  </si>
  <si>
    <t>83</t>
  </si>
  <si>
    <r>
      <t>ФССЦ-26.1.02.04-0006</t>
    </r>
    <r>
      <rPr>
        <b/>
        <i/>
        <sz val="10"/>
        <rFont val="Arial"/>
        <family val="2"/>
        <charset val="204"/>
      </rPr>
      <t xml:space="preserve">
</t>
    </r>
  </si>
  <si>
    <t>84</t>
  </si>
  <si>
    <r>
      <t>АО "НТПК", КП от 30.07.2023г. (п.7)</t>
    </r>
    <r>
      <rPr>
        <b/>
        <i/>
        <sz val="10"/>
        <rFont val="Arial"/>
        <family val="2"/>
        <charset val="204"/>
      </rPr>
      <t xml:space="preserve">
</t>
    </r>
  </si>
  <si>
    <t>85</t>
  </si>
  <si>
    <r>
      <t>ФЕР28-01-021-02</t>
    </r>
    <r>
      <rPr>
        <b/>
        <i/>
        <sz val="10"/>
        <rFont val="Arial"/>
        <family val="2"/>
        <charset val="204"/>
      </rPr>
      <t xml:space="preserve">
</t>
    </r>
  </si>
  <si>
    <t>86</t>
  </si>
  <si>
    <r>
      <t>ООО "Желдоркомплект", КП № 299/1 от 12.09.2023 г.</t>
    </r>
    <r>
      <rPr>
        <b/>
        <i/>
        <sz val="10"/>
        <rFont val="Arial"/>
        <family val="2"/>
        <charset val="204"/>
      </rPr>
      <t xml:space="preserve">
</t>
    </r>
  </si>
  <si>
    <t>87</t>
  </si>
  <si>
    <t>88</t>
  </si>
  <si>
    <r>
      <t>ФЕР28-01-017-03</t>
    </r>
    <r>
      <rPr>
        <b/>
        <i/>
        <sz val="10"/>
        <rFont val="Arial"/>
        <family val="2"/>
        <charset val="204"/>
      </rPr>
      <t xml:space="preserve">
</t>
    </r>
  </si>
  <si>
    <t>89</t>
  </si>
  <si>
    <r>
      <t>ФЕР28-01-018-07</t>
    </r>
    <r>
      <rPr>
        <b/>
        <i/>
        <sz val="10"/>
        <rFont val="Arial"/>
        <family val="2"/>
        <charset val="204"/>
      </rPr>
      <t xml:space="preserve">
</t>
    </r>
  </si>
  <si>
    <t>90</t>
  </si>
  <si>
    <r>
      <t>ТН №2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</si>
  <si>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91</t>
  </si>
  <si>
    <t>92</t>
  </si>
  <si>
    <t>93</t>
  </si>
  <si>
    <r>
      <t>ФЕР28-01-017-06</t>
    </r>
    <r>
      <rPr>
        <b/>
        <i/>
        <sz val="10"/>
        <rFont val="Arial"/>
        <family val="2"/>
        <charset val="204"/>
      </rPr>
      <t xml:space="preserve">
</t>
    </r>
  </si>
  <si>
    <t>94</t>
  </si>
  <si>
    <r>
      <t>ФЕР28-01-018-13</t>
    </r>
    <r>
      <rPr>
        <b/>
        <i/>
        <sz val="10"/>
        <rFont val="Arial"/>
        <family val="2"/>
        <charset val="204"/>
      </rPr>
      <t xml:space="preserve">
</t>
    </r>
  </si>
  <si>
    <t>95</t>
  </si>
  <si>
    <t>96</t>
  </si>
  <si>
    <t>97</t>
  </si>
  <si>
    <t>98</t>
  </si>
  <si>
    <r>
      <t>ФЕР28-01-017-07</t>
    </r>
    <r>
      <rPr>
        <b/>
        <i/>
        <sz val="10"/>
        <rFont val="Arial"/>
        <family val="2"/>
        <charset val="204"/>
      </rPr>
      <t xml:space="preserve">
</t>
    </r>
  </si>
  <si>
    <t>99</t>
  </si>
  <si>
    <r>
      <t>ФЕР28-01-018-13</t>
    </r>
    <r>
      <rPr>
        <b/>
        <i/>
        <sz val="10"/>
        <rFont val="Arial"/>
        <family val="2"/>
        <charset val="204"/>
      </rPr>
      <t xml:space="preserve">
Применительно</t>
    </r>
  </si>
  <si>
    <t>100</t>
  </si>
  <si>
    <t>101</t>
  </si>
  <si>
    <t>102</t>
  </si>
  <si>
    <r>
      <t>ФЕР28-01-099-01</t>
    </r>
    <r>
      <rPr>
        <b/>
        <i/>
        <sz val="10"/>
        <rFont val="Arial"/>
        <family val="2"/>
        <charset val="204"/>
      </rPr>
      <t xml:space="preserve">
</t>
    </r>
  </si>
  <si>
    <t>103</t>
  </si>
  <si>
    <r>
      <t>ФССЦ-25.1.05.07-0001</t>
    </r>
    <r>
      <rPr>
        <b/>
        <i/>
        <sz val="10"/>
        <rFont val="Arial"/>
        <family val="2"/>
        <charset val="204"/>
      </rPr>
      <t xml:space="preserve">
</t>
    </r>
  </si>
  <si>
    <t>104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</si>
  <si>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</si>
  <si>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105</t>
  </si>
  <si>
    <t>106</t>
  </si>
  <si>
    <r>
      <t>ФССЦ-11.1.03.01-0085</t>
    </r>
    <r>
      <rPr>
        <b/>
        <i/>
        <sz val="10"/>
        <rFont val="Arial"/>
        <family val="2"/>
        <charset val="204"/>
      </rPr>
      <t xml:space="preserve">
</t>
    </r>
  </si>
  <si>
    <t>107</t>
  </si>
  <si>
    <r>
      <t>ФССЦ-25.1.01.05-0013</t>
    </r>
    <r>
      <rPr>
        <b/>
        <i/>
        <sz val="10"/>
        <rFont val="Arial"/>
        <family val="2"/>
        <charset val="204"/>
      </rPr>
      <t xml:space="preserve">
</t>
    </r>
  </si>
  <si>
    <t>108</t>
  </si>
  <si>
    <r>
      <t>ФССЦ-25.1.03.02-0001</t>
    </r>
    <r>
      <rPr>
        <b/>
        <i/>
        <sz val="10"/>
        <rFont val="Arial"/>
        <family val="2"/>
        <charset val="204"/>
      </rPr>
      <t xml:space="preserve">
</t>
    </r>
  </si>
  <si>
    <t>109</t>
  </si>
  <si>
    <t>110</t>
  </si>
  <si>
    <t>111</t>
  </si>
  <si>
    <r>
      <t>ФССЦ-25.1.05.02-0002</t>
    </r>
    <r>
      <rPr>
        <b/>
        <i/>
        <sz val="10"/>
        <rFont val="Arial"/>
        <family val="2"/>
        <charset val="204"/>
      </rPr>
      <t xml:space="preserve">
</t>
    </r>
  </si>
  <si>
    <t>112</t>
  </si>
  <si>
    <t>113</t>
  </si>
  <si>
    <t>114</t>
  </si>
  <si>
    <t>115</t>
  </si>
  <si>
    <r>
      <t>ФЕР28-01-031-01</t>
    </r>
    <r>
      <rPr>
        <b/>
        <i/>
        <sz val="10"/>
        <rFont val="Arial"/>
        <family val="2"/>
        <charset val="204"/>
      </rPr>
      <t xml:space="preserve">
Применительно</t>
    </r>
  </si>
  <si>
    <t>116</t>
  </si>
  <si>
    <r>
      <t>ФЕР28-01-072-02</t>
    </r>
    <r>
      <rPr>
        <b/>
        <i/>
        <sz val="10"/>
        <rFont val="Arial"/>
        <family val="2"/>
        <charset val="204"/>
      </rPr>
      <t xml:space="preserve">
</t>
    </r>
  </si>
  <si>
    <t>117</t>
  </si>
  <si>
    <t>118</t>
  </si>
  <si>
    <r>
      <t>ФЕР28-01-027-04</t>
    </r>
    <r>
      <rPr>
        <b/>
        <i/>
        <sz val="10"/>
        <rFont val="Arial"/>
        <family val="2"/>
        <charset val="204"/>
      </rPr>
      <t xml:space="preserve">
</t>
    </r>
  </si>
  <si>
    <t>119</t>
  </si>
  <si>
    <t>120</t>
  </si>
  <si>
    <r>
      <t>ФССЦ-02.2.05.04-0061</t>
    </r>
    <r>
      <rPr>
        <b/>
        <i/>
        <sz val="10"/>
        <rFont val="Arial"/>
        <family val="2"/>
        <charset val="204"/>
      </rPr>
      <t xml:space="preserve">
</t>
    </r>
  </si>
  <si>
    <t>121</t>
  </si>
  <si>
    <t>122</t>
  </si>
  <si>
    <r>
      <t>ФЕР28-01-031-02</t>
    </r>
    <r>
      <rPr>
        <b/>
        <i/>
        <sz val="10"/>
        <rFont val="Arial"/>
        <family val="2"/>
        <charset val="204"/>
      </rPr>
      <t xml:space="preserve">
</t>
    </r>
  </si>
  <si>
    <t>123</t>
  </si>
  <si>
    <r>
      <t>ФЕР09-03-012-12</t>
    </r>
    <r>
      <rPr>
        <b/>
        <i/>
        <sz val="10"/>
        <rFont val="Arial"/>
        <family val="2"/>
        <charset val="204"/>
      </rPr>
      <t xml:space="preserve">
</t>
    </r>
  </si>
  <si>
    <t>124</t>
  </si>
  <si>
    <r>
      <t>ФЕР09-03-012-01</t>
    </r>
    <r>
      <rPr>
        <b/>
        <i/>
        <sz val="10"/>
        <rFont val="Arial"/>
        <family val="2"/>
        <charset val="204"/>
      </rPr>
      <t xml:space="preserve">
</t>
    </r>
  </si>
  <si>
    <t>125</t>
  </si>
  <si>
    <t>126</t>
  </si>
  <si>
    <t>127</t>
  </si>
  <si>
    <t>128</t>
  </si>
  <si>
    <r>
      <t>ФЕР46-09-005-01</t>
    </r>
    <r>
      <rPr>
        <b/>
        <i/>
        <sz val="10"/>
        <rFont val="Arial"/>
        <family val="2"/>
        <charset val="204"/>
      </rPr>
      <t xml:space="preserve">
</t>
    </r>
  </si>
  <si>
    <t>129</t>
  </si>
  <si>
    <t>130</t>
  </si>
  <si>
    <t>131</t>
  </si>
  <si>
    <t>132</t>
  </si>
  <si>
    <t>133</t>
  </si>
  <si>
    <r>
      <t>ФЕР01-01-013-08</t>
    </r>
    <r>
      <rPr>
        <b/>
        <i/>
        <sz val="10"/>
        <rFont val="Arial"/>
        <family val="2"/>
        <charset val="204"/>
      </rPr>
      <t xml:space="preserve">
</t>
    </r>
  </si>
  <si>
    <t>134</t>
  </si>
  <si>
    <r>
      <t>ФЕРр51-2-3</t>
    </r>
    <r>
      <rPr>
        <b/>
        <i/>
        <sz val="10"/>
        <rFont val="Arial"/>
        <family val="2"/>
        <charset val="204"/>
      </rPr>
      <t xml:space="preserve">
</t>
    </r>
  </si>
  <si>
    <t>135</t>
  </si>
  <si>
    <t>136</t>
  </si>
  <si>
    <t>137</t>
  </si>
  <si>
    <r>
      <t>ФССЦпг-01-01-01-039</t>
    </r>
    <r>
      <rPr>
        <b/>
        <i/>
        <sz val="10"/>
        <rFont val="Arial"/>
        <family val="2"/>
        <charset val="204"/>
      </rPr>
      <t xml:space="preserve">
</t>
    </r>
  </si>
  <si>
    <t>138</t>
  </si>
  <si>
    <t>139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</si>
  <si>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</si>
  <si>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140</t>
  </si>
  <si>
    <r>
      <t>ФЕР01-02-001-02</t>
    </r>
    <r>
      <rPr>
        <b/>
        <i/>
        <sz val="10"/>
        <rFont val="Arial"/>
        <family val="2"/>
        <charset val="204"/>
      </rPr>
      <t xml:space="preserve">
</t>
    </r>
  </si>
  <si>
    <t>141</t>
  </si>
  <si>
    <r>
      <t>ФЕР01-02-001-08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</si>
  <si>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</si>
  <si>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</si>
  <si>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</si>
  <si>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</si>
  <si>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</si>
  <si>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</si>
  <si>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</si>
  <si>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№ п/п</t>
  </si>
  <si>
    <t>Наменование вида работ</t>
  </si>
  <si>
    <t>Ед.изм.</t>
  </si>
  <si>
    <t xml:space="preserve">Объем работ </t>
  </si>
  <si>
    <t>Ссылка на чертежи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</si>
  <si>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</si>
  <si>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Фактически выполненный</t>
  </si>
  <si>
    <t>выполненный и заактированный</t>
  </si>
  <si>
    <t>в основной смете</t>
  </si>
  <si>
    <t>в дополнительной смете</t>
  </si>
  <si>
    <t>4.1</t>
  </si>
  <si>
    <t>4.2</t>
  </si>
  <si>
    <t>4.3</t>
  </si>
  <si>
    <t>4.4</t>
  </si>
  <si>
    <t>4.1-4.2</t>
  </si>
  <si>
    <t>Прочие работы</t>
  </si>
  <si>
    <t>Ведомость объемов работ</t>
  </si>
  <si>
    <t xml:space="preserve">Примечания: </t>
  </si>
  <si>
    <t>Производство работ осуществляется на территории действующего предприятия с наличием в зоне производства работ факторов:</t>
  </si>
  <si>
    <t>- разветвленная сеть транспортных и инженерных коммуникаций;</t>
  </si>
  <si>
    <t>- стесненные условия для складирования материалов;</t>
  </si>
  <si>
    <t>- действующее технологическое оборудование;</t>
  </si>
  <si>
    <t>Производство работ аналогично технологическим процессам в новом строительстве</t>
  </si>
  <si>
    <t>- движение технологического транспорта</t>
  </si>
  <si>
    <t>КС-6</t>
  </si>
  <si>
    <t>было</t>
  </si>
  <si>
    <t>ид</t>
  </si>
  <si>
    <t>Утверждаю</t>
  </si>
  <si>
    <t>Представитель Подрядчика:</t>
  </si>
  <si>
    <t xml:space="preserve">Представитель технического Заказчика: </t>
  </si>
  <si>
    <t>Утилизация отходов 4-5 класса опасности</t>
  </si>
  <si>
    <t xml:space="preserve">Отвозка строительного мусора на расстояние до 30 км автосамосвалом </t>
  </si>
  <si>
    <t>Ж/д пути от испытательного центра до обкаточной линии с удлинением трансбордера, расположенные по адресу: Московская область, г. о. Мытищи, ул. Колонцова, 4». 
Генеральный план.ГП2</t>
  </si>
  <si>
    <t>Устройство лотка водоотводного</t>
  </si>
  <si>
    <t>м³</t>
  </si>
  <si>
    <t>Устройство водоприемной решетки</t>
  </si>
  <si>
    <t>м.п.</t>
  </si>
  <si>
    <t>Благоустройство (Водоотводной лоток)</t>
  </si>
  <si>
    <t>Устройство ж/б колодцев</t>
  </si>
  <si>
    <t>Устройство колодца канализационного из сборных ж/б изделий</t>
  </si>
  <si>
    <t>шт.</t>
  </si>
  <si>
    <t>Поднятие горловин сущ. ж/б колодцев</t>
  </si>
  <si>
    <t>Поднятие горловин сущ. колодца канализационного из сборных ж/б изделий</t>
  </si>
  <si>
    <t>Установка люка</t>
  </si>
  <si>
    <t>Отсыпка щебнем</t>
  </si>
  <si>
    <t>Устройство траншеи под ливневую канализацию</t>
  </si>
  <si>
    <t>Отсыпка щебнем стрелочных переводов 43, 45, 47, h=0,13</t>
  </si>
  <si>
    <t>Отсыпка щебнем глухой переезд-ПЖ№1, h=0,3</t>
  </si>
  <si>
    <t>Разработка грунта с перемещением до 50 м, бульдозером в отвал</t>
  </si>
  <si>
    <t>Устройство основания из песка h=0,10</t>
  </si>
  <si>
    <t>Устройство присыпки песком h=0,20 вручную</t>
  </si>
  <si>
    <t xml:space="preserve">Устройство засыпки песком </t>
  </si>
  <si>
    <t xml:space="preserve">Демонтаж отмостки цеха 121/18 из ж/бетона h=0,25 отбойными молотками  </t>
  </si>
  <si>
    <t>Укладка плиты внутренней</t>
  </si>
  <si>
    <t>Укладка плиты наружной</t>
  </si>
  <si>
    <t>Устройство прокладки наружной</t>
  </si>
  <si>
    <t xml:space="preserve"> - Плита наружная 573х546х213 (номер по проекту 2741.002) – 44шт.</t>
  </si>
  <si>
    <t xml:space="preserve"> - Плита внутренняя 1582х546х213 (номер по проекту 2741.001) -22шт.</t>
  </si>
  <si>
    <t xml:space="preserve"> - Плита наружная 182х546х48 (номер по проекту 2741.003) – 22шт.
 - Крепежи для резинокордового настила – 1 комплект/ 2 переезда</t>
  </si>
  <si>
    <t xml:space="preserve">Укладка ж/б прижимной балки БПР-3 </t>
  </si>
  <si>
    <t>Укладка ж/б прижимной балки БПР-4</t>
  </si>
  <si>
    <t>131-23-ГП2-переезд-01</t>
  </si>
  <si>
    <t xml:space="preserve"> - Балка БПР-4 ж/б прижимная 4000х400х400
 - Комплект узлов крепления – 4к-та</t>
  </si>
  <si>
    <t xml:space="preserve"> - Балка БПР-3 ж/б прижимная 3000х400х400</t>
  </si>
  <si>
    <t xml:space="preserve"> - Плита наружная 573х546х213 (номер по проекту 2741.002) – 156шт.</t>
  </si>
  <si>
    <t xml:space="preserve"> - Плита внутренняя 1582х546х213(номер по проекту 2741.001) -76шт.</t>
  </si>
  <si>
    <t>Посев газона многолетних трав вручную</t>
  </si>
  <si>
    <t>Благоустройство (укрепление откосов георешеткой)</t>
  </si>
  <si>
    <t>Подготовка откосов к укладке геотехнической решетки</t>
  </si>
  <si>
    <t>Укрепление откосов геотехнической решеткой с креплением анкерами</t>
  </si>
  <si>
    <t>Благоустройство (укладка плитки тротуарной на переезде цеха 417)</t>
  </si>
  <si>
    <t xml:space="preserve">Укладка плитки тротуарной </t>
  </si>
  <si>
    <t xml:space="preserve"> - Тротуарная плитка "Брусчатка" (200*100*60)мм- 18,27м2</t>
  </si>
  <si>
    <t>Разработка грунта вручную</t>
  </si>
  <si>
    <t>Восстановление колодцев действующих инженерных сетей</t>
  </si>
  <si>
    <t>Колодец №1</t>
  </si>
  <si>
    <t>Демонтажные работы</t>
  </si>
  <si>
    <t>Демонтаж чугунного люка</t>
  </si>
  <si>
    <t>Демонтаж плиты перекрытия ПП15</t>
  </si>
  <si>
    <t>65кг</t>
  </si>
  <si>
    <t>0,27м3/шт.</t>
  </si>
  <si>
    <t>Монтажные работы</t>
  </si>
  <si>
    <t>Монтаж плиты перекрытия ПП15</t>
  </si>
  <si>
    <t>Монтаж кольца строительного КС7.6</t>
  </si>
  <si>
    <t xml:space="preserve">Установка люка чугунного </t>
  </si>
  <si>
    <t>Обмазка праймером Технониколь стенок колодца в один слой</t>
  </si>
  <si>
    <t>Обмазка битумной мастикой стенок колодца в два слоя</t>
  </si>
  <si>
    <t>0,1м3/шт.</t>
  </si>
  <si>
    <t>Технониколь №1</t>
  </si>
  <si>
    <t>Технониколь №24</t>
  </si>
  <si>
    <t>Колодец №2</t>
  </si>
  <si>
    <t>Демонтаж чугунной решетки ДБ2</t>
  </si>
  <si>
    <t>Демонтаж плиты ПВК 8</t>
  </si>
  <si>
    <t>Демонтаж КС10.9</t>
  </si>
  <si>
    <t>Демонтаж ПН10</t>
  </si>
  <si>
    <t>Демонтаж ж/б трубы Ду. 400мм</t>
  </si>
  <si>
    <t>95кг</t>
  </si>
  <si>
    <t>0,06м3/шт.</t>
  </si>
  <si>
    <t>0,24м3/шт.</t>
  </si>
  <si>
    <t>0,18м3/шт.</t>
  </si>
  <si>
    <t>Колодец №3</t>
  </si>
  <si>
    <t>Колодец №4</t>
  </si>
  <si>
    <t>Монтаж кольца строительного КС7.3</t>
  </si>
  <si>
    <t xml:space="preserve">Установка люка чугунного тип </t>
  </si>
  <si>
    <t>Обмазка праймером Технониколь стенок колодца один слой</t>
  </si>
  <si>
    <t>0,05м3/шт.</t>
  </si>
  <si>
    <t>Колодец №5</t>
  </si>
  <si>
    <t>Демонтаж плиты перекрытия ПП20</t>
  </si>
  <si>
    <t>0,52м3/шт.</t>
  </si>
  <si>
    <t>Монтаж плиты перекрытия ПП20</t>
  </si>
  <si>
    <t>Колодец №6</t>
  </si>
  <si>
    <t>Монтаж плиты перекрытия ПП10</t>
  </si>
  <si>
    <t>Монтаж кольца опорного КО7</t>
  </si>
  <si>
    <t>0,08м3/шт.</t>
  </si>
  <si>
    <t>Колодец №7</t>
  </si>
  <si>
    <t>Демонтаж плиты перекрытия ПП10</t>
  </si>
  <si>
    <t>Монтаж кольца опорного КО6</t>
  </si>
  <si>
    <t>0,02м3/шт.</t>
  </si>
  <si>
    <t>Колодец №8</t>
  </si>
  <si>
    <t>Монтаж плиты низ ПН10</t>
  </si>
  <si>
    <t>Колодец №9</t>
  </si>
  <si>
    <t>Установка люка чугунного</t>
  </si>
  <si>
    <t>Колодец №10</t>
  </si>
  <si>
    <t>Колодец №11</t>
  </si>
  <si>
    <t>Демонтаж КС10.6</t>
  </si>
  <si>
    <t>Демонтаж ПНД трубы Ду.160мм</t>
  </si>
  <si>
    <t>0,19м3/шт.</t>
  </si>
  <si>
    <t>Демонтаж ПВК 8</t>
  </si>
  <si>
    <t>Демонтаж КС 10.9</t>
  </si>
  <si>
    <t>Демонтаж КС 10.6</t>
  </si>
  <si>
    <t>Колодец №12</t>
  </si>
  <si>
    <t>Колодец №13</t>
  </si>
  <si>
    <t>Обмазка праймером  Технониколь кольца опорного КО7 в один слой</t>
  </si>
  <si>
    <t>Обмазка битумной мастикой кольца опорного КО7 в два слоя</t>
  </si>
  <si>
    <t>0,02 м3/шт.</t>
  </si>
  <si>
    <t>Колодец №14</t>
  </si>
  <si>
    <t>Монтаж кольца опорного кольца из кирпича (один ряд)</t>
  </si>
  <si>
    <t>Обмазка праймером  Технониколь опорного кольца из кирпича (один ряд) один слой</t>
  </si>
  <si>
    <t>Обмазка битумной мастикой опорного кольца из кирпича (один ряд) в два слоя</t>
  </si>
  <si>
    <t>0,042 м3/шт.</t>
  </si>
  <si>
    <t>Колодец №15</t>
  </si>
  <si>
    <t>Монтаж кольца опорного кольца из кирпича (в два ряда)</t>
  </si>
  <si>
    <t>Обмазка праймером  Технониколь кольца опорного кольца из кирпича (в два ряда) в один слой</t>
  </si>
  <si>
    <t>Обмазка битумной мастикой кольца опорного кольца из кирпича (в два ряда)  в два слоя</t>
  </si>
  <si>
    <t>0,084 м3/шт.</t>
  </si>
  <si>
    <t>Колодец №16</t>
  </si>
  <si>
    <t>Колодец №17</t>
  </si>
  <si>
    <t>Колодец №18</t>
  </si>
  <si>
    <t>Колодец №19</t>
  </si>
  <si>
    <t xml:space="preserve">Погрузка демонтированных ж/б изделий </t>
  </si>
  <si>
    <t>ПП15- 3 шт./ 0,81м3/ 2,1т
ПП20- 2 шт./ 1,04м3/ 2,4т
ПП10- 2 шт./ 0,2м3/ 0,5т
ПВК-8- 2 шт./ 0,12м3/ 0,3т
КС 10.9 - 3 шт./ 0,72м3/ 1,8т
КС 10.6 - 1 шт./ 0,19м3/ 0,4т
ПН 10 - 1 шт./ 0,18м3/ 0,35т
КС 7.6 - 1 шт./ 0,1м3/ 0,25т
ж/б труба Ду400 -8м/0,8м3/ 2т</t>
  </si>
  <si>
    <t>Погрузка демонтированных чугунных изделий</t>
  </si>
  <si>
    <t>65кг * 9шт. + 95кг * 2шт</t>
  </si>
  <si>
    <t>Погрузка демонтированной трубы ПНД d=160</t>
  </si>
  <si>
    <t>2,1т +2,4т +0,5т+0,3т+1,8т+0,4т +0,35т +0,25т +2т</t>
  </si>
  <si>
    <t>Дорожные знаки</t>
  </si>
  <si>
    <t>Установка на двух переездах дорожных знаков «Стоп» на металлических стойках h=4м с омоноличиванием фундаментом:
- Рытье ям с трамбованием грунта основания
- Устройство песчаной подушки
- Установка стоек с омоноличиванием фундаментом
- Прикрепление щитков</t>
  </si>
  <si>
    <t>знаки «Стоп» на стойке 4м – 23.5кг/компл.:
- Стойка 76 мм, L = 4 м, оцинкованная -4шт.
- Хомут  (76) мм – 8шт.
- Дорожный знак 2.5 "Движение без остановки запрещено" 2 типоразмер, пленка тип "Б" – 4шт.</t>
  </si>
  <si>
    <t>Установка на переезде через 4 пути дорожных знаков на сборных фундаментных блоках:
- Установка сборных ж/б блоков
- Установка стоек 
- Прикрепление щитков</t>
  </si>
  <si>
    <t>знаки на стойке 2м – 12.5кг/к-т и ж/б основании 0,064м3/шт.:
- Стойка 76 мм, L = 2 м, оцинкованная -16шт.
- Основание знака ж/б Ф-2 под стойку – 16шт.
- Хомут  (76) мм – 48шт.
- Дорожный знак 2.5  – 2шт.
- Дорожный знак 1.2  – 8шт.
- Дорожный знак 1.3.1 – 2шт
- Дорожный знак 1.4.1  – 2шт.
- Дорожный знак 1.4.2  2 – 2шт.
- Дорожный знак 1.4.3  2 – 2шт.
- Дорожный знак 1.4.4  2 – 2шт.
- Дорожный знак 1.4.5  2 – 2шт.
- Дорожный знак 1.4.6  2 - 2шт.
- Дорожный знак 2.5– 2шт.</t>
  </si>
  <si>
    <t>Разметка с двух сторон переезда стоп-линией перпендикулярно дорожному полотну шириной 0,4м</t>
  </si>
  <si>
    <t>Две Стоп-линии по 3м, шириной 0,4м:
- Краска для разметки дорог Profilux цвет белый – 0,5кг</t>
  </si>
  <si>
    <t>5,6м (4,51кг/м)</t>
  </si>
  <si>
    <t>ЖУРНАЛ УЧЕТА ВЫПОЛНЕННЫХ РАБОТ</t>
  </si>
  <si>
    <t>с начала строительства</t>
  </si>
  <si>
    <t xml:space="preserve">на </t>
  </si>
  <si>
    <t>Генеральный план 131-23 ГП2</t>
  </si>
  <si>
    <t>(наименование работ и затрат)</t>
  </si>
  <si>
    <t>Остаток работ на Март 2024г.</t>
  </si>
  <si>
    <t>Декабрь 2023г.</t>
  </si>
  <si>
    <t>Январь 2024г.</t>
  </si>
  <si>
    <t>Февраль 2024г.</t>
  </si>
  <si>
    <t>Раздел 1. Демонтажные работы</t>
  </si>
  <si>
    <t>Существующее асфальтовое покрытие</t>
  </si>
  <si>
    <t>Разборка бортовых камней: на бетонном основании</t>
  </si>
  <si>
    <t xml:space="preserve">ФЕРр68-14-1
</t>
  </si>
  <si>
    <t>100 м</t>
  </si>
  <si>
    <t>1478,92</t>
  </si>
  <si>
    <t>1,36</t>
  </si>
  <si>
    <t>2313,03</t>
  </si>
  <si>
    <t>Разборка покрытий и оснований: асфальтобетонных</t>
  </si>
  <si>
    <t xml:space="preserve">ФЕР27-03-008-04
</t>
  </si>
  <si>
    <t>5786,87</t>
  </si>
  <si>
    <t>3,3625</t>
  </si>
  <si>
    <t>22377,10</t>
  </si>
  <si>
    <t>1,761</t>
  </si>
  <si>
    <t>11719,28</t>
  </si>
  <si>
    <t>1,6015</t>
  </si>
  <si>
    <t>10657,82</t>
  </si>
  <si>
    <t>Разборка покрытий и оснований: щебеночных</t>
  </si>
  <si>
    <t xml:space="preserve">ФЕР27-03-008-02
</t>
  </si>
  <si>
    <t>510,77</t>
  </si>
  <si>
    <t>15,468</t>
  </si>
  <si>
    <t>9085,68</t>
  </si>
  <si>
    <t>2,7807</t>
  </si>
  <si>
    <t>1633,35</t>
  </si>
  <si>
    <t>12,6873</t>
  </si>
  <si>
    <t>7452,33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</si>
  <si>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</si>
  <si>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 xml:space="preserve">ФЕР01-01-013-31
</t>
  </si>
  <si>
    <t>3470,34</t>
  </si>
  <si>
    <t>2,018</t>
  </si>
  <si>
    <t>10042,13</t>
  </si>
  <si>
    <t>1,49778</t>
  </si>
  <si>
    <t>7453,36</t>
  </si>
  <si>
    <t>0,52022</t>
  </si>
  <si>
    <t>2588,77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</si>
  <si>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</si>
  <si>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 xml:space="preserve">ФССЦпг-01-01-01-043
</t>
  </si>
  <si>
    <t>3,28</t>
  </si>
  <si>
    <t>15342,17</t>
  </si>
  <si>
    <t>2386,085</t>
  </si>
  <si>
    <t>7826,36</t>
  </si>
  <si>
    <t>2291,405</t>
  </si>
  <si>
    <t>7515,81</t>
  </si>
  <si>
    <t xml:space="preserve">ФССЦпг-01-01-01-041
</t>
  </si>
  <si>
    <t>42,98</t>
  </si>
  <si>
    <t>50259,52</t>
  </si>
  <si>
    <t>596,521</t>
  </si>
  <si>
    <t>25638,47</t>
  </si>
  <si>
    <t>572,849</t>
  </si>
  <si>
    <t>24621,05</t>
  </si>
  <si>
    <t>отсутствует в нашем ВОР</t>
  </si>
  <si>
    <t xml:space="preserve">Цена поставщика ООО "Террус"
</t>
  </si>
  <si>
    <t>162,38</t>
  </si>
  <si>
    <t>634313,11</t>
  </si>
  <si>
    <t>1951,95</t>
  </si>
  <si>
    <t>316957,64</t>
  </si>
  <si>
    <t>1954,4</t>
  </si>
  <si>
    <t>317355,47</t>
  </si>
  <si>
    <t>Ограждение из кирпича,фундамент</t>
  </si>
  <si>
    <t>Разборка: кирпичных стен</t>
  </si>
  <si>
    <t xml:space="preserve">ФЕР46-04-001-04
</t>
  </si>
  <si>
    <t>122,56</t>
  </si>
  <si>
    <t>2,66</t>
  </si>
  <si>
    <t>374,91</t>
  </si>
  <si>
    <t>Разборка: железобетонных фундаментов</t>
  </si>
  <si>
    <t xml:space="preserve">ФЕР46-04-001-03
</t>
  </si>
  <si>
    <t>438,22</t>
  </si>
  <si>
    <t>1,4</t>
  </si>
  <si>
    <t>700,82</t>
  </si>
  <si>
    <t>6,63</t>
  </si>
  <si>
    <t>21,75</t>
  </si>
  <si>
    <t>1,66</t>
  </si>
  <si>
    <t>71,35</t>
  </si>
  <si>
    <t>4,06</t>
  </si>
  <si>
    <t>659,26</t>
  </si>
  <si>
    <t>Раздел 2. Вертикальная планировка. Отсыпка территории щебнем S=1795м2</t>
  </si>
  <si>
    <t>Разработка грунта с перемещением до 10 м бульдозерами мощностью: 79 кВт (108 л.с.), группа грунтов 2</t>
  </si>
  <si>
    <t xml:space="preserve">ФЕР01-01-030-06
</t>
  </si>
  <si>
    <t>538,47</t>
  </si>
  <si>
    <t>3,2316</t>
  </si>
  <si>
    <t>2501,42</t>
  </si>
  <si>
    <t>При перемещении грунта на каждые последующие 10 м добавлять: к расценке 01-01-030-06</t>
  </si>
  <si>
    <t xml:space="preserve">ФЕР01-01-030-14
</t>
  </si>
  <si>
    <t>426,19</t>
  </si>
  <si>
    <t>7919,33</t>
  </si>
  <si>
    <t xml:space="preserve">ФССЦпг-01-01-01-039
</t>
  </si>
  <si>
    <t>3,96</t>
  </si>
  <si>
    <t>5222,79</t>
  </si>
  <si>
    <t>20682,25</t>
  </si>
  <si>
    <t>2885,52</t>
  </si>
  <si>
    <t>468550,74</t>
  </si>
  <si>
    <t>Возведение насыпей из резервов экскаваторами "драглайн" с ковшом вместимостью: 0,65 м3, группа грунтов 1</t>
  </si>
  <si>
    <t xml:space="preserve">ФЕР01-01-044-05
</t>
  </si>
  <si>
    <t>2701,93</t>
  </si>
  <si>
    <t>0,34608</t>
  </si>
  <si>
    <t>1343,16</t>
  </si>
  <si>
    <t>Уплотнение грунта прицепными кулачковыми катками 8 т на первый проход по одному следу при толщине слоя: 10 см</t>
  </si>
  <si>
    <t xml:space="preserve">ФЕР01-02-002-01
</t>
  </si>
  <si>
    <t>2347,36</t>
  </si>
  <si>
    <t>1167,79</t>
  </si>
  <si>
    <t>На каждый последующий проход по одному следу добавлять: к расценке 01-02-002-01</t>
  </si>
  <si>
    <t xml:space="preserve">ФЕР01-02-002-04
</t>
  </si>
  <si>
    <t>386,42</t>
  </si>
  <si>
    <t>576,72</t>
  </si>
  <si>
    <t>Отсыпка территории щебнем.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</si>
  <si>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</si>
  <si>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 xml:space="preserve">ФЕР27-04-005-01
</t>
  </si>
  <si>
    <t>30867,09</t>
  </si>
  <si>
    <t>1,795</t>
  </si>
  <si>
    <t>62714,56</t>
  </si>
  <si>
    <t>толщина слоя 30см (по ВОР 10см)</t>
  </si>
  <si>
    <t>Щебень М 1200, фракция 40-80(70) мм, группа 2</t>
  </si>
  <si>
    <t xml:space="preserve">ФССЦ-02.2.05.04-1827
</t>
  </si>
  <si>
    <t>-339,255</t>
  </si>
  <si>
    <t>-34943,27</t>
  </si>
  <si>
    <t>Щебень М 1200, фракция 10-20 мм, группа 2</t>
  </si>
  <si>
    <t xml:space="preserve">ФССЦ-02.2.05.04-1707
</t>
  </si>
  <si>
    <t>-26,925</t>
  </si>
  <si>
    <t>-3500,25</t>
  </si>
  <si>
    <t>На каждый 1 см изменения толщины слоя добавлять или исключать к расценкам 27-04-005-01, 27-04-005-02, 27-04-005-03</t>
  </si>
  <si>
    <t xml:space="preserve">ФЕР27-04-005-04
</t>
  </si>
  <si>
    <t>1766,69</t>
  </si>
  <si>
    <t>53091,51</t>
  </si>
  <si>
    <t>Щебень известняковый М600 фр. 20/70</t>
  </si>
  <si>
    <t xml:space="preserve">Цена Поставщика ООО "Генпоставка"
</t>
  </si>
  <si>
    <t>342,12</t>
  </si>
  <si>
    <t>678,51</t>
  </si>
  <si>
    <t>234917,42</t>
  </si>
  <si>
    <t>Раздел 3. Устройство асфальтобетонного покрытия проездов S=7057 м2</t>
  </si>
  <si>
    <t xml:space="preserve">ФЕР27-04-001-01
</t>
  </si>
  <si>
    <t>3390,48</t>
  </si>
  <si>
    <t>42,342</t>
  </si>
  <si>
    <t>205578,72</t>
  </si>
  <si>
    <t>5,4384</t>
  </si>
  <si>
    <t>26404,50</t>
  </si>
  <si>
    <t>26404,5</t>
  </si>
  <si>
    <t>36,9036</t>
  </si>
  <si>
    <t>179174,22</t>
  </si>
  <si>
    <t>99,98</t>
  </si>
  <si>
    <t>4657,62</t>
  </si>
  <si>
    <t>471256,87</t>
  </si>
  <si>
    <t>598,224</t>
  </si>
  <si>
    <t>60528,16</t>
  </si>
  <si>
    <t>4059,396</t>
  </si>
  <si>
    <t>410728,71</t>
  </si>
  <si>
    <t>расход 1,1</t>
  </si>
  <si>
    <t xml:space="preserve">ФЕР27-04-001-04
</t>
  </si>
  <si>
    <t>5459,07</t>
  </si>
  <si>
    <t>10,586</t>
  </si>
  <si>
    <t>82782,73</t>
  </si>
  <si>
    <t>2,7192</t>
  </si>
  <si>
    <t>21264,19</t>
  </si>
  <si>
    <t>7,8668</t>
  </si>
  <si>
    <t>61518,54</t>
  </si>
  <si>
    <t>1333,773</t>
  </si>
  <si>
    <t>461786,14</t>
  </si>
  <si>
    <t>342,62</t>
  </si>
  <si>
    <t>118623,76</t>
  </si>
  <si>
    <t>991,153</t>
  </si>
  <si>
    <t>343162,38</t>
  </si>
  <si>
    <t>расход 1,26</t>
  </si>
  <si>
    <t>Укладка и пропитка с применением битума щебеночных покрытий толщиной 8 см</t>
  </si>
  <si>
    <t xml:space="preserve">ФЕР27-06-024-04
</t>
  </si>
  <si>
    <t>22843,14</t>
  </si>
  <si>
    <t>7,057</t>
  </si>
  <si>
    <t>172934,41</t>
  </si>
  <si>
    <t>Щебень М 1000, фракция 40-80(70) мм, группа 2</t>
  </si>
  <si>
    <t xml:space="preserve">ФССЦ-02.2.05.04-1822
</t>
  </si>
  <si>
    <t>155,94</t>
  </si>
  <si>
    <t>-647,8326</t>
  </si>
  <si>
    <t>-101023,02</t>
  </si>
  <si>
    <t>Щебень М 1000, фракция 20-40 мм, группа 2</t>
  </si>
  <si>
    <t xml:space="preserve">ФССЦ-02.2.05.04-1782
</t>
  </si>
  <si>
    <t>166,8</t>
  </si>
  <si>
    <t>-75,5099</t>
  </si>
  <si>
    <t>-12595,05</t>
  </si>
  <si>
    <t>Щебень М 1000, фракция 10-20 мм, группа 2</t>
  </si>
  <si>
    <t xml:space="preserve">ФССЦ-02.2.05.04-1702
</t>
  </si>
  <si>
    <t>-9816,29</t>
  </si>
  <si>
    <t>Щебень М 1000, фракция 5(3)-10 мм, группа 1</t>
  </si>
  <si>
    <t xml:space="preserve">ФССЦ-02.2.05.04-1581
</t>
  </si>
  <si>
    <t>139,4</t>
  </si>
  <si>
    <t>-71,9814</t>
  </si>
  <si>
    <t>-10034,21</t>
  </si>
  <si>
    <t>Щебень известняковый фр. 5/20</t>
  </si>
  <si>
    <t>310,61</t>
  </si>
  <si>
    <t>711,35</t>
  </si>
  <si>
    <t>223603,85</t>
  </si>
  <si>
    <t>Битумы нефтяные дорожные вязкие БНД 60/90, БНД 90/130</t>
  </si>
  <si>
    <t xml:space="preserve">ФССЦ-01.2.01.01-0019
</t>
  </si>
  <si>
    <t>1690</t>
  </si>
  <si>
    <t>70,57</t>
  </si>
  <si>
    <t>119263,30</t>
  </si>
  <si>
    <t>119263,3</t>
  </si>
  <si>
    <t>Устройство покрытия из горячих асфальтобетонных смесей асфальтоукладчиками второго типоразмера, толщина слоя 4 см</t>
  </si>
  <si>
    <t xml:space="preserve">ФЕР27-06-029-01
</t>
  </si>
  <si>
    <t>8536,13</t>
  </si>
  <si>
    <t>83745,44</t>
  </si>
  <si>
    <t>При изменении толщины покрытия на 0,5 см добавлять или исключать: к расценке 27-06-029-01/ до толщины 5 см</t>
  </si>
  <si>
    <t xml:space="preserve">ФЕР27-06-030-01
</t>
  </si>
  <si>
    <t>261,12</t>
  </si>
  <si>
    <t>5274,34</t>
  </si>
  <si>
    <t>Смеси асфальтобетонные плотные мелкозернистые тип В марка III</t>
  </si>
  <si>
    <t xml:space="preserve">ФССЦ-04.2.01.01-0052
</t>
  </si>
  <si>
    <t>480,09</t>
  </si>
  <si>
    <t>829,2</t>
  </si>
  <si>
    <t>398090,63</t>
  </si>
  <si>
    <t>Установка бортовых камней бетонных: при других видах покрытий</t>
  </si>
  <si>
    <t xml:space="preserve">ФЕР27-02-010-02
</t>
  </si>
  <si>
    <t>4353,58</t>
  </si>
  <si>
    <t>1,44</t>
  </si>
  <si>
    <t>6589,39</t>
  </si>
  <si>
    <t>Камни бортовые БР 100.30.15, бетон В30 (М400), объем 0,043 м3</t>
  </si>
  <si>
    <t xml:space="preserve">ФССЦ-05.2.03.03-0032
</t>
  </si>
  <si>
    <t>63,12</t>
  </si>
  <si>
    <t>144</t>
  </si>
  <si>
    <t>9089,28</t>
  </si>
  <si>
    <t>Раздел 4. Восстановление существующего газона S=520м2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</si>
  <si>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</si>
  <si>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 xml:space="preserve">ФЕР47-01-046-03
</t>
  </si>
  <si>
    <t>100 м2</t>
  </si>
  <si>
    <t>2251,71</t>
  </si>
  <si>
    <t>4,16</t>
  </si>
  <si>
    <t>9661,63</t>
  </si>
  <si>
    <t>Подготовка почвы для устройства партерного и обыкновенного газона с внесением растительной земли слоем 15 см: вручную</t>
  </si>
  <si>
    <t xml:space="preserve">ФЕР47-01-046-04
</t>
  </si>
  <si>
    <t>2351,6</t>
  </si>
  <si>
    <t>1,04</t>
  </si>
  <si>
    <t>2552,19</t>
  </si>
  <si>
    <t>На каждые 5 см изменения толщины слоя добавлять или исключать к расценкам с 47-01-046-01 по 47-01-046-04</t>
  </si>
  <si>
    <t xml:space="preserve">ФЕР47-01-046-05
</t>
  </si>
  <si>
    <t>721,43</t>
  </si>
  <si>
    <t>5,2</t>
  </si>
  <si>
    <t>3824,27</t>
  </si>
  <si>
    <t>Устройство газона методом гидропосева: по горизонтальной поверхности</t>
  </si>
  <si>
    <t xml:space="preserve">ФЕР47-01-045-01
</t>
  </si>
  <si>
    <t>149,13</t>
  </si>
  <si>
    <t>888,83</t>
  </si>
  <si>
    <t>учтено вручную без разделения методом гидропосева - 416м2; вручную - 104м2</t>
  </si>
  <si>
    <t>Посев газонов партерных, мавританских и обыкновенных вручную</t>
  </si>
  <si>
    <t xml:space="preserve">ФЕР47-01-046-06
</t>
  </si>
  <si>
    <t>370,22</t>
  </si>
  <si>
    <t>537,07</t>
  </si>
  <si>
    <t>Семена трав: костер</t>
  </si>
  <si>
    <t xml:space="preserve">ФССЦ-16.2.02.07-0061
</t>
  </si>
  <si>
    <t>58,2</t>
  </si>
  <si>
    <t>1,41</t>
  </si>
  <si>
    <t>82,06</t>
  </si>
  <si>
    <t>Семена трав: овсяница</t>
  </si>
  <si>
    <t xml:space="preserve">ФССЦ-16.2.02.07-0131
</t>
  </si>
  <si>
    <t>77,59</t>
  </si>
  <si>
    <t>1,17</t>
  </si>
  <si>
    <t>90,78</t>
  </si>
  <si>
    <t>Семена трав: ежа сборная</t>
  </si>
  <si>
    <t xml:space="preserve">ФССЦ-16.2.02.07-0031
</t>
  </si>
  <si>
    <t>58,76</t>
  </si>
  <si>
    <t>1,2</t>
  </si>
  <si>
    <t>70,51</t>
  </si>
  <si>
    <t>Раздел 5. Резинокордовое покрытие из плит</t>
  </si>
  <si>
    <t>Переезд 1 т.1- т.2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</si>
  <si>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</si>
  <si>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 xml:space="preserve">ФЕР28-01-083-01
</t>
  </si>
  <si>
    <t>переезд</t>
  </si>
  <si>
    <t>11929,57</t>
  </si>
  <si>
    <t>13753,94</t>
  </si>
  <si>
    <t>Переезд 2 т.3- т.4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</si>
  <si>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</si>
  <si>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 xml:space="preserve">Цена Поставщика АО "А.Миллер"
</t>
  </si>
  <si>
    <t>214460,78</t>
  </si>
  <si>
    <t>434068,62</t>
  </si>
  <si>
    <t>Раздел 6. Устройство водоотводных лотков</t>
  </si>
  <si>
    <t>Устройство подстилающих и выравнивающих слоев оснований: из щебня/ наброска</t>
  </si>
  <si>
    <t>0,006</t>
  </si>
  <si>
    <t>46,91</t>
  </si>
  <si>
    <t>Щебень гранитный фр. 20/40</t>
  </si>
  <si>
    <t>465,07</t>
  </si>
  <si>
    <t>0,81</t>
  </si>
  <si>
    <t>381,23</t>
  </si>
  <si>
    <t>Устройство водосбросных сооружений с проезжей части из открытых лотков на обочинах</t>
  </si>
  <si>
    <t xml:space="preserve">ФЕР27-02-007-01
</t>
  </si>
  <si>
    <t>1341,75</t>
  </si>
  <si>
    <t>7,498</t>
  </si>
  <si>
    <t>11581,31</t>
  </si>
  <si>
    <t>Лоток водоотводный BetoMax Drive ЛВ-30.36.26-Б бетонный 47471</t>
  </si>
  <si>
    <t xml:space="preserve">Цена Поставщика ООО "ТС Стандартпарк"
</t>
  </si>
  <si>
    <t>771,24</t>
  </si>
  <si>
    <t>163</t>
  </si>
  <si>
    <t>131037,29</t>
  </si>
  <si>
    <t>Установка металлических решеток приямков</t>
  </si>
  <si>
    <t xml:space="preserve">ФЕР08-02-007-03
</t>
  </si>
  <si>
    <t>1314,04</t>
  </si>
  <si>
    <t>4,473</t>
  </si>
  <si>
    <t>6747,19</t>
  </si>
  <si>
    <t>Решетка водоприемная Drive РВ-30.35.50 щелевая чугунная ВЧ, кл.D 273043</t>
  </si>
  <si>
    <t>873,16</t>
  </si>
  <si>
    <t>326</t>
  </si>
  <si>
    <t>296707,94</t>
  </si>
  <si>
    <t>Болт М10х25 ГОСТ 7805-70</t>
  </si>
  <si>
    <t>4,49</t>
  </si>
  <si>
    <t>1304</t>
  </si>
  <si>
    <t>6102,98</t>
  </si>
  <si>
    <t>Гайка М 10 DIN 557 квадрат</t>
  </si>
  <si>
    <t>4,9</t>
  </si>
  <si>
    <t>6660,26</t>
  </si>
  <si>
    <t>Герметик Standartpark 600мл 335145</t>
  </si>
  <si>
    <t>88,95</t>
  </si>
  <si>
    <t>1019,90</t>
  </si>
  <si>
    <t>1019,9</t>
  </si>
  <si>
    <t>Раздел 7. Устройство ограждения</t>
  </si>
  <si>
    <t>Железобетонные панели</t>
  </si>
  <si>
    <t>Устройство основания под фундаменты: щебеночного</t>
  </si>
  <si>
    <t xml:space="preserve">ФЕР08-01-002-02
</t>
  </si>
  <si>
    <t>15,41</t>
  </si>
  <si>
    <t>2,7</t>
  </si>
  <si>
    <t>57,28</t>
  </si>
  <si>
    <t>Щебень известняковый 20/40</t>
  </si>
  <si>
    <t>325,21</t>
  </si>
  <si>
    <t>3,105</t>
  </si>
  <si>
    <t>1021,89</t>
  </si>
  <si>
    <t>Установка железобетонных оград из панелей длиной: 3 м</t>
  </si>
  <si>
    <t xml:space="preserve">ФЕР07-01-054-02
</t>
  </si>
  <si>
    <t>4876,87</t>
  </si>
  <si>
    <t>0,1</t>
  </si>
  <si>
    <t>689,05</t>
  </si>
  <si>
    <t>Фундаменты стаканного типа, бетон B15 (М200), объем от 0,2 до 1 м3, расход арматуры 25 кгм3</t>
  </si>
  <si>
    <t xml:space="preserve">ФССЦ-05.1.05.15-0019
</t>
  </si>
  <si>
    <t>998,48</t>
  </si>
  <si>
    <t>1,265</t>
  </si>
  <si>
    <t>1263,08</t>
  </si>
  <si>
    <t>Панели оград железобетонные / ПО-2 по ИЖ 31-77</t>
  </si>
  <si>
    <t xml:space="preserve">ФССЦ-05.1.07.13-0009
</t>
  </si>
  <si>
    <t>2075,14</t>
  </si>
  <si>
    <t>2,28</t>
  </si>
  <si>
    <t>4731,32</t>
  </si>
  <si>
    <t>Смеси бетонные тяжелого бетона (БСТ), класс B20 (М250)</t>
  </si>
  <si>
    <t xml:space="preserve">ФССЦ-04.1.02.05-0007
</t>
  </si>
  <si>
    <t>665</t>
  </si>
  <si>
    <t>0,045</t>
  </si>
  <si>
    <t>29,93</t>
  </si>
  <si>
    <t>ФССЦ-04.1.02.05-0007
Надбавка на W6</t>
  </si>
  <si>
    <t>0,66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</si>
  <si>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</si>
  <si>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 xml:space="preserve">ФЕР01-02-060-01
</t>
  </si>
  <si>
    <t>401,7</t>
  </si>
  <si>
    <t>0,015</t>
  </si>
  <si>
    <t>7,97</t>
  </si>
  <si>
    <t>1,5</t>
  </si>
  <si>
    <t>243,57</t>
  </si>
  <si>
    <t>Кирпичный участок</t>
  </si>
  <si>
    <t>Устройство бетонных фундаментов общего назначения под колонны объемом: до 3 м3</t>
  </si>
  <si>
    <t xml:space="preserve">ФЕР06-01-001-02
</t>
  </si>
  <si>
    <t>10321,94</t>
  </si>
  <si>
    <t>0,011</t>
  </si>
  <si>
    <t>139,10</t>
  </si>
  <si>
    <t>139,1</t>
  </si>
  <si>
    <t>1,122</t>
  </si>
  <si>
    <t>746,13</t>
  </si>
  <si>
    <t>16,44</t>
  </si>
  <si>
    <t>Кладка стен кирпичных наружных: простых при высоте этажа до 4 м</t>
  </si>
  <si>
    <t xml:space="preserve">ФЕР08-02-001-01
</t>
  </si>
  <si>
    <t>73,89</t>
  </si>
  <si>
    <t>1,9</t>
  </si>
  <si>
    <t>192,24</t>
  </si>
  <si>
    <t>Раствор кладочный, цементно-известковый, М50</t>
  </si>
  <si>
    <t xml:space="preserve">ФССЦ-04.3.01.12-0003
</t>
  </si>
  <si>
    <t>519,8</t>
  </si>
  <si>
    <t>0,4104</t>
  </si>
  <si>
    <t>213,33</t>
  </si>
  <si>
    <t>Кирпич керамический полнотелый с технологическими пустотами утолщенный, размер 250х120х88 мм, марка 150</t>
  </si>
  <si>
    <t xml:space="preserve">ФССЦ-06.1.01.05-0077
</t>
  </si>
  <si>
    <t>1000 шт</t>
  </si>
  <si>
    <t>1375,06</t>
  </si>
  <si>
    <t>0,58</t>
  </si>
  <si>
    <t>797,53</t>
  </si>
  <si>
    <t>Устройство стяжек: цементных толщиной 20 мм</t>
  </si>
  <si>
    <t xml:space="preserve">ФЕР11-01-011-01
</t>
  </si>
  <si>
    <t>334,81</t>
  </si>
  <si>
    <t>0,008</t>
  </si>
  <si>
    <t>3,56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</si>
  <si>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</si>
  <si>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 xml:space="preserve">ФЕР11-01-011-02
</t>
  </si>
  <si>
    <t>11,05</t>
  </si>
  <si>
    <t>-0,008</t>
  </si>
  <si>
    <t>-0,19</t>
  </si>
  <si>
    <t>Раствор готовый кладочный, цементный, М100</t>
  </si>
  <si>
    <t xml:space="preserve">ФССЦ-04.3.01.09-0014
</t>
  </si>
  <si>
    <t>0,01</t>
  </si>
  <si>
    <t>5,20</t>
  </si>
  <si>
    <t>Улучшенная штукатурка фасадов цементно-известковым раствором по камню: стен</t>
  </si>
  <si>
    <t xml:space="preserve">ФЕР15-02-001-01
</t>
  </si>
  <si>
    <t>1612,57</t>
  </si>
  <si>
    <t>0,107</t>
  </si>
  <si>
    <t>194,95</t>
  </si>
  <si>
    <t>Окраска фасадов с лесов всесезонной (морозостойкой) акриловой краской с подготовкой поверхности</t>
  </si>
  <si>
    <t xml:space="preserve">ФЕР15-04-020-01
</t>
  </si>
  <si>
    <t>506,48</t>
  </si>
  <si>
    <t>58,96</t>
  </si>
  <si>
    <t>Краска водно-дисперсионная стирол-бутадиеновая ВД-КЧ-112 серая</t>
  </si>
  <si>
    <t xml:space="preserve">ФССЦ-14.3.02.04-0020
</t>
  </si>
  <si>
    <t>14767,6</t>
  </si>
  <si>
    <t>0,0032</t>
  </si>
  <si>
    <t>47,26</t>
  </si>
  <si>
    <t>Очистка поверхности щетками</t>
  </si>
  <si>
    <t xml:space="preserve">ФЕР13-06-003-01
</t>
  </si>
  <si>
    <t>7,68</t>
  </si>
  <si>
    <t>17,3</t>
  </si>
  <si>
    <t>152,79</t>
  </si>
  <si>
    <t>Гидроизоляция боковая обмазочная битумная в 2 слоя по выровненной поверхности бутовой кладки, кирпичу, бетону</t>
  </si>
  <si>
    <t xml:space="preserve">ФЕР08-01-003-07
</t>
  </si>
  <si>
    <t>336</t>
  </si>
  <si>
    <t>0,173</t>
  </si>
  <si>
    <t>74,81</t>
  </si>
  <si>
    <t>Праймер битумный производства «Техно-Николь»</t>
  </si>
  <si>
    <t xml:space="preserve">ФССЦ-01.2.03.05-0010
</t>
  </si>
  <si>
    <t>11885,47</t>
  </si>
  <si>
    <t>0,0052</t>
  </si>
  <si>
    <t>61,80</t>
  </si>
  <si>
    <t>61,8</t>
  </si>
  <si>
    <t>Мастика битумная гидроизоляционная МГ-1</t>
  </si>
  <si>
    <t xml:space="preserve">ФССЦ-01.2.03.03-0011
</t>
  </si>
  <si>
    <t>7669,69</t>
  </si>
  <si>
    <t>0,0085</t>
  </si>
  <si>
    <t>65,19</t>
  </si>
  <si>
    <t>4582548,17</t>
  </si>
  <si>
    <t>832804,96</t>
  </si>
  <si>
    <t>226820,61</t>
  </si>
  <si>
    <t>1059625,57</t>
  </si>
  <si>
    <t>3522922,6</t>
  </si>
  <si>
    <t>3978685,05</t>
  </si>
  <si>
    <t>765623,3</t>
  </si>
  <si>
    <t>179264,71</t>
  </si>
  <si>
    <t>944888,01</t>
  </si>
  <si>
    <t>3033797,04</t>
  </si>
  <si>
    <t>566367,4</t>
  </si>
  <si>
    <t>58974,01</t>
  </si>
  <si>
    <t>46102,3</t>
  </si>
  <si>
    <t>105076,31</t>
  </si>
  <si>
    <t>461291,09</t>
  </si>
  <si>
    <t>67467,52</t>
  </si>
  <si>
    <t>10885,87</t>
  </si>
  <si>
    <t>3838,43</t>
  </si>
  <si>
    <t>14724,3</t>
  </si>
  <si>
    <t>52743,22</t>
  </si>
  <si>
    <t>92394,21</t>
  </si>
  <si>
    <t>13418,67</t>
  </si>
  <si>
    <t>5642,49</t>
  </si>
  <si>
    <t>19061,16</t>
  </si>
  <si>
    <t>73333,05</t>
  </si>
  <si>
    <t>67308,71</t>
  </si>
  <si>
    <t>8494,89</t>
  </si>
  <si>
    <t>4371,97</t>
  </si>
  <si>
    <t>12866,86</t>
  </si>
  <si>
    <t>54441,85</t>
  </si>
  <si>
    <t>4742251,09</t>
  </si>
  <si>
    <t>854718,52</t>
  </si>
  <si>
    <t>236835,07</t>
  </si>
  <si>
    <t>1091553,59</t>
  </si>
  <si>
    <t>3650697,5</t>
  </si>
  <si>
    <t>56962632,07</t>
  </si>
  <si>
    <t>9758314,77</t>
  </si>
  <si>
    <t>3013198,7</t>
  </si>
  <si>
    <t>12771513,47</t>
  </si>
  <si>
    <t>44191118,6</t>
  </si>
  <si>
    <t>Устройство ограждения вдоль ММЗ ПЖ31 ПК5+50</t>
  </si>
  <si>
    <t xml:space="preserve">Демонтажные работы </t>
  </si>
  <si>
    <t>Демонтаж панелей ограждения ПО2</t>
  </si>
  <si>
    <t>Демонтаж фундаментов ограждения ФО2</t>
  </si>
  <si>
    <t>Демонтаж профлиста 2,27*2,53м</t>
  </si>
  <si>
    <t>Демонтаж профтрубы 40*40*2мм L=3000мм</t>
  </si>
  <si>
    <t>Демонтаж профтрубы 40*40*2мм L=2270мм</t>
  </si>
  <si>
    <t>Демонтаж профлиста 0,86*2,53м</t>
  </si>
  <si>
    <t>Погрузка строительного мусора в автосамосвалы</t>
  </si>
  <si>
    <t>Отвозка строительного мусора на расстояние до 
30 км автосамосвалом</t>
  </si>
  <si>
    <t>131-23-ГП2-ОГ-01</t>
  </si>
  <si>
    <t>1450 кг/шт
0,57м3/шт.</t>
  </si>
  <si>
    <t>630кг/шт.
0,25м3/шт.</t>
  </si>
  <si>
    <t>2,45кг/м</t>
  </si>
  <si>
    <t>1,704кг/м</t>
  </si>
  <si>
    <t>Разработка механизированным способом (экскаватором с ковшом емк. 0,4 м3) (97%)</t>
  </si>
  <si>
    <t>Доработка грунта вручную (3%)</t>
  </si>
  <si>
    <t>Обратная засыпка котлована грунтом</t>
  </si>
  <si>
    <t>Уплотнение грунта пневматическими трамбовками</t>
  </si>
  <si>
    <t>Перемещение недостающего грунта для обратной засыпки на расстояние до 1км (местный грунт)</t>
  </si>
  <si>
    <t>Монтаж ограждения</t>
  </si>
  <si>
    <t>Установка ж/б ограждения из панелей</t>
  </si>
  <si>
    <t>131-23-ГП2-ОГ-02</t>
  </si>
  <si>
    <t>Заделка панелей ограждения бетоном В20</t>
  </si>
  <si>
    <t xml:space="preserve">Представитель Заказчика: </t>
  </si>
  <si>
    <t>Резка асфальтового покрытия фрезой</t>
  </si>
  <si>
    <t>Разборка асфальтобетонного покрытия мех. способом</t>
  </si>
  <si>
    <t>Разборка щебеночного основания мех. способом</t>
  </si>
  <si>
    <t>131-23-ГП2-Д-01</t>
  </si>
  <si>
    <r>
      <t xml:space="preserve">6,14м +6,18м+5,79м+6,21м+7,54м+5,52м+5,38м+55,97м+33,03м= </t>
    </r>
    <r>
      <rPr>
        <b/>
        <sz val="10"/>
        <rFont val="Times New Roman"/>
        <family val="1"/>
        <charset val="204"/>
      </rPr>
      <t>131,76м</t>
    </r>
  </si>
  <si>
    <r>
      <t xml:space="preserve">25,11м+58,03м+35,81м+27м+11,29м+24,95м+28,68м+45,82м+9,67м+9,31м+20,98м = </t>
    </r>
    <r>
      <rPr>
        <b/>
        <sz val="10"/>
        <rFont val="Times New Roman"/>
        <family val="1"/>
        <charset val="204"/>
      </rPr>
      <t>296,65м</t>
    </r>
  </si>
  <si>
    <r>
      <t xml:space="preserve">т1-т2: (L) 3,41м х 1,37м х (h) 0,55м -Vвыт 0,78м3 х 0,97= </t>
    </r>
    <r>
      <rPr>
        <b/>
        <sz val="10"/>
        <rFont val="Times New Roman"/>
        <family val="1"/>
        <charset val="204"/>
      </rPr>
      <t>1,74м3</t>
    </r>
    <r>
      <rPr>
        <sz val="10"/>
        <rFont val="Times New Roman"/>
        <family val="1"/>
        <charset val="204"/>
      </rPr>
      <t xml:space="preserve">
т2-т4: (L) 7,49м х 1,64м х (h) 0,55м -Vвыт1,56м3 х 0,97 = </t>
    </r>
    <r>
      <rPr>
        <b/>
        <sz val="10"/>
        <rFont val="Times New Roman"/>
        <family val="1"/>
        <charset val="204"/>
      </rPr>
      <t>5,04м3</t>
    </r>
  </si>
  <si>
    <r>
      <t xml:space="preserve">т1-т2: (L) 3,41м х 1,37м х (h) 0,55м -Vвыт 0,78м3 х 0,03= </t>
    </r>
    <r>
      <rPr>
        <b/>
        <sz val="10"/>
        <rFont val="Times New Roman"/>
        <family val="1"/>
        <charset val="204"/>
      </rPr>
      <t>0,05м3</t>
    </r>
    <r>
      <rPr>
        <sz val="10"/>
        <rFont val="Times New Roman"/>
        <family val="1"/>
        <charset val="204"/>
      </rPr>
      <t xml:space="preserve">
т2-т4: (L) 7,49м х 1,64м х (h) 0,55м -Vвыт1,56м3 х 0,03 = </t>
    </r>
    <r>
      <rPr>
        <b/>
        <sz val="10"/>
        <rFont val="Times New Roman"/>
        <family val="1"/>
        <charset val="204"/>
      </rPr>
      <t>0,16м3</t>
    </r>
  </si>
  <si>
    <r>
      <t xml:space="preserve">т1-т2: (L) 3,41м х 1,37м х (h) 0,55м -Vвыт 0,78м3 = </t>
    </r>
    <r>
      <rPr>
        <b/>
        <sz val="10"/>
        <rFont val="Times New Roman"/>
        <family val="1"/>
        <charset val="204"/>
      </rPr>
      <t>1,79м3</t>
    </r>
    <r>
      <rPr>
        <sz val="10"/>
        <rFont val="Times New Roman"/>
        <family val="1"/>
        <charset val="204"/>
      </rPr>
      <t xml:space="preserve">
т2-т4: (L) 7,49м х 1,64м х (h) 0,55м -Vвыт1,17м3 = </t>
    </r>
    <r>
      <rPr>
        <b/>
        <sz val="10"/>
        <rFont val="Times New Roman"/>
        <family val="1"/>
        <charset val="204"/>
      </rPr>
      <t>5,59м3</t>
    </r>
  </si>
  <si>
    <r>
      <t>Фундамент ограждения ФО2 -</t>
    </r>
    <r>
      <rPr>
        <b/>
        <sz val="10"/>
        <rFont val="Times New Roman"/>
        <family val="1"/>
        <charset val="204"/>
      </rPr>
      <t>4шт.</t>
    </r>
    <r>
      <rPr>
        <sz val="10"/>
        <rFont val="Times New Roman"/>
        <family val="1"/>
        <charset val="204"/>
      </rPr>
      <t xml:space="preserve">
Панель ограждения ПО-2 -</t>
    </r>
    <r>
      <rPr>
        <b/>
        <sz val="10"/>
        <rFont val="Times New Roman"/>
        <family val="1"/>
        <charset val="204"/>
      </rPr>
      <t>5шт./12,5м</t>
    </r>
  </si>
  <si>
    <r>
      <t>Грунт (γ=1,9 т/м3)
7,38м3 -0,21м3-6,78м3 =</t>
    </r>
    <r>
      <rPr>
        <b/>
        <sz val="10"/>
        <rFont val="Times New Roman"/>
        <family val="1"/>
        <charset val="204"/>
      </rPr>
      <t>0,39м3</t>
    </r>
    <r>
      <rPr>
        <sz val="10"/>
        <rFont val="Times New Roman"/>
        <family val="1"/>
        <charset val="204"/>
      </rPr>
      <t xml:space="preserve"> *1,9= </t>
    </r>
    <r>
      <rPr>
        <b/>
        <sz val="10"/>
        <rFont val="Times New Roman"/>
        <family val="1"/>
        <charset val="204"/>
      </rPr>
      <t>0,74т</t>
    </r>
  </si>
  <si>
    <t>Демонтированные панели ПО2 (γ=1,45 т/шт.)
4шт. * 1,45 = 5,8т
Демонтированные фундаменты ПО2 (γ=0,63 т/шт.)
5шт. * 0,63 = 3,15т</t>
  </si>
  <si>
    <r>
      <t>(S) 2753,31м2 х (h) 0,19м =</t>
    </r>
    <r>
      <rPr>
        <b/>
        <sz val="10"/>
        <rFont val="Times New Roman"/>
        <family val="1"/>
        <charset val="204"/>
      </rPr>
      <t>523,13м3</t>
    </r>
  </si>
  <si>
    <r>
      <t>(S) 2753,31м2 х (h) 0,30м =</t>
    </r>
    <r>
      <rPr>
        <b/>
        <sz val="10"/>
        <rFont val="Times New Roman"/>
        <family val="1"/>
        <charset val="204"/>
      </rPr>
      <t>825,99м3</t>
    </r>
  </si>
  <si>
    <t xml:space="preserve">Отвозка строительного мусора и грунта на расстояние до 30 км автосамосвалом </t>
  </si>
  <si>
    <t xml:space="preserve">Разработка грунта механизированным способом (экскаватором с ковшом емк. 0,4 м3) </t>
  </si>
  <si>
    <t>Доработка грунта вручную</t>
  </si>
  <si>
    <t>Погрузка  грунта в автосамосвалы</t>
  </si>
  <si>
    <t xml:space="preserve">Демонтаж ж/б плит </t>
  </si>
  <si>
    <r>
      <t>(24,34м2+88,90м2) х (h) 0,18м =</t>
    </r>
    <r>
      <rPr>
        <b/>
        <sz val="10"/>
        <rFont val="Times New Roman"/>
        <family val="1"/>
        <charset val="204"/>
      </rPr>
      <t>20,38м3</t>
    </r>
    <r>
      <rPr>
        <sz val="10"/>
        <rFont val="Times New Roman"/>
        <family val="1"/>
        <charset val="204"/>
      </rPr>
      <t xml:space="preserve">
(84,37м2+281,70м2) х (h) 0,30м =</t>
    </r>
    <r>
      <rPr>
        <b/>
        <sz val="10"/>
        <rFont val="Times New Roman"/>
        <family val="1"/>
        <charset val="204"/>
      </rPr>
      <t>109,82м3</t>
    </r>
  </si>
  <si>
    <r>
      <t>(52,08м2+12,12м2 +7,43м2) х (h) 0,25м =</t>
    </r>
    <r>
      <rPr>
        <b/>
        <sz val="10"/>
        <rFont val="Times New Roman"/>
        <family val="1"/>
        <charset val="204"/>
      </rPr>
      <t>17,91м3</t>
    </r>
  </si>
  <si>
    <r>
      <t xml:space="preserve">Демонтированный ботовой камень (γ=0,1 т/м)
296,65м * 0,1 = </t>
    </r>
    <r>
      <rPr>
        <b/>
        <sz val="10"/>
        <rFont val="Times New Roman"/>
        <family val="1"/>
        <charset val="204"/>
      </rPr>
      <t>29,67т</t>
    </r>
    <r>
      <rPr>
        <sz val="10"/>
        <rFont val="Times New Roman"/>
        <family val="1"/>
        <charset val="204"/>
      </rPr>
      <t xml:space="preserve"> /0,043м3/м =</t>
    </r>
    <r>
      <rPr>
        <b/>
        <sz val="10"/>
        <rFont val="Times New Roman"/>
        <family val="1"/>
        <charset val="204"/>
      </rPr>
      <t>12,76м3</t>
    </r>
    <r>
      <rPr>
        <sz val="10"/>
        <rFont val="Times New Roman"/>
        <family val="1"/>
        <charset val="204"/>
      </rPr>
      <t xml:space="preserve">
Демонтированное асфальтовое покрытие (γ=1,8 т/м3)
</t>
    </r>
    <r>
      <rPr>
        <b/>
        <sz val="10"/>
        <rFont val="Times New Roman"/>
        <family val="1"/>
        <charset val="204"/>
      </rPr>
      <t>523,13м3</t>
    </r>
    <r>
      <rPr>
        <sz val="10"/>
        <rFont val="Times New Roman"/>
        <family val="1"/>
        <charset val="204"/>
      </rPr>
      <t xml:space="preserve">* 1,8= </t>
    </r>
    <r>
      <rPr>
        <b/>
        <sz val="10"/>
        <rFont val="Times New Roman"/>
        <family val="1"/>
        <charset val="204"/>
      </rPr>
      <t>941,63т</t>
    </r>
    <r>
      <rPr>
        <sz val="10"/>
        <rFont val="Times New Roman"/>
        <family val="1"/>
        <charset val="204"/>
      </rPr>
      <t xml:space="preserve">
Демонтированное щебеночное основание (γ=1,4 т/м3)
</t>
    </r>
    <r>
      <rPr>
        <b/>
        <sz val="10"/>
        <rFont val="Times New Roman"/>
        <family val="1"/>
        <charset val="204"/>
      </rPr>
      <t>825,99м3</t>
    </r>
    <r>
      <rPr>
        <sz val="10"/>
        <rFont val="Times New Roman"/>
        <family val="1"/>
        <charset val="204"/>
      </rPr>
      <t xml:space="preserve">* 1,4= </t>
    </r>
    <r>
      <rPr>
        <b/>
        <sz val="10"/>
        <rFont val="Times New Roman"/>
        <family val="1"/>
        <charset val="204"/>
      </rPr>
      <t xml:space="preserve">1156,39т
</t>
    </r>
    <r>
      <rPr>
        <sz val="10"/>
        <rFont val="Times New Roman"/>
        <family val="1"/>
        <charset val="204"/>
      </rPr>
      <t>Демонтированные ж/б плиты (γ=2,5 т/м3)</t>
    </r>
    <r>
      <rPr>
        <b/>
        <sz val="10"/>
        <rFont val="Times New Roman"/>
        <family val="1"/>
        <charset val="204"/>
      </rPr>
      <t xml:space="preserve">
130,2м3</t>
    </r>
    <r>
      <rPr>
        <sz val="10"/>
        <rFont val="Times New Roman"/>
        <family val="1"/>
        <charset val="204"/>
      </rPr>
      <t>* 2,5</t>
    </r>
    <r>
      <rPr>
        <b/>
        <sz val="10"/>
        <rFont val="Times New Roman"/>
        <family val="1"/>
        <charset val="204"/>
      </rPr>
      <t xml:space="preserve">= 325,5т
</t>
    </r>
    <r>
      <rPr>
        <sz val="10"/>
        <rFont val="Times New Roman"/>
        <family val="1"/>
        <charset val="204"/>
      </rPr>
      <t>Демонтированная ж/б отмостка (γ=2,5 т/м3)</t>
    </r>
    <r>
      <rPr>
        <b/>
        <sz val="10"/>
        <rFont val="Times New Roman"/>
        <family val="1"/>
        <charset val="204"/>
      </rPr>
      <t xml:space="preserve">
17,91м3</t>
    </r>
    <r>
      <rPr>
        <sz val="10"/>
        <rFont val="Times New Roman"/>
        <family val="1"/>
        <charset val="204"/>
      </rPr>
      <t>* 2,5</t>
    </r>
    <r>
      <rPr>
        <b/>
        <sz val="10"/>
        <rFont val="Times New Roman"/>
        <family val="1"/>
        <charset val="204"/>
      </rPr>
      <t>= 44,78т</t>
    </r>
  </si>
  <si>
    <t>Устройство асфальтобетонного покрытия</t>
  </si>
  <si>
    <t>Укладка геотекстиля Дорнит шириной 5м</t>
  </si>
  <si>
    <t>Устройство песчаного основания (с К отн.упл.=1,1)</t>
  </si>
  <si>
    <t>Уплотнение пневматическими трамбовками</t>
  </si>
  <si>
    <t>Устройство основания из щебня мелкого М600 (5-20мм)</t>
  </si>
  <si>
    <t xml:space="preserve">Устройство покрытий t=0,07м из асфальтобетона крупнозернистого тип Б, марка II, ГОСТ 9128-2013 </t>
  </si>
  <si>
    <t xml:space="preserve">Устройство покрытий t=0,05м из асфальтобетона мелкозернистого тип Б, марка II, ГОСТ 9128-2013 </t>
  </si>
  <si>
    <t>Установка дорожного бордюрного камня</t>
  </si>
  <si>
    <t>131-23-ГП2-М-01</t>
  </si>
  <si>
    <t>Устройство основания из щебня крупного М600 (25-60мм)</t>
  </si>
  <si>
    <r>
      <rPr>
        <sz val="10"/>
        <rFont val="Times New Roman"/>
        <family val="1"/>
        <charset val="204"/>
      </rPr>
      <t>5854,45м2 - Sж/д путей 1477,83м2=</t>
    </r>
    <r>
      <rPr>
        <b/>
        <sz val="10"/>
        <rFont val="Times New Roman"/>
        <family val="1"/>
        <charset val="204"/>
      </rPr>
      <t>4376,62м2</t>
    </r>
    <r>
      <rPr>
        <i/>
        <sz val="10"/>
        <rFont val="Times New Roman"/>
        <family val="1"/>
        <charset val="204"/>
      </rPr>
      <t xml:space="preserve">
-Геотекстиль Дорнит шириной 5м – 4376,62м2*1,1=4814,28м2</t>
    </r>
  </si>
  <si>
    <r>
      <rPr>
        <sz val="10"/>
        <rFont val="Times New Roman"/>
        <family val="1"/>
        <charset val="204"/>
      </rPr>
      <t xml:space="preserve">(5854,45м2 -  Sж/д путей 1477,83м2) х (h) 0,30м = </t>
    </r>
    <r>
      <rPr>
        <b/>
        <sz val="10"/>
        <rFont val="Times New Roman"/>
        <family val="1"/>
        <charset val="204"/>
      </rPr>
      <t>1312,99м3</t>
    </r>
    <r>
      <rPr>
        <i/>
        <sz val="10"/>
        <rFont val="Times New Roman"/>
        <family val="1"/>
        <charset val="204"/>
      </rPr>
      <t xml:space="preserve">
-Песок крупный – 1312,99м3 * 1,1= 1 444,29м3</t>
    </r>
  </si>
  <si>
    <r>
      <rPr>
        <sz val="10"/>
        <rFont val="Times New Roman"/>
        <family val="1"/>
        <charset val="204"/>
      </rPr>
      <t>(S) 5854,45м2 х  (h) 0,07м =</t>
    </r>
    <r>
      <rPr>
        <b/>
        <sz val="10"/>
        <rFont val="Times New Roman"/>
        <family val="1"/>
        <charset val="204"/>
      </rPr>
      <t>409,81м3</t>
    </r>
    <r>
      <rPr>
        <i/>
        <sz val="10"/>
        <rFont val="Times New Roman"/>
        <family val="1"/>
        <charset val="204"/>
      </rPr>
      <t xml:space="preserve">
- Асфальтобетон крупнозернистый тип Б, марка II, ГОСТ 9128-2013 -409,81м3 *2,48 =1016,33т</t>
    </r>
  </si>
  <si>
    <r>
      <rPr>
        <sz val="10"/>
        <rFont val="Times New Roman"/>
        <family val="1"/>
        <charset val="204"/>
      </rPr>
      <t>11,51м +77,12м+42,23м+25,56м+100,19м+49,04м+9,20м =</t>
    </r>
    <r>
      <rPr>
        <b/>
        <sz val="10"/>
        <rFont val="Times New Roman"/>
        <family val="1"/>
        <charset val="204"/>
      </rPr>
      <t>314,9м</t>
    </r>
    <r>
      <rPr>
        <i/>
        <sz val="10"/>
        <rFont val="Times New Roman"/>
        <family val="1"/>
        <charset val="204"/>
      </rPr>
      <t xml:space="preserve">
-Бортовые камни БР 100.30.15 – 315шт.</t>
    </r>
  </si>
  <si>
    <t>131-23-ГП2-01</t>
  </si>
  <si>
    <t>Резинокордовое покрытие из плит через ж/д путь №31, l=6.0м – 2 переезда</t>
  </si>
  <si>
    <t>Резинокордовое покрытие из плит через ж/д путь №33,35,37,39 l=10.45м – 1 переезд</t>
  </si>
  <si>
    <t>Подготовка почвы для устройства газона с внесением растительной земли слоем 20 см вручную</t>
  </si>
  <si>
    <r>
      <t>23,02м2+105,09м2+45,40м2+763,63м2 =</t>
    </r>
    <r>
      <rPr>
        <b/>
        <sz val="10"/>
        <rFont val="Times New Roman"/>
        <family val="1"/>
        <charset val="204"/>
      </rPr>
      <t>937,14м2</t>
    </r>
    <r>
      <rPr>
        <sz val="10"/>
        <rFont val="Times New Roman"/>
        <family val="1"/>
        <charset val="204"/>
      </rPr>
      <t xml:space="preserve"> х (h) 0,20м =</t>
    </r>
    <r>
      <rPr>
        <b/>
        <sz val="10"/>
        <rFont val="Times New Roman"/>
        <family val="1"/>
        <charset val="204"/>
      </rPr>
      <t>187,43м3</t>
    </r>
  </si>
  <si>
    <t>Планировка территории механизированным способом</t>
  </si>
  <si>
    <t xml:space="preserve">Отвозкагрунта на расстояние до 30 км автосамосвалом </t>
  </si>
  <si>
    <r>
      <t xml:space="preserve">Лишний грунт (γ=1,9 т/м3)
187,43м3  * 1,9 = </t>
    </r>
    <r>
      <rPr>
        <b/>
        <sz val="10"/>
        <rFont val="Times New Roman"/>
        <family val="1"/>
        <charset val="204"/>
      </rPr>
      <t>356,12т</t>
    </r>
  </si>
  <si>
    <r>
      <rPr>
        <sz val="10"/>
        <rFont val="Times New Roman"/>
        <family val="1"/>
        <charset val="204"/>
      </rPr>
      <t xml:space="preserve">183м х 0,36м х (h) 0,1м = </t>
    </r>
    <r>
      <rPr>
        <b/>
        <sz val="10"/>
        <rFont val="Times New Roman"/>
        <family val="1"/>
        <charset val="204"/>
      </rPr>
      <t>6,59м3</t>
    </r>
    <r>
      <rPr>
        <i/>
        <sz val="10"/>
        <rFont val="Times New Roman"/>
        <family val="1"/>
        <charset val="204"/>
      </rPr>
      <t xml:space="preserve">
- Щебень мелкий М600 (5-20мм) -6,59м3 *1,26 = 8,30м3</t>
    </r>
  </si>
  <si>
    <t>Устройство основания из щебня</t>
  </si>
  <si>
    <t>Засыпка пазух лотков щебнем</t>
  </si>
  <si>
    <t>Отсыпка территории песком  (с К отн.упл.=1,1)</t>
  </si>
  <si>
    <r>
      <t xml:space="preserve">760,47м2 х (h) 0,10м = </t>
    </r>
    <r>
      <rPr>
        <b/>
        <sz val="10"/>
        <rFont val="Times New Roman"/>
        <family val="1"/>
        <charset val="204"/>
      </rPr>
      <t>76,05м3</t>
    </r>
    <r>
      <rPr>
        <sz val="10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>-Песок крупный – 76,05м3 * 1,1= 83,66м3</t>
    </r>
  </si>
  <si>
    <t>Засыпка пазух лотков песком  (с К отн.упл.=1,1)</t>
  </si>
  <si>
    <r>
      <t xml:space="preserve">114,06м2  х (h) 0,10м = </t>
    </r>
    <r>
      <rPr>
        <b/>
        <sz val="10"/>
        <rFont val="Times New Roman"/>
        <family val="1"/>
        <charset val="204"/>
      </rPr>
      <t>11,41м3</t>
    </r>
    <r>
      <rPr>
        <sz val="10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>-Песок крупный – 11,41м3 * 1,1= 12,55м3</t>
    </r>
  </si>
  <si>
    <t>Засыпка щебнем с разравниванием</t>
  </si>
  <si>
    <r>
      <rPr>
        <sz val="10"/>
        <rFont val="Times New Roman"/>
        <family val="1"/>
        <charset val="204"/>
      </rPr>
      <t xml:space="preserve">234,42м2 * 0,15м = </t>
    </r>
    <r>
      <rPr>
        <b/>
        <sz val="10"/>
        <rFont val="Times New Roman"/>
        <family val="1"/>
        <charset val="204"/>
      </rPr>
      <t>35,16м3</t>
    </r>
    <r>
      <rPr>
        <i/>
        <sz val="10"/>
        <rFont val="Times New Roman"/>
        <family val="1"/>
        <charset val="204"/>
      </rPr>
      <t xml:space="preserve">
 - Щебень фр. 20-40, М600, известняк:  </t>
    </r>
    <r>
      <rPr>
        <b/>
        <i/>
        <sz val="10"/>
        <rFont val="Times New Roman"/>
        <family val="1"/>
        <charset val="204"/>
      </rPr>
      <t>35,16м3</t>
    </r>
    <r>
      <rPr>
        <i/>
        <sz val="10"/>
        <rFont val="Times New Roman"/>
        <family val="1"/>
        <charset val="204"/>
      </rPr>
      <t xml:space="preserve"> * 1,26 = 44,30м3</t>
    </r>
  </si>
  <si>
    <r>
      <t>234,42м2 х (h) 0,10м =</t>
    </r>
    <r>
      <rPr>
        <b/>
        <sz val="10"/>
        <rFont val="Times New Roman"/>
        <family val="1"/>
        <charset val="204"/>
      </rPr>
      <t>23,44м3</t>
    </r>
  </si>
  <si>
    <r>
      <t xml:space="preserve">Лишний грунт (γ=1,9 т/м3)
23,443м3  * 1,9 = </t>
    </r>
    <r>
      <rPr>
        <b/>
        <sz val="10"/>
        <rFont val="Times New Roman"/>
        <family val="1"/>
        <charset val="204"/>
      </rPr>
      <t>44,54т</t>
    </r>
  </si>
  <si>
    <t xml:space="preserve">Отсыпка территории щебнем  </t>
  </si>
  <si>
    <r>
      <rPr>
        <sz val="10"/>
        <rFont val="Times New Roman"/>
        <family val="1"/>
        <charset val="204"/>
      </rPr>
      <t xml:space="preserve">760,47м2 х (h) 0,10м = </t>
    </r>
    <r>
      <rPr>
        <b/>
        <sz val="10"/>
        <rFont val="Times New Roman"/>
        <family val="1"/>
        <charset val="204"/>
      </rPr>
      <t>76,05м3</t>
    </r>
    <r>
      <rPr>
        <i/>
        <sz val="10"/>
        <rFont val="Times New Roman"/>
        <family val="1"/>
        <charset val="204"/>
      </rPr>
      <t xml:space="preserve">
- Щебень мелкий М600 (5-20мм) -76,05м3 *1,26 = 95,82м3</t>
    </r>
  </si>
  <si>
    <t>Благоустройство (посев газона)</t>
  </si>
  <si>
    <t>131-23-ГП2-М-01
131-23-ГП2-М-02</t>
  </si>
  <si>
    <r>
      <t>23,02м2+105,09м2+45,40м2+763,63м2 =</t>
    </r>
    <r>
      <rPr>
        <b/>
        <sz val="10"/>
        <rFont val="Times New Roman"/>
        <family val="1"/>
        <charset val="204"/>
      </rPr>
      <t>937,14м2</t>
    </r>
    <r>
      <rPr>
        <sz val="10"/>
        <rFont val="Times New Roman"/>
        <family val="1"/>
        <charset val="204"/>
      </rPr>
      <t xml:space="preserve"> х (h) 0,20м =</t>
    </r>
    <r>
      <rPr>
        <b/>
        <sz val="10"/>
        <rFont val="Times New Roman"/>
        <family val="1"/>
        <charset val="204"/>
      </rPr>
      <t>187,43м3</t>
    </r>
    <r>
      <rPr>
        <sz val="10"/>
        <rFont val="Times New Roman"/>
        <family val="1"/>
        <charset val="204"/>
      </rPr>
      <t xml:space="preserve">
1456м2 х (h) 0,20м = </t>
    </r>
    <r>
      <rPr>
        <b/>
        <sz val="10"/>
        <rFont val="Times New Roman"/>
        <family val="1"/>
        <charset val="204"/>
      </rPr>
      <t>291,20м3</t>
    </r>
  </si>
  <si>
    <t xml:space="preserve">  - Кострец безостный – 16,2кг
 - Овсянка луговая – 16,2кг
  -Ежа сборная – 16,2кг</t>
  </si>
  <si>
    <t>Лоток BetoMax Drive  ЛВ-30.36.26-Б 47471 – 506шт.</t>
  </si>
  <si>
    <t xml:space="preserve"> - Решетка Drive РВ-30.35.50 - щель-ВЧ кл.C 273033-D – 1012шт.
- Болт М10х25 – 2024шт.
-Гайка М 10 DIN 557 квадрат – 2024шт.</t>
  </si>
  <si>
    <t xml:space="preserve"> - Геотехническая решетка Н=0.15 м – 234,42м2 * 1,1 = 257,86м2
 -Анкер металлический, А12-900 мм – 675шт.</t>
  </si>
  <si>
    <r>
      <rPr>
        <sz val="10"/>
        <rFont val="Times New Roman"/>
        <family val="1"/>
        <charset val="204"/>
      </rPr>
      <t xml:space="preserve">(5854,45м2 - Sж/д путей 1477,83м2) х (h) 0,15м = 656,49м3 -16,28м3= </t>
    </r>
    <r>
      <rPr>
        <b/>
        <sz val="10"/>
        <rFont val="Times New Roman"/>
        <family val="1"/>
        <charset val="204"/>
      </rPr>
      <t>640,21м3</t>
    </r>
    <r>
      <rPr>
        <i/>
        <sz val="10"/>
        <rFont val="Times New Roman"/>
        <family val="1"/>
        <charset val="204"/>
      </rPr>
      <t xml:space="preserve">
- Щебень крупный М600 (25-60мм) -640,21 *1,26 =806,67м3</t>
    </r>
  </si>
  <si>
    <r>
      <rPr>
        <sz val="10"/>
        <rFont val="Times New Roman"/>
        <family val="1"/>
        <charset val="204"/>
      </rPr>
      <t>асф.: 5854,45м2 х (h) 0,08м =</t>
    </r>
    <r>
      <rPr>
        <b/>
        <sz val="10"/>
        <rFont val="Times New Roman"/>
        <family val="1"/>
        <charset val="204"/>
      </rPr>
      <t xml:space="preserve"> 468,36м3</t>
    </r>
    <r>
      <rPr>
        <i/>
        <sz val="1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лотки.</t>
    </r>
    <r>
      <rPr>
        <i/>
        <sz val="10"/>
        <rFont val="Times New Roman"/>
        <family val="1"/>
        <charset val="204"/>
      </rPr>
      <t xml:space="preserve">: </t>
    </r>
    <r>
      <rPr>
        <sz val="10"/>
        <rFont val="Times New Roman"/>
        <family val="1"/>
        <charset val="204"/>
      </rPr>
      <t xml:space="preserve">323м х 0,36м х (h) 0,08м = </t>
    </r>
    <r>
      <rPr>
        <b/>
        <sz val="10"/>
        <rFont val="Times New Roman"/>
        <family val="1"/>
        <charset val="204"/>
      </rPr>
      <t>9,30м</t>
    </r>
    <r>
      <rPr>
        <b/>
        <i/>
        <sz val="10"/>
        <rFont val="Times New Roman"/>
        <family val="1"/>
        <charset val="204"/>
      </rPr>
      <t>3</t>
    </r>
    <r>
      <rPr>
        <i/>
        <sz val="10"/>
        <rFont val="Times New Roman"/>
        <family val="1"/>
        <charset val="204"/>
      </rPr>
      <t xml:space="preserve">
СП: </t>
    </r>
    <r>
      <rPr>
        <sz val="10"/>
        <rFont val="Times New Roman"/>
        <family val="1"/>
        <charset val="204"/>
      </rPr>
      <t xml:space="preserve">413,16м2  х (h) 0,05м = </t>
    </r>
    <r>
      <rPr>
        <b/>
        <sz val="10"/>
        <rFont val="Times New Roman"/>
        <family val="1"/>
        <charset val="204"/>
      </rPr>
      <t>20,66м3</t>
    </r>
    <r>
      <rPr>
        <i/>
        <sz val="10"/>
        <rFont val="Times New Roman"/>
        <family val="1"/>
        <charset val="204"/>
      </rPr>
      <t xml:space="preserve">
- Щебень мелкий М600 (5-20мм) -498,32 *1,26 =627,88м3</t>
    </r>
  </si>
  <si>
    <t>Демонтаж бортового камня</t>
  </si>
  <si>
    <r>
      <rPr>
        <sz val="10"/>
        <rFont val="Times New Roman"/>
        <family val="1"/>
        <charset val="204"/>
      </rPr>
      <t xml:space="preserve">195,82м2 х (h) 0,51м + 114,06м2 х (h) 0,16м + 6,40м2 х (h) 0,10м  = </t>
    </r>
    <r>
      <rPr>
        <b/>
        <sz val="10"/>
        <rFont val="Times New Roman"/>
        <family val="1"/>
        <charset val="204"/>
      </rPr>
      <t>118,75м3</t>
    </r>
    <r>
      <rPr>
        <i/>
        <sz val="10"/>
        <rFont val="Times New Roman"/>
        <family val="1"/>
        <charset val="204"/>
      </rPr>
      <t xml:space="preserve">
- Щебень мелкий М600 (5-20мм) -118,75м3 *1,26 = 149,63м3</t>
    </r>
  </si>
  <si>
    <r>
      <rPr>
        <sz val="10"/>
        <rFont val="Times New Roman"/>
        <family val="1"/>
        <charset val="204"/>
      </rPr>
      <t>(Sасф 5854,45м2 - Sмср 81,90м2 ( 272,99м х 0,15м х 2) =</t>
    </r>
    <r>
      <rPr>
        <b/>
        <sz val="10"/>
        <rFont val="Times New Roman"/>
        <family val="1"/>
        <charset val="204"/>
      </rPr>
      <t>5772,55м2</t>
    </r>
    <r>
      <rPr>
        <sz val="10"/>
        <rFont val="Times New Roman"/>
        <family val="1"/>
        <charset val="204"/>
      </rPr>
      <t xml:space="preserve"> х (h) 0,05м) =</t>
    </r>
    <r>
      <rPr>
        <b/>
        <sz val="10"/>
        <rFont val="Times New Roman"/>
        <family val="1"/>
        <charset val="204"/>
      </rPr>
      <t>288,63м3</t>
    </r>
    <r>
      <rPr>
        <i/>
        <sz val="10"/>
        <rFont val="Times New Roman"/>
        <family val="1"/>
        <charset val="204"/>
      </rPr>
      <t xml:space="preserve">
-Асфальтобетон мелкозернистый тип Б, марка II, ГОСТ 9128-2013 -288,63м3 *2,48 =715,80т</t>
    </r>
  </si>
  <si>
    <t>131-23-ГП2-Д-01
131-23-ГП2-Д-01
131-23-ГП2-Кл-01
131-23-ГП2-Кл-06
131-23-ГП2-Кл-06</t>
  </si>
  <si>
    <r>
      <t>(322,13м3+33,16м3+707,68м3-Vплит 8,37м3 ) *0,03 =</t>
    </r>
    <r>
      <rPr>
        <b/>
        <sz val="10"/>
        <rFont val="Times New Roman"/>
        <family val="1"/>
        <charset val="204"/>
      </rPr>
      <t>31,64м3</t>
    </r>
    <r>
      <rPr>
        <sz val="10"/>
        <rFont val="Times New Roman"/>
        <family val="1"/>
        <charset val="204"/>
      </rPr>
      <t xml:space="preserve">
(276,71м3+1119,38м3+94,03м3 ) *0,03 =</t>
    </r>
    <r>
      <rPr>
        <b/>
        <sz val="10"/>
        <rFont val="Times New Roman"/>
        <family val="1"/>
        <charset val="204"/>
      </rPr>
      <t xml:space="preserve">44,70м3
</t>
    </r>
    <r>
      <rPr>
        <sz val="10"/>
        <rFont val="Times New Roman"/>
        <family val="1"/>
        <charset val="204"/>
      </rPr>
      <t>Кл1, Кл2: (L) 5,78м х 2,36м х (h) 0,7м *0,03 =</t>
    </r>
    <r>
      <rPr>
        <b/>
        <sz val="10"/>
        <rFont val="Times New Roman"/>
        <family val="1"/>
        <charset val="204"/>
      </rPr>
      <t>0,29м3</t>
    </r>
    <r>
      <rPr>
        <sz val="10"/>
        <rFont val="Times New Roman"/>
        <family val="1"/>
        <charset val="204"/>
      </rPr>
      <t xml:space="preserve">
Кл3: (L) 2,38м х 2,38м х (h) 0,7м *0,03 =</t>
    </r>
    <r>
      <rPr>
        <b/>
        <sz val="10"/>
        <rFont val="Times New Roman"/>
        <family val="1"/>
        <charset val="204"/>
      </rPr>
      <t>0,12м3</t>
    </r>
    <r>
      <rPr>
        <sz val="10"/>
        <rFont val="Times New Roman"/>
        <family val="1"/>
        <charset val="204"/>
      </rPr>
      <t xml:space="preserve">
Кл3-Ксущ: (L) 29,09м х 0,8м х (h) 0,66м *0,03 =</t>
    </r>
    <r>
      <rPr>
        <b/>
        <sz val="10"/>
        <rFont val="Times New Roman"/>
        <family val="1"/>
        <charset val="204"/>
      </rPr>
      <t>0,46м3</t>
    </r>
  </si>
  <si>
    <r>
      <t>(322,13м3+33,16м3+707,68м3-Vплит 8,37м3 ) *0,97 =</t>
    </r>
    <r>
      <rPr>
        <b/>
        <sz val="10"/>
        <rFont val="Times New Roman"/>
        <family val="1"/>
        <charset val="204"/>
      </rPr>
      <t>1022,95м3
(</t>
    </r>
    <r>
      <rPr>
        <sz val="10"/>
        <rFont val="Times New Roman"/>
        <family val="1"/>
        <charset val="204"/>
      </rPr>
      <t>276,71м3+1119,38м3+94,03м3 ) *0,97</t>
    </r>
    <r>
      <rPr>
        <b/>
        <sz val="10"/>
        <rFont val="Times New Roman"/>
        <family val="1"/>
        <charset val="204"/>
      </rPr>
      <t xml:space="preserve"> =1445,42м3</t>
    </r>
    <r>
      <rPr>
        <sz val="10"/>
        <rFont val="Times New Roman"/>
        <family val="1"/>
        <charset val="204"/>
      </rPr>
      <t xml:space="preserve">
Кл1, Кл2: (L) 5,78м х 2,36м х (h) 0,7м *0,97 =</t>
    </r>
    <r>
      <rPr>
        <b/>
        <sz val="10"/>
        <rFont val="Times New Roman"/>
        <family val="1"/>
        <charset val="204"/>
      </rPr>
      <t>9,26м3</t>
    </r>
    <r>
      <rPr>
        <sz val="10"/>
        <rFont val="Times New Roman"/>
        <family val="1"/>
        <charset val="204"/>
      </rPr>
      <t xml:space="preserve">
Кл3: (L) 2,38м х 2,38м х (h) 0,7м *0,97 =</t>
    </r>
    <r>
      <rPr>
        <b/>
        <sz val="10"/>
        <rFont val="Times New Roman"/>
        <family val="1"/>
        <charset val="204"/>
      </rPr>
      <t>3,85м3</t>
    </r>
    <r>
      <rPr>
        <sz val="10"/>
        <rFont val="Times New Roman"/>
        <family val="1"/>
        <charset val="204"/>
      </rPr>
      <t xml:space="preserve">
Кл3-Ксущ: (L) 29,09м х 0,8м х (h) 0,66м *0,97 =</t>
    </r>
    <r>
      <rPr>
        <b/>
        <sz val="10"/>
        <rFont val="Times New Roman"/>
        <family val="1"/>
        <charset val="204"/>
      </rPr>
      <t>14,90м3</t>
    </r>
  </si>
  <si>
    <t xml:space="preserve">Устройство щебеночного основания под колодец </t>
  </si>
  <si>
    <t xml:space="preserve">Устройство песчаного основания под трубы (с К отн.упл.=1,1) </t>
  </si>
  <si>
    <t>Обратная засыпка песком (с К отн.упл.=1,1)</t>
  </si>
  <si>
    <t>Обратная засыпка песком вручную (с К отн.упл.=1,1)</t>
  </si>
  <si>
    <t>131-23-ГП2-Кл-11</t>
  </si>
  <si>
    <t>131-23-ГП2-Кл-02
131-23-ГП2-Кл-02
131-23-ГП2-Кл-07</t>
  </si>
  <si>
    <t>131-23-ГП2-Кл-07</t>
  </si>
  <si>
    <t>131-23-ГП2-Кл-05
131-23-ГП2-Кл-10</t>
  </si>
  <si>
    <t>от лотков ЛВ до колодцев К15Б, N6, К16А</t>
  </si>
  <si>
    <r>
      <t xml:space="preserve">Кл1: (L) 1,38м х 1,38м х (h) 0,1м = </t>
    </r>
    <r>
      <rPr>
        <b/>
        <sz val="10"/>
        <rFont val="Times New Roman"/>
        <family val="1"/>
        <charset val="204"/>
      </rPr>
      <t>0,19м3</t>
    </r>
    <r>
      <rPr>
        <sz val="10"/>
        <rFont val="Times New Roman"/>
        <family val="1"/>
        <charset val="204"/>
      </rPr>
      <t xml:space="preserve">
Кл2: (L) 1,38м х 1,38м х (h) 0,1м =</t>
    </r>
    <r>
      <rPr>
        <b/>
        <sz val="10"/>
        <rFont val="Times New Roman"/>
        <family val="1"/>
        <charset val="204"/>
      </rPr>
      <t xml:space="preserve"> 0,19м3</t>
    </r>
    <r>
      <rPr>
        <sz val="10"/>
        <rFont val="Times New Roman"/>
        <family val="1"/>
        <charset val="204"/>
      </rPr>
      <t xml:space="preserve">
Кл3: (L) 1,38м х 1,38м х (h) 0,1м = </t>
    </r>
    <r>
      <rPr>
        <b/>
        <sz val="10"/>
        <rFont val="Times New Roman"/>
        <family val="1"/>
        <charset val="204"/>
      </rPr>
      <t>0,19м3</t>
    </r>
  </si>
  <si>
    <r>
      <t xml:space="preserve">Кл3-Ксущ: (L) 29,09м х 0,8м х (h) 0,1м = </t>
    </r>
    <r>
      <rPr>
        <b/>
        <sz val="10"/>
        <rFont val="Times New Roman"/>
        <family val="1"/>
        <charset val="204"/>
      </rPr>
      <t>2,33м3</t>
    </r>
  </si>
  <si>
    <r>
      <t xml:space="preserve">Кл1, Кл2: 9,55м3 – Vщебня 0,38м3 -Vколодцев 1,31м3 – Vтруб 0,05м3 = </t>
    </r>
    <r>
      <rPr>
        <b/>
        <sz val="10"/>
        <rFont val="Times New Roman"/>
        <family val="1"/>
        <charset val="204"/>
      </rPr>
      <t>7,81м3</t>
    </r>
    <r>
      <rPr>
        <sz val="10"/>
        <rFont val="Times New Roman"/>
        <family val="1"/>
        <charset val="204"/>
      </rPr>
      <t xml:space="preserve">
Кл3: 19,33м3 – Vщебня 0,19м3 – Vпеска 2,33м3 -Vколодцев 0,66м3 – Vтруб 0,93м3 = </t>
    </r>
    <r>
      <rPr>
        <b/>
        <sz val="10"/>
        <rFont val="Times New Roman"/>
        <family val="1"/>
        <charset val="204"/>
      </rPr>
      <t>15,22м3</t>
    </r>
  </si>
  <si>
    <r>
      <t>Лишний грунт (γ=1,9 т/м3)
(1022,9м3 +31,64м3+1445,42м3+44,70м3+28,01м3+0,87м3+0,98м3)=</t>
    </r>
    <r>
      <rPr>
        <b/>
        <sz val="10"/>
        <rFont val="Times New Roman"/>
        <family val="1"/>
        <charset val="204"/>
      </rPr>
      <t xml:space="preserve"> 2574,57м3</t>
    </r>
    <r>
      <rPr>
        <sz val="10"/>
        <rFont val="Times New Roman"/>
        <family val="1"/>
        <charset val="204"/>
      </rPr>
      <t xml:space="preserve"> * 1,9 = </t>
    </r>
    <r>
      <rPr>
        <b/>
        <sz val="10"/>
        <rFont val="Times New Roman"/>
        <family val="1"/>
        <charset val="204"/>
      </rPr>
      <t>4891,68т</t>
    </r>
  </si>
  <si>
    <r>
      <rPr>
        <b/>
        <sz val="10"/>
        <rFont val="Times New Roman"/>
        <family val="1"/>
        <charset val="204"/>
      </rPr>
      <t>Колодец Кл1, Кл2 -1,2м3:</t>
    </r>
    <r>
      <rPr>
        <i/>
        <sz val="10"/>
        <rFont val="Times New Roman"/>
        <family val="1"/>
        <charset val="204"/>
      </rPr>
      <t xml:space="preserve">
Плита днища ПН10 – 2шт./ 0,36м3
Кольцо стеновое КС10.9 – 2шт./ 0,48м3
Плита перекрытия ПП10 – 2шт./ 0,36м3
Люк чугунный тяжелый тип Т «К» -2шт.
</t>
    </r>
    <r>
      <rPr>
        <b/>
        <sz val="10"/>
        <rFont val="Times New Roman"/>
        <family val="1"/>
        <charset val="204"/>
      </rPr>
      <t>Колодец Кл3 -0,6м3:</t>
    </r>
    <r>
      <rPr>
        <i/>
        <sz val="10"/>
        <rFont val="Times New Roman"/>
        <family val="1"/>
        <charset val="204"/>
      </rPr>
      <t xml:space="preserve">
Плита днища ПН10 – 1шт./ 0,18м3
Кольцо стеновое КС10.9 – 1шт./ 0,24м3
Плита перекрытия ПП10 – 1шт./ 0,18м3</t>
    </r>
  </si>
  <si>
    <t>131-23-ГП2-Кл-02
131-23-ГП2-Кл-08</t>
  </si>
  <si>
    <t>Установка дождеприемника круглого ДБ2(В125)-1-60(ДК)</t>
  </si>
  <si>
    <t>Обмазка праймером Технониколь в один слой</t>
  </si>
  <si>
    <t>Обмазка битумной мастикой в один слой</t>
  </si>
  <si>
    <t>131-23-ГП2-Кл-08</t>
  </si>
  <si>
    <t>131-23-ГП2-Кл-04
131-23-ГП2-Кл-09</t>
  </si>
  <si>
    <t>Технониколь №01</t>
  </si>
  <si>
    <t>Технониколь №24, расход 2,5кг/м2</t>
  </si>
  <si>
    <t>Монтаж труб для присоединения лотков в колодцы</t>
  </si>
  <si>
    <t>Прокладка труб НПВХ Ду200 L=0,61м с раструб.</t>
  </si>
  <si>
    <t>Установка отводов НПВХ Ду200*45гр.</t>
  </si>
  <si>
    <t>Прокладка труб Корсис DN/OD 200 SN8 PR2</t>
  </si>
  <si>
    <t xml:space="preserve">Пробивка отверстий Ду220 в стенках колодца толщиной t=80мм </t>
  </si>
  <si>
    <t xml:space="preserve">Пробивка отверстий Ду220 в стенках лотков толщиной t=60мм </t>
  </si>
  <si>
    <t>Заделка мест прохода труб через стенки цементно-песчаным раствором М100</t>
  </si>
  <si>
    <t>131-23-ГП2-Кл-03
131-23-ГП2-Кл-08
131-23-ГП2-Кл-11</t>
  </si>
  <si>
    <t>131-23-ГП2-Кл-03
131-23-ГП2-Кл-08</t>
  </si>
  <si>
    <t>Кл1, Кл2: 0,61м * 2шт. = 1,22м
Кл3: 0,61м * 1шт. =0,61м
от лотков ЛВ до колодцев К15Б, N6, К16А: 6 шт. *0,61м=3,66м</t>
  </si>
  <si>
    <t>Кл1, Кл2: 2шт. 
Кл3: 1шт. 
от лотков ЛВ до колодцев К15Б, N6, К16А: 6 шт.</t>
  </si>
  <si>
    <t>Кл1, Кл2: 1,08м * 2шт. =2,16м
Кл3: 29,73м</t>
  </si>
  <si>
    <t>Кл1, Кл2: 6шт.
Кл3: 3шт.
от лотков ЛВ до колодцев К15Б, N6, К16А: 6шт.</t>
  </si>
  <si>
    <t>Кл1, Кл2: 2шт.
Кл3: 1шт.
от лотков ЛВ до колодцев К15Б, N6, К16А: 6шт</t>
  </si>
  <si>
    <t>Кл1, Кл2: 8шт.
Кл3: 4шт.
от лотков ЛВ до колодцев К15Б, N6, К16А: 12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</si>
</sst>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9" x14ac:knownFonts="1">
    <font>
      <sz val="11"/>
      <color theme="1"/>
      <name val="ISOCPEU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u/>
      <sz val="10"/>
      <name val="Times New Roman"/>
      <family val="1"/>
      <charset val="204"/>
    </font>
    <font>
      <i/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b/>
      <i/>
      <sz val="10"/>
      <color rgb="FFFF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7" fillId="0" borderId="0"/>
    <xf numFmtId="0" fontId="1" fillId="0" borderId="0"/>
    <xf numFmtId="0" fontId="13" fillId="0" borderId="0"/>
    <xf numFmtId="0" fontId="15" fillId="0" borderId="0"/>
    <xf numFmtId="0" fontId="13" fillId="0" borderId="0"/>
  </cellStyleXfs>
  <cellXfs count="387">
    <xf numFmtId="0" fontId="0" fillId="0" borderId="0" xfId="0"/>
    <xf numFmtId="0" fontId="5" fillId="0" borderId="0" xfId="1" applyFont="1"/>
    <xf numFmtId="0" fontId="5" fillId="0" borderId="0" xfId="1" applyFont="1" applyAlignment="1">
      <alignment horizontal="left" vertical="top"/>
    </xf>
    <xf numFmtId="49" fontId="6" fillId="3" borderId="4" xfId="1" applyNumberFormat="1" applyFont="1" applyFill="1" applyBorder="1" applyAlignment="1">
      <alignment horizontal="left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/>
    <xf numFmtId="0" fontId="5" fillId="0" borderId="1" xfId="1" applyFont="1" applyBorder="1" applyAlignment="1">
      <alignment horizontal="center" vertical="center" wrapText="1"/>
    </xf>
    <xf numFmtId="0" fontId="5" fillId="0" borderId="0" xfId="2" applyFont="1"/>
    <xf numFmtId="0" fontId="5" fillId="0" borderId="1" xfId="2" applyFont="1" applyBorder="1"/>
    <xf numFmtId="0" fontId="5" fillId="0" borderId="1" xfId="1" applyFont="1" applyBorder="1"/>
    <xf numFmtId="0" fontId="5" fillId="0" borderId="0" xfId="1" applyFont="1" applyAlignment="1">
      <alignment horizontal="center" vertical="center"/>
    </xf>
    <xf numFmtId="49" fontId="5" fillId="0" borderId="0" xfId="1" applyNumberFormat="1" applyFont="1"/>
    <xf numFmtId="0" fontId="9" fillId="0" borderId="0" xfId="1" applyFont="1" applyAlignment="1">
      <alignment horizontal="center" vertical="top"/>
    </xf>
    <xf numFmtId="0" fontId="10" fillId="0" borderId="0" xfId="1" applyFont="1"/>
    <xf numFmtId="0" fontId="11" fillId="0" borderId="0" xfId="1" applyFont="1"/>
    <xf numFmtId="0" fontId="9" fillId="0" borderId="0" xfId="1" applyFont="1" applyAlignment="1">
      <alignment horizontal="center"/>
    </xf>
    <xf numFmtId="49" fontId="5" fillId="0" borderId="1" xfId="1" applyNumberFormat="1" applyFont="1" applyBorder="1"/>
    <xf numFmtId="0" fontId="5" fillId="0" borderId="1" xfId="1" applyFont="1" applyBorder="1" applyAlignment="1">
      <alignment horizontal="center"/>
    </xf>
    <xf numFmtId="0" fontId="8" fillId="5" borderId="5" xfId="3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center"/>
    </xf>
    <xf numFmtId="0" fontId="5" fillId="5" borderId="1" xfId="1" applyFont="1" applyFill="1" applyBorder="1"/>
    <xf numFmtId="49" fontId="5" fillId="5" borderId="1" xfId="1" applyNumberFormat="1" applyFont="1" applyFill="1" applyBorder="1"/>
    <xf numFmtId="0" fontId="8" fillId="2" borderId="5" xfId="3" applyFont="1" applyFill="1" applyBorder="1" applyAlignment="1">
      <alignment wrapText="1"/>
    </xf>
    <xf numFmtId="0" fontId="5" fillId="2" borderId="1" xfId="1" applyFont="1" applyFill="1" applyBorder="1" applyAlignment="1">
      <alignment horizontal="center" vertical="center"/>
    </xf>
    <xf numFmtId="0" fontId="8" fillId="2" borderId="1" xfId="3" applyFont="1" applyFill="1" applyBorder="1" applyAlignment="1">
      <alignment wrapText="1"/>
    </xf>
    <xf numFmtId="49" fontId="5" fillId="2" borderId="1" xfId="1" applyNumberFormat="1" applyFont="1" applyFill="1" applyBorder="1"/>
    <xf numFmtId="0" fontId="12" fillId="0" borderId="0" xfId="1" applyFont="1"/>
    <xf numFmtId="0" fontId="5" fillId="4" borderId="5" xfId="2" applyFont="1" applyFill="1" applyBorder="1"/>
    <xf numFmtId="0" fontId="5" fillId="4" borderId="1" xfId="1" applyFont="1" applyFill="1" applyBorder="1" applyAlignment="1">
      <alignment horizontal="center" vertical="center"/>
    </xf>
    <xf numFmtId="0" fontId="5" fillId="4" borderId="1" xfId="2" applyFont="1" applyFill="1" applyBorder="1"/>
    <xf numFmtId="49" fontId="5" fillId="4" borderId="1" xfId="1" applyNumberFormat="1" applyFont="1" applyFill="1" applyBorder="1"/>
    <xf numFmtId="0" fontId="5" fillId="6" borderId="5" xfId="2" applyFont="1" applyFill="1" applyBorder="1"/>
    <xf numFmtId="0" fontId="5" fillId="6" borderId="1" xfId="1" applyFont="1" applyFill="1" applyBorder="1" applyAlignment="1">
      <alignment horizontal="center" vertical="center"/>
    </xf>
    <xf numFmtId="0" fontId="5" fillId="6" borderId="1" xfId="2" applyFont="1" applyFill="1" applyBorder="1"/>
    <xf numFmtId="49" fontId="5" fillId="6" borderId="1" xfId="1" applyNumberFormat="1" applyFont="1" applyFill="1" applyBorder="1"/>
    <xf numFmtId="0" fontId="5" fillId="0" borderId="5" xfId="2" applyFont="1" applyBorder="1"/>
    <xf numFmtId="49" fontId="18" fillId="0" borderId="0" xfId="3" applyNumberFormat="1" applyFont="1" applyAlignment="1">
      <alignment horizontal="left" vertical="center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49" fontId="18" fillId="0" borderId="0" xfId="3" applyNumberFormat="1" applyFont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9" fontId="18" fillId="0" borderId="1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17" fillId="0" borderId="2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7" fillId="0" borderId="1" xfId="3" applyFont="1" applyBorder="1" applyAlignment="1">
      <alignment vertical="center" wrapText="1"/>
    </xf>
    <xf numFmtId="0" fontId="16" fillId="0" borderId="1" xfId="3" applyFont="1" applyBorder="1" applyAlignment="1">
      <alignment vertical="center"/>
    </xf>
    <xf numFmtId="49" fontId="16" fillId="0" borderId="1" xfId="3" applyNumberFormat="1" applyFont="1" applyBorder="1" applyAlignment="1">
      <alignment vertical="center"/>
    </xf>
    <xf numFmtId="0" fontId="17" fillId="0" borderId="1" xfId="3" applyFont="1" applyBorder="1" applyAlignment="1">
      <alignment vertical="center"/>
    </xf>
    <xf numFmtId="49" fontId="17" fillId="0" borderId="1" xfId="3" applyNumberFormat="1" applyFont="1" applyBorder="1" applyAlignment="1">
      <alignment vertical="center"/>
    </xf>
    <xf numFmtId="0" fontId="18" fillId="0" borderId="1" xfId="3" applyFont="1" applyBorder="1" applyAlignment="1">
      <alignment vertical="center"/>
    </xf>
    <xf numFmtId="0" fontId="7" fillId="0" borderId="1" xfId="3" applyBorder="1" applyAlignment="1">
      <alignment vertical="center" wrapText="1"/>
    </xf>
    <xf numFmtId="0" fontId="19" fillId="0" borderId="1" xfId="3" applyFont="1" applyBorder="1" applyAlignment="1">
      <alignment horizontal="left" vertical="center" wrapText="1"/>
    </xf>
    <xf numFmtId="0" fontId="19" fillId="9" borderId="1" xfId="3" applyFont="1" applyFill="1" applyBorder="1" applyAlignment="1">
      <alignment horizontal="left" vertical="center" wrapText="1"/>
    </xf>
    <xf numFmtId="0" fontId="18" fillId="0" borderId="0" xfId="3" applyFont="1" applyAlignment="1">
      <alignment horizontal="left" vertical="center" wrapText="1"/>
    </xf>
    <xf numFmtId="0" fontId="17" fillId="0" borderId="8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49" fontId="17" fillId="0" borderId="2" xfId="3" applyNumberFormat="1" applyFont="1" applyBorder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0" fontId="18" fillId="0" borderId="2" xfId="3" applyFont="1" applyBorder="1" applyAlignment="1">
      <alignment horizontal="center" vertical="center"/>
    </xf>
    <xf numFmtId="0" fontId="7" fillId="0" borderId="9" xfId="3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0" fontId="7" fillId="0" borderId="11" xfId="3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49" fontId="16" fillId="0" borderId="2" xfId="3" applyNumberFormat="1" applyFont="1" applyBorder="1" applyAlignment="1">
      <alignment horizontal="center" vertical="center"/>
    </xf>
    <xf numFmtId="49" fontId="17" fillId="0" borderId="12" xfId="3" applyNumberFormat="1" applyFont="1" applyBorder="1" applyAlignment="1">
      <alignment horizontal="center" vertical="center"/>
    </xf>
    <xf numFmtId="0" fontId="17" fillId="0" borderId="12" xfId="3" applyFont="1" applyBorder="1" applyAlignment="1">
      <alignment horizontal="center" vertical="center"/>
    </xf>
    <xf numFmtId="0" fontId="18" fillId="0" borderId="12" xfId="3" applyFont="1" applyBorder="1" applyAlignment="1">
      <alignment horizontal="center" vertical="center"/>
    </xf>
    <xf numFmtId="0" fontId="7" fillId="0" borderId="7" xfId="3" applyBorder="1" applyAlignment="1">
      <alignment horizontal="center" vertical="center"/>
    </xf>
    <xf numFmtId="0" fontId="7" fillId="0" borderId="13" xfId="3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18" fillId="0" borderId="10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20" fillId="0" borderId="1" xfId="3" applyFont="1" applyBorder="1" applyAlignment="1">
      <alignment horizontal="center" vertical="center"/>
    </xf>
    <xf numFmtId="0" fontId="22" fillId="0" borderId="1" xfId="3" applyFont="1" applyBorder="1" applyAlignment="1">
      <alignment vertical="center"/>
    </xf>
    <xf numFmtId="0" fontId="7" fillId="0" borderId="1" xfId="3" applyBorder="1" applyAlignment="1">
      <alignment vertical="center"/>
    </xf>
    <xf numFmtId="0" fontId="7" fillId="0" borderId="1" xfId="3" applyFont="1" applyBorder="1" applyAlignment="1">
      <alignment vertical="center"/>
    </xf>
    <xf numFmtId="0" fontId="16" fillId="0" borderId="0" xfId="3" applyFont="1" applyAlignment="1">
      <alignment vertical="center"/>
    </xf>
    <xf numFmtId="0" fontId="23" fillId="0" borderId="1" xfId="3" applyFont="1" applyBorder="1" applyAlignment="1">
      <alignment horizontal="center" vertical="center"/>
    </xf>
    <xf numFmtId="49" fontId="19" fillId="0" borderId="1" xfId="3" quotePrefix="1" applyNumberFormat="1" applyFont="1" applyBorder="1" applyAlignment="1">
      <alignment horizontal="center" vertical="center"/>
    </xf>
    <xf numFmtId="49" fontId="19" fillId="0" borderId="1" xfId="3" applyNumberFormat="1" applyFont="1" applyBorder="1" applyAlignment="1">
      <alignment horizontal="left" vertical="center"/>
    </xf>
    <xf numFmtId="0" fontId="19" fillId="0" borderId="1" xfId="3" applyFont="1" applyBorder="1" applyAlignment="1">
      <alignment horizontal="center" vertical="center"/>
    </xf>
    <xf numFmtId="0" fontId="19" fillId="0" borderId="1" xfId="3" applyFont="1" applyBorder="1" applyAlignment="1">
      <alignment horizontal="right" vertical="center"/>
    </xf>
    <xf numFmtId="0" fontId="14" fillId="0" borderId="1" xfId="3" applyFont="1" applyBorder="1" applyAlignment="1">
      <alignment horizontal="right" vertical="center"/>
    </xf>
    <xf numFmtId="0" fontId="16" fillId="0" borderId="1" xfId="3" applyFont="1" applyBorder="1" applyAlignment="1">
      <alignment horizontal="right" vertical="center"/>
    </xf>
    <xf numFmtId="0" fontId="20" fillId="0" borderId="1" xfId="3" applyFont="1" applyBorder="1" applyAlignment="1">
      <alignment horizontal="right" vertical="center"/>
    </xf>
    <xf numFmtId="0" fontId="18" fillId="0" borderId="1" xfId="3" applyFont="1" applyBorder="1" applyAlignment="1">
      <alignment horizontal="right" vertical="center"/>
    </xf>
    <xf numFmtId="0" fontId="20" fillId="0" borderId="1" xfId="3" applyFont="1" applyBorder="1" applyAlignment="1">
      <alignment vertical="center"/>
    </xf>
    <xf numFmtId="0" fontId="19" fillId="0" borderId="1" xfId="3" applyFont="1" applyBorder="1" applyAlignment="1">
      <alignment vertical="center"/>
    </xf>
    <xf numFmtId="0" fontId="14" fillId="0" borderId="1" xfId="3" applyFont="1" applyBorder="1" applyAlignment="1">
      <alignment vertical="center"/>
    </xf>
    <xf numFmtId="0" fontId="23" fillId="9" borderId="1" xfId="3" applyFont="1" applyFill="1" applyBorder="1" applyAlignment="1">
      <alignment horizontal="center" vertical="center"/>
    </xf>
    <xf numFmtId="49" fontId="19" fillId="9" borderId="1" xfId="3" quotePrefix="1" applyNumberFormat="1" applyFont="1" applyFill="1" applyBorder="1" applyAlignment="1">
      <alignment horizontal="center" vertical="center"/>
    </xf>
    <xf numFmtId="49" fontId="19" fillId="9" borderId="1" xfId="3" applyNumberFormat="1" applyFont="1" applyFill="1" applyBorder="1" applyAlignment="1">
      <alignment horizontal="left" vertical="center"/>
    </xf>
    <xf numFmtId="0" fontId="19" fillId="9" borderId="1" xfId="3" applyFont="1" applyFill="1" applyBorder="1" applyAlignment="1">
      <alignment horizontal="center" vertical="center"/>
    </xf>
    <xf numFmtId="0" fontId="19" fillId="9" borderId="1" xfId="3" applyFont="1" applyFill="1" applyBorder="1" applyAlignment="1">
      <alignment horizontal="right" vertical="center"/>
    </xf>
    <xf numFmtId="0" fontId="14" fillId="9" borderId="1" xfId="3" applyFont="1" applyFill="1" applyBorder="1" applyAlignment="1">
      <alignment horizontal="right" vertical="center"/>
    </xf>
    <xf numFmtId="0" fontId="16" fillId="9" borderId="1" xfId="3" applyFont="1" applyFill="1" applyBorder="1" applyAlignment="1">
      <alignment vertical="center"/>
    </xf>
    <xf numFmtId="0" fontId="20" fillId="9" borderId="1" xfId="3" applyFont="1" applyFill="1" applyBorder="1" applyAlignment="1">
      <alignment vertical="center"/>
    </xf>
    <xf numFmtId="0" fontId="18" fillId="9" borderId="1" xfId="3" applyFont="1" applyFill="1" applyBorder="1" applyAlignment="1">
      <alignment vertical="center"/>
    </xf>
    <xf numFmtId="0" fontId="20" fillId="9" borderId="1" xfId="3" applyFont="1" applyFill="1" applyBorder="1" applyAlignment="1">
      <alignment horizontal="right" vertical="center"/>
    </xf>
    <xf numFmtId="0" fontId="16" fillId="9" borderId="1" xfId="3" applyFont="1" applyFill="1" applyBorder="1" applyAlignment="1">
      <alignment horizontal="right" vertical="center"/>
    </xf>
    <xf numFmtId="0" fontId="16" fillId="9" borderId="0" xfId="3" applyFont="1" applyFill="1" applyAlignment="1">
      <alignment vertical="center"/>
    </xf>
    <xf numFmtId="0" fontId="23" fillId="0" borderId="1" xfId="3" applyFont="1" applyBorder="1" applyAlignment="1">
      <alignment vertical="center"/>
    </xf>
    <xf numFmtId="3" fontId="14" fillId="0" borderId="1" xfId="3" applyNumberFormat="1" applyFont="1" applyBorder="1" applyAlignment="1">
      <alignment horizontal="right" vertical="center"/>
    </xf>
    <xf numFmtId="3" fontId="24" fillId="0" borderId="1" xfId="3" applyNumberFormat="1" applyFont="1" applyBorder="1" applyAlignment="1">
      <alignment horizontal="right" vertical="center"/>
    </xf>
    <xf numFmtId="3" fontId="19" fillId="0" borderId="1" xfId="3" applyNumberFormat="1" applyFont="1" applyBorder="1" applyAlignment="1">
      <alignment horizontal="right" vertical="center"/>
    </xf>
    <xf numFmtId="0" fontId="18" fillId="0" borderId="0" xfId="3" applyFont="1" applyAlignment="1">
      <alignment horizontal="right" vertical="center"/>
    </xf>
    <xf numFmtId="4" fontId="18" fillId="0" borderId="2" xfId="3" applyNumberFormat="1" applyFont="1" applyBorder="1" applyAlignment="1">
      <alignment horizontal="center" vertical="center"/>
    </xf>
    <xf numFmtId="4" fontId="18" fillId="0" borderId="12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vertical="center"/>
    </xf>
    <xf numFmtId="4" fontId="18" fillId="0" borderId="1" xfId="3" applyNumberFormat="1" applyFont="1" applyBorder="1" applyAlignment="1">
      <alignment horizontal="center" vertical="center"/>
    </xf>
    <xf numFmtId="4" fontId="7" fillId="0" borderId="1" xfId="3" applyNumberFormat="1" applyBorder="1" applyAlignment="1">
      <alignment vertical="center"/>
    </xf>
    <xf numFmtId="4" fontId="19" fillId="0" borderId="1" xfId="3" applyNumberFormat="1" applyFont="1" applyBorder="1" applyAlignment="1">
      <alignment horizontal="right" vertical="center"/>
    </xf>
    <xf numFmtId="4" fontId="19" fillId="0" borderId="1" xfId="3" applyNumberFormat="1" applyFont="1" applyBorder="1" applyAlignment="1">
      <alignment vertical="center"/>
    </xf>
    <xf numFmtId="4" fontId="19" fillId="9" borderId="1" xfId="3" applyNumberFormat="1" applyFont="1" applyFill="1" applyBorder="1" applyAlignment="1">
      <alignment horizontal="right" vertical="center"/>
    </xf>
    <xf numFmtId="4" fontId="18" fillId="0" borderId="1" xfId="3" applyNumberFormat="1" applyFont="1" applyBorder="1" applyAlignment="1">
      <alignment horizontal="right" vertical="center"/>
    </xf>
    <xf numFmtId="4" fontId="18" fillId="0" borderId="0" xfId="3" applyNumberFormat="1" applyFont="1" applyAlignment="1">
      <alignment horizontal="right" vertical="center"/>
    </xf>
    <xf numFmtId="0" fontId="23" fillId="2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right" vertical="center"/>
    </xf>
    <xf numFmtId="0" fontId="20" fillId="2" borderId="1" xfId="3" applyFont="1" applyFill="1" applyBorder="1" applyAlignment="1">
      <alignment horizontal="right" vertical="center"/>
    </xf>
    <xf numFmtId="0" fontId="23" fillId="7" borderId="1" xfId="3" applyFont="1" applyFill="1" applyBorder="1" applyAlignment="1">
      <alignment horizontal="center" vertical="center"/>
    </xf>
    <xf numFmtId="49" fontId="19" fillId="0" borderId="1" xfId="3" applyNumberFormat="1" applyFont="1" applyBorder="1" applyAlignment="1">
      <alignment horizontal="left" vertical="center" wrapText="1"/>
    </xf>
    <xf numFmtId="0" fontId="23" fillId="8" borderId="1" xfId="3" applyFont="1" applyFill="1" applyBorder="1" applyAlignment="1">
      <alignment horizontal="center" vertical="center"/>
    </xf>
    <xf numFmtId="0" fontId="25" fillId="0" borderId="0" xfId="3" applyFont="1" applyAlignment="1">
      <alignment horizontal="center" vertical="center" wrapText="1"/>
    </xf>
    <xf numFmtId="0" fontId="25" fillId="0" borderId="0" xfId="3" applyFont="1" applyAlignment="1">
      <alignment horizontal="left" vertical="center" wrapText="1"/>
    </xf>
    <xf numFmtId="0" fontId="26" fillId="0" borderId="0" xfId="3" applyFont="1" applyAlignment="1">
      <alignment horizontal="center" vertical="center" wrapText="1"/>
    </xf>
    <xf numFmtId="0" fontId="25" fillId="0" borderId="0" xfId="3" applyFont="1" applyAlignment="1">
      <alignment horizontal="center" vertical="top" wrapText="1"/>
    </xf>
    <xf numFmtId="0" fontId="25" fillId="0" borderId="4" xfId="3" applyFont="1" applyBorder="1" applyAlignment="1">
      <alignment horizontal="left" vertical="center" wrapText="1"/>
    </xf>
    <xf numFmtId="0" fontId="27" fillId="0" borderId="0" xfId="3" applyFont="1" applyAlignment="1">
      <alignment horizontal="left" vertical="center" wrapText="1"/>
    </xf>
    <xf numFmtId="0" fontId="29" fillId="0" borderId="0" xfId="3" applyFont="1" applyAlignment="1">
      <alignment horizontal="center" vertical="center" wrapText="1"/>
    </xf>
    <xf numFmtId="49" fontId="29" fillId="0" borderId="0" xfId="3" applyNumberFormat="1" applyFont="1" applyAlignment="1">
      <alignment horizontal="left" vertical="center"/>
    </xf>
    <xf numFmtId="0" fontId="28" fillId="0" borderId="0" xfId="3" applyFont="1" applyAlignment="1">
      <alignment horizontal="center" vertical="center" wrapText="1"/>
    </xf>
    <xf numFmtId="0" fontId="29" fillId="0" borderId="0" xfId="3" applyFont="1" applyAlignment="1">
      <alignment horizontal="center" vertical="top" wrapText="1"/>
    </xf>
    <xf numFmtId="0" fontId="29" fillId="0" borderId="0" xfId="3" applyFont="1" applyAlignment="1">
      <alignment horizontal="left" vertical="center" wrapText="1"/>
    </xf>
    <xf numFmtId="0" fontId="30" fillId="2" borderId="0" xfId="3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31" fillId="0" borderId="0" xfId="3" applyFont="1" applyAlignment="1">
      <alignment horizontal="left" vertical="center" wrapText="1"/>
    </xf>
    <xf numFmtId="0" fontId="25" fillId="2" borderId="0" xfId="3" applyFont="1" applyFill="1" applyAlignment="1">
      <alignment horizontal="center" vertical="center" wrapText="1"/>
    </xf>
    <xf numFmtId="0" fontId="26" fillId="3" borderId="1" xfId="3" applyFont="1" applyFill="1" applyBorder="1" applyAlignment="1">
      <alignment horizontal="center" vertical="center" wrapText="1"/>
    </xf>
    <xf numFmtId="49" fontId="26" fillId="3" borderId="1" xfId="3" applyNumberFormat="1" applyFont="1" applyFill="1" applyBorder="1" applyAlignment="1">
      <alignment horizontal="center" vertical="center" wrapText="1"/>
    </xf>
    <xf numFmtId="0" fontId="27" fillId="3" borderId="1" xfId="3" applyFont="1" applyFill="1" applyBorder="1" applyAlignment="1">
      <alignment horizontal="center" vertical="center" wrapText="1"/>
    </xf>
    <xf numFmtId="0" fontId="25" fillId="3" borderId="0" xfId="3" applyFont="1" applyFill="1" applyAlignment="1">
      <alignment horizontal="center" vertical="center" wrapText="1"/>
    </xf>
    <xf numFmtId="0" fontId="25" fillId="0" borderId="0" xfId="3" applyFont="1" applyBorder="1" applyAlignment="1">
      <alignment horizontal="left" vertical="center" wrapText="1"/>
    </xf>
    <xf numFmtId="0" fontId="28" fillId="0" borderId="0" xfId="3" applyFont="1" applyBorder="1" applyAlignment="1">
      <alignment horizontal="center" vertical="center" wrapText="1"/>
    </xf>
    <xf numFmtId="49" fontId="25" fillId="0" borderId="0" xfId="3" applyNumberFormat="1" applyFont="1" applyBorder="1" applyAlignment="1">
      <alignment horizontal="center" vertical="center" wrapText="1"/>
    </xf>
    <xf numFmtId="0" fontId="27" fillId="0" borderId="0" xfId="3" applyFont="1" applyBorder="1" applyAlignment="1">
      <alignment horizontal="left" vertical="center" wrapText="1"/>
    </xf>
    <xf numFmtId="0" fontId="31" fillId="0" borderId="0" xfId="3" applyFont="1" applyBorder="1" applyAlignment="1">
      <alignment horizontal="left" vertical="center" wrapText="1"/>
    </xf>
    <xf numFmtId="0" fontId="31" fillId="0" borderId="6" xfId="3" applyFont="1" applyBorder="1" applyAlignment="1">
      <alignment horizontal="left" vertical="center" wrapText="1"/>
    </xf>
    <xf numFmtId="0" fontId="23" fillId="10" borderId="1" xfId="3" applyFont="1" applyFill="1" applyBorder="1" applyAlignment="1">
      <alignment horizontal="center" vertical="center"/>
    </xf>
    <xf numFmtId="49" fontId="19" fillId="10" borderId="1" xfId="3" quotePrefix="1" applyNumberFormat="1" applyFont="1" applyFill="1" applyBorder="1" applyAlignment="1">
      <alignment horizontal="center" vertical="center"/>
    </xf>
    <xf numFmtId="0" fontId="19" fillId="10" borderId="1" xfId="3" applyFont="1" applyFill="1" applyBorder="1" applyAlignment="1">
      <alignment horizontal="left" vertical="center" wrapText="1"/>
    </xf>
    <xf numFmtId="49" fontId="19" fillId="10" borderId="1" xfId="3" applyNumberFormat="1" applyFont="1" applyFill="1" applyBorder="1" applyAlignment="1">
      <alignment horizontal="left" vertical="center"/>
    </xf>
    <xf numFmtId="0" fontId="19" fillId="10" borderId="1" xfId="3" applyFont="1" applyFill="1" applyBorder="1" applyAlignment="1">
      <alignment horizontal="center" vertical="center"/>
    </xf>
    <xf numFmtId="4" fontId="19" fillId="10" borderId="1" xfId="3" applyNumberFormat="1" applyFont="1" applyFill="1" applyBorder="1" applyAlignment="1">
      <alignment horizontal="right" vertical="center"/>
    </xf>
    <xf numFmtId="0" fontId="19" fillId="10" borderId="1" xfId="3" applyFont="1" applyFill="1" applyBorder="1" applyAlignment="1">
      <alignment horizontal="right" vertical="center"/>
    </xf>
    <xf numFmtId="0" fontId="14" fillId="10" borderId="1" xfId="3" applyFont="1" applyFill="1" applyBorder="1" applyAlignment="1">
      <alignment horizontal="right" vertical="center"/>
    </xf>
    <xf numFmtId="0" fontId="16" fillId="10" borderId="1" xfId="3" applyFont="1" applyFill="1" applyBorder="1" applyAlignment="1">
      <alignment horizontal="right" vertical="center"/>
    </xf>
    <xf numFmtId="0" fontId="20" fillId="10" borderId="1" xfId="3" applyFont="1" applyFill="1" applyBorder="1" applyAlignment="1">
      <alignment horizontal="right" vertical="center"/>
    </xf>
    <xf numFmtId="0" fontId="18" fillId="10" borderId="1" xfId="3" applyFont="1" applyFill="1" applyBorder="1" applyAlignment="1">
      <alignment horizontal="right" vertical="center"/>
    </xf>
    <xf numFmtId="0" fontId="16" fillId="10" borderId="0" xfId="3" applyFont="1" applyFill="1" applyAlignment="1">
      <alignment vertical="center"/>
    </xf>
    <xf numFmtId="0" fontId="25" fillId="3" borderId="1" xfId="3" applyFont="1" applyFill="1" applyBorder="1" applyAlignment="1">
      <alignment horizontal="left" vertical="center" wrapText="1"/>
    </xf>
    <xf numFmtId="0" fontId="25" fillId="3" borderId="1" xfId="3" applyFont="1" applyFill="1" applyBorder="1" applyAlignment="1">
      <alignment horizontal="center" vertical="center" wrapText="1"/>
    </xf>
    <xf numFmtId="0" fontId="25" fillId="3" borderId="1" xfId="3" applyFont="1" applyFill="1" applyBorder="1" applyAlignment="1">
      <alignment horizontal="center" vertical="top" wrapText="1"/>
    </xf>
    <xf numFmtId="0" fontId="31" fillId="0" borderId="6" xfId="3" applyFont="1" applyBorder="1" applyAlignment="1">
      <alignment horizontal="center" vertical="center" wrapText="1"/>
    </xf>
    <xf numFmtId="2" fontId="26" fillId="3" borderId="1" xfId="3" applyNumberFormat="1" applyFont="1" applyFill="1" applyBorder="1" applyAlignment="1">
      <alignment horizontal="center" vertical="center" wrapText="1"/>
    </xf>
    <xf numFmtId="0" fontId="31" fillId="3" borderId="0" xfId="3" applyFont="1" applyFill="1" applyAlignment="1">
      <alignment horizontal="center" vertical="center" wrapText="1"/>
    </xf>
    <xf numFmtId="0" fontId="26" fillId="3" borderId="0" xfId="3" applyFont="1" applyFill="1" applyAlignment="1">
      <alignment horizontal="center" vertical="center" wrapText="1"/>
    </xf>
    <xf numFmtId="0" fontId="29" fillId="3" borderId="0" xfId="3" applyFont="1" applyFill="1" applyAlignment="1">
      <alignment horizontal="center" vertical="center" wrapText="1"/>
    </xf>
    <xf numFmtId="0" fontId="27" fillId="3" borderId="1" xfId="3" applyFont="1" applyFill="1" applyBorder="1" applyAlignment="1">
      <alignment horizontal="left" vertical="center" wrapText="1"/>
    </xf>
    <xf numFmtId="0" fontId="27" fillId="3" borderId="1" xfId="3" applyFont="1" applyFill="1" applyBorder="1" applyAlignment="1">
      <alignment horizontal="center" vertical="top" wrapText="1"/>
    </xf>
    <xf numFmtId="4" fontId="26" fillId="3" borderId="1" xfId="3" applyNumberFormat="1" applyFont="1" applyFill="1" applyBorder="1" applyAlignment="1">
      <alignment horizontal="center" vertical="center" wrapText="1"/>
    </xf>
    <xf numFmtId="0" fontId="26" fillId="0" borderId="0" xfId="3" applyFont="1" applyFill="1" applyAlignment="1">
      <alignment horizontal="center" vertical="center" wrapText="1"/>
    </xf>
    <xf numFmtId="0" fontId="25" fillId="0" borderId="0" xfId="3" applyFont="1" applyBorder="1" applyAlignment="1">
      <alignment horizontal="right" vertical="center" wrapText="1"/>
    </xf>
    <xf numFmtId="0" fontId="32" fillId="3" borderId="1" xfId="3" applyFont="1" applyFill="1" applyBorder="1" applyAlignment="1">
      <alignment horizontal="left" vertical="center" wrapText="1"/>
    </xf>
    <xf numFmtId="0" fontId="26" fillId="3" borderId="1" xfId="3" applyFont="1" applyFill="1" applyBorder="1" applyAlignment="1">
      <alignment horizontal="left" vertical="center" wrapText="1"/>
    </xf>
    <xf numFmtId="49" fontId="26" fillId="3" borderId="1" xfId="3" applyNumberFormat="1" applyFont="1" applyFill="1" applyBorder="1" applyAlignment="1">
      <alignment horizontal="center" vertical="top" wrapText="1"/>
    </xf>
    <xf numFmtId="0" fontId="27" fillId="11" borderId="1" xfId="3" applyFont="1" applyFill="1" applyBorder="1" applyAlignment="1">
      <alignment horizontal="center" vertical="center" wrapText="1"/>
    </xf>
    <xf numFmtId="2" fontId="26" fillId="11" borderId="1" xfId="3" applyNumberFormat="1" applyFont="1" applyFill="1" applyBorder="1" applyAlignment="1">
      <alignment horizontal="center" vertical="center" wrapText="1"/>
    </xf>
    <xf numFmtId="0" fontId="27" fillId="11" borderId="1" xfId="3" applyFont="1" applyFill="1" applyBorder="1" applyAlignment="1">
      <alignment horizontal="center" vertical="top" wrapText="1"/>
    </xf>
    <xf numFmtId="0" fontId="27" fillId="11" borderId="1" xfId="3" applyFont="1" applyFill="1" applyBorder="1" applyAlignment="1">
      <alignment horizontal="left" vertical="center" wrapText="1"/>
    </xf>
    <xf numFmtId="0" fontId="25" fillId="11" borderId="1" xfId="3" applyFont="1" applyFill="1" applyBorder="1" applyAlignment="1">
      <alignment horizontal="center" vertical="center" wrapText="1"/>
    </xf>
    <xf numFmtId="0" fontId="26" fillId="11" borderId="1" xfId="3" applyFont="1" applyFill="1" applyBorder="1" applyAlignment="1">
      <alignment horizontal="center" vertical="center" wrapText="1"/>
    </xf>
    <xf numFmtId="0" fontId="25" fillId="11" borderId="1" xfId="3" applyFont="1" applyFill="1" applyBorder="1" applyAlignment="1">
      <alignment horizontal="center" vertical="top" wrapText="1"/>
    </xf>
    <xf numFmtId="0" fontId="25" fillId="11" borderId="1" xfId="3" applyFont="1" applyFill="1" applyBorder="1" applyAlignment="1">
      <alignment horizontal="left" vertical="center" wrapText="1"/>
    </xf>
    <xf numFmtId="164" fontId="26" fillId="3" borderId="1" xfId="3" applyNumberFormat="1" applyFont="1" applyFill="1" applyBorder="1" applyAlignment="1">
      <alignment horizontal="center" vertical="center" wrapText="1"/>
    </xf>
    <xf numFmtId="0" fontId="27" fillId="3" borderId="0" xfId="3" applyFont="1" applyFill="1" applyBorder="1" applyAlignment="1">
      <alignment horizontal="left" vertical="center" wrapText="1"/>
    </xf>
    <xf numFmtId="0" fontId="27" fillId="3" borderId="0" xfId="3" applyFont="1" applyFill="1" applyAlignment="1">
      <alignment horizontal="center" vertical="center" wrapText="1"/>
    </xf>
    <xf numFmtId="0" fontId="27" fillId="3" borderId="0" xfId="3" applyFont="1" applyFill="1" applyAlignment="1">
      <alignment horizontal="left" vertical="center" wrapText="1"/>
    </xf>
    <xf numFmtId="0" fontId="26" fillId="3" borderId="1" xfId="3" applyFont="1" applyFill="1" applyBorder="1" applyAlignment="1">
      <alignment horizontal="center" vertical="top" wrapText="1"/>
    </xf>
    <xf numFmtId="0" fontId="26" fillId="3" borderId="0" xfId="3" applyFont="1" applyFill="1" applyBorder="1" applyAlignment="1">
      <alignment horizontal="left" vertical="center" wrapText="1"/>
    </xf>
    <xf numFmtId="0" fontId="26" fillId="3" borderId="0" xfId="3" applyFont="1" applyFill="1" applyAlignment="1">
      <alignment horizontal="left" vertical="center" wrapText="1"/>
    </xf>
    <xf numFmtId="0" fontId="33" fillId="0" borderId="1" xfId="0" applyFont="1" applyBorder="1" applyAlignment="1">
      <alignment wrapText="1"/>
    </xf>
    <xf numFmtId="0" fontId="30" fillId="3" borderId="1" xfId="3" applyFont="1" applyFill="1" applyBorder="1" applyAlignment="1">
      <alignment horizontal="center" vertical="center" wrapText="1"/>
    </xf>
    <xf numFmtId="1" fontId="26" fillId="3" borderId="1" xfId="3" applyNumberFormat="1" applyFont="1" applyFill="1" applyBorder="1" applyAlignment="1">
      <alignment horizontal="center" vertical="center" wrapText="1"/>
    </xf>
    <xf numFmtId="0" fontId="33" fillId="3" borderId="1" xfId="3" applyFont="1" applyFill="1" applyBorder="1" applyAlignment="1">
      <alignment horizontal="left" vertical="center" wrapText="1"/>
    </xf>
    <xf numFmtId="165" fontId="26" fillId="3" borderId="1" xfId="3" applyNumberFormat="1" applyFont="1" applyFill="1" applyBorder="1" applyAlignment="1">
      <alignment horizontal="center" vertical="center" wrapText="1"/>
    </xf>
    <xf numFmtId="0" fontId="18" fillId="0" borderId="0" xfId="3" applyNumberFormat="1" applyFont="1" applyFill="1" applyBorder="1" applyAlignment="1" applyProtection="1">
      <alignment horizontal="left" vertical="justify"/>
    </xf>
    <xf numFmtId="49" fontId="18" fillId="0" borderId="0" xfId="3" applyNumberFormat="1" applyFont="1" applyFill="1" applyBorder="1" applyAlignment="1" applyProtection="1">
      <alignment horizontal="left" vertical="top"/>
    </xf>
    <xf numFmtId="0" fontId="18" fillId="0" borderId="0" xfId="3" applyNumberFormat="1" applyFont="1" applyFill="1" applyBorder="1" applyAlignment="1" applyProtection="1">
      <alignment horizontal="left" vertical="top"/>
    </xf>
    <xf numFmtId="49" fontId="18" fillId="0" borderId="0" xfId="3" applyNumberFormat="1" applyFont="1" applyFill="1" applyBorder="1" applyAlignment="1" applyProtection="1">
      <alignment horizontal="left" vertical="center"/>
    </xf>
    <xf numFmtId="0" fontId="18" fillId="0" borderId="0" xfId="3" applyNumberFormat="1" applyFont="1" applyFill="1" applyBorder="1" applyAlignment="1" applyProtection="1">
      <alignment horizontal="left" vertical="center"/>
    </xf>
    <xf numFmtId="0" fontId="19" fillId="0" borderId="0" xfId="3" applyNumberFormat="1" applyFont="1" applyFill="1" applyBorder="1" applyAlignment="1" applyProtection="1">
      <alignment horizontal="center" vertical="top"/>
    </xf>
    <xf numFmtId="0" fontId="18" fillId="0" borderId="0" xfId="3" applyNumberFormat="1" applyFont="1" applyFill="1" applyBorder="1" applyAlignment="1" applyProtection="1">
      <alignment horizontal="right" vertical="top" wrapText="1"/>
    </xf>
    <xf numFmtId="0" fontId="18" fillId="0" borderId="0" xfId="3" applyNumberFormat="1" applyFont="1" applyFill="1" applyBorder="1" applyAlignment="1" applyProtection="1">
      <alignment horizontal="right" vertical="top"/>
    </xf>
    <xf numFmtId="0" fontId="18" fillId="0" borderId="0" xfId="3" applyNumberFormat="1" applyFont="1" applyFill="1" applyBorder="1" applyAlignment="1" applyProtection="1">
      <alignment vertical="top"/>
    </xf>
    <xf numFmtId="0" fontId="20" fillId="0" borderId="0" xfId="3" applyNumberFormat="1" applyFont="1" applyFill="1" applyBorder="1" applyAlignment="1" applyProtection="1">
      <alignment horizontal="left" vertical="center"/>
    </xf>
    <xf numFmtId="0" fontId="19" fillId="0" borderId="0" xfId="3" applyNumberFormat="1" applyFont="1" applyFill="1" applyBorder="1" applyAlignment="1" applyProtection="1">
      <alignment horizontal="left" vertical="top"/>
    </xf>
    <xf numFmtId="0" fontId="18" fillId="0" borderId="0" xfId="3" applyNumberFormat="1" applyFont="1" applyFill="1" applyBorder="1" applyAlignment="1" applyProtection="1">
      <alignment horizontal="center" vertical="center"/>
    </xf>
    <xf numFmtId="0" fontId="18" fillId="0" borderId="4" xfId="3" applyNumberFormat="1" applyFont="1" applyFill="1" applyBorder="1" applyAlignment="1" applyProtection="1">
      <alignment horizontal="left" vertical="top"/>
    </xf>
    <xf numFmtId="0" fontId="18" fillId="0" borderId="0" xfId="3" applyNumberFormat="1" applyFont="1" applyFill="1" applyBorder="1" applyAlignment="1" applyProtection="1">
      <alignment horizontal="left"/>
    </xf>
    <xf numFmtId="0" fontId="18" fillId="0" borderId="0" xfId="3" applyNumberFormat="1" applyFont="1" applyFill="1" applyBorder="1" applyAlignment="1" applyProtection="1">
      <alignment horizontal="center" vertical="top"/>
    </xf>
    <xf numFmtId="0" fontId="18" fillId="0" borderId="4" xfId="3" applyNumberFormat="1" applyFont="1" applyFill="1" applyBorder="1" applyAlignment="1" applyProtection="1">
      <alignment horizontal="right" vertical="top"/>
    </xf>
    <xf numFmtId="0" fontId="18" fillId="0" borderId="0" xfId="3" applyNumberFormat="1" applyFont="1" applyFill="1" applyBorder="1" applyAlignment="1" applyProtection="1">
      <alignment horizontal="center" vertical="top" wrapText="1"/>
    </xf>
    <xf numFmtId="0" fontId="18" fillId="0" borderId="7" xfId="3" applyNumberFormat="1" applyFont="1" applyFill="1" applyBorder="1" applyAlignment="1" applyProtection="1"/>
    <xf numFmtId="0" fontId="18" fillId="0" borderId="7" xfId="3" applyNumberFormat="1" applyFont="1" applyFill="1" applyBorder="1" applyAlignment="1" applyProtection="1">
      <alignment horizontal="right" vertical="top"/>
    </xf>
    <xf numFmtId="0" fontId="36" fillId="0" borderId="7" xfId="3" applyNumberFormat="1" applyFont="1" applyFill="1" applyBorder="1" applyAlignment="1" applyProtection="1">
      <alignment horizontal="center" vertical="top"/>
    </xf>
    <xf numFmtId="0" fontId="17" fillId="0" borderId="0" xfId="3" applyNumberFormat="1" applyFont="1" applyFill="1" applyBorder="1" applyAlignment="1" applyProtection="1">
      <alignment horizontal="center" vertical="center" wrapText="1"/>
    </xf>
    <xf numFmtId="0" fontId="17" fillId="0" borderId="14" xfId="3" applyNumberFormat="1" applyFont="1" applyFill="1" applyBorder="1" applyAlignment="1" applyProtection="1">
      <alignment horizontal="center" vertical="center" wrapText="1"/>
    </xf>
    <xf numFmtId="0" fontId="21" fillId="0" borderId="14" xfId="3" applyNumberFormat="1" applyFont="1" applyFill="1" applyBorder="1" applyAlignment="1" applyProtection="1">
      <alignment horizontal="center" vertical="center" wrapText="1"/>
    </xf>
    <xf numFmtId="0" fontId="18" fillId="0" borderId="2" xfId="3" applyNumberFormat="1" applyFont="1" applyFill="1" applyBorder="1" applyAlignment="1" applyProtection="1">
      <alignment horizontal="center" vertical="center"/>
    </xf>
    <xf numFmtId="49" fontId="18" fillId="0" borderId="2" xfId="3" applyNumberFormat="1" applyFont="1" applyFill="1" applyBorder="1" applyAlignment="1" applyProtection="1">
      <alignment horizontal="center" vertical="center"/>
    </xf>
    <xf numFmtId="0" fontId="17" fillId="0" borderId="2" xfId="3" applyNumberFormat="1" applyFont="1" applyFill="1" applyBorder="1" applyAlignment="1" applyProtection="1">
      <alignment horizontal="center" vertical="center"/>
    </xf>
    <xf numFmtId="0" fontId="17" fillId="0" borderId="13" xfId="3" applyNumberFormat="1" applyFont="1" applyFill="1" applyBorder="1" applyAlignment="1" applyProtection="1">
      <alignment horizontal="center" vertical="center" wrapText="1"/>
    </xf>
    <xf numFmtId="0" fontId="21" fillId="0" borderId="13" xfId="3" applyNumberFormat="1" applyFont="1" applyFill="1" applyBorder="1" applyAlignment="1" applyProtection="1">
      <alignment horizontal="center" vertical="center" wrapText="1"/>
    </xf>
    <xf numFmtId="0" fontId="17" fillId="0" borderId="0" xfId="3" applyNumberFormat="1" applyFont="1" applyFill="1" applyBorder="1" applyAlignment="1" applyProtection="1">
      <alignment horizontal="center" vertical="center"/>
    </xf>
    <xf numFmtId="0" fontId="16" fillId="0" borderId="0" xfId="3" applyNumberFormat="1" applyFont="1" applyFill="1" applyBorder="1" applyAlignment="1" applyProtection="1"/>
    <xf numFmtId="0" fontId="36" fillId="0" borderId="3" xfId="3" applyNumberFormat="1" applyFont="1" applyFill="1" applyBorder="1" applyAlignment="1" applyProtection="1">
      <alignment horizontal="center" vertical="justify"/>
    </xf>
    <xf numFmtId="49" fontId="18" fillId="0" borderId="14" xfId="3" applyNumberFormat="1" applyFont="1" applyFill="1" applyBorder="1" applyAlignment="1" applyProtection="1">
      <alignment horizontal="center" vertical="top"/>
    </xf>
    <xf numFmtId="0" fontId="18" fillId="0" borderId="14" xfId="3" applyNumberFormat="1" applyFont="1" applyFill="1" applyBorder="1" applyAlignment="1" applyProtection="1">
      <alignment horizontal="left" vertical="top" wrapText="1"/>
    </xf>
    <xf numFmtId="49" fontId="18" fillId="0" borderId="14" xfId="3" applyNumberFormat="1" applyFont="1" applyFill="1" applyBorder="1" applyAlignment="1" applyProtection="1">
      <alignment horizontal="left" vertical="justify" wrapText="1"/>
    </xf>
    <xf numFmtId="0" fontId="18" fillId="0" borderId="14" xfId="3" applyNumberFormat="1" applyFont="1" applyFill="1" applyBorder="1" applyAlignment="1" applyProtection="1">
      <alignment horizontal="center" vertical="top" wrapText="1"/>
    </xf>
    <xf numFmtId="0" fontId="18" fillId="0" borderId="14" xfId="3" applyNumberFormat="1" applyFont="1" applyFill="1" applyBorder="1" applyAlignment="1" applyProtection="1">
      <alignment horizontal="right" vertical="top" wrapText="1"/>
    </xf>
    <xf numFmtId="0" fontId="18" fillId="2" borderId="14" xfId="3" applyNumberFormat="1" applyFont="1" applyFill="1" applyBorder="1" applyAlignment="1" applyProtection="1">
      <alignment horizontal="right" vertical="top" wrapText="1"/>
    </xf>
    <xf numFmtId="0" fontId="16" fillId="0" borderId="14" xfId="3" applyNumberFormat="1" applyFont="1" applyFill="1" applyBorder="1" applyAlignment="1" applyProtection="1">
      <alignment horizontal="right" vertical="top"/>
    </xf>
    <xf numFmtId="0" fontId="16" fillId="0" borderId="14" xfId="3" applyNumberFormat="1" applyFont="1" applyFill="1" applyBorder="1" applyAlignment="1" applyProtection="1">
      <alignment vertical="top"/>
    </xf>
    <xf numFmtId="0" fontId="16" fillId="0" borderId="14" xfId="3" applyNumberFormat="1" applyFont="1" applyFill="1" applyBorder="1" applyAlignment="1" applyProtection="1"/>
    <xf numFmtId="0" fontId="37" fillId="0" borderId="14" xfId="3" applyNumberFormat="1" applyFont="1" applyFill="1" applyBorder="1" applyAlignment="1" applyProtection="1"/>
    <xf numFmtId="0" fontId="37" fillId="0" borderId="14" xfId="3" applyNumberFormat="1" applyFont="1" applyFill="1" applyBorder="1" applyAlignment="1" applyProtection="1">
      <alignment horizontal="right" vertical="top"/>
    </xf>
    <xf numFmtId="0" fontId="36" fillId="5" borderId="3" xfId="3" applyNumberFormat="1" applyFont="1" applyFill="1" applyBorder="1" applyAlignment="1" applyProtection="1">
      <alignment horizontal="center" vertical="justify"/>
    </xf>
    <xf numFmtId="49" fontId="18" fillId="5" borderId="14" xfId="3" applyNumberFormat="1" applyFont="1" applyFill="1" applyBorder="1" applyAlignment="1" applyProtection="1">
      <alignment horizontal="center" vertical="top"/>
    </xf>
    <xf numFmtId="0" fontId="18" fillId="5" borderId="14" xfId="3" applyNumberFormat="1" applyFont="1" applyFill="1" applyBorder="1" applyAlignment="1" applyProtection="1">
      <alignment horizontal="left" vertical="top" wrapText="1"/>
    </xf>
    <xf numFmtId="49" fontId="18" fillId="5" borderId="14" xfId="3" applyNumberFormat="1" applyFont="1" applyFill="1" applyBorder="1" applyAlignment="1" applyProtection="1">
      <alignment horizontal="left" vertical="justify" wrapText="1"/>
    </xf>
    <xf numFmtId="0" fontId="18" fillId="5" borderId="14" xfId="3" applyNumberFormat="1" applyFont="1" applyFill="1" applyBorder="1" applyAlignment="1" applyProtection="1">
      <alignment horizontal="center" vertical="top" wrapText="1"/>
    </xf>
    <xf numFmtId="0" fontId="18" fillId="5" borderId="14" xfId="3" applyNumberFormat="1" applyFont="1" applyFill="1" applyBorder="1" applyAlignment="1" applyProtection="1">
      <alignment horizontal="right" vertical="top" wrapText="1"/>
    </xf>
    <xf numFmtId="0" fontId="16" fillId="5" borderId="14" xfId="3" applyNumberFormat="1" applyFont="1" applyFill="1" applyBorder="1" applyAlignment="1" applyProtection="1">
      <alignment horizontal="right" vertical="top"/>
    </xf>
    <xf numFmtId="0" fontId="37" fillId="5" borderId="14" xfId="3" applyNumberFormat="1" applyFont="1" applyFill="1" applyBorder="1" applyAlignment="1" applyProtection="1">
      <alignment horizontal="right" vertical="top"/>
    </xf>
    <xf numFmtId="0" fontId="16" fillId="5" borderId="14" xfId="3" applyNumberFormat="1" applyFont="1" applyFill="1" applyBorder="1" applyAlignment="1" applyProtection="1"/>
    <xf numFmtId="0" fontId="37" fillId="0" borderId="0" xfId="3" applyNumberFormat="1" applyFont="1" applyFill="1" applyBorder="1" applyAlignment="1" applyProtection="1">
      <alignment vertical="center"/>
    </xf>
    <xf numFmtId="0" fontId="36" fillId="0" borderId="12" xfId="3" applyNumberFormat="1" applyFont="1" applyFill="1" applyBorder="1" applyAlignment="1" applyProtection="1">
      <alignment horizontal="center" vertical="justify"/>
    </xf>
    <xf numFmtId="49" fontId="18" fillId="0" borderId="13" xfId="3" applyNumberFormat="1" applyFont="1" applyFill="1" applyBorder="1" applyAlignment="1" applyProtection="1">
      <alignment horizontal="center" vertical="top"/>
    </xf>
    <xf numFmtId="0" fontId="18" fillId="0" borderId="13" xfId="3" applyNumberFormat="1" applyFont="1" applyFill="1" applyBorder="1" applyAlignment="1" applyProtection="1">
      <alignment horizontal="left" vertical="top" wrapText="1"/>
    </xf>
    <xf numFmtId="49" fontId="18" fillId="0" borderId="13" xfId="3" applyNumberFormat="1" applyFont="1" applyFill="1" applyBorder="1" applyAlignment="1" applyProtection="1">
      <alignment horizontal="left" vertical="justify" wrapText="1"/>
    </xf>
    <xf numFmtId="0" fontId="18" fillId="0" borderId="13" xfId="3" applyNumberFormat="1" applyFont="1" applyFill="1" applyBorder="1" applyAlignment="1" applyProtection="1">
      <alignment horizontal="center" vertical="top" wrapText="1"/>
    </xf>
    <xf numFmtId="0" fontId="18" fillId="0" borderId="13" xfId="3" applyNumberFormat="1" applyFont="1" applyFill="1" applyBorder="1" applyAlignment="1" applyProtection="1">
      <alignment horizontal="right" vertical="top" wrapText="1"/>
    </xf>
    <xf numFmtId="0" fontId="18" fillId="2" borderId="13" xfId="3" applyNumberFormat="1" applyFont="1" applyFill="1" applyBorder="1" applyAlignment="1" applyProtection="1">
      <alignment horizontal="right" vertical="top" wrapText="1"/>
    </xf>
    <xf numFmtId="0" fontId="16" fillId="0" borderId="13" xfId="3" applyNumberFormat="1" applyFont="1" applyFill="1" applyBorder="1" applyAlignment="1" applyProtection="1">
      <alignment horizontal="right" vertical="top"/>
    </xf>
    <xf numFmtId="0" fontId="37" fillId="0" borderId="13" xfId="3" applyNumberFormat="1" applyFont="1" applyFill="1" applyBorder="1" applyAlignment="1" applyProtection="1">
      <alignment horizontal="right" vertical="top"/>
    </xf>
    <xf numFmtId="0" fontId="16" fillId="0" borderId="13" xfId="3" applyNumberFormat="1" applyFont="1" applyFill="1" applyBorder="1" applyAlignment="1" applyProtection="1"/>
    <xf numFmtId="0" fontId="18" fillId="0" borderId="14" xfId="3" applyNumberFormat="1" applyFont="1" applyFill="1" applyBorder="1" applyAlignment="1" applyProtection="1">
      <alignment horizontal="right" vertical="top"/>
    </xf>
    <xf numFmtId="0" fontId="18" fillId="5" borderId="13" xfId="3" applyNumberFormat="1" applyFont="1" applyFill="1" applyBorder="1" applyAlignment="1" applyProtection="1">
      <alignment horizontal="left" vertical="top" wrapText="1"/>
    </xf>
    <xf numFmtId="0" fontId="16" fillId="0" borderId="13" xfId="3" applyNumberFormat="1" applyFont="1" applyFill="1" applyBorder="1" applyAlignment="1" applyProtection="1">
      <alignment vertical="top"/>
    </xf>
    <xf numFmtId="0" fontId="37" fillId="0" borderId="13" xfId="3" applyNumberFormat="1" applyFont="1" applyFill="1" applyBorder="1" applyAlignment="1" applyProtection="1"/>
    <xf numFmtId="0" fontId="18" fillId="2" borderId="13" xfId="3" applyNumberFormat="1" applyFont="1" applyFill="1" applyBorder="1" applyAlignment="1" applyProtection="1">
      <alignment horizontal="right" vertical="top"/>
    </xf>
    <xf numFmtId="0" fontId="16" fillId="5" borderId="14" xfId="3" applyNumberFormat="1" applyFont="1" applyFill="1" applyBorder="1" applyAlignment="1" applyProtection="1">
      <alignment vertical="top"/>
    </xf>
    <xf numFmtId="0" fontId="37" fillId="5" borderId="14" xfId="3" applyNumberFormat="1" applyFont="1" applyFill="1" applyBorder="1" applyAlignment="1" applyProtection="1"/>
    <xf numFmtId="0" fontId="31" fillId="5" borderId="0" xfId="3" applyFont="1" applyFill="1" applyBorder="1" applyAlignment="1">
      <alignment horizontal="left" vertical="center" wrapText="1"/>
    </xf>
    <xf numFmtId="0" fontId="16" fillId="5" borderId="0" xfId="3" applyNumberFormat="1" applyFont="1" applyFill="1" applyBorder="1" applyAlignment="1" applyProtection="1"/>
    <xf numFmtId="0" fontId="18" fillId="2" borderId="14" xfId="3" applyNumberFormat="1" applyFont="1" applyFill="1" applyBorder="1" applyAlignment="1" applyProtection="1">
      <alignment horizontal="right" vertical="top"/>
    </xf>
    <xf numFmtId="0" fontId="36" fillId="12" borderId="3" xfId="3" applyNumberFormat="1" applyFont="1" applyFill="1" applyBorder="1" applyAlignment="1" applyProtection="1">
      <alignment horizontal="center" vertical="justify"/>
    </xf>
    <xf numFmtId="49" fontId="18" fillId="12" borderId="14" xfId="3" applyNumberFormat="1" applyFont="1" applyFill="1" applyBorder="1" applyAlignment="1" applyProtection="1">
      <alignment horizontal="center" vertical="top"/>
    </xf>
    <xf numFmtId="0" fontId="18" fillId="12" borderId="14" xfId="3" applyNumberFormat="1" applyFont="1" applyFill="1" applyBorder="1" applyAlignment="1" applyProtection="1">
      <alignment horizontal="left" vertical="top" wrapText="1"/>
    </xf>
    <xf numFmtId="49" fontId="18" fillId="12" borderId="14" xfId="3" applyNumberFormat="1" applyFont="1" applyFill="1" applyBorder="1" applyAlignment="1" applyProtection="1">
      <alignment horizontal="left" vertical="justify" wrapText="1"/>
    </xf>
    <xf numFmtId="0" fontId="18" fillId="12" borderId="14" xfId="3" applyNumberFormat="1" applyFont="1" applyFill="1" applyBorder="1" applyAlignment="1" applyProtection="1">
      <alignment horizontal="center" vertical="top" wrapText="1"/>
    </xf>
    <xf numFmtId="0" fontId="18" fillId="12" borderId="14" xfId="3" applyNumberFormat="1" applyFont="1" applyFill="1" applyBorder="1" applyAlignment="1" applyProtection="1">
      <alignment horizontal="right" vertical="top" wrapText="1"/>
    </xf>
    <xf numFmtId="0" fontId="16" fillId="12" borderId="14" xfId="3" applyNumberFormat="1" applyFont="1" applyFill="1" applyBorder="1" applyAlignment="1" applyProtection="1">
      <alignment horizontal="right" vertical="top"/>
    </xf>
    <xf numFmtId="0" fontId="16" fillId="12" borderId="14" xfId="3" applyNumberFormat="1" applyFont="1" applyFill="1" applyBorder="1" applyAlignment="1" applyProtection="1">
      <alignment vertical="top"/>
    </xf>
    <xf numFmtId="0" fontId="16" fillId="12" borderId="14" xfId="3" applyNumberFormat="1" applyFont="1" applyFill="1" applyBorder="1" applyAlignment="1" applyProtection="1"/>
    <xf numFmtId="0" fontId="37" fillId="12" borderId="14" xfId="3" applyNumberFormat="1" applyFont="1" applyFill="1" applyBorder="1" applyAlignment="1" applyProtection="1"/>
    <xf numFmtId="0" fontId="37" fillId="12" borderId="14" xfId="3" applyNumberFormat="1" applyFont="1" applyFill="1" applyBorder="1" applyAlignment="1" applyProtection="1">
      <alignment horizontal="right" vertical="top"/>
    </xf>
    <xf numFmtId="0" fontId="16" fillId="12" borderId="0" xfId="3" applyNumberFormat="1" applyFont="1" applyFill="1" applyBorder="1" applyAlignment="1" applyProtection="1"/>
    <xf numFmtId="0" fontId="36" fillId="12" borderId="12" xfId="3" applyNumberFormat="1" applyFont="1" applyFill="1" applyBorder="1" applyAlignment="1" applyProtection="1">
      <alignment horizontal="center" vertical="justify"/>
    </xf>
    <xf numFmtId="49" fontId="18" fillId="12" borderId="13" xfId="3" applyNumberFormat="1" applyFont="1" applyFill="1" applyBorder="1" applyAlignment="1" applyProtection="1">
      <alignment horizontal="center" vertical="top"/>
    </xf>
    <xf numFmtId="0" fontId="18" fillId="12" borderId="13" xfId="3" applyNumberFormat="1" applyFont="1" applyFill="1" applyBorder="1" applyAlignment="1" applyProtection="1">
      <alignment horizontal="left" vertical="top" wrapText="1"/>
    </xf>
    <xf numFmtId="49" fontId="18" fillId="12" borderId="13" xfId="3" applyNumberFormat="1" applyFont="1" applyFill="1" applyBorder="1" applyAlignment="1" applyProtection="1">
      <alignment horizontal="left" vertical="justify" wrapText="1"/>
    </xf>
    <xf numFmtId="0" fontId="18" fillId="12" borderId="13" xfId="3" applyNumberFormat="1" applyFont="1" applyFill="1" applyBorder="1" applyAlignment="1" applyProtection="1">
      <alignment horizontal="center" vertical="top" wrapText="1"/>
    </xf>
    <xf numFmtId="0" fontId="18" fillId="12" borderId="13" xfId="3" applyNumberFormat="1" applyFont="1" applyFill="1" applyBorder="1" applyAlignment="1" applyProtection="1">
      <alignment horizontal="right" vertical="top" wrapText="1"/>
    </xf>
    <xf numFmtId="0" fontId="16" fillId="12" borderId="13" xfId="3" applyNumberFormat="1" applyFont="1" applyFill="1" applyBorder="1" applyAlignment="1" applyProtection="1">
      <alignment horizontal="right" vertical="top"/>
    </xf>
    <xf numFmtId="0" fontId="16" fillId="12" borderId="13" xfId="3" applyNumberFormat="1" applyFont="1" applyFill="1" applyBorder="1" applyAlignment="1" applyProtection="1">
      <alignment vertical="top"/>
    </xf>
    <xf numFmtId="0" fontId="16" fillId="12" borderId="13" xfId="3" applyNumberFormat="1" applyFont="1" applyFill="1" applyBorder="1" applyAlignment="1" applyProtection="1"/>
    <xf numFmtId="0" fontId="37" fillId="12" borderId="13" xfId="3" applyNumberFormat="1" applyFont="1" applyFill="1" applyBorder="1" applyAlignment="1" applyProtection="1"/>
    <xf numFmtId="0" fontId="37" fillId="12" borderId="13" xfId="3" applyNumberFormat="1" applyFont="1" applyFill="1" applyBorder="1" applyAlignment="1" applyProtection="1">
      <alignment horizontal="right" vertical="top"/>
    </xf>
    <xf numFmtId="0" fontId="18" fillId="12" borderId="14" xfId="3" applyNumberFormat="1" applyFont="1" applyFill="1" applyBorder="1" applyAlignment="1" applyProtection="1">
      <alignment horizontal="right" vertical="top"/>
    </xf>
    <xf numFmtId="0" fontId="14" fillId="0" borderId="14" xfId="3" applyNumberFormat="1" applyFont="1" applyFill="1" applyBorder="1" applyAlignment="1" applyProtection="1">
      <alignment horizontal="right" vertical="top"/>
    </xf>
    <xf numFmtId="0" fontId="18" fillId="0" borderId="0" xfId="3" applyNumberFormat="1" applyFont="1" applyFill="1" applyBorder="1" applyAlignment="1" applyProtection="1">
      <alignment horizontal="center" vertical="justify"/>
    </xf>
    <xf numFmtId="49" fontId="18" fillId="0" borderId="0" xfId="3" applyNumberFormat="1" applyFont="1" applyFill="1" applyBorder="1" applyAlignment="1" applyProtection="1">
      <alignment horizontal="center" vertical="justify"/>
    </xf>
    <xf numFmtId="0" fontId="16" fillId="0" borderId="0" xfId="3" applyNumberFormat="1" applyFont="1" applyFill="1" applyBorder="1" applyAlignment="1" applyProtection="1">
      <alignment vertical="top"/>
    </xf>
    <xf numFmtId="0" fontId="37" fillId="0" borderId="0" xfId="3" applyNumberFormat="1" applyFont="1" applyFill="1" applyBorder="1" applyAlignment="1" applyProtection="1"/>
    <xf numFmtId="0" fontId="26" fillId="3" borderId="8" xfId="3" applyFont="1" applyFill="1" applyBorder="1" applyAlignment="1">
      <alignment horizontal="left" vertical="center" wrapText="1"/>
    </xf>
    <xf numFmtId="0" fontId="26" fillId="3" borderId="9" xfId="3" applyFont="1" applyFill="1" applyBorder="1" applyAlignment="1">
      <alignment horizontal="left" vertical="center" wrapText="1"/>
    </xf>
    <xf numFmtId="0" fontId="26" fillId="3" borderId="5" xfId="3" applyFont="1" applyFill="1" applyBorder="1" applyAlignment="1">
      <alignment horizontal="left" vertical="center" wrapText="1"/>
    </xf>
    <xf numFmtId="0" fontId="25" fillId="0" borderId="6" xfId="3" applyFont="1" applyBorder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31" fillId="0" borderId="6" xfId="3" applyFont="1" applyBorder="1" applyAlignment="1">
      <alignment horizontal="left" vertical="center" wrapText="1"/>
    </xf>
    <xf numFmtId="0" fontId="31" fillId="3" borderId="1" xfId="3" applyFont="1" applyFill="1" applyBorder="1" applyAlignment="1">
      <alignment vertical="center" wrapText="1"/>
    </xf>
    <xf numFmtId="0" fontId="25" fillId="3" borderId="1" xfId="3" applyFont="1" applyFill="1" applyBorder="1" applyAlignment="1">
      <alignment vertical="center" wrapText="1"/>
    </xf>
    <xf numFmtId="0" fontId="25" fillId="0" borderId="6" xfId="3" applyFont="1" applyBorder="1" applyAlignment="1">
      <alignment vertical="center" wrapText="1"/>
    </xf>
    <xf numFmtId="0" fontId="38" fillId="0" borderId="0" xfId="3" applyFont="1" applyBorder="1" applyAlignment="1">
      <alignment horizontal="left" vertical="center" wrapText="1"/>
    </xf>
    <xf numFmtId="0" fontId="25" fillId="3" borderId="3" xfId="3" applyFont="1" applyFill="1" applyBorder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0" fontId="31" fillId="0" borderId="6" xfId="3" applyFont="1" applyBorder="1" applyAlignment="1">
      <alignment horizontal="left" vertical="center" wrapText="1"/>
    </xf>
    <xf numFmtId="0" fontId="26" fillId="11" borderId="8" xfId="3" applyFont="1" applyFill="1" applyBorder="1" applyAlignment="1">
      <alignment horizontal="left" vertical="center" wrapText="1"/>
    </xf>
    <xf numFmtId="0" fontId="26" fillId="11" borderId="9" xfId="3" applyFont="1" applyFill="1" applyBorder="1" applyAlignment="1">
      <alignment horizontal="left" vertical="center" wrapText="1"/>
    </xf>
    <xf numFmtId="0" fontId="26" fillId="11" borderId="5" xfId="3" applyFont="1" applyFill="1" applyBorder="1" applyAlignment="1">
      <alignment horizontal="left" vertical="center" wrapText="1"/>
    </xf>
    <xf numFmtId="0" fontId="29" fillId="0" borderId="4" xfId="3" applyFont="1" applyBorder="1" applyAlignment="1">
      <alignment horizontal="center" vertical="center" wrapText="1"/>
    </xf>
    <xf numFmtId="0" fontId="26" fillId="3" borderId="2" xfId="3" applyFont="1" applyFill="1" applyBorder="1" applyAlignment="1">
      <alignment horizontal="center" vertical="center" wrapText="1"/>
    </xf>
    <xf numFmtId="0" fontId="26" fillId="3" borderId="12" xfId="3" applyFont="1" applyFill="1" applyBorder="1" applyAlignment="1">
      <alignment horizontal="center" vertical="center" wrapText="1"/>
    </xf>
    <xf numFmtId="0" fontId="26" fillId="3" borderId="3" xfId="3" applyFont="1" applyFill="1" applyBorder="1" applyAlignment="1">
      <alignment horizontal="center" vertical="center" wrapText="1"/>
    </xf>
    <xf numFmtId="1" fontId="26" fillId="3" borderId="2" xfId="3" applyNumberFormat="1" applyFont="1" applyFill="1" applyBorder="1" applyAlignment="1">
      <alignment horizontal="center" vertical="center" wrapText="1"/>
    </xf>
    <xf numFmtId="1" fontId="26" fillId="3" borderId="12" xfId="3" applyNumberFormat="1" applyFont="1" applyFill="1" applyBorder="1" applyAlignment="1">
      <alignment horizontal="center" vertical="center" wrapText="1"/>
    </xf>
    <xf numFmtId="1" fontId="26" fillId="3" borderId="3" xfId="3" applyNumberFormat="1" applyFont="1" applyFill="1" applyBorder="1" applyAlignment="1">
      <alignment horizontal="center" vertical="center" wrapText="1"/>
    </xf>
    <xf numFmtId="0" fontId="28" fillId="3" borderId="2" xfId="3" applyFont="1" applyFill="1" applyBorder="1" applyAlignment="1">
      <alignment horizontal="center" vertical="center" wrapText="1"/>
    </xf>
    <xf numFmtId="0" fontId="28" fillId="3" borderId="3" xfId="3" applyFont="1" applyFill="1" applyBorder="1" applyAlignment="1">
      <alignment horizontal="center" vertical="center" wrapText="1"/>
    </xf>
    <xf numFmtId="0" fontId="25" fillId="0" borderId="6" xfId="3" applyFont="1" applyBorder="1" applyAlignment="1">
      <alignment horizontal="center" vertical="center" wrapText="1"/>
    </xf>
    <xf numFmtId="0" fontId="35" fillId="3" borderId="8" xfId="3" applyFont="1" applyFill="1" applyBorder="1" applyAlignment="1">
      <alignment horizontal="left" vertical="center" wrapText="1"/>
    </xf>
    <xf numFmtId="0" fontId="35" fillId="3" borderId="9" xfId="3" applyFont="1" applyFill="1" applyBorder="1" applyAlignment="1">
      <alignment horizontal="left" vertical="center" wrapText="1"/>
    </xf>
    <xf numFmtId="0" fontId="35" fillId="3" borderId="5" xfId="3" applyFont="1" applyFill="1" applyBorder="1" applyAlignment="1">
      <alignment horizontal="left" vertical="center" wrapText="1"/>
    </xf>
    <xf numFmtId="0" fontId="28" fillId="0" borderId="0" xfId="3" applyFont="1" applyAlignment="1">
      <alignment horizontal="center" vertical="center" wrapText="1"/>
    </xf>
    <xf numFmtId="0" fontId="28" fillId="3" borderId="1" xfId="3" applyFont="1" applyFill="1" applyBorder="1" applyAlignment="1">
      <alignment horizontal="center" vertical="center" wrapText="1"/>
    </xf>
    <xf numFmtId="0" fontId="25" fillId="3" borderId="2" xfId="3" applyFont="1" applyFill="1" applyBorder="1" applyAlignment="1">
      <alignment horizontal="left" vertical="center" wrapText="1"/>
    </xf>
    <xf numFmtId="0" fontId="25" fillId="3" borderId="12" xfId="3" applyFont="1" applyFill="1" applyBorder="1" applyAlignment="1">
      <alignment horizontal="left" vertical="center" wrapText="1"/>
    </xf>
    <xf numFmtId="0" fontId="25" fillId="3" borderId="3" xfId="3" applyFont="1" applyFill="1" applyBorder="1" applyAlignment="1">
      <alignment horizontal="left" vertical="center" wrapText="1"/>
    </xf>
    <xf numFmtId="0" fontId="26" fillId="3" borderId="8" xfId="3" applyFont="1" applyFill="1" applyBorder="1" applyAlignment="1">
      <alignment horizontal="left" vertical="center" wrapText="1"/>
    </xf>
    <xf numFmtId="0" fontId="26" fillId="3" borderId="9" xfId="3" applyFont="1" applyFill="1" applyBorder="1" applyAlignment="1">
      <alignment horizontal="left" vertical="center" wrapText="1"/>
    </xf>
    <xf numFmtId="0" fontId="26" fillId="3" borderId="5" xfId="3" applyFont="1" applyFill="1" applyBorder="1" applyAlignment="1">
      <alignment horizontal="left" vertical="center" wrapText="1"/>
    </xf>
    <xf numFmtId="0" fontId="19" fillId="0" borderId="3" xfId="3" applyNumberFormat="1" applyFont="1" applyFill="1" applyBorder="1" applyAlignment="1" applyProtection="1">
      <alignment horizontal="right" vertical="top" wrapText="1"/>
    </xf>
    <xf numFmtId="49" fontId="18" fillId="0" borderId="14" xfId="3" applyNumberFormat="1" applyFont="1" applyFill="1" applyBorder="1" applyAlignment="1" applyProtection="1">
      <alignment horizontal="left" vertical="top"/>
    </xf>
    <xf numFmtId="0" fontId="18" fillId="0" borderId="14" xfId="3" applyNumberFormat="1" applyFont="1" applyFill="1" applyBorder="1" applyAlignment="1" applyProtection="1">
      <alignment horizontal="left" vertical="top"/>
    </xf>
    <xf numFmtId="49" fontId="18" fillId="0" borderId="14" xfId="3" applyNumberFormat="1" applyFont="1" applyFill="1" applyBorder="1" applyAlignment="1" applyProtection="1">
      <alignment horizontal="center" vertical="justify"/>
    </xf>
    <xf numFmtId="0" fontId="36" fillId="0" borderId="1" xfId="3" applyNumberFormat="1" applyFont="1" applyFill="1" applyBorder="1" applyAlignment="1" applyProtection="1">
      <alignment horizontal="left" vertical="justify" wrapText="1"/>
    </xf>
    <xf numFmtId="0" fontId="36" fillId="0" borderId="5" xfId="3" applyNumberFormat="1" applyFont="1" applyFill="1" applyBorder="1" applyAlignment="1" applyProtection="1">
      <alignment horizontal="left" vertical="justify"/>
    </xf>
    <xf numFmtId="0" fontId="18" fillId="0" borderId="3" xfId="3" applyNumberFormat="1" applyFont="1" applyFill="1" applyBorder="1" applyAlignment="1" applyProtection="1">
      <alignment horizontal="right" vertical="top" wrapText="1"/>
    </xf>
    <xf numFmtId="0" fontId="19" fillId="0" borderId="2" xfId="3" applyNumberFormat="1" applyFont="1" applyFill="1" applyBorder="1" applyAlignment="1" applyProtection="1">
      <alignment horizontal="left" vertical="justify"/>
    </xf>
    <xf numFmtId="0" fontId="19" fillId="0" borderId="11" xfId="3" applyNumberFormat="1" applyFont="1" applyFill="1" applyBorder="1" applyAlignment="1" applyProtection="1">
      <alignment horizontal="left" vertical="justify"/>
    </xf>
    <xf numFmtId="0" fontId="19" fillId="0" borderId="1" xfId="3" applyNumberFormat="1" applyFont="1" applyFill="1" applyBorder="1" applyAlignment="1" applyProtection="1">
      <alignment horizontal="left" vertical="justify"/>
    </xf>
    <xf numFmtId="0" fontId="19" fillId="0" borderId="5" xfId="3" applyNumberFormat="1" applyFont="1" applyFill="1" applyBorder="1" applyAlignment="1" applyProtection="1">
      <alignment horizontal="left" vertical="justify"/>
    </xf>
    <xf numFmtId="0" fontId="17" fillId="0" borderId="1" xfId="3" applyNumberFormat="1" applyFont="1" applyFill="1" applyBorder="1" applyAlignment="1" applyProtection="1">
      <alignment horizontal="center" vertical="center" wrapText="1"/>
    </xf>
    <xf numFmtId="0" fontId="17" fillId="0" borderId="3" xfId="3" applyNumberFormat="1" applyFont="1" applyFill="1" applyBorder="1" applyAlignment="1" applyProtection="1">
      <alignment horizontal="center" vertical="center" wrapText="1"/>
    </xf>
    <xf numFmtId="0" fontId="17" fillId="0" borderId="5" xfId="3" applyNumberFormat="1" applyFont="1" applyFill="1" applyBorder="1" applyAlignment="1" applyProtection="1">
      <alignment horizontal="center" vertical="center" wrapText="1"/>
    </xf>
    <xf numFmtId="0" fontId="17" fillId="0" borderId="9" xfId="3" applyNumberFormat="1" applyFont="1" applyFill="1" applyBorder="1" applyAlignment="1" applyProtection="1">
      <alignment horizontal="center" vertical="center" wrapText="1"/>
    </xf>
    <xf numFmtId="0" fontId="17" fillId="0" borderId="14" xfId="3" applyNumberFormat="1" applyFont="1" applyFill="1" applyBorder="1" applyAlignment="1" applyProtection="1">
      <alignment horizontal="center" vertical="center" wrapText="1"/>
    </xf>
    <xf numFmtId="0" fontId="16" fillId="0" borderId="1" xfId="3" applyNumberFormat="1" applyFont="1" applyFill="1" applyBorder="1" applyAlignment="1" applyProtection="1">
      <alignment horizontal="center" vertical="center" wrapText="1"/>
    </xf>
    <xf numFmtId="0" fontId="16" fillId="0" borderId="3" xfId="3" applyNumberFormat="1" applyFont="1" applyFill="1" applyBorder="1" applyAlignment="1" applyProtection="1">
      <alignment horizontal="center" vertical="center" wrapText="1"/>
    </xf>
    <xf numFmtId="49" fontId="16" fillId="0" borderId="1" xfId="3" applyNumberFormat="1" applyFont="1" applyFill="1" applyBorder="1" applyAlignment="1" applyProtection="1">
      <alignment horizontal="center" vertical="center" wrapText="1"/>
    </xf>
    <xf numFmtId="49" fontId="16" fillId="0" borderId="3" xfId="3" applyNumberFormat="1" applyFont="1" applyFill="1" applyBorder="1" applyAlignment="1" applyProtection="1">
      <alignment horizontal="center" vertical="center" wrapText="1"/>
    </xf>
    <xf numFmtId="0" fontId="17" fillId="0" borderId="4" xfId="3" applyNumberFormat="1" applyFont="1" applyFill="1" applyBorder="1" applyAlignment="1" applyProtection="1">
      <alignment horizontal="center" vertical="center" wrapText="1"/>
    </xf>
    <xf numFmtId="49" fontId="17" fillId="0" borderId="1" xfId="3" applyNumberFormat="1" applyFont="1" applyFill="1" applyBorder="1" applyAlignment="1" applyProtection="1">
      <alignment horizontal="center" vertical="center" wrapText="1"/>
    </xf>
    <xf numFmtId="49" fontId="17" fillId="0" borderId="3" xfId="3" applyNumberFormat="1" applyFont="1" applyFill="1" applyBorder="1" applyAlignment="1" applyProtection="1">
      <alignment horizontal="center" vertical="center" wrapText="1"/>
    </xf>
    <xf numFmtId="0" fontId="18" fillId="0" borderId="1" xfId="3" applyNumberFormat="1" applyFont="1" applyFill="1" applyBorder="1" applyAlignment="1" applyProtection="1">
      <alignment horizontal="center" vertical="center" wrapText="1"/>
    </xf>
    <xf numFmtId="0" fontId="18" fillId="0" borderId="3" xfId="3" applyNumberFormat="1" applyFont="1" applyFill="1" applyBorder="1" applyAlignment="1" applyProtection="1">
      <alignment horizontal="center" vertical="center" wrapText="1"/>
    </xf>
    <xf numFmtId="0" fontId="25" fillId="3" borderId="8" xfId="3" applyFont="1" applyFill="1" applyBorder="1" applyAlignment="1">
      <alignment horizontal="center" vertical="center" wrapText="1"/>
    </xf>
    <xf numFmtId="0" fontId="25" fillId="0" borderId="0" xfId="3" applyFont="1" applyBorder="1" applyAlignment="1">
      <alignment horizontal="center" vertical="center" wrapText="1"/>
    </xf>
    <xf numFmtId="0" fontId="32" fillId="3" borderId="2" xfId="3" applyFont="1" applyFill="1" applyBorder="1" applyAlignment="1">
      <alignment horizontal="left" vertical="center" wrapText="1"/>
    </xf>
    <xf numFmtId="0" fontId="25" fillId="11" borderId="3" xfId="3" applyFont="1" applyFill="1" applyBorder="1" applyAlignment="1">
      <alignment horizontal="left" vertical="center" wrapText="1"/>
    </xf>
    <xf numFmtId="0" fontId="34" fillId="0" borderId="1" xfId="0" applyFont="1" applyBorder="1" applyAlignment="1">
      <alignment vertical="center" wrapText="1"/>
    </xf>
    <xf numFmtId="0" fontId="30" fillId="11" borderId="8" xfId="3" applyFont="1" applyFill="1" applyBorder="1" applyAlignment="1">
      <alignment horizontal="left" vertical="center" wrapText="1"/>
    </xf>
    <xf numFmtId="0" fontId="30" fillId="11" borderId="9" xfId="3" applyFont="1" applyFill="1" applyBorder="1" applyAlignment="1">
      <alignment horizontal="left" vertical="center" wrapText="1"/>
    </xf>
    <xf numFmtId="0" fontId="30" fillId="11" borderId="5" xfId="3" applyFont="1" applyFill="1" applyBorder="1" applyAlignment="1">
      <alignment horizontal="left" vertical="center" wrapText="1"/>
    </xf>
    <xf numFmtId="0" fontId="38" fillId="11" borderId="1" xfId="3" applyFont="1" applyFill="1" applyBorder="1" applyAlignment="1">
      <alignment horizontal="center" vertical="center" wrapText="1"/>
    </xf>
    <xf numFmtId="0" fontId="31" fillId="3" borderId="1" xfId="3" applyFont="1" applyFill="1" applyBorder="1" applyAlignment="1">
      <alignment horizontal="left" vertical="center" wrapText="1"/>
    </xf>
    <xf numFmtId="0" fontId="31" fillId="3" borderId="1" xfId="3" applyFont="1" applyFill="1" applyBorder="1" applyAlignment="1">
      <alignment horizontal="center" vertical="center" wrapText="1"/>
    </xf>
    <xf numFmtId="2" fontId="30" fillId="3" borderId="1" xfId="3" applyNumberFormat="1" applyFont="1" applyFill="1" applyBorder="1" applyAlignment="1">
      <alignment horizontal="center" vertical="center" wrapText="1"/>
    </xf>
    <xf numFmtId="1" fontId="30" fillId="3" borderId="1" xfId="3" applyNumberFormat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12 2" xfId="6" xr:uid="{73A60753-11EB-4921-981E-6329805F5C2A}"/>
    <cellStyle name="Обычный 2" xfId="1" xr:uid="{D6FE4040-5333-4407-B21E-F55424C68305}"/>
    <cellStyle name="Обычный 2 2" xfId="7" xr:uid="{AAF77CD7-08AF-4FCC-9E1A-EE6CFE146E29}"/>
    <cellStyle name="Обычный 3" xfId="2" xr:uid="{0D8169A7-70D4-4536-B743-A7A466F03B67}"/>
    <cellStyle name="Обычный 3 2" xfId="3" xr:uid="{D35084DB-D0B3-4ACB-9145-D7B93441E62C}"/>
    <cellStyle name="Обычный 4" xfId="4" xr:uid="{DF9204B0-8F1F-4CBB-84CC-84CC3CEE586F}"/>
    <cellStyle name="Обычный 4 2 2" xfId="5" xr:uid="{D95B5B23-BD6E-4836-A50A-E01E73DCEB54}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FB18-1433-48F9-A0B0-E3A035BD7C30}">
  <sheetPr>
    <pageSetUpPr fitToPage="1"/>
  </sheetPr>
  <dimension ref="A1:H147"/>
  <sheetViews>
    <sheetView topLeftCell="A91" zoomScale="115" zoomScaleNormal="115" workbookViewId="0">
      <selection activeCell="B165" sqref="B165"/>
    </sheetView>
  </sheetViews>
  <sheetFormatPr defaultColWidth="8" defaultRowHeight="15.75" x14ac:dyDescent="0.25"/>
  <cols>
    <col min="1" max="1" width="7.5" style="1" customWidth="1"/>
    <col min="2" max="2" width="103.25" style="1" customWidth="1"/>
    <col min="3" max="3" width="8.125" style="13" hidden="1" customWidth="1"/>
    <col min="4" max="4" width="11.125" style="13" hidden="1" customWidth="1"/>
    <col min="5" max="5" width="18" style="1" customWidth="1"/>
    <col min="6" max="6" width="11.125" style="14" bestFit="1" customWidth="1"/>
    <col min="7" max="7" width="5.125" style="1" customWidth="1"/>
    <col min="8" max="8" width="59.625" style="1" customWidth="1"/>
    <col min="9" max="16384" width="8" style="1"/>
  </cols>
  <sheetData>
    <row r="1" spans="1:6" x14ac:dyDescent="0.25">
      <c r="A1" s="318" t="s">
        <v>4</v>
      </c>
      <c r="B1" s="318"/>
      <c r="C1" s="318"/>
      <c r="D1" s="318"/>
      <c r="E1" s="318"/>
      <c r="F1" s="318"/>
    </row>
    <row r="2" spans="1:6" x14ac:dyDescent="0.25">
      <c r="A2" s="2" t="s">
        <v>5</v>
      </c>
      <c r="B2" s="319" t="s">
        <v>6</v>
      </c>
      <c r="C2" s="319"/>
      <c r="D2" s="319"/>
      <c r="E2" s="319"/>
      <c r="F2" s="319"/>
    </row>
    <row r="3" spans="1:6" x14ac:dyDescent="0.25">
      <c r="A3" s="1" t="s">
        <v>7</v>
      </c>
      <c r="B3" s="3"/>
      <c r="C3" s="4"/>
      <c r="D3" s="4"/>
      <c r="E3" s="5"/>
      <c r="F3" s="6"/>
    </row>
    <row r="4" spans="1:6" ht="47.25" x14ac:dyDescent="0.25">
      <c r="A4" s="7" t="s">
        <v>8</v>
      </c>
      <c r="B4" s="7" t="s">
        <v>9</v>
      </c>
      <c r="C4" s="7" t="s">
        <v>10</v>
      </c>
      <c r="D4" s="7" t="s">
        <v>11</v>
      </c>
      <c r="E4" s="320" t="s">
        <v>12</v>
      </c>
      <c r="F4" s="320"/>
    </row>
    <row r="5" spans="1:6" s="10" customFormat="1" x14ac:dyDescent="0.25">
      <c r="A5" s="321" t="s">
        <v>13</v>
      </c>
      <c r="B5" s="8" t="s">
        <v>14</v>
      </c>
      <c r="C5" s="9">
        <v>1</v>
      </c>
      <c r="D5" s="9"/>
      <c r="E5" s="321" t="s">
        <v>15</v>
      </c>
      <c r="F5" s="322" t="s">
        <v>16</v>
      </c>
    </row>
    <row r="6" spans="1:6" s="10" customFormat="1" x14ac:dyDescent="0.25">
      <c r="A6" s="321"/>
      <c r="B6" s="11" t="s">
        <v>17</v>
      </c>
      <c r="C6" s="9">
        <v>1</v>
      </c>
      <c r="D6" s="9"/>
      <c r="E6" s="321"/>
      <c r="F6" s="322"/>
    </row>
    <row r="7" spans="1:6" s="10" customFormat="1" x14ac:dyDescent="0.25">
      <c r="A7" s="321"/>
      <c r="B7" s="11" t="s">
        <v>18</v>
      </c>
      <c r="C7" s="9">
        <v>1</v>
      </c>
      <c r="D7" s="9"/>
      <c r="E7" s="321"/>
      <c r="F7" s="322"/>
    </row>
    <row r="8" spans="1:6" s="10" customFormat="1" x14ac:dyDescent="0.25">
      <c r="A8" s="321"/>
      <c r="B8" s="12" t="s">
        <v>19</v>
      </c>
      <c r="C8" s="9">
        <v>1</v>
      </c>
      <c r="D8" s="9"/>
      <c r="E8" s="321"/>
      <c r="F8" s="322"/>
    </row>
    <row r="9" spans="1:6" s="10" customFormat="1" x14ac:dyDescent="0.25">
      <c r="A9" s="321"/>
      <c r="B9" s="12" t="s">
        <v>20</v>
      </c>
      <c r="C9" s="9">
        <v>1</v>
      </c>
      <c r="D9" s="9"/>
      <c r="E9" s="321"/>
      <c r="F9" s="322"/>
    </row>
    <row r="10" spans="1:6" s="10" customFormat="1" x14ac:dyDescent="0.25">
      <c r="A10" s="321" t="s">
        <v>13</v>
      </c>
      <c r="B10" s="8" t="s">
        <v>21</v>
      </c>
      <c r="C10" s="9">
        <v>1</v>
      </c>
      <c r="D10" s="9"/>
      <c r="E10" s="321" t="s">
        <v>22</v>
      </c>
      <c r="F10" s="322" t="s">
        <v>23</v>
      </c>
    </row>
    <row r="11" spans="1:6" s="10" customFormat="1" x14ac:dyDescent="0.25">
      <c r="A11" s="321"/>
      <c r="B11" s="10" t="s">
        <v>24</v>
      </c>
      <c r="C11" s="9">
        <v>1</v>
      </c>
      <c r="D11" s="9"/>
      <c r="E11" s="321"/>
      <c r="F11" s="322"/>
    </row>
    <row r="12" spans="1:6" s="10" customFormat="1" x14ac:dyDescent="0.25">
      <c r="A12" s="321"/>
      <c r="B12" s="11" t="s">
        <v>25</v>
      </c>
      <c r="C12" s="9">
        <v>1</v>
      </c>
      <c r="D12" s="9"/>
      <c r="E12" s="321"/>
      <c r="F12" s="322"/>
    </row>
    <row r="13" spans="1:6" s="10" customFormat="1" x14ac:dyDescent="0.25">
      <c r="A13" s="321"/>
      <c r="B13" s="11" t="s">
        <v>26</v>
      </c>
      <c r="C13" s="9">
        <v>1</v>
      </c>
      <c r="D13" s="9"/>
      <c r="E13" s="321"/>
      <c r="F13" s="322"/>
    </row>
    <row r="14" spans="1:6" s="10" customFormat="1" x14ac:dyDescent="0.25">
      <c r="A14" s="321"/>
      <c r="B14" s="11" t="s">
        <v>27</v>
      </c>
      <c r="C14" s="9">
        <v>1</v>
      </c>
      <c r="D14" s="9"/>
      <c r="E14" s="321"/>
      <c r="F14" s="322"/>
    </row>
    <row r="15" spans="1:6" s="10" customFormat="1" x14ac:dyDescent="0.25">
      <c r="A15" s="321" t="s">
        <v>13</v>
      </c>
      <c r="B15" s="8" t="s">
        <v>28</v>
      </c>
      <c r="C15" s="9">
        <v>1</v>
      </c>
      <c r="D15" s="9"/>
      <c r="E15" s="321" t="s">
        <v>29</v>
      </c>
      <c r="F15" s="322" t="s">
        <v>30</v>
      </c>
    </row>
    <row r="16" spans="1:6" s="10" customFormat="1" x14ac:dyDescent="0.25">
      <c r="A16" s="321"/>
      <c r="B16" s="11" t="s">
        <v>31</v>
      </c>
      <c r="C16" s="9">
        <v>1</v>
      </c>
      <c r="D16" s="9"/>
      <c r="E16" s="321"/>
      <c r="F16" s="322"/>
    </row>
    <row r="17" spans="1:6" s="10" customFormat="1" x14ac:dyDescent="0.25">
      <c r="A17" s="321"/>
      <c r="B17" s="11" t="s">
        <v>32</v>
      </c>
      <c r="C17" s="9">
        <v>30</v>
      </c>
      <c r="D17" s="9"/>
      <c r="E17" s="321"/>
      <c r="F17" s="322"/>
    </row>
    <row r="18" spans="1:6" s="10" customFormat="1" x14ac:dyDescent="0.25">
      <c r="A18" s="321" t="s">
        <v>13</v>
      </c>
      <c r="B18" s="8" t="s">
        <v>33</v>
      </c>
      <c r="C18" s="9">
        <v>1</v>
      </c>
      <c r="D18" s="9"/>
      <c r="E18" s="321" t="s">
        <v>34</v>
      </c>
      <c r="F18" s="322" t="s">
        <v>35</v>
      </c>
    </row>
    <row r="19" spans="1:6" s="10" customFormat="1" x14ac:dyDescent="0.25">
      <c r="A19" s="321"/>
      <c r="B19" s="11" t="s">
        <v>36</v>
      </c>
      <c r="C19" s="9">
        <v>1</v>
      </c>
      <c r="D19" s="9"/>
      <c r="E19" s="321"/>
      <c r="F19" s="322"/>
    </row>
    <row r="20" spans="1:6" s="10" customFormat="1" x14ac:dyDescent="0.25">
      <c r="A20" s="321"/>
      <c r="B20" s="11" t="s">
        <v>37</v>
      </c>
      <c r="C20" s="9">
        <v>1</v>
      </c>
      <c r="D20" s="9"/>
      <c r="E20" s="321"/>
      <c r="F20" s="322"/>
    </row>
    <row r="21" spans="1:6" s="10" customFormat="1" x14ac:dyDescent="0.25">
      <c r="A21" s="321"/>
      <c r="B21" s="12" t="s">
        <v>38</v>
      </c>
      <c r="C21" s="9">
        <v>1</v>
      </c>
      <c r="D21" s="9"/>
      <c r="E21" s="321"/>
      <c r="F21" s="322"/>
    </row>
    <row r="22" spans="1:6" s="10" customFormat="1" x14ac:dyDescent="0.25">
      <c r="A22" s="321" t="s">
        <v>13</v>
      </c>
      <c r="B22" s="8" t="s">
        <v>39</v>
      </c>
      <c r="C22" s="9">
        <v>1</v>
      </c>
      <c r="D22" s="9"/>
      <c r="E22" s="321" t="s">
        <v>40</v>
      </c>
      <c r="F22" s="322" t="s">
        <v>35</v>
      </c>
    </row>
    <row r="23" spans="1:6" s="10" customFormat="1" x14ac:dyDescent="0.25">
      <c r="A23" s="321"/>
      <c r="B23" s="11" t="s">
        <v>41</v>
      </c>
      <c r="C23" s="9">
        <v>1</v>
      </c>
      <c r="D23" s="9"/>
      <c r="E23" s="321"/>
      <c r="F23" s="322"/>
    </row>
    <row r="24" spans="1:6" s="10" customFormat="1" x14ac:dyDescent="0.25">
      <c r="A24" s="321"/>
      <c r="B24" s="11" t="s">
        <v>18</v>
      </c>
      <c r="C24" s="9">
        <v>1</v>
      </c>
      <c r="D24" s="9"/>
      <c r="E24" s="321"/>
      <c r="F24" s="322"/>
    </row>
    <row r="25" spans="1:6" s="10" customFormat="1" x14ac:dyDescent="0.25">
      <c r="A25" s="321"/>
      <c r="B25" s="12" t="s">
        <v>19</v>
      </c>
      <c r="C25" s="9">
        <v>1</v>
      </c>
      <c r="D25" s="9"/>
      <c r="E25" s="321"/>
      <c r="F25" s="322"/>
    </row>
    <row r="26" spans="1:6" s="10" customFormat="1" x14ac:dyDescent="0.25">
      <c r="A26" s="321"/>
      <c r="B26" s="12" t="s">
        <v>42</v>
      </c>
      <c r="C26" s="9">
        <v>1</v>
      </c>
      <c r="D26" s="9"/>
      <c r="E26" s="321"/>
      <c r="F26" s="322"/>
    </row>
    <row r="27" spans="1:6" s="10" customFormat="1" x14ac:dyDescent="0.25">
      <c r="A27" s="321" t="s">
        <v>13</v>
      </c>
      <c r="B27" s="8" t="s">
        <v>43</v>
      </c>
      <c r="C27" s="9">
        <v>1</v>
      </c>
      <c r="D27" s="9"/>
      <c r="E27" s="321" t="s">
        <v>44</v>
      </c>
      <c r="F27" s="322" t="s">
        <v>45</v>
      </c>
    </row>
    <row r="28" spans="1:6" s="10" customFormat="1" x14ac:dyDescent="0.25">
      <c r="A28" s="321"/>
      <c r="B28" s="10" t="s">
        <v>46</v>
      </c>
      <c r="C28" s="9">
        <v>1</v>
      </c>
      <c r="D28" s="9"/>
      <c r="E28" s="321"/>
      <c r="F28" s="322"/>
    </row>
    <row r="29" spans="1:6" s="10" customFormat="1" x14ac:dyDescent="0.25">
      <c r="A29" s="321"/>
      <c r="B29" s="11" t="s">
        <v>25</v>
      </c>
      <c r="C29" s="9">
        <v>1</v>
      </c>
      <c r="D29" s="9"/>
      <c r="E29" s="321"/>
      <c r="F29" s="322"/>
    </row>
    <row r="30" spans="1:6" s="10" customFormat="1" x14ac:dyDescent="0.25">
      <c r="A30" s="321"/>
      <c r="B30" s="11" t="s">
        <v>26</v>
      </c>
      <c r="C30" s="9">
        <v>1</v>
      </c>
      <c r="D30" s="9"/>
      <c r="E30" s="321"/>
      <c r="F30" s="322"/>
    </row>
    <row r="31" spans="1:6" s="10" customFormat="1" x14ac:dyDescent="0.25">
      <c r="A31" s="321"/>
      <c r="B31" s="11" t="s">
        <v>47</v>
      </c>
      <c r="C31" s="9">
        <v>1</v>
      </c>
      <c r="D31" s="9"/>
      <c r="E31" s="321"/>
      <c r="F31" s="322"/>
    </row>
    <row r="32" spans="1:6" s="10" customFormat="1" x14ac:dyDescent="0.25">
      <c r="A32" s="321" t="s">
        <v>13</v>
      </c>
      <c r="B32" s="8" t="s">
        <v>48</v>
      </c>
      <c r="C32" s="9">
        <v>1</v>
      </c>
      <c r="D32" s="9"/>
      <c r="E32" s="321" t="s">
        <v>49</v>
      </c>
      <c r="F32" s="322" t="s">
        <v>50</v>
      </c>
    </row>
    <row r="33" spans="1:6" s="10" customFormat="1" x14ac:dyDescent="0.25">
      <c r="A33" s="321"/>
      <c r="B33" s="11" t="s">
        <v>51</v>
      </c>
      <c r="C33" s="9">
        <v>1</v>
      </c>
      <c r="D33" s="9"/>
      <c r="E33" s="321"/>
      <c r="F33" s="322"/>
    </row>
    <row r="34" spans="1:6" s="10" customFormat="1" x14ac:dyDescent="0.25">
      <c r="A34" s="321"/>
      <c r="B34" s="11" t="s">
        <v>52</v>
      </c>
      <c r="C34" s="9">
        <v>30</v>
      </c>
      <c r="D34" s="9"/>
      <c r="E34" s="321"/>
      <c r="F34" s="322"/>
    </row>
    <row r="35" spans="1:6" s="10" customFormat="1" x14ac:dyDescent="0.25">
      <c r="A35" s="321" t="s">
        <v>13</v>
      </c>
      <c r="B35" s="8" t="s">
        <v>53</v>
      </c>
      <c r="C35" s="9">
        <v>1</v>
      </c>
      <c r="D35" s="9"/>
      <c r="E35" s="321" t="s">
        <v>54</v>
      </c>
      <c r="F35" s="322" t="s">
        <v>55</v>
      </c>
    </row>
    <row r="36" spans="1:6" s="10" customFormat="1" x14ac:dyDescent="0.25">
      <c r="A36" s="321"/>
      <c r="B36" s="11" t="s">
        <v>56</v>
      </c>
      <c r="C36" s="9">
        <v>1</v>
      </c>
      <c r="D36" s="9"/>
      <c r="E36" s="321"/>
      <c r="F36" s="322"/>
    </row>
    <row r="37" spans="1:6" s="10" customFormat="1" x14ac:dyDescent="0.25">
      <c r="A37" s="321" t="s">
        <v>13</v>
      </c>
      <c r="B37" s="8" t="s">
        <v>57</v>
      </c>
      <c r="C37" s="9">
        <v>1</v>
      </c>
      <c r="D37" s="9"/>
      <c r="E37" s="321" t="s">
        <v>58</v>
      </c>
      <c r="F37" s="322" t="s">
        <v>59</v>
      </c>
    </row>
    <row r="38" spans="1:6" s="10" customFormat="1" x14ac:dyDescent="0.25">
      <c r="A38" s="321"/>
      <c r="B38" s="11" t="s">
        <v>60</v>
      </c>
      <c r="C38" s="9">
        <v>1</v>
      </c>
      <c r="D38" s="9"/>
      <c r="E38" s="321"/>
      <c r="F38" s="322"/>
    </row>
    <row r="39" spans="1:6" s="10" customFormat="1" x14ac:dyDescent="0.25">
      <c r="A39" s="321"/>
      <c r="B39" s="11" t="s">
        <v>37</v>
      </c>
      <c r="C39" s="9">
        <v>1</v>
      </c>
      <c r="D39" s="9"/>
      <c r="E39" s="321"/>
      <c r="F39" s="322"/>
    </row>
    <row r="40" spans="1:6" s="10" customFormat="1" x14ac:dyDescent="0.25">
      <c r="A40" s="321"/>
      <c r="B40" s="12" t="s">
        <v>38</v>
      </c>
      <c r="C40" s="9">
        <v>1</v>
      </c>
      <c r="D40" s="9"/>
      <c r="E40" s="321"/>
      <c r="F40" s="322"/>
    </row>
    <row r="41" spans="1:6" s="10" customFormat="1" x14ac:dyDescent="0.25">
      <c r="A41" s="321" t="s">
        <v>13</v>
      </c>
      <c r="B41" s="8" t="s">
        <v>61</v>
      </c>
      <c r="C41" s="9">
        <v>1</v>
      </c>
      <c r="D41" s="9"/>
      <c r="E41" s="321" t="s">
        <v>62</v>
      </c>
      <c r="F41" s="322" t="s">
        <v>59</v>
      </c>
    </row>
    <row r="42" spans="1:6" s="10" customFormat="1" x14ac:dyDescent="0.25">
      <c r="A42" s="321"/>
      <c r="B42" s="11" t="s">
        <v>63</v>
      </c>
      <c r="C42" s="9">
        <v>1</v>
      </c>
      <c r="D42" s="9"/>
      <c r="E42" s="321"/>
      <c r="F42" s="322"/>
    </row>
    <row r="43" spans="1:6" s="10" customFormat="1" x14ac:dyDescent="0.25">
      <c r="A43" s="321"/>
      <c r="B43" s="11" t="s">
        <v>18</v>
      </c>
      <c r="C43" s="9">
        <v>1</v>
      </c>
      <c r="D43" s="9"/>
      <c r="E43" s="321"/>
      <c r="F43" s="322"/>
    </row>
    <row r="44" spans="1:6" s="10" customFormat="1" x14ac:dyDescent="0.25">
      <c r="A44" s="321"/>
      <c r="B44" s="12" t="s">
        <v>19</v>
      </c>
      <c r="C44" s="9">
        <v>1</v>
      </c>
      <c r="D44" s="9"/>
      <c r="E44" s="321"/>
      <c r="F44" s="322"/>
    </row>
    <row r="45" spans="1:6" s="10" customFormat="1" x14ac:dyDescent="0.25">
      <c r="A45" s="321"/>
      <c r="B45" s="12" t="s">
        <v>64</v>
      </c>
      <c r="C45" s="9">
        <v>1</v>
      </c>
      <c r="D45" s="9"/>
      <c r="E45" s="321"/>
      <c r="F45" s="322"/>
    </row>
    <row r="46" spans="1:6" s="10" customFormat="1" x14ac:dyDescent="0.25">
      <c r="A46" s="321" t="s">
        <v>13</v>
      </c>
      <c r="B46" s="8" t="s">
        <v>65</v>
      </c>
      <c r="C46" s="9">
        <v>1</v>
      </c>
      <c r="D46" s="9"/>
      <c r="E46" s="321" t="s">
        <v>66</v>
      </c>
      <c r="F46" s="322" t="s">
        <v>59</v>
      </c>
    </row>
    <row r="47" spans="1:6" s="10" customFormat="1" x14ac:dyDescent="0.25">
      <c r="A47" s="321"/>
      <c r="B47" s="10" t="s">
        <v>67</v>
      </c>
      <c r="C47" s="9">
        <v>1</v>
      </c>
      <c r="D47" s="9"/>
      <c r="E47" s="321"/>
      <c r="F47" s="322"/>
    </row>
    <row r="48" spans="1:6" s="10" customFormat="1" x14ac:dyDescent="0.25">
      <c r="A48" s="321"/>
      <c r="B48" s="11" t="s">
        <v>25</v>
      </c>
      <c r="C48" s="9">
        <v>1</v>
      </c>
      <c r="D48" s="9"/>
      <c r="E48" s="321"/>
      <c r="F48" s="322"/>
    </row>
    <row r="49" spans="1:6" s="10" customFormat="1" x14ac:dyDescent="0.25">
      <c r="A49" s="321"/>
      <c r="B49" s="11" t="s">
        <v>26</v>
      </c>
      <c r="C49" s="9">
        <v>1</v>
      </c>
      <c r="D49" s="9"/>
      <c r="E49" s="321"/>
      <c r="F49" s="322"/>
    </row>
    <row r="50" spans="1:6" s="10" customFormat="1" x14ac:dyDescent="0.25">
      <c r="A50" s="321"/>
      <c r="B50" s="11" t="s">
        <v>68</v>
      </c>
      <c r="C50" s="9">
        <v>1</v>
      </c>
      <c r="D50" s="9"/>
      <c r="E50" s="321"/>
      <c r="F50" s="322"/>
    </row>
    <row r="51" spans="1:6" s="10" customFormat="1" x14ac:dyDescent="0.25">
      <c r="A51" s="321" t="s">
        <v>13</v>
      </c>
      <c r="B51" s="8" t="s">
        <v>69</v>
      </c>
      <c r="C51" s="9">
        <v>1</v>
      </c>
      <c r="D51" s="9"/>
      <c r="E51" s="321" t="s">
        <v>70</v>
      </c>
      <c r="F51" s="322" t="s">
        <v>71</v>
      </c>
    </row>
    <row r="52" spans="1:6" s="10" customFormat="1" x14ac:dyDescent="0.25">
      <c r="A52" s="321"/>
      <c r="B52" s="11" t="s">
        <v>72</v>
      </c>
      <c r="C52" s="9">
        <v>1</v>
      </c>
      <c r="D52" s="9"/>
      <c r="E52" s="321"/>
      <c r="F52" s="322"/>
    </row>
    <row r="53" spans="1:6" s="10" customFormat="1" x14ac:dyDescent="0.25">
      <c r="A53" s="321"/>
      <c r="B53" s="11" t="s">
        <v>73</v>
      </c>
      <c r="C53" s="9">
        <v>24</v>
      </c>
      <c r="D53" s="9"/>
      <c r="E53" s="321"/>
      <c r="F53" s="322"/>
    </row>
    <row r="54" spans="1:6" s="10" customFormat="1" x14ac:dyDescent="0.25">
      <c r="A54" s="321" t="s">
        <v>13</v>
      </c>
      <c r="B54" s="8" t="s">
        <v>74</v>
      </c>
      <c r="C54" s="9">
        <v>1</v>
      </c>
      <c r="D54" s="9"/>
      <c r="E54" s="321" t="s">
        <v>75</v>
      </c>
      <c r="F54" s="322" t="s">
        <v>71</v>
      </c>
    </row>
    <row r="55" spans="1:6" s="10" customFormat="1" x14ac:dyDescent="0.25">
      <c r="A55" s="321"/>
      <c r="B55" s="10" t="s">
        <v>76</v>
      </c>
      <c r="C55" s="9">
        <v>1</v>
      </c>
      <c r="D55" s="9"/>
      <c r="E55" s="321"/>
      <c r="F55" s="322"/>
    </row>
    <row r="56" spans="1:6" s="10" customFormat="1" x14ac:dyDescent="0.25">
      <c r="A56" s="321"/>
      <c r="B56" s="11" t="s">
        <v>25</v>
      </c>
      <c r="C56" s="9">
        <v>1</v>
      </c>
      <c r="D56" s="9"/>
      <c r="E56" s="321"/>
      <c r="F56" s="322"/>
    </row>
    <row r="57" spans="1:6" s="10" customFormat="1" x14ac:dyDescent="0.25">
      <c r="A57" s="321"/>
      <c r="B57" s="11" t="s">
        <v>26</v>
      </c>
      <c r="C57" s="9">
        <v>1</v>
      </c>
      <c r="D57" s="9"/>
      <c r="E57" s="321"/>
      <c r="F57" s="322"/>
    </row>
    <row r="58" spans="1:6" s="10" customFormat="1" x14ac:dyDescent="0.25">
      <c r="A58" s="321" t="s">
        <v>13</v>
      </c>
      <c r="B58" s="8" t="s">
        <v>77</v>
      </c>
      <c r="C58" s="9">
        <v>1</v>
      </c>
      <c r="D58" s="9"/>
      <c r="E58" s="321" t="s">
        <v>78</v>
      </c>
      <c r="F58" s="322" t="s">
        <v>71</v>
      </c>
    </row>
    <row r="59" spans="1:6" s="10" customFormat="1" x14ac:dyDescent="0.25">
      <c r="A59" s="321"/>
      <c r="B59" s="12" t="s">
        <v>79</v>
      </c>
      <c r="C59" s="9">
        <v>1</v>
      </c>
      <c r="D59" s="9"/>
      <c r="E59" s="321"/>
      <c r="F59" s="322"/>
    </row>
    <row r="60" spans="1:6" s="10" customFormat="1" x14ac:dyDescent="0.25">
      <c r="A60" s="321" t="s">
        <v>13</v>
      </c>
      <c r="B60" s="8" t="s">
        <v>80</v>
      </c>
      <c r="C60" s="9">
        <v>1</v>
      </c>
      <c r="D60" s="9"/>
      <c r="E60" s="321" t="s">
        <v>81</v>
      </c>
      <c r="F60" s="322" t="s">
        <v>82</v>
      </c>
    </row>
    <row r="61" spans="1:6" s="10" customFormat="1" x14ac:dyDescent="0.25">
      <c r="A61" s="321"/>
      <c r="B61" s="11" t="s">
        <v>83</v>
      </c>
      <c r="C61" s="9">
        <v>1</v>
      </c>
      <c r="D61" s="9"/>
      <c r="E61" s="321"/>
      <c r="F61" s="322"/>
    </row>
    <row r="62" spans="1:6" s="10" customFormat="1" x14ac:dyDescent="0.25">
      <c r="A62" s="321"/>
      <c r="B62" s="11" t="s">
        <v>84</v>
      </c>
      <c r="C62" s="9">
        <v>1</v>
      </c>
      <c r="D62" s="9"/>
      <c r="E62" s="321"/>
      <c r="F62" s="322"/>
    </row>
    <row r="63" spans="1:6" s="10" customFormat="1" x14ac:dyDescent="0.25">
      <c r="A63" s="321"/>
      <c r="B63" s="12" t="s">
        <v>38</v>
      </c>
      <c r="C63" s="9">
        <v>1</v>
      </c>
      <c r="D63" s="9"/>
      <c r="E63" s="321"/>
      <c r="F63" s="322"/>
    </row>
    <row r="64" spans="1:6" s="10" customFormat="1" x14ac:dyDescent="0.25">
      <c r="A64" s="321" t="s">
        <v>13</v>
      </c>
      <c r="B64" s="8" t="s">
        <v>85</v>
      </c>
      <c r="C64" s="9">
        <v>1</v>
      </c>
      <c r="D64" s="9"/>
      <c r="E64" s="321" t="s">
        <v>86</v>
      </c>
      <c r="F64" s="322" t="s">
        <v>82</v>
      </c>
    </row>
    <row r="65" spans="1:6" s="10" customFormat="1" x14ac:dyDescent="0.25">
      <c r="A65" s="321"/>
      <c r="B65" s="11" t="s">
        <v>87</v>
      </c>
      <c r="C65" s="9">
        <v>1</v>
      </c>
      <c r="D65" s="9"/>
      <c r="E65" s="321"/>
      <c r="F65" s="322"/>
    </row>
    <row r="66" spans="1:6" s="10" customFormat="1" x14ac:dyDescent="0.25">
      <c r="A66" s="321"/>
      <c r="B66" s="11" t="s">
        <v>18</v>
      </c>
      <c r="C66" s="9">
        <v>1</v>
      </c>
      <c r="D66" s="9"/>
      <c r="E66" s="321"/>
      <c r="F66" s="322"/>
    </row>
    <row r="67" spans="1:6" s="10" customFormat="1" x14ac:dyDescent="0.25">
      <c r="A67" s="321"/>
      <c r="B67" s="12" t="s">
        <v>19</v>
      </c>
      <c r="C67" s="9">
        <v>1</v>
      </c>
      <c r="D67" s="9"/>
      <c r="E67" s="321"/>
      <c r="F67" s="322"/>
    </row>
    <row r="68" spans="1:6" s="10" customFormat="1" x14ac:dyDescent="0.25">
      <c r="A68" s="321"/>
      <c r="B68" s="12" t="s">
        <v>88</v>
      </c>
      <c r="C68" s="9">
        <v>1</v>
      </c>
      <c r="D68" s="9"/>
      <c r="E68" s="321"/>
      <c r="F68" s="322"/>
    </row>
    <row r="69" spans="1:6" s="10" customFormat="1" x14ac:dyDescent="0.25">
      <c r="A69" s="321" t="s">
        <v>13</v>
      </c>
      <c r="B69" s="8" t="s">
        <v>89</v>
      </c>
      <c r="C69" s="9">
        <v>1</v>
      </c>
      <c r="D69" s="9"/>
      <c r="E69" s="321" t="s">
        <v>90</v>
      </c>
      <c r="F69" s="322" t="s">
        <v>82</v>
      </c>
    </row>
    <row r="70" spans="1:6" s="10" customFormat="1" x14ac:dyDescent="0.25">
      <c r="A70" s="321"/>
      <c r="B70" s="10" t="s">
        <v>91</v>
      </c>
      <c r="C70" s="9">
        <v>1</v>
      </c>
      <c r="D70" s="9"/>
      <c r="E70" s="321"/>
      <c r="F70" s="322"/>
    </row>
    <row r="71" spans="1:6" s="10" customFormat="1" x14ac:dyDescent="0.25">
      <c r="A71" s="321"/>
      <c r="B71" s="11" t="s">
        <v>25</v>
      </c>
      <c r="C71" s="9">
        <v>1</v>
      </c>
      <c r="D71" s="9"/>
      <c r="E71" s="321"/>
      <c r="F71" s="322"/>
    </row>
    <row r="72" spans="1:6" s="10" customFormat="1" x14ac:dyDescent="0.25">
      <c r="A72" s="321"/>
      <c r="B72" s="11" t="s">
        <v>26</v>
      </c>
      <c r="C72" s="9">
        <v>1</v>
      </c>
      <c r="D72" s="9"/>
      <c r="E72" s="321"/>
      <c r="F72" s="322"/>
    </row>
    <row r="73" spans="1:6" s="10" customFormat="1" x14ac:dyDescent="0.25">
      <c r="A73" s="321"/>
      <c r="B73" s="12" t="s">
        <v>92</v>
      </c>
      <c r="C73" s="9">
        <v>1</v>
      </c>
      <c r="D73" s="9"/>
      <c r="E73" s="321"/>
      <c r="F73" s="322"/>
    </row>
    <row r="74" spans="1:6" s="10" customFormat="1" x14ac:dyDescent="0.25">
      <c r="A74" s="321" t="s">
        <v>13</v>
      </c>
      <c r="B74" s="8" t="s">
        <v>93</v>
      </c>
      <c r="C74" s="9">
        <v>1</v>
      </c>
      <c r="D74" s="9"/>
      <c r="E74" s="321" t="s">
        <v>94</v>
      </c>
      <c r="F74" s="322" t="s">
        <v>95</v>
      </c>
    </row>
    <row r="75" spans="1:6" s="10" customFormat="1" x14ac:dyDescent="0.25">
      <c r="A75" s="321"/>
      <c r="B75" s="11" t="s">
        <v>96</v>
      </c>
      <c r="C75" s="9">
        <v>1</v>
      </c>
      <c r="D75" s="9"/>
      <c r="E75" s="321"/>
      <c r="F75" s="322"/>
    </row>
    <row r="76" spans="1:6" s="10" customFormat="1" x14ac:dyDescent="0.25">
      <c r="A76" s="321"/>
      <c r="B76" s="11" t="s">
        <v>97</v>
      </c>
      <c r="C76" s="9">
        <v>23</v>
      </c>
      <c r="D76" s="9"/>
      <c r="E76" s="321"/>
      <c r="F76" s="322"/>
    </row>
    <row r="77" spans="1:6" s="10" customFormat="1" x14ac:dyDescent="0.25">
      <c r="A77" s="321" t="s">
        <v>13</v>
      </c>
      <c r="B77" s="8" t="s">
        <v>98</v>
      </c>
      <c r="C77" s="9">
        <v>1</v>
      </c>
      <c r="D77" s="9"/>
      <c r="E77" s="321" t="s">
        <v>99</v>
      </c>
      <c r="F77" s="322" t="s">
        <v>95</v>
      </c>
    </row>
    <row r="78" spans="1:6" s="10" customFormat="1" x14ac:dyDescent="0.25">
      <c r="A78" s="321"/>
      <c r="B78" s="12" t="s">
        <v>100</v>
      </c>
      <c r="C78" s="9">
        <v>1</v>
      </c>
      <c r="D78" s="9"/>
      <c r="E78" s="321"/>
      <c r="F78" s="322"/>
    </row>
    <row r="79" spans="1:6" s="10" customFormat="1" x14ac:dyDescent="0.25">
      <c r="A79" s="321" t="s">
        <v>13</v>
      </c>
      <c r="B79" s="8" t="s">
        <v>101</v>
      </c>
      <c r="C79" s="9">
        <v>1</v>
      </c>
      <c r="D79" s="9"/>
      <c r="E79" s="321" t="s">
        <v>102</v>
      </c>
      <c r="F79" s="322" t="s">
        <v>95</v>
      </c>
    </row>
    <row r="80" spans="1:6" s="10" customFormat="1" x14ac:dyDescent="0.25">
      <c r="A80" s="321"/>
      <c r="B80" s="11" t="s">
        <v>103</v>
      </c>
      <c r="C80" s="9">
        <v>1</v>
      </c>
      <c r="D80" s="9"/>
      <c r="E80" s="321"/>
      <c r="F80" s="322"/>
    </row>
    <row r="81" spans="1:6" s="10" customFormat="1" x14ac:dyDescent="0.25">
      <c r="A81" s="321"/>
      <c r="B81" s="11" t="s">
        <v>37</v>
      </c>
      <c r="C81" s="9">
        <v>1</v>
      </c>
      <c r="D81" s="9"/>
      <c r="E81" s="321"/>
      <c r="F81" s="322"/>
    </row>
    <row r="82" spans="1:6" s="10" customFormat="1" x14ac:dyDescent="0.25">
      <c r="A82" s="321"/>
      <c r="B82" s="12" t="s">
        <v>38</v>
      </c>
      <c r="C82" s="9">
        <v>1</v>
      </c>
      <c r="D82" s="9"/>
      <c r="E82" s="321"/>
      <c r="F82" s="322"/>
    </row>
    <row r="83" spans="1:6" s="10" customFormat="1" x14ac:dyDescent="0.25">
      <c r="A83" s="321" t="s">
        <v>13</v>
      </c>
      <c r="B83" s="8" t="s">
        <v>104</v>
      </c>
      <c r="C83" s="9">
        <v>1</v>
      </c>
      <c r="D83" s="9"/>
      <c r="E83" s="321" t="s">
        <v>105</v>
      </c>
      <c r="F83" s="322" t="s">
        <v>106</v>
      </c>
    </row>
    <row r="84" spans="1:6" s="10" customFormat="1" x14ac:dyDescent="0.25">
      <c r="A84" s="321"/>
      <c r="B84" s="11" t="s">
        <v>107</v>
      </c>
      <c r="C84" s="9">
        <v>1</v>
      </c>
      <c r="D84" s="9"/>
      <c r="E84" s="321"/>
      <c r="F84" s="322"/>
    </row>
    <row r="85" spans="1:6" s="10" customFormat="1" x14ac:dyDescent="0.25">
      <c r="A85" s="321"/>
      <c r="B85" s="11" t="s">
        <v>37</v>
      </c>
      <c r="C85" s="9">
        <v>1</v>
      </c>
      <c r="D85" s="9"/>
      <c r="E85" s="321"/>
      <c r="F85" s="322"/>
    </row>
    <row r="86" spans="1:6" s="10" customFormat="1" x14ac:dyDescent="0.25">
      <c r="A86" s="321"/>
      <c r="B86" s="12" t="s">
        <v>38</v>
      </c>
      <c r="C86" s="9">
        <v>1</v>
      </c>
      <c r="D86" s="9"/>
      <c r="E86" s="321"/>
      <c r="F86" s="322"/>
    </row>
    <row r="87" spans="1:6" s="10" customFormat="1" x14ac:dyDescent="0.25">
      <c r="A87" s="321" t="s">
        <v>13</v>
      </c>
      <c r="B87" s="8" t="s">
        <v>108</v>
      </c>
      <c r="C87" s="9">
        <v>1</v>
      </c>
      <c r="D87" s="9"/>
      <c r="E87" s="321" t="s">
        <v>109</v>
      </c>
      <c r="F87" s="322" t="s">
        <v>106</v>
      </c>
    </row>
    <row r="88" spans="1:6" s="10" customFormat="1" x14ac:dyDescent="0.25">
      <c r="A88" s="321"/>
      <c r="B88" s="11" t="s">
        <v>110</v>
      </c>
      <c r="C88" s="9">
        <v>1</v>
      </c>
      <c r="D88" s="9"/>
      <c r="E88" s="321"/>
      <c r="F88" s="322"/>
    </row>
    <row r="89" spans="1:6" s="10" customFormat="1" x14ac:dyDescent="0.25">
      <c r="A89" s="321"/>
      <c r="B89" s="11" t="s">
        <v>37</v>
      </c>
      <c r="C89" s="9">
        <v>1</v>
      </c>
      <c r="D89" s="9"/>
      <c r="E89" s="321"/>
      <c r="F89" s="322"/>
    </row>
    <row r="90" spans="1:6" s="10" customFormat="1" x14ac:dyDescent="0.25">
      <c r="A90" s="321"/>
      <c r="B90" s="12" t="s">
        <v>38</v>
      </c>
      <c r="C90" s="9">
        <v>1</v>
      </c>
      <c r="D90" s="9"/>
      <c r="E90" s="321"/>
      <c r="F90" s="322"/>
    </row>
    <row r="91" spans="1:6" s="10" customFormat="1" x14ac:dyDescent="0.25">
      <c r="A91" s="321" t="s">
        <v>13</v>
      </c>
      <c r="B91" s="8" t="s">
        <v>111</v>
      </c>
      <c r="C91" s="9">
        <v>1</v>
      </c>
      <c r="D91" s="9"/>
      <c r="E91" s="321" t="s">
        <v>112</v>
      </c>
      <c r="F91" s="322" t="s">
        <v>106</v>
      </c>
    </row>
    <row r="92" spans="1:6" s="10" customFormat="1" x14ac:dyDescent="0.25">
      <c r="A92" s="321"/>
      <c r="B92" s="11" t="s">
        <v>113</v>
      </c>
      <c r="C92" s="9">
        <v>1</v>
      </c>
      <c r="D92" s="9"/>
      <c r="E92" s="321"/>
      <c r="F92" s="322"/>
    </row>
    <row r="93" spans="1:6" s="10" customFormat="1" x14ac:dyDescent="0.25">
      <c r="A93" s="321"/>
      <c r="B93" s="11" t="s">
        <v>37</v>
      </c>
      <c r="C93" s="9">
        <v>1</v>
      </c>
      <c r="D93" s="9"/>
      <c r="E93" s="321"/>
      <c r="F93" s="322"/>
    </row>
    <row r="94" spans="1:6" s="10" customFormat="1" x14ac:dyDescent="0.25">
      <c r="A94" s="321"/>
      <c r="B94" s="12" t="s">
        <v>38</v>
      </c>
      <c r="C94" s="9">
        <v>1</v>
      </c>
      <c r="D94" s="9"/>
      <c r="E94" s="321"/>
      <c r="F94" s="322"/>
    </row>
    <row r="95" spans="1:6" s="10" customFormat="1" x14ac:dyDescent="0.25">
      <c r="A95" s="321" t="s">
        <v>13</v>
      </c>
      <c r="B95" s="8" t="s">
        <v>114</v>
      </c>
      <c r="C95" s="9">
        <v>1</v>
      </c>
      <c r="D95" s="9"/>
      <c r="E95" s="321" t="s">
        <v>115</v>
      </c>
      <c r="F95" s="322" t="s">
        <v>116</v>
      </c>
    </row>
    <row r="96" spans="1:6" s="10" customFormat="1" x14ac:dyDescent="0.25">
      <c r="A96" s="321"/>
      <c r="B96" s="11" t="s">
        <v>117</v>
      </c>
      <c r="C96" s="9">
        <v>1</v>
      </c>
      <c r="D96" s="9"/>
      <c r="E96" s="321"/>
      <c r="F96" s="322"/>
    </row>
    <row r="97" spans="1:8" s="10" customFormat="1" x14ac:dyDescent="0.25">
      <c r="A97" s="321"/>
      <c r="B97" s="11" t="s">
        <v>37</v>
      </c>
      <c r="C97" s="9">
        <v>1</v>
      </c>
      <c r="D97" s="9"/>
      <c r="E97" s="321"/>
      <c r="F97" s="322"/>
    </row>
    <row r="98" spans="1:8" s="10" customFormat="1" x14ac:dyDescent="0.25">
      <c r="A98" s="321"/>
      <c r="B98" s="12" t="s">
        <v>38</v>
      </c>
      <c r="C98" s="9">
        <v>1</v>
      </c>
      <c r="D98" s="9"/>
      <c r="E98" s="321"/>
      <c r="F98" s="322"/>
    </row>
    <row r="99" spans="1:8" s="10" customFormat="1" ht="15" customHeight="1" x14ac:dyDescent="0.25">
      <c r="A99" s="1"/>
      <c r="B99" s="1"/>
      <c r="C99" s="13"/>
      <c r="D99" s="13"/>
      <c r="E99" s="1"/>
      <c r="F99" s="14"/>
    </row>
    <row r="100" spans="1:8" s="10" customFormat="1" ht="15" customHeight="1" x14ac:dyDescent="0.25">
      <c r="A100" s="1"/>
      <c r="B100" s="1"/>
      <c r="C100" s="13"/>
      <c r="D100" s="13"/>
      <c r="E100" s="1"/>
      <c r="F100" s="14"/>
    </row>
    <row r="101" spans="1:8" s="10" customFormat="1" ht="15" customHeight="1" x14ac:dyDescent="0.25">
      <c r="A101" s="1"/>
      <c r="B101" s="1"/>
      <c r="C101" s="13"/>
      <c r="D101" s="13"/>
      <c r="E101" s="1"/>
      <c r="F101" s="14"/>
    </row>
    <row r="102" spans="1:8" s="10" customFormat="1" ht="15" customHeight="1" x14ac:dyDescent="0.25">
      <c r="A102" s="15" t="s">
        <v>118</v>
      </c>
      <c r="B102" s="16"/>
      <c r="C102" s="13"/>
      <c r="D102" s="13"/>
      <c r="E102" s="1"/>
      <c r="F102" s="14"/>
    </row>
    <row r="103" spans="1:8" s="10" customFormat="1" ht="15" customHeight="1" x14ac:dyDescent="0.25">
      <c r="A103" s="15"/>
      <c r="B103" s="17"/>
      <c r="C103" s="13"/>
      <c r="D103" s="13"/>
      <c r="E103" s="1"/>
      <c r="F103" s="14"/>
    </row>
    <row r="104" spans="1:8" s="10" customFormat="1" ht="15" customHeight="1" x14ac:dyDescent="0.25">
      <c r="A104" s="18" t="s">
        <v>119</v>
      </c>
      <c r="B104" s="17"/>
      <c r="C104" s="13"/>
      <c r="D104" s="13"/>
      <c r="E104" s="1"/>
      <c r="F104" s="14"/>
    </row>
    <row r="105" spans="1:8" s="10" customFormat="1" ht="15" customHeight="1" x14ac:dyDescent="0.25">
      <c r="A105" s="1"/>
      <c r="B105" s="1"/>
      <c r="C105" s="13"/>
      <c r="D105" s="13"/>
      <c r="E105" s="1"/>
      <c r="F105" s="14"/>
    </row>
    <row r="106" spans="1:8" s="10" customFormat="1" ht="15" customHeight="1" x14ac:dyDescent="0.25">
      <c r="A106" s="1"/>
      <c r="B106" s="11" t="s">
        <v>101</v>
      </c>
      <c r="C106" s="13"/>
      <c r="D106" s="13"/>
      <c r="E106" s="12" t="s">
        <v>102</v>
      </c>
      <c r="F106" s="19" t="s">
        <v>95</v>
      </c>
      <c r="H106" s="10" t="s">
        <v>120</v>
      </c>
    </row>
    <row r="107" spans="1:8" s="10" customFormat="1" ht="13.5" customHeight="1" x14ac:dyDescent="0.25">
      <c r="A107" s="1"/>
      <c r="B107" s="11" t="s">
        <v>104</v>
      </c>
      <c r="C107" s="13"/>
      <c r="D107" s="13"/>
      <c r="E107" s="12" t="s">
        <v>105</v>
      </c>
      <c r="F107" s="19" t="s">
        <v>106</v>
      </c>
    </row>
    <row r="108" spans="1:8" s="10" customFormat="1" ht="13.5" customHeight="1" x14ac:dyDescent="0.25">
      <c r="A108" s="1"/>
      <c r="B108" s="11" t="s">
        <v>108</v>
      </c>
      <c r="C108" s="13"/>
      <c r="D108" s="13"/>
      <c r="E108" s="12" t="s">
        <v>105</v>
      </c>
      <c r="F108" s="19" t="s">
        <v>106</v>
      </c>
    </row>
    <row r="109" spans="1:8" s="10" customFormat="1" ht="13.5" customHeight="1" x14ac:dyDescent="0.25">
      <c r="A109" s="1"/>
      <c r="B109" s="11" t="s">
        <v>111</v>
      </c>
      <c r="C109" s="13"/>
      <c r="D109" s="13"/>
      <c r="E109" s="12" t="s">
        <v>105</v>
      </c>
      <c r="F109" s="19" t="s">
        <v>106</v>
      </c>
    </row>
    <row r="110" spans="1:8" s="10" customFormat="1" ht="13.5" customHeight="1" x14ac:dyDescent="0.25">
      <c r="A110" s="1"/>
      <c r="B110" s="11" t="s">
        <v>114</v>
      </c>
      <c r="C110" s="13"/>
      <c r="D110" s="13"/>
      <c r="E110" s="12" t="s">
        <v>105</v>
      </c>
      <c r="F110" s="19" t="s">
        <v>106</v>
      </c>
    </row>
    <row r="111" spans="1:8" s="10" customFormat="1" ht="13.5" customHeight="1" x14ac:dyDescent="0.25">
      <c r="A111" s="1"/>
      <c r="B111" s="11" t="s">
        <v>121</v>
      </c>
      <c r="C111" s="13"/>
      <c r="D111" s="13"/>
      <c r="E111" s="12" t="s">
        <v>105</v>
      </c>
      <c r="F111" s="19" t="s">
        <v>106</v>
      </c>
    </row>
    <row r="112" spans="1:8" s="10" customFormat="1" ht="13.5" customHeight="1" x14ac:dyDescent="0.25">
      <c r="A112" s="1"/>
      <c r="B112" s="11" t="s">
        <v>122</v>
      </c>
      <c r="C112" s="13"/>
      <c r="D112" s="13"/>
      <c r="E112" s="12" t="s">
        <v>123</v>
      </c>
      <c r="F112" s="19" t="s">
        <v>116</v>
      </c>
    </row>
    <row r="113" spans="1:8" s="10" customFormat="1" ht="13.5" customHeight="1" x14ac:dyDescent="0.25">
      <c r="A113" s="1"/>
      <c r="B113" s="11" t="s">
        <v>124</v>
      </c>
      <c r="C113" s="13"/>
      <c r="D113" s="13"/>
      <c r="E113" s="12" t="s">
        <v>123</v>
      </c>
      <c r="F113" s="19" t="s">
        <v>116</v>
      </c>
    </row>
    <row r="114" spans="1:8" s="10" customFormat="1" ht="13.5" customHeight="1" x14ac:dyDescent="0.25">
      <c r="A114" s="1"/>
      <c r="B114" s="11" t="s">
        <v>125</v>
      </c>
      <c r="C114" s="13"/>
      <c r="D114" s="13"/>
      <c r="E114" s="12" t="s">
        <v>126</v>
      </c>
      <c r="F114" s="19" t="s">
        <v>127</v>
      </c>
    </row>
    <row r="115" spans="1:8" s="10" customFormat="1" ht="13.5" customHeight="1" x14ac:dyDescent="0.25">
      <c r="A115" s="1"/>
      <c r="B115" s="11" t="s">
        <v>128</v>
      </c>
      <c r="C115" s="13"/>
      <c r="D115" s="13"/>
      <c r="E115" s="12" t="s">
        <v>126</v>
      </c>
      <c r="F115" s="19" t="s">
        <v>127</v>
      </c>
    </row>
    <row r="116" spans="1:8" s="10" customFormat="1" ht="13.5" customHeight="1" x14ac:dyDescent="0.25">
      <c r="A116" s="1"/>
      <c r="B116" s="1"/>
      <c r="C116" s="13"/>
      <c r="D116" s="13"/>
      <c r="E116" s="1"/>
      <c r="F116" s="14"/>
    </row>
    <row r="117" spans="1:8" s="10" customFormat="1" ht="13.5" customHeight="1" x14ac:dyDescent="0.25">
      <c r="A117" s="1"/>
      <c r="B117" s="1"/>
      <c r="C117" s="13"/>
      <c r="D117" s="13"/>
      <c r="E117" s="1"/>
      <c r="F117" s="14"/>
    </row>
    <row r="118" spans="1:8" s="10" customFormat="1" ht="13.5" customHeight="1" x14ac:dyDescent="0.25">
      <c r="A118" s="1"/>
      <c r="B118" s="1"/>
      <c r="C118" s="13"/>
      <c r="D118" s="13"/>
      <c r="E118" s="1"/>
      <c r="F118" s="14"/>
    </row>
    <row r="119" spans="1:8" s="10" customFormat="1" ht="13.5" customHeight="1" x14ac:dyDescent="0.25">
      <c r="A119" s="1"/>
      <c r="B119" s="1"/>
      <c r="C119" s="13"/>
      <c r="D119" s="13"/>
      <c r="E119" s="1"/>
      <c r="F119" s="14"/>
    </row>
    <row r="120" spans="1:8" s="10" customFormat="1" ht="13.5" customHeight="1" x14ac:dyDescent="0.25">
      <c r="A120" s="1"/>
      <c r="B120" s="1"/>
      <c r="C120" s="13"/>
      <c r="D120" s="13"/>
      <c r="E120" s="1"/>
      <c r="F120" s="14"/>
    </row>
    <row r="121" spans="1:8" s="10" customFormat="1" ht="13.5" customHeight="1" x14ac:dyDescent="0.25">
      <c r="A121" s="1"/>
      <c r="B121" s="1"/>
      <c r="C121" s="13"/>
      <c r="D121" s="13"/>
      <c r="E121" s="1"/>
      <c r="F121" s="14"/>
    </row>
    <row r="122" spans="1:8" s="10" customFormat="1" ht="13.5" customHeight="1" x14ac:dyDescent="0.25">
      <c r="A122" s="1"/>
      <c r="B122" s="1"/>
      <c r="C122" s="13"/>
      <c r="D122" s="13"/>
      <c r="E122" s="1"/>
      <c r="F122" s="14"/>
    </row>
    <row r="123" spans="1:8" s="10" customFormat="1" ht="13.5" customHeight="1" x14ac:dyDescent="0.25">
      <c r="A123" s="1"/>
      <c r="B123" s="1"/>
      <c r="C123" s="13"/>
      <c r="D123" s="13"/>
      <c r="E123" s="1"/>
      <c r="F123" s="14"/>
    </row>
    <row r="124" spans="1:8" s="10" customFormat="1" ht="13.5" customHeight="1" x14ac:dyDescent="0.25">
      <c r="A124" s="1"/>
      <c r="B124" s="1"/>
      <c r="C124" s="13"/>
      <c r="D124" s="13"/>
      <c r="E124" s="1"/>
      <c r="F124" s="14"/>
    </row>
    <row r="125" spans="1:8" s="10" customFormat="1" ht="13.5" customHeight="1" x14ac:dyDescent="0.25">
      <c r="A125" s="20">
        <v>1</v>
      </c>
      <c r="B125" s="21" t="s">
        <v>129</v>
      </c>
      <c r="C125" s="22"/>
      <c r="D125" s="22"/>
      <c r="E125" s="23" t="s">
        <v>130</v>
      </c>
      <c r="F125" s="24" t="s">
        <v>131</v>
      </c>
      <c r="H125" s="323" t="s">
        <v>132</v>
      </c>
    </row>
    <row r="126" spans="1:8" s="10" customFormat="1" ht="13.5" customHeight="1" x14ac:dyDescent="0.25">
      <c r="A126" s="20">
        <v>2</v>
      </c>
      <c r="B126" s="21" t="s">
        <v>133</v>
      </c>
      <c r="C126" s="22"/>
      <c r="D126" s="22"/>
      <c r="E126" s="23" t="s">
        <v>134</v>
      </c>
      <c r="F126" s="24" t="s">
        <v>131</v>
      </c>
      <c r="H126" s="323"/>
    </row>
    <row r="127" spans="1:8" s="10" customFormat="1" ht="13.5" customHeight="1" x14ac:dyDescent="0.25">
      <c r="A127" s="20">
        <v>3</v>
      </c>
      <c r="B127" s="21" t="s">
        <v>135</v>
      </c>
      <c r="C127" s="22"/>
      <c r="D127" s="22"/>
      <c r="E127" s="23" t="s">
        <v>136</v>
      </c>
      <c r="F127" s="24" t="s">
        <v>137</v>
      </c>
      <c r="H127" s="323"/>
    </row>
    <row r="128" spans="1:8" x14ac:dyDescent="0.25">
      <c r="A128" s="20">
        <v>4</v>
      </c>
      <c r="B128" s="25" t="s">
        <v>138</v>
      </c>
      <c r="C128" s="26"/>
      <c r="D128" s="26"/>
      <c r="E128" s="27" t="s">
        <v>139</v>
      </c>
      <c r="F128" s="28" t="s">
        <v>137</v>
      </c>
      <c r="H128" s="323" t="s">
        <v>140</v>
      </c>
    </row>
    <row r="129" spans="1:8" s="29" customFormat="1" ht="13.5" customHeight="1" x14ac:dyDescent="0.25">
      <c r="A129" s="20">
        <v>5</v>
      </c>
      <c r="B129" s="25" t="s">
        <v>141</v>
      </c>
      <c r="C129" s="26"/>
      <c r="D129" s="26"/>
      <c r="E129" s="27" t="s">
        <v>142</v>
      </c>
      <c r="F129" s="28" t="s">
        <v>137</v>
      </c>
      <c r="H129" s="323"/>
    </row>
    <row r="130" spans="1:8" x14ac:dyDescent="0.25">
      <c r="A130" s="20">
        <v>6</v>
      </c>
      <c r="B130" s="25" t="s">
        <v>143</v>
      </c>
      <c r="C130" s="26"/>
      <c r="D130" s="26"/>
      <c r="E130" s="27" t="s">
        <v>144</v>
      </c>
      <c r="F130" s="28" t="s">
        <v>137</v>
      </c>
      <c r="H130" s="323"/>
    </row>
    <row r="131" spans="1:8" x14ac:dyDescent="0.25">
      <c r="A131" s="20">
        <v>7</v>
      </c>
      <c r="B131" s="30" t="s">
        <v>145</v>
      </c>
      <c r="C131" s="31"/>
      <c r="D131" s="31"/>
      <c r="E131" s="32" t="s">
        <v>146</v>
      </c>
      <c r="F131" s="33" t="s">
        <v>137</v>
      </c>
      <c r="H131" s="323" t="s">
        <v>147</v>
      </c>
    </row>
    <row r="132" spans="1:8" x14ac:dyDescent="0.25">
      <c r="A132" s="20">
        <v>8</v>
      </c>
      <c r="B132" s="30" t="s">
        <v>148</v>
      </c>
      <c r="C132" s="31"/>
      <c r="D132" s="31"/>
      <c r="E132" s="32" t="s">
        <v>149</v>
      </c>
      <c r="F132" s="33" t="s">
        <v>137</v>
      </c>
      <c r="H132" s="323"/>
    </row>
    <row r="133" spans="1:8" x14ac:dyDescent="0.25">
      <c r="A133" s="20">
        <v>9</v>
      </c>
      <c r="B133" s="30" t="s">
        <v>150</v>
      </c>
      <c r="C133" s="31"/>
      <c r="D133" s="31"/>
      <c r="E133" s="32" t="s">
        <v>151</v>
      </c>
      <c r="F133" s="33" t="s">
        <v>137</v>
      </c>
      <c r="H133" s="323"/>
    </row>
    <row r="134" spans="1:8" x14ac:dyDescent="0.25">
      <c r="A134" s="20">
        <v>10</v>
      </c>
      <c r="B134" s="34" t="s">
        <v>152</v>
      </c>
      <c r="C134" s="35"/>
      <c r="D134" s="35"/>
      <c r="E134" s="36" t="s">
        <v>153</v>
      </c>
      <c r="F134" s="37" t="s">
        <v>137</v>
      </c>
      <c r="H134" s="323" t="s">
        <v>154</v>
      </c>
    </row>
    <row r="135" spans="1:8" x14ac:dyDescent="0.25">
      <c r="A135" s="20">
        <v>11</v>
      </c>
      <c r="B135" s="34" t="s">
        <v>155</v>
      </c>
      <c r="C135" s="35"/>
      <c r="D135" s="35"/>
      <c r="E135" s="36" t="s">
        <v>156</v>
      </c>
      <c r="F135" s="37" t="s">
        <v>137</v>
      </c>
      <c r="H135" s="323"/>
    </row>
    <row r="136" spans="1:8" x14ac:dyDescent="0.25">
      <c r="A136" s="20">
        <v>12</v>
      </c>
      <c r="B136" s="34" t="s">
        <v>157</v>
      </c>
      <c r="C136" s="35"/>
      <c r="D136" s="35"/>
      <c r="E136" s="36" t="s">
        <v>158</v>
      </c>
      <c r="F136" s="37" t="s">
        <v>137</v>
      </c>
      <c r="H136" s="323"/>
    </row>
    <row r="137" spans="1:8" x14ac:dyDescent="0.25">
      <c r="A137" s="20"/>
    </row>
    <row r="138" spans="1:8" x14ac:dyDescent="0.25">
      <c r="A138" s="20">
        <v>13</v>
      </c>
      <c r="B138" s="38" t="s">
        <v>101</v>
      </c>
      <c r="E138" s="12" t="s">
        <v>102</v>
      </c>
      <c r="F138" s="19" t="s">
        <v>95</v>
      </c>
      <c r="G138" s="10"/>
      <c r="H138" s="323" t="s">
        <v>120</v>
      </c>
    </row>
    <row r="139" spans="1:8" x14ac:dyDescent="0.25">
      <c r="A139" s="20">
        <v>14</v>
      </c>
      <c r="B139" s="38" t="s">
        <v>104</v>
      </c>
      <c r="E139" s="12" t="s">
        <v>105</v>
      </c>
      <c r="F139" s="19" t="s">
        <v>106</v>
      </c>
      <c r="G139" s="10"/>
      <c r="H139" s="323"/>
    </row>
    <row r="140" spans="1:8" x14ac:dyDescent="0.25">
      <c r="A140" s="20">
        <v>15</v>
      </c>
      <c r="B140" s="38" t="s">
        <v>108</v>
      </c>
      <c r="E140" s="12" t="s">
        <v>105</v>
      </c>
      <c r="F140" s="19" t="s">
        <v>106</v>
      </c>
      <c r="G140" s="10"/>
      <c r="H140" s="323"/>
    </row>
    <row r="141" spans="1:8" x14ac:dyDescent="0.25">
      <c r="A141" s="20">
        <v>16</v>
      </c>
      <c r="B141" s="38" t="s">
        <v>111</v>
      </c>
      <c r="E141" s="12" t="s">
        <v>105</v>
      </c>
      <c r="F141" s="19" t="s">
        <v>106</v>
      </c>
      <c r="G141" s="10"/>
      <c r="H141" s="323"/>
    </row>
    <row r="142" spans="1:8" x14ac:dyDescent="0.25">
      <c r="A142" s="20">
        <v>17</v>
      </c>
      <c r="B142" s="38" t="s">
        <v>114</v>
      </c>
      <c r="E142" s="12" t="s">
        <v>105</v>
      </c>
      <c r="F142" s="19" t="s">
        <v>106</v>
      </c>
      <c r="G142" s="10"/>
      <c r="H142" s="323"/>
    </row>
    <row r="143" spans="1:8" x14ac:dyDescent="0.25">
      <c r="A143" s="20">
        <v>18</v>
      </c>
      <c r="B143" s="38" t="s">
        <v>121</v>
      </c>
      <c r="E143" s="12" t="s">
        <v>105</v>
      </c>
      <c r="F143" s="19" t="s">
        <v>106</v>
      </c>
      <c r="G143" s="10"/>
      <c r="H143" s="323"/>
    </row>
    <row r="144" spans="1:8" x14ac:dyDescent="0.25">
      <c r="A144" s="20">
        <v>19</v>
      </c>
      <c r="B144" s="38" t="s">
        <v>122</v>
      </c>
      <c r="E144" s="12" t="s">
        <v>123</v>
      </c>
      <c r="F144" s="19" t="s">
        <v>116</v>
      </c>
      <c r="G144" s="10"/>
      <c r="H144" s="323"/>
    </row>
    <row r="145" spans="1:8" x14ac:dyDescent="0.25">
      <c r="A145" s="20">
        <v>20</v>
      </c>
      <c r="B145" s="38" t="s">
        <v>124</v>
      </c>
      <c r="E145" s="12" t="s">
        <v>123</v>
      </c>
      <c r="F145" s="19" t="s">
        <v>116</v>
      </c>
      <c r="G145" s="10"/>
      <c r="H145" s="323"/>
    </row>
    <row r="146" spans="1:8" x14ac:dyDescent="0.25">
      <c r="A146" s="20">
        <v>21</v>
      </c>
      <c r="B146" s="38" t="s">
        <v>125</v>
      </c>
      <c r="E146" s="12" t="s">
        <v>126</v>
      </c>
      <c r="F146" s="19" t="s">
        <v>127</v>
      </c>
      <c r="G146" s="10"/>
      <c r="H146" s="323"/>
    </row>
    <row r="147" spans="1:8" x14ac:dyDescent="0.25">
      <c r="A147" s="20">
        <v>22</v>
      </c>
      <c r="B147" s="38" t="s">
        <v>128</v>
      </c>
      <c r="E147" s="12" t="s">
        <v>126</v>
      </c>
      <c r="F147" s="19" t="s">
        <v>127</v>
      </c>
      <c r="G147" s="10"/>
      <c r="H147" s="323"/>
    </row>
  </sheetData>
  <mergeCells count="80">
    <mergeCell ref="H134:H136"/>
    <mergeCell ref="H138:H147"/>
    <mergeCell ref="A95:A98"/>
    <mergeCell ref="E95:E98"/>
    <mergeCell ref="F95:F98"/>
    <mergeCell ref="H125:H127"/>
    <mergeCell ref="H128:H130"/>
    <mergeCell ref="H131:H133"/>
    <mergeCell ref="A87:A90"/>
    <mergeCell ref="E87:E90"/>
    <mergeCell ref="F87:F90"/>
    <mergeCell ref="A91:A94"/>
    <mergeCell ref="E91:E94"/>
    <mergeCell ref="F91:F94"/>
    <mergeCell ref="A79:A82"/>
    <mergeCell ref="E79:E82"/>
    <mergeCell ref="F79:F82"/>
    <mergeCell ref="A83:A86"/>
    <mergeCell ref="E83:E86"/>
    <mergeCell ref="F83:F86"/>
    <mergeCell ref="A74:A76"/>
    <mergeCell ref="E74:E76"/>
    <mergeCell ref="F74:F76"/>
    <mergeCell ref="A77:A78"/>
    <mergeCell ref="E77:E78"/>
    <mergeCell ref="F77:F78"/>
    <mergeCell ref="A64:A68"/>
    <mergeCell ref="E64:E68"/>
    <mergeCell ref="F64:F68"/>
    <mergeCell ref="A69:A73"/>
    <mergeCell ref="E69:E73"/>
    <mergeCell ref="F69:F73"/>
    <mergeCell ref="A58:A59"/>
    <mergeCell ref="E58:E59"/>
    <mergeCell ref="F58:F59"/>
    <mergeCell ref="A60:A63"/>
    <mergeCell ref="E60:E63"/>
    <mergeCell ref="F60:F63"/>
    <mergeCell ref="A51:A53"/>
    <mergeCell ref="E51:E53"/>
    <mergeCell ref="F51:F53"/>
    <mergeCell ref="A54:A57"/>
    <mergeCell ref="E54:E57"/>
    <mergeCell ref="F54:F57"/>
    <mergeCell ref="A41:A45"/>
    <mergeCell ref="E41:E45"/>
    <mergeCell ref="F41:F45"/>
    <mergeCell ref="A46:A50"/>
    <mergeCell ref="E46:E50"/>
    <mergeCell ref="F46:F50"/>
    <mergeCell ref="A35:A36"/>
    <mergeCell ref="E35:E36"/>
    <mergeCell ref="F35:F36"/>
    <mergeCell ref="A37:A40"/>
    <mergeCell ref="E37:E40"/>
    <mergeCell ref="F37:F40"/>
    <mergeCell ref="A27:A31"/>
    <mergeCell ref="E27:E31"/>
    <mergeCell ref="F27:F31"/>
    <mergeCell ref="A32:A34"/>
    <mergeCell ref="E32:E34"/>
    <mergeCell ref="F32:F34"/>
    <mergeCell ref="A18:A21"/>
    <mergeCell ref="E18:E21"/>
    <mergeCell ref="F18:F21"/>
    <mergeCell ref="A22:A26"/>
    <mergeCell ref="E22:E26"/>
    <mergeCell ref="F22:F26"/>
    <mergeCell ref="A10:A14"/>
    <mergeCell ref="E10:E14"/>
    <mergeCell ref="F10:F14"/>
    <mergeCell ref="A15:A17"/>
    <mergeCell ref="E15:E17"/>
    <mergeCell ref="F15:F17"/>
    <mergeCell ref="A1:F1"/>
    <mergeCell ref="B2:F2"/>
    <mergeCell ref="E4:F4"/>
    <mergeCell ref="A5:A9"/>
    <mergeCell ref="E5:E9"/>
    <mergeCell ref="F5:F9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7A68-1B81-4DE1-8B9D-732C7C2B5A59}">
  <sheetPr>
    <tabColor rgb="FFFFFF00"/>
    <pageSetUpPr fitToPage="1"/>
  </sheetPr>
  <dimension ref="A1:K313"/>
  <sheetViews>
    <sheetView tabSelected="1" view="pageBreakPreview" topLeftCell="A107" zoomScale="80" zoomScaleNormal="80" zoomScaleSheetLayoutView="80" workbookViewId="0">
      <selection activeCell="B116" sqref="B116"/>
    </sheetView>
  </sheetViews>
  <sheetFormatPr defaultRowHeight="12.75" x14ac:dyDescent="0.25"/>
  <cols>
    <col min="1" max="1" width="4.25" style="131" bestFit="1" customWidth="1"/>
    <col min="2" max="2" width="62.5" style="132" customWidth="1"/>
    <col min="3" max="3" width="9" style="131"/>
    <col min="4" max="4" width="12.25" style="133" customWidth="1"/>
    <col min="5" max="5" width="14.125" style="151" customWidth="1"/>
    <col min="6" max="6" width="12.25" style="131" customWidth="1"/>
    <col min="7" max="7" width="18.625" style="131" customWidth="1"/>
    <col min="8" max="8" width="30.875" style="134" customWidth="1"/>
    <col min="9" max="9" width="65.75" style="132" customWidth="1"/>
    <col min="10" max="10" width="32.75" style="132" customWidth="1"/>
    <col min="11" max="11" width="21.75" style="131" customWidth="1"/>
    <col min="12" max="16384" width="9" style="132"/>
  </cols>
  <sheetData>
    <row r="1" spans="1:11" ht="15" x14ac:dyDescent="0.25">
      <c r="E1" s="175"/>
      <c r="I1" s="137"/>
      <c r="J1" s="137"/>
    </row>
    <row r="2" spans="1:11" ht="19.5" customHeight="1" x14ac:dyDescent="0.25">
      <c r="E2" s="175"/>
      <c r="H2" s="182" t="s">
        <v>571</v>
      </c>
      <c r="I2" s="135"/>
      <c r="J2" s="152"/>
    </row>
    <row r="3" spans="1:11" ht="14.25" x14ac:dyDescent="0.25">
      <c r="B3" s="341" t="s">
        <v>560</v>
      </c>
      <c r="C3" s="341"/>
      <c r="D3" s="341"/>
      <c r="E3" s="341"/>
      <c r="F3" s="341"/>
      <c r="G3" s="341"/>
      <c r="H3" s="341"/>
      <c r="I3" s="341"/>
      <c r="J3" s="145"/>
    </row>
    <row r="4" spans="1:11" ht="44.25" customHeight="1" x14ac:dyDescent="0.25">
      <c r="B4" s="341" t="s">
        <v>576</v>
      </c>
      <c r="C4" s="341"/>
      <c r="D4" s="341"/>
      <c r="E4" s="341"/>
      <c r="F4" s="341"/>
      <c r="G4" s="341"/>
      <c r="H4" s="341"/>
      <c r="I4" s="341"/>
      <c r="J4" s="145"/>
    </row>
    <row r="6" spans="1:11" ht="42.75" customHeight="1" x14ac:dyDescent="0.25">
      <c r="A6" s="335" t="s">
        <v>544</v>
      </c>
      <c r="B6" s="342" t="s">
        <v>545</v>
      </c>
      <c r="C6" s="342" t="s">
        <v>546</v>
      </c>
      <c r="D6" s="342" t="s">
        <v>547</v>
      </c>
      <c r="E6" s="342"/>
      <c r="F6" s="342"/>
      <c r="G6" s="342"/>
      <c r="H6" s="342" t="s">
        <v>548</v>
      </c>
      <c r="I6" s="342" t="s">
        <v>549</v>
      </c>
      <c r="J6" s="153"/>
    </row>
    <row r="7" spans="1:11" ht="28.5" customHeight="1" x14ac:dyDescent="0.25">
      <c r="A7" s="336"/>
      <c r="B7" s="342"/>
      <c r="C7" s="342"/>
      <c r="D7" s="148" t="s">
        <v>550</v>
      </c>
      <c r="E7" s="148" t="s">
        <v>551</v>
      </c>
      <c r="F7" s="148" t="s">
        <v>552</v>
      </c>
      <c r="G7" s="148" t="s">
        <v>553</v>
      </c>
      <c r="H7" s="342"/>
      <c r="I7" s="342"/>
      <c r="J7" s="153"/>
    </row>
    <row r="8" spans="1:11" x14ac:dyDescent="0.25">
      <c r="A8" s="148">
        <v>1</v>
      </c>
      <c r="B8" s="148">
        <v>2</v>
      </c>
      <c r="C8" s="148">
        <v>3</v>
      </c>
      <c r="D8" s="149" t="s">
        <v>554</v>
      </c>
      <c r="E8" s="149" t="s">
        <v>555</v>
      </c>
      <c r="F8" s="149" t="s">
        <v>556</v>
      </c>
      <c r="G8" s="149" t="s">
        <v>557</v>
      </c>
      <c r="H8" s="185" t="s">
        <v>312</v>
      </c>
      <c r="I8" s="149" t="s">
        <v>314</v>
      </c>
      <c r="J8" s="154"/>
    </row>
    <row r="9" spans="1:11" s="136" customFormat="1" ht="21" customHeight="1" x14ac:dyDescent="0.25">
      <c r="A9" s="186"/>
      <c r="B9" s="325" t="s">
        <v>620</v>
      </c>
      <c r="C9" s="326"/>
      <c r="D9" s="327"/>
      <c r="E9" s="186"/>
      <c r="F9" s="186"/>
      <c r="G9" s="186"/>
      <c r="H9" s="188"/>
      <c r="I9" s="189"/>
      <c r="J9" s="155"/>
      <c r="K9" s="144"/>
    </row>
    <row r="10" spans="1:11" ht="27" customHeight="1" x14ac:dyDescent="0.25">
      <c r="A10" s="171">
        <v>1</v>
      </c>
      <c r="B10" s="204" t="s">
        <v>1204</v>
      </c>
      <c r="C10" s="171" t="s">
        <v>2</v>
      </c>
      <c r="D10" s="148">
        <v>131.76</v>
      </c>
      <c r="E10" s="148"/>
      <c r="F10" s="203"/>
      <c r="G10" s="174">
        <f t="shared" ref="G10:G31" si="0">D10-E10</f>
        <v>131.76</v>
      </c>
      <c r="H10" s="171" t="s">
        <v>1207</v>
      </c>
      <c r="I10" s="170" t="s">
        <v>1208</v>
      </c>
      <c r="J10" s="156"/>
    </row>
    <row r="11" spans="1:11" ht="27" customHeight="1" x14ac:dyDescent="0.25">
      <c r="A11" s="171">
        <f>A10+1</f>
        <v>2</v>
      </c>
      <c r="B11" s="170" t="s">
        <v>1270</v>
      </c>
      <c r="C11" s="171" t="s">
        <v>2</v>
      </c>
      <c r="D11" s="148">
        <v>296.64999999999998</v>
      </c>
      <c r="E11" s="148"/>
      <c r="F11" s="148">
        <v>136</v>
      </c>
      <c r="G11" s="174">
        <f>D11-E11</f>
        <v>296.64999999999998</v>
      </c>
      <c r="H11" s="171" t="s">
        <v>1207</v>
      </c>
      <c r="I11" s="170" t="s">
        <v>1209</v>
      </c>
    </row>
    <row r="12" spans="1:11" ht="27.75" customHeight="1" x14ac:dyDescent="0.25">
      <c r="A12" s="171">
        <f>A11+1</f>
        <v>3</v>
      </c>
      <c r="B12" s="170" t="s">
        <v>1205</v>
      </c>
      <c r="C12" s="171" t="s">
        <v>1</v>
      </c>
      <c r="D12" s="148">
        <v>523.13</v>
      </c>
      <c r="E12" s="148">
        <v>176.1</v>
      </c>
      <c r="F12" s="174">
        <v>336.25</v>
      </c>
      <c r="G12" s="174">
        <f t="shared" si="0"/>
        <v>347.03</v>
      </c>
      <c r="H12" s="171" t="s">
        <v>1207</v>
      </c>
      <c r="I12" s="170" t="s">
        <v>1216</v>
      </c>
      <c r="J12" s="156"/>
    </row>
    <row r="13" spans="1:11" ht="30" customHeight="1" x14ac:dyDescent="0.25">
      <c r="A13" s="171">
        <f t="shared" ref="A13:A15" si="1">A12+1</f>
        <v>4</v>
      </c>
      <c r="B13" s="170" t="s">
        <v>1206</v>
      </c>
      <c r="C13" s="171" t="s">
        <v>1</v>
      </c>
      <c r="D13" s="148">
        <v>825.99</v>
      </c>
      <c r="E13" s="148">
        <v>278.07</v>
      </c>
      <c r="F13" s="148">
        <v>1546.8</v>
      </c>
      <c r="G13" s="174">
        <f t="shared" si="0"/>
        <v>547.92000000000007</v>
      </c>
      <c r="H13" s="171" t="s">
        <v>1207</v>
      </c>
      <c r="I13" s="170" t="s">
        <v>1217</v>
      </c>
      <c r="J13" s="156"/>
    </row>
    <row r="14" spans="1:11" ht="30" customHeight="1" x14ac:dyDescent="0.25">
      <c r="A14" s="171">
        <f t="shared" si="1"/>
        <v>5</v>
      </c>
      <c r="B14" s="170" t="s">
        <v>1222</v>
      </c>
      <c r="C14" s="171" t="s">
        <v>1</v>
      </c>
      <c r="D14" s="148">
        <f>20.38+109.82</f>
        <v>130.19999999999999</v>
      </c>
      <c r="E14" s="148"/>
      <c r="F14" s="148"/>
      <c r="G14" s="174">
        <f t="shared" si="0"/>
        <v>130.19999999999999</v>
      </c>
      <c r="H14" s="171" t="s">
        <v>1207</v>
      </c>
      <c r="I14" s="170" t="s">
        <v>1223</v>
      </c>
      <c r="J14" s="156"/>
    </row>
    <row r="15" spans="1:11" ht="30" customHeight="1" x14ac:dyDescent="0.25">
      <c r="A15" s="171">
        <f t="shared" si="1"/>
        <v>6</v>
      </c>
      <c r="B15" s="170" t="s">
        <v>596</v>
      </c>
      <c r="C15" s="171" t="s">
        <v>1</v>
      </c>
      <c r="D15" s="148">
        <v>17.91</v>
      </c>
      <c r="E15" s="148"/>
      <c r="F15" s="148"/>
      <c r="G15" s="174">
        <f t="shared" si="0"/>
        <v>17.91</v>
      </c>
      <c r="H15" s="171" t="s">
        <v>1207</v>
      </c>
      <c r="I15" s="170" t="s">
        <v>1224</v>
      </c>
      <c r="J15" s="156"/>
    </row>
    <row r="16" spans="1:11" s="136" customFormat="1" ht="21" customHeight="1" x14ac:dyDescent="0.25">
      <c r="A16" s="186"/>
      <c r="B16" s="325" t="s">
        <v>279</v>
      </c>
      <c r="C16" s="326"/>
      <c r="D16" s="327"/>
      <c r="E16" s="186"/>
      <c r="F16" s="186"/>
      <c r="G16" s="186"/>
      <c r="H16" s="188"/>
      <c r="I16" s="189"/>
      <c r="J16" s="155"/>
      <c r="K16" s="144"/>
    </row>
    <row r="17" spans="1:11" ht="72.75" customHeight="1" x14ac:dyDescent="0.25">
      <c r="A17" s="171">
        <f>A13+1</f>
        <v>5</v>
      </c>
      <c r="B17" s="170" t="s">
        <v>1219</v>
      </c>
      <c r="C17" s="171" t="s">
        <v>1</v>
      </c>
      <c r="D17" s="148">
        <f>1022.95+1445.42+28.01</f>
        <v>2496.38</v>
      </c>
      <c r="E17" s="148">
        <v>1497.78</v>
      </c>
      <c r="F17" s="148">
        <v>2018</v>
      </c>
      <c r="G17" s="174">
        <f t="shared" ref="G17:G26" si="2">D17-E17</f>
        <v>998.60000000000014</v>
      </c>
      <c r="H17" s="171" t="s">
        <v>1273</v>
      </c>
      <c r="I17" s="170" t="s">
        <v>1275</v>
      </c>
      <c r="J17" s="152"/>
    </row>
    <row r="18" spans="1:11" ht="65.25" customHeight="1" x14ac:dyDescent="0.25">
      <c r="A18" s="171">
        <f>A17+1</f>
        <v>6</v>
      </c>
      <c r="B18" s="170" t="s">
        <v>1220</v>
      </c>
      <c r="C18" s="171" t="s">
        <v>1</v>
      </c>
      <c r="D18" s="148">
        <f>31.64+44.7+0.87</f>
        <v>77.210000000000008</v>
      </c>
      <c r="E18" s="148"/>
      <c r="F18" s="148"/>
      <c r="G18" s="174">
        <f t="shared" si="2"/>
        <v>77.210000000000008</v>
      </c>
      <c r="H18" s="171" t="s">
        <v>1273</v>
      </c>
      <c r="I18" s="170" t="s">
        <v>1274</v>
      </c>
      <c r="J18" s="152"/>
    </row>
    <row r="19" spans="1:11" ht="20.25" customHeight="1" x14ac:dyDescent="0.25">
      <c r="A19" s="171">
        <f t="shared" ref="A19:A26" si="3">A18+1</f>
        <v>7</v>
      </c>
      <c r="B19" s="170" t="s">
        <v>617</v>
      </c>
      <c r="C19" s="171" t="s">
        <v>1</v>
      </c>
      <c r="D19" s="148">
        <v>0.98</v>
      </c>
      <c r="E19" s="148"/>
      <c r="F19" s="148"/>
      <c r="G19" s="174">
        <f t="shared" si="2"/>
        <v>0.98</v>
      </c>
      <c r="H19" s="171" t="s">
        <v>1280</v>
      </c>
      <c r="I19" s="170" t="s">
        <v>1284</v>
      </c>
      <c r="J19" s="152"/>
    </row>
    <row r="20" spans="1:11" ht="48" customHeight="1" x14ac:dyDescent="0.25">
      <c r="A20" s="171">
        <f t="shared" si="3"/>
        <v>8</v>
      </c>
      <c r="B20" s="170" t="s">
        <v>1276</v>
      </c>
      <c r="C20" s="171" t="s">
        <v>1</v>
      </c>
      <c r="D20" s="148">
        <v>0.56999999999999995</v>
      </c>
      <c r="E20" s="148"/>
      <c r="F20" s="148"/>
      <c r="G20" s="174">
        <f t="shared" si="2"/>
        <v>0.56999999999999995</v>
      </c>
      <c r="H20" s="171" t="s">
        <v>1281</v>
      </c>
      <c r="I20" s="170" t="s">
        <v>1285</v>
      </c>
      <c r="J20" s="152"/>
    </row>
    <row r="21" spans="1:11" ht="20.25" customHeight="1" x14ac:dyDescent="0.25">
      <c r="A21" s="171">
        <f t="shared" si="3"/>
        <v>9</v>
      </c>
      <c r="B21" s="170" t="s">
        <v>1277</v>
      </c>
      <c r="C21" s="171" t="s">
        <v>1</v>
      </c>
      <c r="D21" s="148">
        <v>2.33</v>
      </c>
      <c r="E21" s="148"/>
      <c r="F21" s="148"/>
      <c r="G21" s="174">
        <f t="shared" si="2"/>
        <v>2.33</v>
      </c>
      <c r="H21" s="171" t="s">
        <v>1282</v>
      </c>
      <c r="I21" s="170" t="s">
        <v>1286</v>
      </c>
      <c r="J21" s="152"/>
    </row>
    <row r="22" spans="1:11" ht="20.25" customHeight="1" x14ac:dyDescent="0.25">
      <c r="A22" s="171">
        <f t="shared" si="3"/>
        <v>10</v>
      </c>
      <c r="B22" s="170" t="s">
        <v>1229</v>
      </c>
      <c r="C22" s="171" t="s">
        <v>1</v>
      </c>
      <c r="D22" s="148">
        <v>2.33</v>
      </c>
      <c r="E22" s="148"/>
      <c r="F22" s="148"/>
      <c r="G22" s="174">
        <f t="shared" si="2"/>
        <v>2.33</v>
      </c>
      <c r="H22" s="171"/>
      <c r="I22" s="170"/>
      <c r="J22" s="152"/>
    </row>
    <row r="23" spans="1:11" ht="42.75" customHeight="1" x14ac:dyDescent="0.25">
      <c r="A23" s="171">
        <f t="shared" si="3"/>
        <v>11</v>
      </c>
      <c r="B23" s="170" t="s">
        <v>1278</v>
      </c>
      <c r="C23" s="171" t="s">
        <v>1</v>
      </c>
      <c r="D23" s="148">
        <v>23.03</v>
      </c>
      <c r="E23" s="148"/>
      <c r="F23" s="148"/>
      <c r="G23" s="174">
        <f t="shared" si="2"/>
        <v>23.03</v>
      </c>
      <c r="H23" s="171" t="s">
        <v>1283</v>
      </c>
      <c r="I23" s="170" t="s">
        <v>1287</v>
      </c>
      <c r="J23" s="152"/>
    </row>
    <row r="24" spans="1:11" ht="20.25" customHeight="1" x14ac:dyDescent="0.25">
      <c r="A24" s="171">
        <f t="shared" si="3"/>
        <v>12</v>
      </c>
      <c r="B24" s="170" t="s">
        <v>1229</v>
      </c>
      <c r="C24" s="171" t="s">
        <v>1</v>
      </c>
      <c r="D24" s="148">
        <v>23.03</v>
      </c>
      <c r="E24" s="148"/>
      <c r="F24" s="148"/>
      <c r="G24" s="174">
        <f t="shared" si="2"/>
        <v>23.03</v>
      </c>
      <c r="H24" s="171"/>
      <c r="I24" s="170"/>
      <c r="J24" s="152"/>
    </row>
    <row r="25" spans="1:11" ht="20.25" customHeight="1" x14ac:dyDescent="0.25">
      <c r="A25" s="171">
        <f t="shared" si="3"/>
        <v>13</v>
      </c>
      <c r="B25" s="170" t="s">
        <v>1279</v>
      </c>
      <c r="C25" s="171" t="s">
        <v>1</v>
      </c>
      <c r="D25" s="148">
        <v>0.87</v>
      </c>
      <c r="E25" s="148"/>
      <c r="F25" s="148"/>
      <c r="G25" s="174">
        <f t="shared" si="2"/>
        <v>0.87</v>
      </c>
      <c r="H25" s="171" t="s">
        <v>1280</v>
      </c>
      <c r="I25" s="170"/>
      <c r="J25" s="152"/>
    </row>
    <row r="26" spans="1:11" ht="20.25" customHeight="1" x14ac:dyDescent="0.25">
      <c r="A26" s="171">
        <f t="shared" si="3"/>
        <v>14</v>
      </c>
      <c r="B26" s="170" t="s">
        <v>1229</v>
      </c>
      <c r="C26" s="171" t="s">
        <v>1</v>
      </c>
      <c r="D26" s="148">
        <v>0.87</v>
      </c>
      <c r="E26" s="148"/>
      <c r="F26" s="148"/>
      <c r="G26" s="174">
        <f t="shared" si="2"/>
        <v>0.87</v>
      </c>
      <c r="H26" s="171"/>
      <c r="I26" s="170"/>
      <c r="J26" s="152"/>
    </row>
    <row r="27" spans="1:11" s="197" customFormat="1" ht="24" customHeight="1" x14ac:dyDescent="0.25">
      <c r="A27" s="186"/>
      <c r="B27" s="325" t="s">
        <v>559</v>
      </c>
      <c r="C27" s="326"/>
      <c r="D27" s="327"/>
      <c r="E27" s="186"/>
      <c r="F27" s="186"/>
      <c r="G27" s="187"/>
      <c r="H27" s="188"/>
      <c r="I27" s="189"/>
      <c r="J27" s="195"/>
      <c r="K27" s="196"/>
    </row>
    <row r="28" spans="1:11" ht="139.5" customHeight="1" x14ac:dyDescent="0.25">
      <c r="A28" s="171">
        <f>A26+1</f>
        <v>15</v>
      </c>
      <c r="B28" s="170" t="s">
        <v>1187</v>
      </c>
      <c r="C28" s="171" t="s">
        <v>197</v>
      </c>
      <c r="D28" s="148">
        <f>29.67+941.63+1156.39+325.5+44.78</f>
        <v>2497.9700000000003</v>
      </c>
      <c r="E28" s="148">
        <f>2386.085+596.521</f>
        <v>2982.6059999999998</v>
      </c>
      <c r="F28" s="148">
        <f>4677.49+1169.37</f>
        <v>5846.86</v>
      </c>
      <c r="G28" s="174">
        <f t="shared" si="0"/>
        <v>-484.63599999999951</v>
      </c>
      <c r="H28" s="171"/>
      <c r="I28" s="314" t="s">
        <v>1225</v>
      </c>
      <c r="J28" s="152"/>
    </row>
    <row r="29" spans="1:11" ht="43.5" customHeight="1" x14ac:dyDescent="0.25">
      <c r="A29" s="171">
        <f>A28+1</f>
        <v>16</v>
      </c>
      <c r="B29" s="170" t="s">
        <v>1221</v>
      </c>
      <c r="C29" s="171" t="s">
        <v>1</v>
      </c>
      <c r="D29" s="148">
        <f>1022.95+31.64+1445.42+44.7+28.01+0.87+0.98</f>
        <v>2574.5700000000002</v>
      </c>
      <c r="E29" s="148">
        <v>1497.78</v>
      </c>
      <c r="F29" s="148">
        <v>2018</v>
      </c>
      <c r="G29" s="174">
        <f t="shared" si="0"/>
        <v>1076.7900000000002</v>
      </c>
      <c r="H29" s="171"/>
      <c r="I29" s="314" t="s">
        <v>1288</v>
      </c>
      <c r="J29" s="152"/>
    </row>
    <row r="30" spans="1:11" ht="28.5" customHeight="1" x14ac:dyDescent="0.25">
      <c r="A30" s="171">
        <f t="shared" ref="A30:A31" si="4">A29+1</f>
        <v>17</v>
      </c>
      <c r="B30" s="170" t="s">
        <v>1218</v>
      </c>
      <c r="C30" s="171" t="s">
        <v>1</v>
      </c>
      <c r="D30" s="148">
        <f>D29+12.76+523.13+825.99+130.2+17.91</f>
        <v>4084.5600000000004</v>
      </c>
      <c r="E30" s="148">
        <v>1951.95</v>
      </c>
      <c r="F30" s="148">
        <v>3906.35</v>
      </c>
      <c r="G30" s="174">
        <f t="shared" si="0"/>
        <v>2132.6100000000006</v>
      </c>
      <c r="H30" s="171"/>
      <c r="I30" s="313"/>
      <c r="J30" s="152"/>
    </row>
    <row r="31" spans="1:11" ht="28.5" customHeight="1" x14ac:dyDescent="0.25">
      <c r="A31" s="171">
        <f t="shared" si="4"/>
        <v>18</v>
      </c>
      <c r="B31" s="170" t="s">
        <v>574</v>
      </c>
      <c r="C31" s="171" t="s">
        <v>1</v>
      </c>
      <c r="D31" s="148">
        <f>D29+12.76+523.13+825.99+130.2+17.91</f>
        <v>4084.5600000000004</v>
      </c>
      <c r="E31" s="148">
        <v>1951.95</v>
      </c>
      <c r="F31" s="148">
        <v>3906.35</v>
      </c>
      <c r="G31" s="174">
        <f t="shared" si="0"/>
        <v>2132.6100000000006</v>
      </c>
      <c r="H31" s="171"/>
      <c r="I31" s="313"/>
      <c r="J31" s="152"/>
    </row>
    <row r="32" spans="1:11" s="136" customFormat="1" ht="24" customHeight="1" x14ac:dyDescent="0.25">
      <c r="A32" s="186"/>
      <c r="B32" s="325" t="s">
        <v>1226</v>
      </c>
      <c r="C32" s="326"/>
      <c r="D32" s="327"/>
      <c r="E32" s="186"/>
      <c r="F32" s="186"/>
      <c r="G32" s="186"/>
      <c r="H32" s="188"/>
      <c r="I32" s="189"/>
      <c r="J32" s="155"/>
      <c r="K32" s="144"/>
    </row>
    <row r="33" spans="1:11" ht="31.5" customHeight="1" x14ac:dyDescent="0.25">
      <c r="A33" s="171">
        <f>A31+1</f>
        <v>19</v>
      </c>
      <c r="B33" s="170" t="s">
        <v>1227</v>
      </c>
      <c r="C33" s="171" t="s">
        <v>0</v>
      </c>
      <c r="D33" s="180">
        <v>4376.62</v>
      </c>
      <c r="E33" s="148"/>
      <c r="F33" s="148"/>
      <c r="G33" s="194">
        <f t="shared" ref="G33:G37" si="5">D33-E33</f>
        <v>4376.62</v>
      </c>
      <c r="H33" s="171" t="s">
        <v>1234</v>
      </c>
      <c r="I33" s="183" t="s">
        <v>1236</v>
      </c>
      <c r="J33" s="152"/>
    </row>
    <row r="34" spans="1:11" ht="30.75" customHeight="1" x14ac:dyDescent="0.25">
      <c r="A34" s="171">
        <f t="shared" ref="A34:A40" si="6">A33+1</f>
        <v>20</v>
      </c>
      <c r="B34" s="170" t="s">
        <v>1228</v>
      </c>
      <c r="C34" s="171" t="s">
        <v>1</v>
      </c>
      <c r="D34" s="148">
        <v>1312.99</v>
      </c>
      <c r="E34" s="148">
        <v>543.84</v>
      </c>
      <c r="F34" s="148">
        <v>4234.2</v>
      </c>
      <c r="G34" s="174">
        <f>D34-E34</f>
        <v>769.15</v>
      </c>
      <c r="H34" s="171" t="s">
        <v>1234</v>
      </c>
      <c r="I34" s="183" t="s">
        <v>1237</v>
      </c>
      <c r="J34" s="156"/>
    </row>
    <row r="35" spans="1:11" ht="29.25" customHeight="1" x14ac:dyDescent="0.25">
      <c r="A35" s="171">
        <f t="shared" si="6"/>
        <v>21</v>
      </c>
      <c r="B35" s="170" t="s">
        <v>1229</v>
      </c>
      <c r="C35" s="171" t="s">
        <v>1</v>
      </c>
      <c r="D35" s="148">
        <v>1312.99</v>
      </c>
      <c r="E35" s="148"/>
      <c r="F35" s="148"/>
      <c r="G35" s="174">
        <f>D35-E35</f>
        <v>1312.99</v>
      </c>
      <c r="H35" s="171" t="s">
        <v>1234</v>
      </c>
      <c r="I35" s="183"/>
      <c r="J35" s="156"/>
    </row>
    <row r="36" spans="1:11" ht="41.25" customHeight="1" x14ac:dyDescent="0.25">
      <c r="A36" s="171">
        <f t="shared" si="6"/>
        <v>22</v>
      </c>
      <c r="B36" s="170" t="s">
        <v>1235</v>
      </c>
      <c r="C36" s="171" t="s">
        <v>1</v>
      </c>
      <c r="D36" s="148">
        <v>640.21</v>
      </c>
      <c r="E36" s="148">
        <v>271.92</v>
      </c>
      <c r="F36" s="148">
        <v>1058.5999999999999</v>
      </c>
      <c r="G36" s="174">
        <f t="shared" si="5"/>
        <v>368.29</v>
      </c>
      <c r="H36" s="171" t="s">
        <v>1234</v>
      </c>
      <c r="I36" s="183" t="s">
        <v>1268</v>
      </c>
      <c r="J36" s="156"/>
    </row>
    <row r="37" spans="1:11" ht="60" customHeight="1" x14ac:dyDescent="0.25">
      <c r="A37" s="171">
        <f t="shared" si="6"/>
        <v>23</v>
      </c>
      <c r="B37" s="170" t="s">
        <v>1230</v>
      </c>
      <c r="C37" s="171" t="s">
        <v>1</v>
      </c>
      <c r="D37" s="148">
        <v>498.32</v>
      </c>
      <c r="E37" s="148"/>
      <c r="F37" s="202"/>
      <c r="G37" s="174">
        <f t="shared" si="5"/>
        <v>498.32</v>
      </c>
      <c r="H37" s="171" t="s">
        <v>1234</v>
      </c>
      <c r="I37" s="183" t="s">
        <v>1269</v>
      </c>
      <c r="J37" s="156"/>
    </row>
    <row r="38" spans="1:11" ht="53.25" customHeight="1" x14ac:dyDescent="0.25">
      <c r="A38" s="171">
        <f t="shared" si="6"/>
        <v>24</v>
      </c>
      <c r="B38" s="170" t="s">
        <v>1231</v>
      </c>
      <c r="C38" s="171" t="s">
        <v>0</v>
      </c>
      <c r="D38" s="174">
        <v>5854.45</v>
      </c>
      <c r="E38" s="148"/>
      <c r="F38" s="148"/>
      <c r="G38" s="174">
        <f>D38-E38</f>
        <v>5854.45</v>
      </c>
      <c r="H38" s="171" t="s">
        <v>1234</v>
      </c>
      <c r="I38" s="183" t="s">
        <v>1238</v>
      </c>
      <c r="J38" s="310"/>
    </row>
    <row r="39" spans="1:11" ht="59.25" customHeight="1" x14ac:dyDescent="0.25">
      <c r="A39" s="171">
        <f t="shared" si="6"/>
        <v>25</v>
      </c>
      <c r="B39" s="170" t="s">
        <v>1232</v>
      </c>
      <c r="C39" s="171" t="s">
        <v>0</v>
      </c>
      <c r="D39" s="148">
        <v>5772.55</v>
      </c>
      <c r="E39" s="148"/>
      <c r="F39" s="148">
        <v>7057</v>
      </c>
      <c r="G39" s="174">
        <f>D39-E39</f>
        <v>5772.55</v>
      </c>
      <c r="H39" s="171" t="s">
        <v>1234</v>
      </c>
      <c r="I39" s="183" t="s">
        <v>1272</v>
      </c>
      <c r="J39" s="315"/>
    </row>
    <row r="40" spans="1:11" ht="30" customHeight="1" x14ac:dyDescent="0.25">
      <c r="A40" s="171">
        <f t="shared" si="6"/>
        <v>26</v>
      </c>
      <c r="B40" s="170" t="s">
        <v>1233</v>
      </c>
      <c r="C40" s="171" t="s">
        <v>2</v>
      </c>
      <c r="D40" s="148">
        <v>314.89999999999998</v>
      </c>
      <c r="E40" s="148"/>
      <c r="F40" s="148">
        <v>144</v>
      </c>
      <c r="G40" s="174">
        <f t="shared" ref="G40" si="7">D40-E40</f>
        <v>314.89999999999998</v>
      </c>
      <c r="H40" s="171" t="s">
        <v>1234</v>
      </c>
      <c r="I40" s="183" t="s">
        <v>1239</v>
      </c>
      <c r="J40" s="315"/>
    </row>
    <row r="41" spans="1:11" s="136" customFormat="1" ht="24" customHeight="1" x14ac:dyDescent="0.25">
      <c r="A41" s="186"/>
      <c r="B41" s="325" t="s">
        <v>1241</v>
      </c>
      <c r="C41" s="326"/>
      <c r="D41" s="327"/>
      <c r="E41" s="186"/>
      <c r="F41" s="186"/>
      <c r="G41" s="187"/>
      <c r="H41" s="188"/>
      <c r="I41" s="189"/>
      <c r="J41" s="155"/>
      <c r="K41" s="144"/>
    </row>
    <row r="42" spans="1:11" ht="24" customHeight="1" x14ac:dyDescent="0.25">
      <c r="A42" s="171">
        <f>A40+1</f>
        <v>27</v>
      </c>
      <c r="B42" s="170" t="s">
        <v>597</v>
      </c>
      <c r="C42" s="171" t="s">
        <v>584</v>
      </c>
      <c r="D42" s="148">
        <v>22</v>
      </c>
      <c r="E42" s="329">
        <v>2</v>
      </c>
      <c r="F42" s="329">
        <v>2</v>
      </c>
      <c r="G42" s="332">
        <f>2-2</f>
        <v>0</v>
      </c>
      <c r="H42" s="171" t="s">
        <v>1240</v>
      </c>
      <c r="I42" s="183" t="s">
        <v>601</v>
      </c>
      <c r="J42" s="324"/>
    </row>
    <row r="43" spans="1:11" ht="24" customHeight="1" x14ac:dyDescent="0.25">
      <c r="A43" s="171">
        <f>A42+1</f>
        <v>28</v>
      </c>
      <c r="B43" s="170" t="s">
        <v>598</v>
      </c>
      <c r="C43" s="171" t="s">
        <v>584</v>
      </c>
      <c r="D43" s="148">
        <v>44</v>
      </c>
      <c r="E43" s="330"/>
      <c r="F43" s="330"/>
      <c r="G43" s="333"/>
      <c r="H43" s="171" t="s">
        <v>1240</v>
      </c>
      <c r="I43" s="183" t="s">
        <v>600</v>
      </c>
      <c r="J43" s="324"/>
    </row>
    <row r="44" spans="1:11" ht="24" customHeight="1" x14ac:dyDescent="0.25">
      <c r="A44" s="171">
        <f t="shared" ref="A44:A49" si="8">A43+1</f>
        <v>29</v>
      </c>
      <c r="B44" s="170" t="s">
        <v>599</v>
      </c>
      <c r="C44" s="171" t="s">
        <v>584</v>
      </c>
      <c r="D44" s="148">
        <v>44</v>
      </c>
      <c r="E44" s="331"/>
      <c r="F44" s="331"/>
      <c r="G44" s="334"/>
      <c r="H44" s="171" t="s">
        <v>1240</v>
      </c>
      <c r="I44" s="183" t="s">
        <v>602</v>
      </c>
      <c r="J44" s="324"/>
    </row>
    <row r="45" spans="1:11" s="136" customFormat="1" ht="26.25" customHeight="1" x14ac:dyDescent="0.25">
      <c r="A45" s="186"/>
      <c r="B45" s="325" t="s">
        <v>1242</v>
      </c>
      <c r="C45" s="326"/>
      <c r="D45" s="327"/>
      <c r="E45" s="186"/>
      <c r="F45" s="186"/>
      <c r="G45" s="187"/>
      <c r="H45" s="188"/>
      <c r="I45" s="189"/>
      <c r="J45" s="155"/>
      <c r="K45" s="144"/>
    </row>
    <row r="46" spans="1:11" ht="24" customHeight="1" x14ac:dyDescent="0.25">
      <c r="A46" s="171">
        <f>A44+1</f>
        <v>30</v>
      </c>
      <c r="B46" s="170" t="s">
        <v>597</v>
      </c>
      <c r="C46" s="171" t="s">
        <v>584</v>
      </c>
      <c r="D46" s="148">
        <v>76</v>
      </c>
      <c r="E46" s="148"/>
      <c r="F46" s="148"/>
      <c r="G46" s="203">
        <f t="shared" ref="G46:G49" si="9">D46-E46</f>
        <v>76</v>
      </c>
      <c r="H46" s="172" t="s">
        <v>605</v>
      </c>
      <c r="I46" s="183" t="s">
        <v>609</v>
      </c>
      <c r="J46" s="152"/>
    </row>
    <row r="47" spans="1:11" ht="24" customHeight="1" x14ac:dyDescent="0.25">
      <c r="A47" s="171">
        <f t="shared" si="8"/>
        <v>31</v>
      </c>
      <c r="B47" s="170" t="s">
        <v>598</v>
      </c>
      <c r="C47" s="171" t="s">
        <v>584</v>
      </c>
      <c r="D47" s="148">
        <v>152</v>
      </c>
      <c r="E47" s="148"/>
      <c r="F47" s="148"/>
      <c r="G47" s="203">
        <f t="shared" si="9"/>
        <v>152</v>
      </c>
      <c r="H47" s="172" t="s">
        <v>605</v>
      </c>
      <c r="I47" s="183" t="s">
        <v>608</v>
      </c>
      <c r="J47" s="152"/>
    </row>
    <row r="48" spans="1:11" ht="24" customHeight="1" x14ac:dyDescent="0.25">
      <c r="A48" s="171">
        <f t="shared" si="8"/>
        <v>32</v>
      </c>
      <c r="B48" s="170" t="s">
        <v>603</v>
      </c>
      <c r="C48" s="171" t="s">
        <v>584</v>
      </c>
      <c r="D48" s="148">
        <v>16</v>
      </c>
      <c r="E48" s="148"/>
      <c r="F48" s="148"/>
      <c r="G48" s="203">
        <f t="shared" si="9"/>
        <v>16</v>
      </c>
      <c r="H48" s="172" t="s">
        <v>605</v>
      </c>
      <c r="I48" s="183" t="s">
        <v>607</v>
      </c>
      <c r="J48" s="152"/>
    </row>
    <row r="49" spans="1:11" ht="24" customHeight="1" x14ac:dyDescent="0.25">
      <c r="A49" s="171">
        <f t="shared" si="8"/>
        <v>33</v>
      </c>
      <c r="B49" s="170" t="s">
        <v>604</v>
      </c>
      <c r="C49" s="171" t="s">
        <v>584</v>
      </c>
      <c r="D49" s="148">
        <v>8</v>
      </c>
      <c r="E49" s="148"/>
      <c r="F49" s="148"/>
      <c r="G49" s="203">
        <f t="shared" si="9"/>
        <v>8</v>
      </c>
      <c r="H49" s="172" t="s">
        <v>605</v>
      </c>
      <c r="I49" s="183" t="s">
        <v>606</v>
      </c>
      <c r="J49" s="152"/>
    </row>
    <row r="50" spans="1:11" s="136" customFormat="1" ht="26.25" customHeight="1" x14ac:dyDescent="0.25">
      <c r="A50" s="186"/>
      <c r="B50" s="325" t="s">
        <v>1261</v>
      </c>
      <c r="C50" s="326"/>
      <c r="D50" s="327"/>
      <c r="E50" s="186"/>
      <c r="F50" s="186"/>
      <c r="G50" s="187"/>
      <c r="H50" s="188"/>
      <c r="I50" s="189"/>
      <c r="J50" s="155"/>
      <c r="K50" s="144"/>
    </row>
    <row r="51" spans="1:11" s="136" customFormat="1" ht="26.25" customHeight="1" x14ac:dyDescent="0.25">
      <c r="A51" s="171">
        <f>A49+1</f>
        <v>34</v>
      </c>
      <c r="B51" s="170" t="s">
        <v>617</v>
      </c>
      <c r="C51" s="171" t="s">
        <v>1</v>
      </c>
      <c r="D51" s="148">
        <v>187.43</v>
      </c>
      <c r="E51" s="148"/>
      <c r="F51" s="148"/>
      <c r="G51" s="194">
        <f>D51-E51</f>
        <v>187.43</v>
      </c>
      <c r="H51" s="171" t="s">
        <v>1234</v>
      </c>
      <c r="I51" s="317" t="s">
        <v>1244</v>
      </c>
      <c r="J51" s="155"/>
      <c r="K51" s="144"/>
    </row>
    <row r="52" spans="1:11" ht="30" customHeight="1" x14ac:dyDescent="0.25">
      <c r="A52" s="171">
        <f>A51+1</f>
        <v>35</v>
      </c>
      <c r="B52" s="170" t="s">
        <v>1243</v>
      </c>
      <c r="C52" s="171" t="s">
        <v>0</v>
      </c>
      <c r="D52" s="148">
        <f>973.14+1456</f>
        <v>2429.14</v>
      </c>
      <c r="E52" s="148"/>
      <c r="F52" s="148">
        <f>104+416</f>
        <v>520</v>
      </c>
      <c r="G52" s="194">
        <f>D52-E52</f>
        <v>2429.14</v>
      </c>
      <c r="H52" s="171" t="s">
        <v>1262</v>
      </c>
      <c r="I52" s="317" t="s">
        <v>1263</v>
      </c>
      <c r="J52" s="152"/>
    </row>
    <row r="53" spans="1:11" ht="42.75" customHeight="1" x14ac:dyDescent="0.25">
      <c r="A53" s="171">
        <f t="shared" ref="A53:A54" si="10">A52+1</f>
        <v>36</v>
      </c>
      <c r="B53" s="170" t="s">
        <v>610</v>
      </c>
      <c r="C53" s="171" t="s">
        <v>0</v>
      </c>
      <c r="D53" s="148">
        <f>973.14+1456</f>
        <v>2429.14</v>
      </c>
      <c r="E53" s="148"/>
      <c r="F53" s="148">
        <f>416+104</f>
        <v>520</v>
      </c>
      <c r="G53" s="203">
        <f>D53-E53</f>
        <v>2429.14</v>
      </c>
      <c r="H53" s="171" t="s">
        <v>1262</v>
      </c>
      <c r="I53" s="183" t="s">
        <v>1264</v>
      </c>
      <c r="J53" s="156"/>
    </row>
    <row r="54" spans="1:11" ht="28.5" customHeight="1" x14ac:dyDescent="0.25">
      <c r="A54" s="171">
        <f t="shared" si="10"/>
        <v>37</v>
      </c>
      <c r="B54" s="170" t="s">
        <v>1245</v>
      </c>
      <c r="C54" s="171" t="s">
        <v>0</v>
      </c>
      <c r="D54" s="148">
        <v>1442.28</v>
      </c>
      <c r="E54" s="148"/>
      <c r="F54" s="148"/>
      <c r="G54" s="203">
        <f>D54-E54</f>
        <v>1442.28</v>
      </c>
      <c r="H54" s="171" t="s">
        <v>1234</v>
      </c>
      <c r="I54" s="183"/>
      <c r="J54" s="156"/>
    </row>
    <row r="55" spans="1:11" ht="24" customHeight="1" x14ac:dyDescent="0.25">
      <c r="A55" s="171"/>
      <c r="B55" s="184" t="s">
        <v>559</v>
      </c>
      <c r="C55" s="171"/>
      <c r="D55" s="148"/>
      <c r="E55" s="148"/>
      <c r="F55" s="148"/>
      <c r="G55" s="203"/>
      <c r="H55" s="171"/>
      <c r="I55" s="183"/>
      <c r="J55" s="156"/>
    </row>
    <row r="56" spans="1:11" ht="32.25" customHeight="1" x14ac:dyDescent="0.25">
      <c r="A56" s="171">
        <f>A54+1</f>
        <v>38</v>
      </c>
      <c r="B56" s="170" t="s">
        <v>1221</v>
      </c>
      <c r="C56" s="171" t="s">
        <v>1</v>
      </c>
      <c r="D56" s="148">
        <v>187.43</v>
      </c>
      <c r="E56" s="148"/>
      <c r="F56" s="148"/>
      <c r="G56" s="174">
        <f t="shared" ref="G56:G58" si="11">D56-E56</f>
        <v>187.43</v>
      </c>
      <c r="H56" s="171"/>
      <c r="I56" s="314" t="s">
        <v>1247</v>
      </c>
      <c r="J56" s="156"/>
    </row>
    <row r="57" spans="1:11" ht="21.75" customHeight="1" x14ac:dyDescent="0.25">
      <c r="A57" s="171">
        <f t="shared" ref="A57:A58" si="12">A56+1</f>
        <v>39</v>
      </c>
      <c r="B57" s="170" t="s">
        <v>1246</v>
      </c>
      <c r="C57" s="171" t="s">
        <v>1</v>
      </c>
      <c r="D57" s="148">
        <v>187.43</v>
      </c>
      <c r="E57" s="148"/>
      <c r="F57" s="148"/>
      <c r="G57" s="174">
        <f t="shared" si="11"/>
        <v>187.43</v>
      </c>
      <c r="H57" s="171"/>
      <c r="I57" s="313"/>
      <c r="J57" s="152"/>
    </row>
    <row r="58" spans="1:11" ht="21" customHeight="1" x14ac:dyDescent="0.25">
      <c r="A58" s="171">
        <f t="shared" si="12"/>
        <v>40</v>
      </c>
      <c r="B58" s="170" t="s">
        <v>574</v>
      </c>
      <c r="C58" s="171" t="s">
        <v>1</v>
      </c>
      <c r="D58" s="148">
        <v>187.43</v>
      </c>
      <c r="E58" s="148"/>
      <c r="F58" s="148"/>
      <c r="G58" s="174">
        <f t="shared" si="11"/>
        <v>187.43</v>
      </c>
      <c r="H58" s="171"/>
      <c r="I58" s="313"/>
      <c r="J58" s="152"/>
    </row>
    <row r="59" spans="1:11" s="136" customFormat="1" ht="24" customHeight="1" x14ac:dyDescent="0.25">
      <c r="A59" s="186"/>
      <c r="B59" s="325" t="s">
        <v>614</v>
      </c>
      <c r="C59" s="326"/>
      <c r="D59" s="327"/>
      <c r="E59" s="186"/>
      <c r="F59" s="186"/>
      <c r="G59" s="187"/>
      <c r="H59" s="188"/>
      <c r="I59" s="189"/>
      <c r="J59" s="155"/>
      <c r="K59" s="144"/>
    </row>
    <row r="60" spans="1:11" s="146" customFormat="1" ht="27.75" customHeight="1" x14ac:dyDescent="0.25">
      <c r="A60" s="171">
        <f>A58+1</f>
        <v>41</v>
      </c>
      <c r="B60" s="170" t="s">
        <v>615</v>
      </c>
      <c r="C60" s="171" t="s">
        <v>0</v>
      </c>
      <c r="D60" s="148">
        <v>18.27</v>
      </c>
      <c r="E60" s="148"/>
      <c r="F60" s="148"/>
      <c r="G60" s="174">
        <f t="shared" ref="G60" si="13">D60-E60</f>
        <v>18.27</v>
      </c>
      <c r="H60" s="171" t="s">
        <v>1234</v>
      </c>
      <c r="I60" s="183" t="s">
        <v>616</v>
      </c>
      <c r="J60" s="312"/>
      <c r="K60" s="173"/>
    </row>
    <row r="61" spans="1:11" s="136" customFormat="1" ht="21" customHeight="1" x14ac:dyDescent="0.25">
      <c r="A61" s="186"/>
      <c r="B61" s="325" t="s">
        <v>581</v>
      </c>
      <c r="C61" s="326"/>
      <c r="D61" s="327"/>
      <c r="E61" s="186"/>
      <c r="F61" s="186"/>
      <c r="G61" s="186"/>
      <c r="H61" s="188"/>
      <c r="I61" s="189"/>
      <c r="J61" s="155"/>
      <c r="K61" s="144"/>
    </row>
    <row r="62" spans="1:11" ht="27" customHeight="1" x14ac:dyDescent="0.25">
      <c r="A62" s="171">
        <f>A60+1</f>
        <v>42</v>
      </c>
      <c r="B62" s="204" t="s">
        <v>577</v>
      </c>
      <c r="C62" s="171" t="s">
        <v>2</v>
      </c>
      <c r="D62" s="148">
        <f>183+323</f>
        <v>506</v>
      </c>
      <c r="E62" s="148"/>
      <c r="F62" s="203">
        <v>163</v>
      </c>
      <c r="G62" s="203">
        <f t="shared" ref="G62:G117" si="14">D62-E62</f>
        <v>506</v>
      </c>
      <c r="H62" s="171" t="s">
        <v>1234</v>
      </c>
      <c r="I62" s="183" t="s">
        <v>1265</v>
      </c>
      <c r="J62" s="156"/>
    </row>
    <row r="63" spans="1:11" ht="30.75" customHeight="1" x14ac:dyDescent="0.25">
      <c r="A63" s="171">
        <f>A62+1</f>
        <v>43</v>
      </c>
      <c r="B63" s="170" t="s">
        <v>1249</v>
      </c>
      <c r="C63" s="171" t="s">
        <v>1</v>
      </c>
      <c r="D63" s="148">
        <v>6.59</v>
      </c>
      <c r="E63" s="148"/>
      <c r="G63" s="174">
        <f>D63-E63</f>
        <v>6.59</v>
      </c>
      <c r="H63" s="171" t="s">
        <v>1234</v>
      </c>
      <c r="I63" s="183" t="s">
        <v>1248</v>
      </c>
    </row>
    <row r="64" spans="1:11" ht="35.25" customHeight="1" x14ac:dyDescent="0.25">
      <c r="A64" s="171">
        <f t="shared" ref="A64:A65" si="15">A63+1</f>
        <v>44</v>
      </c>
      <c r="B64" s="170" t="s">
        <v>1253</v>
      </c>
      <c r="C64" s="171" t="s">
        <v>1</v>
      </c>
      <c r="D64" s="148">
        <v>11.41</v>
      </c>
      <c r="E64" s="148"/>
      <c r="F64" s="148"/>
      <c r="G64" s="174">
        <f t="shared" ref="G64:G65" si="16">D64-E64</f>
        <v>11.41</v>
      </c>
      <c r="H64" s="171" t="s">
        <v>1234</v>
      </c>
      <c r="I64" s="170" t="s">
        <v>1254</v>
      </c>
      <c r="J64" s="152"/>
    </row>
    <row r="65" spans="1:11" ht="23.25" customHeight="1" x14ac:dyDescent="0.25">
      <c r="A65" s="171">
        <f t="shared" si="15"/>
        <v>45</v>
      </c>
      <c r="B65" s="170" t="s">
        <v>1229</v>
      </c>
      <c r="C65" s="171" t="s">
        <v>1</v>
      </c>
      <c r="D65" s="148">
        <v>11.41</v>
      </c>
      <c r="E65" s="148"/>
      <c r="F65" s="148"/>
      <c r="G65" s="174">
        <f t="shared" si="16"/>
        <v>11.41</v>
      </c>
      <c r="H65" s="171" t="s">
        <v>1234</v>
      </c>
      <c r="I65" s="170"/>
      <c r="J65" s="152"/>
    </row>
    <row r="66" spans="1:11" ht="31.5" customHeight="1" x14ac:dyDescent="0.25">
      <c r="A66" s="171">
        <f>A65+1</f>
        <v>46</v>
      </c>
      <c r="B66" s="170" t="s">
        <v>1250</v>
      </c>
      <c r="C66" s="171" t="s">
        <v>1</v>
      </c>
      <c r="D66" s="148">
        <v>118.75</v>
      </c>
      <c r="E66" s="148"/>
      <c r="F66" s="133">
        <v>0.6</v>
      </c>
      <c r="G66" s="174">
        <f>D66-E66</f>
        <v>118.75</v>
      </c>
      <c r="H66" s="171" t="s">
        <v>1234</v>
      </c>
      <c r="I66" s="183" t="s">
        <v>1271</v>
      </c>
    </row>
    <row r="67" spans="1:11" ht="42.75" customHeight="1" x14ac:dyDescent="0.25">
      <c r="A67" s="171">
        <f>A66+1</f>
        <v>47</v>
      </c>
      <c r="B67" s="170" t="s">
        <v>579</v>
      </c>
      <c r="C67" s="171" t="s">
        <v>580</v>
      </c>
      <c r="D67" s="148">
        <v>506</v>
      </c>
      <c r="E67" s="148"/>
      <c r="F67" s="148">
        <v>326</v>
      </c>
      <c r="G67" s="203">
        <f t="shared" si="14"/>
        <v>506</v>
      </c>
      <c r="H67" s="171" t="s">
        <v>1234</v>
      </c>
      <c r="I67" s="183" t="s">
        <v>1266</v>
      </c>
      <c r="J67" s="156"/>
    </row>
    <row r="68" spans="1:11" ht="27.75" customHeight="1" x14ac:dyDescent="0.25">
      <c r="A68" s="171">
        <f t="shared" ref="A68" si="17">A67+1</f>
        <v>48</v>
      </c>
      <c r="B68" s="170" t="s">
        <v>1251</v>
      </c>
      <c r="C68" s="171" t="s">
        <v>1</v>
      </c>
      <c r="D68" s="148">
        <v>76.05</v>
      </c>
      <c r="E68" s="148"/>
      <c r="F68" s="202"/>
      <c r="G68" s="174">
        <f t="shared" si="14"/>
        <v>76.05</v>
      </c>
      <c r="H68" s="171" t="s">
        <v>1234</v>
      </c>
      <c r="I68" s="170" t="s">
        <v>1252</v>
      </c>
      <c r="J68" s="156"/>
    </row>
    <row r="69" spans="1:11" ht="23.25" customHeight="1" x14ac:dyDescent="0.25">
      <c r="A69" s="171">
        <f>A68+1</f>
        <v>49</v>
      </c>
      <c r="B69" s="170" t="s">
        <v>1229</v>
      </c>
      <c r="C69" s="171" t="s">
        <v>1</v>
      </c>
      <c r="D69" s="148">
        <v>76.05</v>
      </c>
      <c r="E69" s="148"/>
      <c r="F69" s="148"/>
      <c r="G69" s="174">
        <f t="shared" si="14"/>
        <v>76.05</v>
      </c>
      <c r="H69" s="171" t="s">
        <v>1234</v>
      </c>
      <c r="I69" s="170"/>
      <c r="J69" s="152"/>
    </row>
    <row r="70" spans="1:11" ht="28.5" customHeight="1" x14ac:dyDescent="0.25">
      <c r="A70" s="171">
        <f t="shared" ref="A70" si="18">A69+1</f>
        <v>50</v>
      </c>
      <c r="B70" s="170" t="s">
        <v>1259</v>
      </c>
      <c r="C70" s="171" t="s">
        <v>0</v>
      </c>
      <c r="D70" s="148">
        <v>760.47</v>
      </c>
      <c r="E70" s="148"/>
      <c r="F70" s="148">
        <v>1795</v>
      </c>
      <c r="G70" s="174">
        <f t="shared" si="14"/>
        <v>760.47</v>
      </c>
      <c r="H70" s="171" t="s">
        <v>1234</v>
      </c>
      <c r="I70" s="183" t="s">
        <v>1260</v>
      </c>
      <c r="J70" s="156"/>
    </row>
    <row r="71" spans="1:11" s="136" customFormat="1" ht="26.25" customHeight="1" x14ac:dyDescent="0.25">
      <c r="A71" s="186"/>
      <c r="B71" s="325" t="s">
        <v>611</v>
      </c>
      <c r="C71" s="326"/>
      <c r="D71" s="327"/>
      <c r="E71" s="186"/>
      <c r="F71" s="186"/>
      <c r="G71" s="187"/>
      <c r="H71" s="188"/>
      <c r="I71" s="189"/>
      <c r="J71" s="155"/>
      <c r="K71" s="144"/>
    </row>
    <row r="72" spans="1:11" s="136" customFormat="1" ht="26.25" customHeight="1" x14ac:dyDescent="0.25">
      <c r="A72" s="171">
        <f>A70</f>
        <v>50</v>
      </c>
      <c r="B72" s="170" t="s">
        <v>617</v>
      </c>
      <c r="C72" s="171" t="s">
        <v>1</v>
      </c>
      <c r="D72" s="148">
        <v>23.44</v>
      </c>
      <c r="E72" s="148"/>
      <c r="F72" s="148"/>
      <c r="G72" s="174">
        <f>D72-E72</f>
        <v>23.44</v>
      </c>
      <c r="H72" s="171" t="s">
        <v>1234</v>
      </c>
      <c r="I72" s="317" t="s">
        <v>1257</v>
      </c>
      <c r="J72" s="155"/>
      <c r="K72" s="144"/>
    </row>
    <row r="73" spans="1:11" ht="24" customHeight="1" x14ac:dyDescent="0.25">
      <c r="A73" s="171">
        <f>A72+1</f>
        <v>51</v>
      </c>
      <c r="B73" s="170" t="s">
        <v>612</v>
      </c>
      <c r="C73" s="171" t="s">
        <v>0</v>
      </c>
      <c r="D73" s="148">
        <v>234.42</v>
      </c>
      <c r="E73" s="148"/>
      <c r="F73" s="148"/>
      <c r="G73" s="174">
        <f t="shared" ref="G73:G75" si="19">D73-E73</f>
        <v>234.42</v>
      </c>
      <c r="H73" s="171" t="s">
        <v>1234</v>
      </c>
      <c r="I73" s="183"/>
      <c r="J73" s="152"/>
    </row>
    <row r="74" spans="1:11" ht="35.25" customHeight="1" x14ac:dyDescent="0.25">
      <c r="A74" s="171">
        <f>A73+1</f>
        <v>52</v>
      </c>
      <c r="B74" s="170" t="s">
        <v>613</v>
      </c>
      <c r="C74" s="171" t="s">
        <v>0</v>
      </c>
      <c r="D74" s="148">
        <v>234.42</v>
      </c>
      <c r="E74" s="148"/>
      <c r="F74" s="148"/>
      <c r="G74" s="174">
        <f t="shared" si="19"/>
        <v>234.42</v>
      </c>
      <c r="H74" s="171" t="s">
        <v>1234</v>
      </c>
      <c r="I74" s="183" t="s">
        <v>1267</v>
      </c>
      <c r="J74" s="152"/>
    </row>
    <row r="75" spans="1:11" s="146" customFormat="1" ht="27.75" customHeight="1" x14ac:dyDescent="0.25">
      <c r="A75" s="171">
        <f>A74+1</f>
        <v>53</v>
      </c>
      <c r="B75" s="170" t="s">
        <v>1255</v>
      </c>
      <c r="C75" s="171" t="s">
        <v>1</v>
      </c>
      <c r="D75" s="148">
        <v>35.159999999999997</v>
      </c>
      <c r="E75" s="148"/>
      <c r="F75" s="148"/>
      <c r="G75" s="174">
        <f t="shared" si="19"/>
        <v>35.159999999999997</v>
      </c>
      <c r="H75" s="171" t="s">
        <v>1234</v>
      </c>
      <c r="I75" s="183" t="s">
        <v>1256</v>
      </c>
      <c r="J75" s="312"/>
      <c r="K75" s="173"/>
    </row>
    <row r="76" spans="1:11" ht="24" customHeight="1" x14ac:dyDescent="0.25">
      <c r="A76" s="171"/>
      <c r="B76" s="184" t="s">
        <v>559</v>
      </c>
      <c r="C76" s="171"/>
      <c r="D76" s="148"/>
      <c r="E76" s="148"/>
      <c r="F76" s="148"/>
      <c r="G76" s="203"/>
      <c r="H76" s="171"/>
      <c r="I76" s="183"/>
      <c r="J76" s="156"/>
    </row>
    <row r="77" spans="1:11" ht="32.25" customHeight="1" x14ac:dyDescent="0.25">
      <c r="A77" s="171">
        <f>A75+1</f>
        <v>54</v>
      </c>
      <c r="B77" s="170" t="s">
        <v>1221</v>
      </c>
      <c r="C77" s="171" t="s">
        <v>1</v>
      </c>
      <c r="D77" s="148">
        <v>23.44</v>
      </c>
      <c r="E77" s="148"/>
      <c r="F77" s="148"/>
      <c r="G77" s="174">
        <f t="shared" ref="G77:G79" si="20">D77-E77</f>
        <v>23.44</v>
      </c>
      <c r="H77" s="171"/>
      <c r="I77" s="314" t="s">
        <v>1258</v>
      </c>
      <c r="J77" s="156"/>
    </row>
    <row r="78" spans="1:11" ht="21.75" customHeight="1" x14ac:dyDescent="0.25">
      <c r="A78" s="171">
        <f t="shared" ref="A78:A79" si="21">A77+1</f>
        <v>55</v>
      </c>
      <c r="B78" s="170" t="s">
        <v>1246</v>
      </c>
      <c r="C78" s="171" t="s">
        <v>1</v>
      </c>
      <c r="D78" s="148">
        <v>23.44</v>
      </c>
      <c r="E78" s="148"/>
      <c r="F78" s="148"/>
      <c r="G78" s="174">
        <f t="shared" si="20"/>
        <v>23.44</v>
      </c>
      <c r="H78" s="171"/>
      <c r="I78" s="313"/>
      <c r="J78" s="152"/>
    </row>
    <row r="79" spans="1:11" ht="21" customHeight="1" x14ac:dyDescent="0.25">
      <c r="A79" s="171">
        <f t="shared" si="21"/>
        <v>56</v>
      </c>
      <c r="B79" s="170" t="s">
        <v>574</v>
      </c>
      <c r="C79" s="171" t="s">
        <v>1</v>
      </c>
      <c r="D79" s="148">
        <v>23.44</v>
      </c>
      <c r="E79" s="148"/>
      <c r="F79" s="148"/>
      <c r="G79" s="174">
        <f t="shared" si="20"/>
        <v>23.44</v>
      </c>
      <c r="H79" s="171"/>
      <c r="I79" s="313"/>
      <c r="J79" s="152"/>
    </row>
    <row r="80" spans="1:11" s="136" customFormat="1" ht="24" customHeight="1" x14ac:dyDescent="0.25">
      <c r="A80" s="186"/>
      <c r="B80" s="325" t="s">
        <v>1179</v>
      </c>
      <c r="C80" s="326"/>
      <c r="D80" s="327"/>
      <c r="E80" s="186"/>
      <c r="F80" s="186"/>
      <c r="G80" s="187"/>
      <c r="H80" s="188"/>
      <c r="I80" s="189"/>
      <c r="J80" s="155"/>
      <c r="K80" s="144"/>
    </row>
    <row r="81" spans="1:11" s="136" customFormat="1" ht="24" customHeight="1" x14ac:dyDescent="0.25">
      <c r="A81" s="150"/>
      <c r="B81" s="307" t="s">
        <v>1180</v>
      </c>
      <c r="C81" s="308"/>
      <c r="D81" s="309"/>
      <c r="E81" s="150"/>
      <c r="F81" s="150"/>
      <c r="G81" s="174"/>
      <c r="H81" s="179"/>
      <c r="I81" s="178"/>
      <c r="J81" s="155"/>
      <c r="K81" s="144"/>
    </row>
    <row r="82" spans="1:11" s="136" customFormat="1" ht="32.25" customHeight="1" x14ac:dyDescent="0.25">
      <c r="A82" s="171">
        <f>A79+1</f>
        <v>57</v>
      </c>
      <c r="B82" s="170" t="s">
        <v>1181</v>
      </c>
      <c r="C82" s="171" t="s">
        <v>584</v>
      </c>
      <c r="D82" s="148">
        <v>4</v>
      </c>
      <c r="E82" s="148"/>
      <c r="F82" s="148"/>
      <c r="G82" s="203">
        <f t="shared" ref="G82:G87" si="22">D82-E82</f>
        <v>4</v>
      </c>
      <c r="H82" s="171" t="s">
        <v>1189</v>
      </c>
      <c r="I82" s="170" t="s">
        <v>1190</v>
      </c>
      <c r="J82" s="155"/>
      <c r="K82" s="144"/>
    </row>
    <row r="83" spans="1:11" s="136" customFormat="1" ht="27.75" customHeight="1" x14ac:dyDescent="0.25">
      <c r="A83" s="171">
        <f>A82+1</f>
        <v>58</v>
      </c>
      <c r="B83" s="170" t="s">
        <v>1182</v>
      </c>
      <c r="C83" s="171" t="s">
        <v>584</v>
      </c>
      <c r="D83" s="148">
        <v>5</v>
      </c>
      <c r="E83" s="148"/>
      <c r="F83" s="148"/>
      <c r="G83" s="203">
        <f t="shared" si="22"/>
        <v>5</v>
      </c>
      <c r="H83" s="171" t="s">
        <v>1189</v>
      </c>
      <c r="I83" s="170" t="s">
        <v>1191</v>
      </c>
      <c r="J83" s="155"/>
      <c r="K83" s="144"/>
    </row>
    <row r="84" spans="1:11" s="136" customFormat="1" ht="24" customHeight="1" x14ac:dyDescent="0.25">
      <c r="A84" s="171">
        <f t="shared" ref="A84:A87" si="23">A83+1</f>
        <v>59</v>
      </c>
      <c r="B84" s="170" t="s">
        <v>1183</v>
      </c>
      <c r="C84" s="171" t="s">
        <v>0</v>
      </c>
      <c r="D84" s="148">
        <v>5.74</v>
      </c>
      <c r="E84" s="148"/>
      <c r="F84" s="148"/>
      <c r="G84" s="174">
        <f t="shared" si="22"/>
        <v>5.74</v>
      </c>
      <c r="H84" s="171" t="s">
        <v>1189</v>
      </c>
      <c r="I84" s="170"/>
      <c r="J84" s="155"/>
      <c r="K84" s="144"/>
    </row>
    <row r="85" spans="1:11" s="136" customFormat="1" ht="24" customHeight="1" x14ac:dyDescent="0.25">
      <c r="A85" s="171">
        <f t="shared" si="23"/>
        <v>60</v>
      </c>
      <c r="B85" s="170" t="s">
        <v>1184</v>
      </c>
      <c r="C85" s="171" t="s">
        <v>584</v>
      </c>
      <c r="D85" s="148">
        <v>1</v>
      </c>
      <c r="E85" s="148"/>
      <c r="F85" s="148"/>
      <c r="G85" s="203">
        <f t="shared" si="22"/>
        <v>1</v>
      </c>
      <c r="H85" s="171" t="s">
        <v>1189</v>
      </c>
      <c r="I85" s="170" t="s">
        <v>1192</v>
      </c>
      <c r="J85" s="155"/>
      <c r="K85" s="144"/>
    </row>
    <row r="86" spans="1:11" s="136" customFormat="1" ht="24" customHeight="1" x14ac:dyDescent="0.25">
      <c r="A86" s="171">
        <f t="shared" si="23"/>
        <v>61</v>
      </c>
      <c r="B86" s="170" t="s">
        <v>1185</v>
      </c>
      <c r="C86" s="171" t="s">
        <v>584</v>
      </c>
      <c r="D86" s="148">
        <v>2</v>
      </c>
      <c r="E86" s="148"/>
      <c r="F86" s="148"/>
      <c r="G86" s="203">
        <f t="shared" si="22"/>
        <v>2</v>
      </c>
      <c r="H86" s="171" t="s">
        <v>1189</v>
      </c>
      <c r="I86" s="170" t="s">
        <v>1193</v>
      </c>
      <c r="J86" s="155"/>
      <c r="K86" s="144"/>
    </row>
    <row r="87" spans="1:11" s="136" customFormat="1" ht="24" customHeight="1" x14ac:dyDescent="0.25">
      <c r="A87" s="171">
        <f t="shared" si="23"/>
        <v>62</v>
      </c>
      <c r="B87" s="170" t="s">
        <v>1186</v>
      </c>
      <c r="C87" s="171" t="s">
        <v>0</v>
      </c>
      <c r="D87" s="148">
        <v>2.1800000000000002</v>
      </c>
      <c r="E87" s="148"/>
      <c r="F87" s="148"/>
      <c r="G87" s="174">
        <f t="shared" si="22"/>
        <v>2.1800000000000002</v>
      </c>
      <c r="H87" s="171" t="s">
        <v>1189</v>
      </c>
      <c r="I87" s="183"/>
      <c r="J87" s="155"/>
      <c r="K87" s="144"/>
    </row>
    <row r="88" spans="1:11" s="136" customFormat="1" ht="24" customHeight="1" x14ac:dyDescent="0.25">
      <c r="A88" s="171"/>
      <c r="B88" s="184" t="s">
        <v>559</v>
      </c>
      <c r="C88" s="171"/>
      <c r="D88" s="148"/>
      <c r="E88" s="148"/>
      <c r="F88" s="148"/>
      <c r="G88" s="194"/>
      <c r="H88" s="171" t="s">
        <v>1189</v>
      </c>
      <c r="I88" s="183"/>
      <c r="J88" s="155"/>
      <c r="K88" s="144"/>
    </row>
    <row r="89" spans="1:11" s="136" customFormat="1" ht="24" customHeight="1" x14ac:dyDescent="0.25">
      <c r="A89" s="171">
        <f>A87+1</f>
        <v>63</v>
      </c>
      <c r="B89" s="170" t="s">
        <v>1187</v>
      </c>
      <c r="C89" s="171" t="s">
        <v>1</v>
      </c>
      <c r="D89" s="148">
        <v>3.53</v>
      </c>
      <c r="E89" s="148"/>
      <c r="F89" s="148"/>
      <c r="G89" s="174">
        <f t="shared" ref="G89:G91" si="24">D89-E89</f>
        <v>3.53</v>
      </c>
      <c r="H89" s="171"/>
      <c r="I89" s="343" t="s">
        <v>1215</v>
      </c>
      <c r="J89" s="155"/>
      <c r="K89" s="144"/>
    </row>
    <row r="90" spans="1:11" s="136" customFormat="1" ht="32.25" customHeight="1" x14ac:dyDescent="0.25">
      <c r="A90" s="171">
        <f>A89+1</f>
        <v>64</v>
      </c>
      <c r="B90" s="170" t="s">
        <v>1188</v>
      </c>
      <c r="C90" s="171" t="s">
        <v>1</v>
      </c>
      <c r="D90" s="148">
        <v>3.53</v>
      </c>
      <c r="E90" s="148"/>
      <c r="F90" s="148"/>
      <c r="G90" s="174">
        <f t="shared" si="24"/>
        <v>3.53</v>
      </c>
      <c r="H90" s="171"/>
      <c r="I90" s="344"/>
      <c r="J90" s="155"/>
      <c r="K90" s="144"/>
    </row>
    <row r="91" spans="1:11" s="136" customFormat="1" ht="24" customHeight="1" x14ac:dyDescent="0.25">
      <c r="A91" s="171">
        <f>A90+1</f>
        <v>65</v>
      </c>
      <c r="B91" s="170" t="s">
        <v>574</v>
      </c>
      <c r="C91" s="171" t="s">
        <v>1</v>
      </c>
      <c r="D91" s="148">
        <v>3.53</v>
      </c>
      <c r="E91" s="148"/>
      <c r="F91" s="148"/>
      <c r="G91" s="174">
        <f t="shared" si="24"/>
        <v>3.53</v>
      </c>
      <c r="H91" s="171"/>
      <c r="I91" s="345"/>
      <c r="J91" s="155"/>
      <c r="K91" s="144"/>
    </row>
    <row r="92" spans="1:11" s="136" customFormat="1" ht="24" customHeight="1" x14ac:dyDescent="0.25">
      <c r="A92" s="171"/>
      <c r="B92" s="307" t="s">
        <v>279</v>
      </c>
      <c r="C92" s="171"/>
      <c r="D92" s="148"/>
      <c r="E92" s="148"/>
      <c r="F92" s="148"/>
      <c r="G92" s="194"/>
      <c r="H92" s="172"/>
      <c r="I92" s="183"/>
      <c r="J92" s="155"/>
      <c r="K92" s="144"/>
    </row>
    <row r="93" spans="1:11" s="136" customFormat="1" ht="33" customHeight="1" x14ac:dyDescent="0.25">
      <c r="A93" s="171">
        <f>A91+1</f>
        <v>66</v>
      </c>
      <c r="B93" s="170" t="s">
        <v>1194</v>
      </c>
      <c r="C93" s="171" t="s">
        <v>1</v>
      </c>
      <c r="D93" s="148">
        <v>6.78</v>
      </c>
      <c r="E93" s="148"/>
      <c r="F93" s="148"/>
      <c r="G93" s="174">
        <f t="shared" ref="G93:G96" si="25">D93-E93</f>
        <v>6.78</v>
      </c>
      <c r="H93" s="171" t="s">
        <v>1189</v>
      </c>
      <c r="I93" s="170" t="s">
        <v>1210</v>
      </c>
      <c r="J93" s="155"/>
      <c r="K93" s="144"/>
    </row>
    <row r="94" spans="1:11" s="136" customFormat="1" ht="30" customHeight="1" x14ac:dyDescent="0.25">
      <c r="A94" s="171">
        <f>A93+1</f>
        <v>67</v>
      </c>
      <c r="B94" s="170" t="s">
        <v>1195</v>
      </c>
      <c r="C94" s="171" t="s">
        <v>1</v>
      </c>
      <c r="D94" s="148">
        <v>0.21</v>
      </c>
      <c r="E94" s="148"/>
      <c r="F94" s="148"/>
      <c r="G94" s="174">
        <f t="shared" si="25"/>
        <v>0.21</v>
      </c>
      <c r="H94" s="171" t="s">
        <v>1189</v>
      </c>
      <c r="I94" s="170" t="s">
        <v>1211</v>
      </c>
      <c r="J94" s="155"/>
      <c r="K94" s="144"/>
    </row>
    <row r="95" spans="1:11" s="136" customFormat="1" ht="30" customHeight="1" x14ac:dyDescent="0.25">
      <c r="A95" s="171">
        <f>A94+1</f>
        <v>68</v>
      </c>
      <c r="B95" s="170" t="s">
        <v>1196</v>
      </c>
      <c r="C95" s="171" t="s">
        <v>1</v>
      </c>
      <c r="D95" s="148">
        <v>7.38</v>
      </c>
      <c r="E95" s="148"/>
      <c r="F95" s="148"/>
      <c r="G95" s="174">
        <f t="shared" si="25"/>
        <v>7.38</v>
      </c>
      <c r="H95" s="171" t="s">
        <v>1189</v>
      </c>
      <c r="I95" s="170" t="s">
        <v>1212</v>
      </c>
      <c r="J95" s="155"/>
      <c r="K95" s="144"/>
    </row>
    <row r="96" spans="1:11" s="136" customFormat="1" ht="24" customHeight="1" x14ac:dyDescent="0.25">
      <c r="A96" s="171">
        <f>A95+1</f>
        <v>69</v>
      </c>
      <c r="B96" s="170" t="s">
        <v>1197</v>
      </c>
      <c r="C96" s="171" t="s">
        <v>1</v>
      </c>
      <c r="D96" s="148">
        <v>7.38</v>
      </c>
      <c r="E96" s="148"/>
      <c r="F96" s="148"/>
      <c r="G96" s="174">
        <f t="shared" si="25"/>
        <v>7.38</v>
      </c>
      <c r="H96" s="171" t="s">
        <v>1189</v>
      </c>
      <c r="I96" s="183"/>
      <c r="J96" s="155"/>
      <c r="K96" s="144"/>
    </row>
    <row r="97" spans="1:11" s="136" customFormat="1" ht="24" customHeight="1" x14ac:dyDescent="0.25">
      <c r="A97" s="171"/>
      <c r="B97" s="307" t="s">
        <v>559</v>
      </c>
      <c r="C97" s="171"/>
      <c r="D97" s="148"/>
      <c r="E97" s="148"/>
      <c r="F97" s="148"/>
      <c r="G97" s="194"/>
      <c r="H97" s="172"/>
      <c r="I97" s="183"/>
      <c r="J97" s="155"/>
      <c r="K97" s="144"/>
    </row>
    <row r="98" spans="1:11" s="136" customFormat="1" ht="36" customHeight="1" x14ac:dyDescent="0.25">
      <c r="A98" s="171">
        <f>A96+1</f>
        <v>70</v>
      </c>
      <c r="B98" s="170" t="s">
        <v>1198</v>
      </c>
      <c r="C98" s="171" t="s">
        <v>1</v>
      </c>
      <c r="D98" s="148">
        <v>0.39</v>
      </c>
      <c r="E98" s="148"/>
      <c r="F98" s="148"/>
      <c r="G98" s="174">
        <f t="shared" ref="G98" si="26">D98-E98</f>
        <v>0.39</v>
      </c>
      <c r="H98" s="172"/>
      <c r="I98" s="170" t="s">
        <v>1214</v>
      </c>
      <c r="J98" s="155"/>
      <c r="K98" s="144"/>
    </row>
    <row r="99" spans="1:11" s="136" customFormat="1" ht="24" customHeight="1" x14ac:dyDescent="0.25">
      <c r="A99" s="171"/>
      <c r="B99" s="307" t="s">
        <v>1199</v>
      </c>
      <c r="C99" s="171"/>
      <c r="D99" s="148"/>
      <c r="E99" s="148"/>
      <c r="F99" s="148"/>
      <c r="G99" s="194"/>
      <c r="H99" s="172"/>
      <c r="I99" s="183"/>
      <c r="J99" s="155"/>
      <c r="K99" s="144"/>
    </row>
    <row r="100" spans="1:11" s="136" customFormat="1" ht="30.75" customHeight="1" x14ac:dyDescent="0.25">
      <c r="A100" s="171">
        <f>A98+1</f>
        <v>71</v>
      </c>
      <c r="B100" s="170" t="s">
        <v>1200</v>
      </c>
      <c r="C100" s="171" t="s">
        <v>2</v>
      </c>
      <c r="D100" s="148">
        <v>12.5</v>
      </c>
      <c r="E100" s="148"/>
      <c r="F100" s="148">
        <v>10</v>
      </c>
      <c r="G100" s="174">
        <f t="shared" ref="G100:G101" si="27">D100-E100</f>
        <v>12.5</v>
      </c>
      <c r="H100" s="172" t="s">
        <v>1201</v>
      </c>
      <c r="I100" s="170" t="s">
        <v>1213</v>
      </c>
      <c r="J100" s="155"/>
      <c r="K100" s="144"/>
    </row>
    <row r="101" spans="1:11" s="136" customFormat="1" ht="24" customHeight="1" x14ac:dyDescent="0.25">
      <c r="A101" s="171">
        <f>A100+1</f>
        <v>72</v>
      </c>
      <c r="B101" s="170" t="s">
        <v>1202</v>
      </c>
      <c r="C101" s="171" t="s">
        <v>1</v>
      </c>
      <c r="D101" s="148">
        <v>0.2</v>
      </c>
      <c r="E101" s="148"/>
      <c r="F101" s="148"/>
      <c r="G101" s="174">
        <f t="shared" si="27"/>
        <v>0.2</v>
      </c>
      <c r="H101" s="172" t="s">
        <v>1201</v>
      </c>
      <c r="I101" s="183"/>
      <c r="J101" s="155"/>
      <c r="K101" s="144"/>
    </row>
    <row r="102" spans="1:11" s="136" customFormat="1" ht="24" customHeight="1" x14ac:dyDescent="0.25">
      <c r="A102" s="186"/>
      <c r="B102" s="325" t="s">
        <v>699</v>
      </c>
      <c r="C102" s="326"/>
      <c r="D102" s="327"/>
      <c r="E102" s="186"/>
      <c r="F102" s="186"/>
      <c r="G102" s="187"/>
      <c r="H102" s="188"/>
      <c r="I102" s="189"/>
      <c r="J102" s="316"/>
      <c r="K102" s="144"/>
    </row>
    <row r="103" spans="1:11" ht="81" customHeight="1" x14ac:dyDescent="0.25">
      <c r="A103" s="171">
        <f>A101+1</f>
        <v>73</v>
      </c>
      <c r="B103" s="170" t="s">
        <v>700</v>
      </c>
      <c r="C103" s="171" t="s">
        <v>584</v>
      </c>
      <c r="D103" s="148">
        <v>4</v>
      </c>
      <c r="E103" s="148"/>
      <c r="F103" s="148"/>
      <c r="G103" s="203">
        <f t="shared" ref="G103:G105" si="28">D103-E103</f>
        <v>4</v>
      </c>
      <c r="H103" s="171" t="s">
        <v>1234</v>
      </c>
      <c r="I103" s="183" t="s">
        <v>701</v>
      </c>
      <c r="J103" s="152"/>
    </row>
    <row r="104" spans="1:11" ht="187.5" customHeight="1" x14ac:dyDescent="0.25">
      <c r="A104" s="171">
        <f t="shared" ref="A104:A105" si="29">A103+1</f>
        <v>74</v>
      </c>
      <c r="B104" s="170" t="s">
        <v>702</v>
      </c>
      <c r="C104" s="171" t="s">
        <v>584</v>
      </c>
      <c r="D104" s="148">
        <v>16</v>
      </c>
      <c r="E104" s="148"/>
      <c r="F104" s="148"/>
      <c r="G104" s="203">
        <f t="shared" si="28"/>
        <v>16</v>
      </c>
      <c r="H104" s="171" t="s">
        <v>1234</v>
      </c>
      <c r="I104" s="183" t="s">
        <v>703</v>
      </c>
      <c r="J104" s="152"/>
    </row>
    <row r="105" spans="1:11" s="136" customFormat="1" ht="26.25" customHeight="1" x14ac:dyDescent="0.2">
      <c r="A105" s="171">
        <f t="shared" si="29"/>
        <v>75</v>
      </c>
      <c r="B105" s="201" t="s">
        <v>704</v>
      </c>
      <c r="C105" s="150" t="s">
        <v>2</v>
      </c>
      <c r="D105" s="150">
        <v>6</v>
      </c>
      <c r="E105" s="150"/>
      <c r="F105" s="150"/>
      <c r="G105" s="203">
        <f t="shared" si="28"/>
        <v>6</v>
      </c>
      <c r="H105" s="171" t="s">
        <v>1234</v>
      </c>
      <c r="I105" s="183" t="s">
        <v>705</v>
      </c>
      <c r="J105" s="155"/>
      <c r="K105" s="144"/>
    </row>
    <row r="106" spans="1:11" s="136" customFormat="1" ht="21" customHeight="1" x14ac:dyDescent="0.25">
      <c r="A106" s="186"/>
      <c r="B106" s="325" t="s">
        <v>582</v>
      </c>
      <c r="C106" s="326"/>
      <c r="D106" s="327"/>
      <c r="E106" s="186"/>
      <c r="F106" s="186"/>
      <c r="G106" s="186"/>
      <c r="H106" s="188"/>
      <c r="I106" s="189"/>
      <c r="J106" s="155"/>
      <c r="K106" s="144"/>
    </row>
    <row r="107" spans="1:11" ht="126" customHeight="1" x14ac:dyDescent="0.25">
      <c r="A107" s="171">
        <f>A105+1</f>
        <v>76</v>
      </c>
      <c r="B107" s="170" t="s">
        <v>583</v>
      </c>
      <c r="C107" s="171" t="s">
        <v>1</v>
      </c>
      <c r="D107" s="148">
        <v>1.8</v>
      </c>
      <c r="E107" s="148"/>
      <c r="F107" s="148"/>
      <c r="G107" s="174">
        <f t="shared" si="14"/>
        <v>1.8</v>
      </c>
      <c r="H107" s="171" t="s">
        <v>1290</v>
      </c>
      <c r="I107" s="183" t="s">
        <v>1289</v>
      </c>
      <c r="J107" s="152"/>
    </row>
    <row r="108" spans="1:11" ht="24" customHeight="1" x14ac:dyDescent="0.25">
      <c r="A108" s="171">
        <f>A107+1</f>
        <v>77</v>
      </c>
      <c r="B108" s="170" t="s">
        <v>1291</v>
      </c>
      <c r="C108" s="171" t="s">
        <v>584</v>
      </c>
      <c r="D108" s="148">
        <v>1</v>
      </c>
      <c r="E108" s="148"/>
      <c r="F108" s="148"/>
      <c r="G108" s="203">
        <f t="shared" si="14"/>
        <v>1</v>
      </c>
      <c r="H108" s="171" t="s">
        <v>1294</v>
      </c>
      <c r="I108" s="183"/>
      <c r="J108" s="152"/>
    </row>
    <row r="109" spans="1:11" ht="24" customHeight="1" x14ac:dyDescent="0.25">
      <c r="A109" s="171">
        <f t="shared" ref="A109:A110" si="30">A108+1</f>
        <v>78</v>
      </c>
      <c r="B109" s="170" t="s">
        <v>1292</v>
      </c>
      <c r="C109" s="171" t="s">
        <v>0</v>
      </c>
      <c r="D109" s="148">
        <v>14.91</v>
      </c>
      <c r="E109" s="148"/>
      <c r="F109" s="148"/>
      <c r="G109" s="174">
        <f t="shared" si="14"/>
        <v>14.91</v>
      </c>
      <c r="H109" s="171" t="s">
        <v>1295</v>
      </c>
      <c r="I109" s="183" t="s">
        <v>1296</v>
      </c>
      <c r="J109" s="152"/>
    </row>
    <row r="110" spans="1:11" ht="24" customHeight="1" x14ac:dyDescent="0.25">
      <c r="A110" s="171">
        <f t="shared" si="30"/>
        <v>79</v>
      </c>
      <c r="B110" s="170" t="s">
        <v>1293</v>
      </c>
      <c r="C110" s="171" t="s">
        <v>0</v>
      </c>
      <c r="D110" s="148">
        <v>14.91</v>
      </c>
      <c r="E110" s="148"/>
      <c r="F110" s="148"/>
      <c r="G110" s="174">
        <f t="shared" si="14"/>
        <v>14.91</v>
      </c>
      <c r="H110" s="171" t="s">
        <v>1295</v>
      </c>
      <c r="I110" s="183" t="s">
        <v>1297</v>
      </c>
      <c r="J110" s="152"/>
    </row>
    <row r="111" spans="1:11" s="136" customFormat="1" ht="24" customHeight="1" x14ac:dyDescent="0.25">
      <c r="A111" s="186"/>
      <c r="B111" s="325" t="s">
        <v>1298</v>
      </c>
      <c r="C111" s="326"/>
      <c r="D111" s="327"/>
      <c r="E111" s="186"/>
      <c r="F111" s="186"/>
      <c r="G111" s="186"/>
      <c r="H111" s="188"/>
      <c r="I111" s="189"/>
      <c r="J111" s="155"/>
      <c r="K111" s="144"/>
    </row>
    <row r="112" spans="1:11" ht="45" customHeight="1" x14ac:dyDescent="0.25">
      <c r="A112" s="171">
        <f>A110+1</f>
        <v>80</v>
      </c>
      <c r="B112" s="170" t="s">
        <v>1299</v>
      </c>
      <c r="C112" s="171" t="s">
        <v>2</v>
      </c>
      <c r="D112" s="148">
        <v>5.49</v>
      </c>
      <c r="E112" s="148"/>
      <c r="F112" s="148"/>
      <c r="G112" s="174">
        <f t="shared" si="14"/>
        <v>5.49</v>
      </c>
      <c r="H112" s="171" t="s">
        <v>1305</v>
      </c>
      <c r="I112" s="170" t="s">
        <v>1307</v>
      </c>
      <c r="J112" s="152"/>
    </row>
    <row r="113" spans="1:11" ht="42" customHeight="1" x14ac:dyDescent="0.25">
      <c r="A113" s="171">
        <f>A112+1</f>
        <v>81</v>
      </c>
      <c r="B113" s="170" t="s">
        <v>1300</v>
      </c>
      <c r="C113" s="171" t="s">
        <v>584</v>
      </c>
      <c r="D113" s="148">
        <v>9</v>
      </c>
      <c r="E113" s="148"/>
      <c r="F113" s="148"/>
      <c r="G113" s="174">
        <f t="shared" si="14"/>
        <v>9</v>
      </c>
      <c r="H113" s="171" t="s">
        <v>1305</v>
      </c>
      <c r="I113" s="170" t="s">
        <v>1308</v>
      </c>
      <c r="J113" s="152"/>
    </row>
    <row r="114" spans="1:11" ht="28.5" customHeight="1" x14ac:dyDescent="0.25">
      <c r="A114" s="171">
        <f t="shared" ref="A114:A117" si="31">A113+1</f>
        <v>82</v>
      </c>
      <c r="B114" s="170" t="s">
        <v>1301</v>
      </c>
      <c r="C114" s="171" t="s">
        <v>2</v>
      </c>
      <c r="D114" s="148">
        <v>31.89</v>
      </c>
      <c r="E114" s="148"/>
      <c r="F114" s="148"/>
      <c r="G114" s="174">
        <f t="shared" si="14"/>
        <v>31.89</v>
      </c>
      <c r="H114" s="171" t="s">
        <v>1306</v>
      </c>
      <c r="I114" s="170" t="s">
        <v>1309</v>
      </c>
      <c r="J114" s="152"/>
    </row>
    <row r="115" spans="1:11" ht="43.5" customHeight="1" x14ac:dyDescent="0.25">
      <c r="A115" s="171">
        <f t="shared" si="31"/>
        <v>83</v>
      </c>
      <c r="B115" s="170" t="s">
        <v>1302</v>
      </c>
      <c r="C115" s="171" t="s">
        <v>584</v>
      </c>
      <c r="D115" s="148">
        <v>15</v>
      </c>
      <c r="E115" s="148"/>
      <c r="F115" s="148"/>
      <c r="G115" s="174">
        <f t="shared" si="14"/>
        <v>15</v>
      </c>
      <c r="H115" s="171" t="s">
        <v>1305</v>
      </c>
      <c r="I115" s="170" t="s">
        <v>1310</v>
      </c>
      <c r="J115" s="152"/>
    </row>
    <row r="116" spans="1:11" ht="45.75" customHeight="1" x14ac:dyDescent="0.25">
      <c r="A116" s="171">
        <f t="shared" si="31"/>
        <v>84</v>
      </c>
      <c r="B116" s="170" t="s">
        <v>1303</v>
      </c>
      <c r="C116" s="171" t="s">
        <v>584</v>
      </c>
      <c r="D116" s="148">
        <v>9</v>
      </c>
      <c r="E116" s="148"/>
      <c r="F116" s="148"/>
      <c r="G116" s="174">
        <f t="shared" si="14"/>
        <v>9</v>
      </c>
      <c r="H116" s="171" t="s">
        <v>1305</v>
      </c>
      <c r="I116" s="170" t="s">
        <v>1311</v>
      </c>
      <c r="J116" s="152"/>
    </row>
    <row r="117" spans="1:11" ht="42.75" customHeight="1" x14ac:dyDescent="0.25">
      <c r="A117" s="171">
        <f t="shared" si="31"/>
        <v>85</v>
      </c>
      <c r="B117" s="170" t="s">
        <v>1304</v>
      </c>
      <c r="C117" s="171" t="s">
        <v>584</v>
      </c>
      <c r="D117" s="148">
        <v>24</v>
      </c>
      <c r="E117" s="148"/>
      <c r="F117" s="148"/>
      <c r="G117" s="174">
        <f t="shared" si="14"/>
        <v>24</v>
      </c>
      <c r="H117" s="171" t="s">
        <v>1305</v>
      </c>
      <c r="I117" s="170" t="s">
        <v>1312</v>
      </c>
      <c r="J117" s="152"/>
    </row>
    <row r="118" spans="1:11" s="136" customFormat="1" ht="24" hidden="1" customHeight="1" x14ac:dyDescent="0.25">
      <c r="A118" s="186"/>
      <c r="B118" s="379" t="s">
        <v>585</v>
      </c>
      <c r="C118" s="380"/>
      <c r="D118" s="381"/>
      <c r="E118" s="382"/>
      <c r="F118" s="382"/>
      <c r="G118" s="382"/>
      <c r="H118" s="188"/>
      <c r="I118" s="189"/>
      <c r="J118" s="155"/>
      <c r="K118" s="144"/>
    </row>
    <row r="119" spans="1:11" ht="32.25" hidden="1" customHeight="1" x14ac:dyDescent="0.25">
      <c r="A119" s="171">
        <f>A117+1</f>
        <v>86</v>
      </c>
      <c r="B119" s="383" t="s">
        <v>586</v>
      </c>
      <c r="C119" s="384" t="s">
        <v>1</v>
      </c>
      <c r="D119" s="202">
        <v>1.26</v>
      </c>
      <c r="E119" s="202"/>
      <c r="F119" s="202"/>
      <c r="G119" s="385">
        <f>D119-E119</f>
        <v>1.26</v>
      </c>
      <c r="H119" s="171"/>
      <c r="I119" s="376"/>
      <c r="J119" s="337"/>
    </row>
    <row r="120" spans="1:11" ht="24" hidden="1" customHeight="1" x14ac:dyDescent="0.25">
      <c r="A120" s="171">
        <f>A119+1</f>
        <v>87</v>
      </c>
      <c r="B120" s="383" t="s">
        <v>587</v>
      </c>
      <c r="C120" s="384" t="s">
        <v>584</v>
      </c>
      <c r="D120" s="202">
        <v>3</v>
      </c>
      <c r="E120" s="202"/>
      <c r="F120" s="202"/>
      <c r="G120" s="386">
        <f>D120-E120</f>
        <v>3</v>
      </c>
      <c r="H120" s="374"/>
      <c r="I120" s="378"/>
      <c r="J120" s="375"/>
    </row>
    <row r="121" spans="1:11" ht="24" hidden="1" customHeight="1" x14ac:dyDescent="0.25">
      <c r="A121" s="190"/>
      <c r="B121" s="325" t="s">
        <v>588</v>
      </c>
      <c r="C121" s="326"/>
      <c r="D121" s="327"/>
      <c r="E121" s="191"/>
      <c r="F121" s="191"/>
      <c r="G121" s="187"/>
      <c r="H121" s="192"/>
      <c r="I121" s="377"/>
      <c r="J121" s="337"/>
    </row>
    <row r="122" spans="1:11" ht="30" hidden="1" customHeight="1" x14ac:dyDescent="0.25">
      <c r="A122" s="171">
        <f>A120+1</f>
        <v>88</v>
      </c>
      <c r="B122" s="170" t="s">
        <v>590</v>
      </c>
      <c r="C122" s="171" t="s">
        <v>1</v>
      </c>
      <c r="D122" s="148">
        <v>47.97</v>
      </c>
      <c r="E122" s="148"/>
      <c r="F122" s="148"/>
      <c r="G122" s="174">
        <f t="shared" ref="G122" si="32">D122-E122</f>
        <v>47.97</v>
      </c>
      <c r="H122" s="171"/>
      <c r="I122" s="183"/>
      <c r="J122" s="337"/>
    </row>
    <row r="123" spans="1:11" ht="30.75" hidden="1" customHeight="1" x14ac:dyDescent="0.25">
      <c r="A123" s="171">
        <f>A122+1</f>
        <v>89</v>
      </c>
      <c r="B123" s="170" t="s">
        <v>591</v>
      </c>
      <c r="C123" s="171" t="s">
        <v>1</v>
      </c>
      <c r="D123" s="148">
        <v>538.32000000000005</v>
      </c>
      <c r="E123" s="148"/>
      <c r="F123" s="148"/>
      <c r="G123" s="174">
        <f t="shared" ref="G123" si="33">D123-E123</f>
        <v>538.32000000000005</v>
      </c>
      <c r="H123" s="171"/>
      <c r="I123" s="183"/>
      <c r="J123" s="337"/>
    </row>
    <row r="124" spans="1:11" ht="24" hidden="1" customHeight="1" x14ac:dyDescent="0.25">
      <c r="A124" s="190"/>
      <c r="B124" s="325" t="s">
        <v>589</v>
      </c>
      <c r="C124" s="326"/>
      <c r="D124" s="327"/>
      <c r="E124" s="191"/>
      <c r="F124" s="191"/>
      <c r="G124" s="187"/>
      <c r="H124" s="192"/>
      <c r="I124" s="193"/>
      <c r="J124" s="152"/>
    </row>
    <row r="125" spans="1:11" ht="24" hidden="1" customHeight="1" x14ac:dyDescent="0.25">
      <c r="A125" s="171">
        <f>A123+1</f>
        <v>90</v>
      </c>
      <c r="B125" s="170" t="s">
        <v>592</v>
      </c>
      <c r="C125" s="171" t="s">
        <v>1</v>
      </c>
      <c r="D125" s="148">
        <v>31.2</v>
      </c>
      <c r="E125" s="148"/>
      <c r="F125" s="148"/>
      <c r="G125" s="194">
        <f>D125-E125</f>
        <v>31.2</v>
      </c>
      <c r="H125" s="171"/>
      <c r="I125" s="183"/>
      <c r="J125" s="152"/>
    </row>
    <row r="126" spans="1:11" ht="24" hidden="1" customHeight="1" x14ac:dyDescent="0.25">
      <c r="A126" s="171">
        <f>A125+1</f>
        <v>91</v>
      </c>
      <c r="B126" s="170" t="s">
        <v>593</v>
      </c>
      <c r="C126" s="171" t="s">
        <v>1</v>
      </c>
      <c r="D126" s="148">
        <v>2.4</v>
      </c>
      <c r="E126" s="148"/>
      <c r="F126" s="148"/>
      <c r="G126" s="194">
        <f>D126-E126</f>
        <v>2.4</v>
      </c>
      <c r="H126" s="171"/>
      <c r="I126" s="183"/>
      <c r="J126" s="152"/>
    </row>
    <row r="127" spans="1:11" ht="24" hidden="1" customHeight="1" x14ac:dyDescent="0.25">
      <c r="A127" s="171">
        <f t="shared" ref="A127:A128" si="34">A126+1</f>
        <v>92</v>
      </c>
      <c r="B127" s="170" t="s">
        <v>594</v>
      </c>
      <c r="C127" s="171" t="s">
        <v>1</v>
      </c>
      <c r="D127" s="148">
        <v>4.8</v>
      </c>
      <c r="E127" s="148"/>
      <c r="F127" s="148"/>
      <c r="G127" s="194">
        <f>D127-E127</f>
        <v>4.8</v>
      </c>
      <c r="H127" s="171"/>
      <c r="I127" s="183"/>
      <c r="J127" s="152"/>
    </row>
    <row r="128" spans="1:11" ht="26.25" hidden="1" customHeight="1" x14ac:dyDescent="0.25">
      <c r="A128" s="171">
        <f t="shared" si="34"/>
        <v>93</v>
      </c>
      <c r="B128" s="170" t="s">
        <v>595</v>
      </c>
      <c r="C128" s="171" t="s">
        <v>1</v>
      </c>
      <c r="D128" s="148">
        <v>24</v>
      </c>
      <c r="E128" s="148"/>
      <c r="F128" s="148"/>
      <c r="G128" s="203">
        <f>D128-E128</f>
        <v>24</v>
      </c>
      <c r="H128" s="171"/>
      <c r="I128" s="183"/>
      <c r="J128" s="152"/>
    </row>
    <row r="129" spans="1:11" s="136" customFormat="1" ht="24" hidden="1" customHeight="1" x14ac:dyDescent="0.25">
      <c r="A129" s="186"/>
      <c r="B129" s="325" t="s">
        <v>618</v>
      </c>
      <c r="C129" s="326"/>
      <c r="D129" s="327"/>
      <c r="E129" s="186"/>
      <c r="F129" s="186"/>
      <c r="G129" s="187"/>
      <c r="H129" s="188"/>
      <c r="I129" s="189"/>
      <c r="J129" s="155"/>
      <c r="K129" s="144"/>
    </row>
    <row r="130" spans="1:11" s="197" customFormat="1" ht="24" hidden="1" customHeight="1" x14ac:dyDescent="0.25">
      <c r="A130" s="150"/>
      <c r="B130" s="338" t="s">
        <v>619</v>
      </c>
      <c r="C130" s="339"/>
      <c r="D130" s="340"/>
      <c r="E130" s="150"/>
      <c r="F130" s="150"/>
      <c r="G130" s="174"/>
      <c r="H130" s="179"/>
      <c r="I130" s="178"/>
      <c r="J130" s="195"/>
      <c r="K130" s="196"/>
    </row>
    <row r="131" spans="1:11" s="200" customFormat="1" ht="24" hidden="1" customHeight="1" x14ac:dyDescent="0.25">
      <c r="A131" s="148"/>
      <c r="B131" s="346" t="s">
        <v>620</v>
      </c>
      <c r="C131" s="347"/>
      <c r="D131" s="348"/>
      <c r="E131" s="148"/>
      <c r="F131" s="148"/>
      <c r="G131" s="174"/>
      <c r="H131" s="198"/>
      <c r="I131" s="178"/>
      <c r="J131" s="199"/>
      <c r="K131" s="176"/>
    </row>
    <row r="132" spans="1:11" s="146" customFormat="1" ht="24" hidden="1" customHeight="1" x14ac:dyDescent="0.25">
      <c r="A132" s="171" t="e">
        <f>#REF!+1</f>
        <v>#REF!</v>
      </c>
      <c r="B132" s="170" t="s">
        <v>621</v>
      </c>
      <c r="C132" s="171" t="s">
        <v>584</v>
      </c>
      <c r="D132" s="148">
        <v>1</v>
      </c>
      <c r="E132" s="148"/>
      <c r="F132" s="148"/>
      <c r="G132" s="203">
        <f t="shared" ref="G132:G139" si="35">D132-E132</f>
        <v>1</v>
      </c>
      <c r="H132" s="172"/>
      <c r="I132" s="183" t="s">
        <v>623</v>
      </c>
      <c r="J132" s="157"/>
      <c r="K132" s="173"/>
    </row>
    <row r="133" spans="1:11" s="146" customFormat="1" ht="24" hidden="1" customHeight="1" x14ac:dyDescent="0.25">
      <c r="A133" s="171" t="e">
        <f>A132+1</f>
        <v>#REF!</v>
      </c>
      <c r="B133" s="170" t="s">
        <v>622</v>
      </c>
      <c r="C133" s="171" t="s">
        <v>584</v>
      </c>
      <c r="D133" s="148">
        <v>1</v>
      </c>
      <c r="E133" s="148"/>
      <c r="F133" s="148"/>
      <c r="G133" s="203">
        <f t="shared" si="35"/>
        <v>1</v>
      </c>
      <c r="H133" s="172"/>
      <c r="I133" s="183" t="s">
        <v>624</v>
      </c>
      <c r="J133" s="157"/>
      <c r="K133" s="173"/>
    </row>
    <row r="134" spans="1:11" s="200" customFormat="1" ht="24" hidden="1" customHeight="1" x14ac:dyDescent="0.25">
      <c r="A134" s="148"/>
      <c r="B134" s="346" t="s">
        <v>625</v>
      </c>
      <c r="C134" s="347"/>
      <c r="D134" s="348"/>
      <c r="E134" s="148"/>
      <c r="F134" s="148"/>
      <c r="G134" s="174"/>
      <c r="H134" s="198"/>
      <c r="I134" s="178"/>
      <c r="J134" s="199"/>
      <c r="K134" s="176"/>
    </row>
    <row r="135" spans="1:11" s="146" customFormat="1" ht="24" hidden="1" customHeight="1" x14ac:dyDescent="0.25">
      <c r="A135" s="171" t="e">
        <f>A133+1</f>
        <v>#REF!</v>
      </c>
      <c r="B135" s="170" t="s">
        <v>626</v>
      </c>
      <c r="C135" s="171" t="s">
        <v>584</v>
      </c>
      <c r="D135" s="148">
        <v>1</v>
      </c>
      <c r="E135" s="148"/>
      <c r="F135" s="148"/>
      <c r="G135" s="203">
        <f t="shared" si="35"/>
        <v>1</v>
      </c>
      <c r="H135" s="172"/>
      <c r="I135" s="183" t="s">
        <v>624</v>
      </c>
      <c r="J135" s="157"/>
      <c r="K135" s="173"/>
    </row>
    <row r="136" spans="1:11" s="146" customFormat="1" ht="24" hidden="1" customHeight="1" x14ac:dyDescent="0.25">
      <c r="A136" s="171" t="e">
        <f>A135+1</f>
        <v>#REF!</v>
      </c>
      <c r="B136" s="170" t="s">
        <v>627</v>
      </c>
      <c r="C136" s="171" t="s">
        <v>584</v>
      </c>
      <c r="D136" s="148">
        <v>1</v>
      </c>
      <c r="E136" s="148"/>
      <c r="F136" s="148"/>
      <c r="G136" s="203">
        <f t="shared" si="35"/>
        <v>1</v>
      </c>
      <c r="H136" s="172"/>
      <c r="I136" s="183" t="s">
        <v>631</v>
      </c>
      <c r="J136" s="157"/>
      <c r="K136" s="173"/>
    </row>
    <row r="137" spans="1:11" s="146" customFormat="1" ht="24" hidden="1" customHeight="1" x14ac:dyDescent="0.25">
      <c r="A137" s="171" t="e">
        <f>A136+1</f>
        <v>#REF!</v>
      </c>
      <c r="B137" s="170" t="s">
        <v>628</v>
      </c>
      <c r="C137" s="171" t="s">
        <v>584</v>
      </c>
      <c r="D137" s="148">
        <v>1</v>
      </c>
      <c r="E137" s="148"/>
      <c r="F137" s="148"/>
      <c r="G137" s="203">
        <f t="shared" si="35"/>
        <v>1</v>
      </c>
      <c r="H137" s="172"/>
      <c r="I137" s="183" t="s">
        <v>623</v>
      </c>
      <c r="J137" s="157"/>
      <c r="K137" s="173"/>
    </row>
    <row r="138" spans="1:11" s="146" customFormat="1" ht="24" hidden="1" customHeight="1" x14ac:dyDescent="0.25">
      <c r="A138" s="171" t="e">
        <f t="shared" ref="A138:A139" si="36">A137+1</f>
        <v>#REF!</v>
      </c>
      <c r="B138" s="170" t="s">
        <v>629</v>
      </c>
      <c r="C138" s="171" t="s">
        <v>0</v>
      </c>
      <c r="D138" s="148">
        <v>3.41</v>
      </c>
      <c r="E138" s="148"/>
      <c r="F138" s="148"/>
      <c r="G138" s="174">
        <f t="shared" si="35"/>
        <v>3.41</v>
      </c>
      <c r="H138" s="172"/>
      <c r="I138" s="183" t="s">
        <v>632</v>
      </c>
      <c r="J138" s="157"/>
      <c r="K138" s="173"/>
    </row>
    <row r="139" spans="1:11" s="146" customFormat="1" ht="24" hidden="1" customHeight="1" x14ac:dyDescent="0.25">
      <c r="A139" s="171" t="e">
        <f t="shared" si="36"/>
        <v>#REF!</v>
      </c>
      <c r="B139" s="170" t="s">
        <v>630</v>
      </c>
      <c r="C139" s="171" t="s">
        <v>0</v>
      </c>
      <c r="D139" s="148">
        <v>3.41</v>
      </c>
      <c r="E139" s="148"/>
      <c r="F139" s="148"/>
      <c r="G139" s="174">
        <f t="shared" si="35"/>
        <v>3.41</v>
      </c>
      <c r="H139" s="172"/>
      <c r="I139" s="183" t="s">
        <v>633</v>
      </c>
      <c r="J139" s="157"/>
      <c r="K139" s="173"/>
    </row>
    <row r="140" spans="1:11" s="197" customFormat="1" ht="24" hidden="1" customHeight="1" x14ac:dyDescent="0.25">
      <c r="A140" s="150"/>
      <c r="B140" s="338" t="s">
        <v>634</v>
      </c>
      <c r="C140" s="339"/>
      <c r="D140" s="340"/>
      <c r="E140" s="150"/>
      <c r="F140" s="150"/>
      <c r="G140" s="174"/>
      <c r="H140" s="179"/>
      <c r="I140" s="178"/>
      <c r="J140" s="195"/>
      <c r="K140" s="196"/>
    </row>
    <row r="141" spans="1:11" s="200" customFormat="1" ht="24" hidden="1" customHeight="1" x14ac:dyDescent="0.25">
      <c r="A141" s="148"/>
      <c r="B141" s="346" t="s">
        <v>620</v>
      </c>
      <c r="C141" s="347"/>
      <c r="D141" s="348"/>
      <c r="E141" s="148"/>
      <c r="F141" s="148"/>
      <c r="G141" s="174"/>
      <c r="H141" s="198"/>
      <c r="I141" s="178"/>
      <c r="J141" s="199"/>
      <c r="K141" s="176"/>
    </row>
    <row r="142" spans="1:11" s="146" customFormat="1" ht="24" hidden="1" customHeight="1" x14ac:dyDescent="0.25">
      <c r="A142" s="171" t="e">
        <f>A139+1</f>
        <v>#REF!</v>
      </c>
      <c r="B142" s="170" t="s">
        <v>635</v>
      </c>
      <c r="C142" s="171" t="s">
        <v>584</v>
      </c>
      <c r="D142" s="148">
        <v>1</v>
      </c>
      <c r="E142" s="148"/>
      <c r="F142" s="148"/>
      <c r="G142" s="203">
        <f t="shared" ref="G142:G146" si="37">D142-E142</f>
        <v>1</v>
      </c>
      <c r="H142" s="172"/>
      <c r="I142" s="183" t="s">
        <v>640</v>
      </c>
      <c r="J142" s="157"/>
      <c r="K142" s="173"/>
    </row>
    <row r="143" spans="1:11" s="146" customFormat="1" ht="24" hidden="1" customHeight="1" x14ac:dyDescent="0.25">
      <c r="A143" s="171" t="e">
        <f>A142+1</f>
        <v>#REF!</v>
      </c>
      <c r="B143" s="170" t="s">
        <v>636</v>
      </c>
      <c r="C143" s="171" t="s">
        <v>584</v>
      </c>
      <c r="D143" s="148">
        <v>1</v>
      </c>
      <c r="E143" s="148"/>
      <c r="F143" s="148"/>
      <c r="G143" s="203">
        <f t="shared" si="37"/>
        <v>1</v>
      </c>
      <c r="H143" s="172"/>
      <c r="I143" s="183" t="s">
        <v>641</v>
      </c>
      <c r="J143" s="157"/>
      <c r="K143" s="173"/>
    </row>
    <row r="144" spans="1:11" s="146" customFormat="1" ht="24" hidden="1" customHeight="1" x14ac:dyDescent="0.25">
      <c r="A144" s="171" t="e">
        <f t="shared" ref="A144:A146" si="38">A143+1</f>
        <v>#REF!</v>
      </c>
      <c r="B144" s="170" t="s">
        <v>637</v>
      </c>
      <c r="C144" s="171" t="s">
        <v>584</v>
      </c>
      <c r="D144" s="148">
        <v>1</v>
      </c>
      <c r="E144" s="148"/>
      <c r="F144" s="148"/>
      <c r="G144" s="203">
        <f t="shared" si="37"/>
        <v>1</v>
      </c>
      <c r="H144" s="172"/>
      <c r="I144" s="183" t="s">
        <v>642</v>
      </c>
      <c r="J144" s="157"/>
      <c r="K144" s="173"/>
    </row>
    <row r="145" spans="1:11" s="146" customFormat="1" ht="24" hidden="1" customHeight="1" x14ac:dyDescent="0.25">
      <c r="A145" s="171" t="e">
        <f t="shared" si="38"/>
        <v>#REF!</v>
      </c>
      <c r="B145" s="170" t="s">
        <v>638</v>
      </c>
      <c r="C145" s="171" t="s">
        <v>584</v>
      </c>
      <c r="D145" s="148">
        <v>1</v>
      </c>
      <c r="E145" s="148"/>
      <c r="F145" s="148"/>
      <c r="G145" s="203">
        <f t="shared" si="37"/>
        <v>1</v>
      </c>
      <c r="H145" s="172"/>
      <c r="I145" s="183" t="s">
        <v>643</v>
      </c>
      <c r="J145" s="157"/>
      <c r="K145" s="173"/>
    </row>
    <row r="146" spans="1:11" s="146" customFormat="1" ht="24" hidden="1" customHeight="1" x14ac:dyDescent="0.25">
      <c r="A146" s="171" t="e">
        <f t="shared" si="38"/>
        <v>#REF!</v>
      </c>
      <c r="B146" s="170" t="s">
        <v>639</v>
      </c>
      <c r="C146" s="171" t="s">
        <v>2</v>
      </c>
      <c r="D146" s="148">
        <v>8</v>
      </c>
      <c r="E146" s="148"/>
      <c r="F146" s="148"/>
      <c r="G146" s="203">
        <f t="shared" si="37"/>
        <v>8</v>
      </c>
      <c r="H146" s="172"/>
      <c r="I146" s="183"/>
      <c r="J146" s="157"/>
      <c r="K146" s="173"/>
    </row>
    <row r="147" spans="1:11" s="197" customFormat="1" ht="24" hidden="1" customHeight="1" x14ac:dyDescent="0.25">
      <c r="A147" s="150"/>
      <c r="B147" s="338" t="s">
        <v>644</v>
      </c>
      <c r="C147" s="339"/>
      <c r="D147" s="340"/>
      <c r="E147" s="150"/>
      <c r="F147" s="150"/>
      <c r="G147" s="174"/>
      <c r="H147" s="179"/>
      <c r="I147" s="178"/>
      <c r="J147" s="195"/>
      <c r="K147" s="196"/>
    </row>
    <row r="148" spans="1:11" s="200" customFormat="1" ht="24" hidden="1" customHeight="1" x14ac:dyDescent="0.25">
      <c r="A148" s="148"/>
      <c r="B148" s="346" t="s">
        <v>620</v>
      </c>
      <c r="C148" s="347"/>
      <c r="D148" s="348"/>
      <c r="E148" s="148"/>
      <c r="F148" s="148"/>
      <c r="G148" s="174"/>
      <c r="H148" s="198"/>
      <c r="I148" s="178"/>
      <c r="J148" s="199"/>
      <c r="K148" s="176"/>
    </row>
    <row r="149" spans="1:11" s="146" customFormat="1" ht="24" hidden="1" customHeight="1" x14ac:dyDescent="0.25">
      <c r="A149" s="171" t="e">
        <f>A146+1</f>
        <v>#REF!</v>
      </c>
      <c r="B149" s="170" t="s">
        <v>621</v>
      </c>
      <c r="C149" s="171" t="s">
        <v>584</v>
      </c>
      <c r="D149" s="148">
        <v>1</v>
      </c>
      <c r="E149" s="148"/>
      <c r="F149" s="148"/>
      <c r="G149" s="203">
        <f t="shared" ref="G149:G156" si="39">D149-E149</f>
        <v>1</v>
      </c>
      <c r="H149" s="172"/>
      <c r="I149" s="183" t="s">
        <v>623</v>
      </c>
      <c r="J149" s="157"/>
      <c r="K149" s="173"/>
    </row>
    <row r="150" spans="1:11" s="146" customFormat="1" ht="24" hidden="1" customHeight="1" x14ac:dyDescent="0.25">
      <c r="A150" s="171" t="e">
        <f>A149+1</f>
        <v>#REF!</v>
      </c>
      <c r="B150" s="170" t="s">
        <v>622</v>
      </c>
      <c r="C150" s="171" t="s">
        <v>584</v>
      </c>
      <c r="D150" s="148">
        <v>1</v>
      </c>
      <c r="E150" s="148"/>
      <c r="F150" s="148"/>
      <c r="G150" s="203">
        <f t="shared" si="39"/>
        <v>1</v>
      </c>
      <c r="H150" s="172"/>
      <c r="I150" s="183" t="s">
        <v>624</v>
      </c>
      <c r="J150" s="157"/>
      <c r="K150" s="173"/>
    </row>
    <row r="151" spans="1:11" s="200" customFormat="1" ht="24" hidden="1" customHeight="1" x14ac:dyDescent="0.25">
      <c r="A151" s="148"/>
      <c r="B151" s="346" t="s">
        <v>625</v>
      </c>
      <c r="C151" s="347"/>
      <c r="D151" s="348"/>
      <c r="E151" s="148"/>
      <c r="F151" s="148"/>
      <c r="G151" s="174"/>
      <c r="H151" s="198"/>
      <c r="I151" s="178"/>
      <c r="J151" s="199"/>
      <c r="K151" s="176"/>
    </row>
    <row r="152" spans="1:11" s="146" customFormat="1" ht="24" hidden="1" customHeight="1" x14ac:dyDescent="0.25">
      <c r="A152" s="171" t="e">
        <f>A150+1</f>
        <v>#REF!</v>
      </c>
      <c r="B152" s="170" t="s">
        <v>626</v>
      </c>
      <c r="C152" s="171" t="s">
        <v>584</v>
      </c>
      <c r="D152" s="148">
        <v>1</v>
      </c>
      <c r="E152" s="148"/>
      <c r="F152" s="148"/>
      <c r="G152" s="203">
        <f t="shared" si="39"/>
        <v>1</v>
      </c>
      <c r="H152" s="172"/>
      <c r="I152" s="183" t="s">
        <v>624</v>
      </c>
      <c r="J152" s="157"/>
      <c r="K152" s="173"/>
    </row>
    <row r="153" spans="1:11" s="146" customFormat="1" ht="24" hidden="1" customHeight="1" x14ac:dyDescent="0.25">
      <c r="A153" s="171" t="e">
        <f>A152+1</f>
        <v>#REF!</v>
      </c>
      <c r="B153" s="170" t="s">
        <v>627</v>
      </c>
      <c r="C153" s="171" t="s">
        <v>584</v>
      </c>
      <c r="D153" s="148">
        <v>1</v>
      </c>
      <c r="E153" s="148"/>
      <c r="F153" s="148"/>
      <c r="G153" s="203">
        <f t="shared" si="39"/>
        <v>1</v>
      </c>
      <c r="H153" s="172"/>
      <c r="I153" s="183" t="s">
        <v>631</v>
      </c>
      <c r="J153" s="157"/>
      <c r="K153" s="173"/>
    </row>
    <row r="154" spans="1:11" s="146" customFormat="1" ht="24" hidden="1" customHeight="1" x14ac:dyDescent="0.25">
      <c r="A154" s="171" t="e">
        <f>A153+1</f>
        <v>#REF!</v>
      </c>
      <c r="B154" s="170" t="s">
        <v>628</v>
      </c>
      <c r="C154" s="171" t="s">
        <v>584</v>
      </c>
      <c r="D154" s="148">
        <v>1</v>
      </c>
      <c r="E154" s="148"/>
      <c r="F154" s="148"/>
      <c r="G154" s="203">
        <f t="shared" si="39"/>
        <v>1</v>
      </c>
      <c r="H154" s="172"/>
      <c r="I154" s="183"/>
      <c r="J154" s="157"/>
      <c r="K154" s="173"/>
    </row>
    <row r="155" spans="1:11" s="146" customFormat="1" ht="24" hidden="1" customHeight="1" x14ac:dyDescent="0.25">
      <c r="A155" s="171" t="e">
        <f t="shared" ref="A155:A156" si="40">A154+1</f>
        <v>#REF!</v>
      </c>
      <c r="B155" s="170" t="s">
        <v>629</v>
      </c>
      <c r="C155" s="171" t="s">
        <v>0</v>
      </c>
      <c r="D155" s="148">
        <v>3.57</v>
      </c>
      <c r="E155" s="148"/>
      <c r="F155" s="148"/>
      <c r="G155" s="174">
        <f t="shared" si="39"/>
        <v>3.57</v>
      </c>
      <c r="H155" s="172"/>
      <c r="I155" s="183" t="s">
        <v>632</v>
      </c>
      <c r="J155" s="157"/>
      <c r="K155" s="173"/>
    </row>
    <row r="156" spans="1:11" s="146" customFormat="1" ht="24" hidden="1" customHeight="1" x14ac:dyDescent="0.25">
      <c r="A156" s="171" t="e">
        <f t="shared" si="40"/>
        <v>#REF!</v>
      </c>
      <c r="B156" s="170" t="s">
        <v>630</v>
      </c>
      <c r="C156" s="171" t="s">
        <v>0</v>
      </c>
      <c r="D156" s="148">
        <v>3.57</v>
      </c>
      <c r="E156" s="148"/>
      <c r="F156" s="148"/>
      <c r="G156" s="174">
        <f t="shared" si="39"/>
        <v>3.57</v>
      </c>
      <c r="H156" s="172"/>
      <c r="I156" s="183" t="s">
        <v>633</v>
      </c>
      <c r="J156" s="157"/>
      <c r="K156" s="173"/>
    </row>
    <row r="157" spans="1:11" s="197" customFormat="1" ht="24" hidden="1" customHeight="1" x14ac:dyDescent="0.25">
      <c r="A157" s="150"/>
      <c r="B157" s="338" t="s">
        <v>645</v>
      </c>
      <c r="C157" s="339"/>
      <c r="D157" s="340"/>
      <c r="E157" s="150"/>
      <c r="F157" s="150"/>
      <c r="G157" s="174"/>
      <c r="H157" s="179"/>
      <c r="I157" s="178"/>
      <c r="J157" s="195"/>
      <c r="K157" s="196"/>
    </row>
    <row r="158" spans="1:11" s="200" customFormat="1" ht="24" hidden="1" customHeight="1" x14ac:dyDescent="0.25">
      <c r="A158" s="148"/>
      <c r="B158" s="346" t="s">
        <v>620</v>
      </c>
      <c r="C158" s="347"/>
      <c r="D158" s="348"/>
      <c r="E158" s="148"/>
      <c r="F158" s="148"/>
      <c r="G158" s="174"/>
      <c r="H158" s="198"/>
      <c r="I158" s="178"/>
      <c r="J158" s="199"/>
      <c r="K158" s="176"/>
    </row>
    <row r="159" spans="1:11" s="146" customFormat="1" ht="24" hidden="1" customHeight="1" x14ac:dyDescent="0.25">
      <c r="A159" s="171" t="e">
        <f>A155+1</f>
        <v>#REF!</v>
      </c>
      <c r="B159" s="170" t="s">
        <v>621</v>
      </c>
      <c r="C159" s="171" t="s">
        <v>584</v>
      </c>
      <c r="D159" s="148">
        <v>1</v>
      </c>
      <c r="E159" s="148"/>
      <c r="F159" s="148"/>
      <c r="G159" s="203">
        <f t="shared" ref="G159:G222" si="41">D159-E159</f>
        <v>1</v>
      </c>
      <c r="H159" s="172"/>
      <c r="I159" s="183" t="s">
        <v>623</v>
      </c>
      <c r="J159" s="157"/>
      <c r="K159" s="173"/>
    </row>
    <row r="160" spans="1:11" s="200" customFormat="1" ht="24" hidden="1" customHeight="1" x14ac:dyDescent="0.25">
      <c r="A160" s="148"/>
      <c r="B160" s="346" t="s">
        <v>625</v>
      </c>
      <c r="C160" s="347"/>
      <c r="D160" s="348"/>
      <c r="E160" s="148"/>
      <c r="F160" s="148"/>
      <c r="G160" s="203"/>
      <c r="H160" s="198"/>
      <c r="I160" s="178"/>
      <c r="J160" s="199"/>
      <c r="K160" s="176"/>
    </row>
    <row r="161" spans="1:11" s="146" customFormat="1" ht="24" hidden="1" customHeight="1" x14ac:dyDescent="0.25">
      <c r="A161" s="171" t="e">
        <f>A159+1</f>
        <v>#REF!</v>
      </c>
      <c r="B161" s="170" t="s">
        <v>646</v>
      </c>
      <c r="C161" s="171" t="s">
        <v>584</v>
      </c>
      <c r="D161" s="148">
        <v>1</v>
      </c>
      <c r="E161" s="148"/>
      <c r="F161" s="148"/>
      <c r="G161" s="203">
        <f t="shared" si="41"/>
        <v>1</v>
      </c>
      <c r="H161" s="172"/>
      <c r="I161" s="183" t="s">
        <v>649</v>
      </c>
      <c r="J161" s="157"/>
      <c r="K161" s="173"/>
    </row>
    <row r="162" spans="1:11" s="146" customFormat="1" ht="24" hidden="1" customHeight="1" x14ac:dyDescent="0.25">
      <c r="A162" s="171" t="e">
        <f>A161+1</f>
        <v>#REF!</v>
      </c>
      <c r="B162" s="170" t="s">
        <v>647</v>
      </c>
      <c r="C162" s="171" t="s">
        <v>584</v>
      </c>
      <c r="D162" s="148">
        <v>1</v>
      </c>
      <c r="E162" s="148"/>
      <c r="F162" s="148"/>
      <c r="G162" s="203">
        <f t="shared" si="41"/>
        <v>1</v>
      </c>
      <c r="H162" s="172"/>
      <c r="I162" s="183"/>
      <c r="J162" s="157"/>
      <c r="K162" s="173"/>
    </row>
    <row r="163" spans="1:11" s="146" customFormat="1" ht="24" hidden="1" customHeight="1" x14ac:dyDescent="0.25">
      <c r="A163" s="171" t="e">
        <f>A162+1</f>
        <v>#REF!</v>
      </c>
      <c r="B163" s="170" t="s">
        <v>648</v>
      </c>
      <c r="C163" s="171" t="s">
        <v>0</v>
      </c>
      <c r="D163" s="148">
        <v>0.61</v>
      </c>
      <c r="E163" s="148"/>
      <c r="F163" s="148"/>
      <c r="G163" s="174">
        <f t="shared" si="41"/>
        <v>0.61</v>
      </c>
      <c r="H163" s="172"/>
      <c r="I163" s="183" t="s">
        <v>632</v>
      </c>
      <c r="J163" s="157"/>
      <c r="K163" s="173"/>
    </row>
    <row r="164" spans="1:11" s="146" customFormat="1" ht="24" hidden="1" customHeight="1" x14ac:dyDescent="0.25">
      <c r="A164" s="171" t="e">
        <f t="shared" ref="A164:A165" si="42">A163+1</f>
        <v>#REF!</v>
      </c>
      <c r="B164" s="170" t="s">
        <v>630</v>
      </c>
      <c r="C164" s="171" t="s">
        <v>0</v>
      </c>
      <c r="D164" s="148">
        <v>0.61</v>
      </c>
      <c r="E164" s="148"/>
      <c r="F164" s="148"/>
      <c r="G164" s="174">
        <f t="shared" si="41"/>
        <v>0.61</v>
      </c>
      <c r="H164" s="172"/>
      <c r="I164" s="183" t="s">
        <v>633</v>
      </c>
      <c r="J164" s="157"/>
      <c r="K164" s="173"/>
    </row>
    <row r="165" spans="1:11" s="146" customFormat="1" ht="24" hidden="1" customHeight="1" x14ac:dyDescent="0.25">
      <c r="A165" s="171" t="e">
        <f t="shared" si="42"/>
        <v>#REF!</v>
      </c>
      <c r="B165" s="170" t="s">
        <v>630</v>
      </c>
      <c r="C165" s="171" t="s">
        <v>0</v>
      </c>
      <c r="D165" s="148">
        <v>3.41</v>
      </c>
      <c r="E165" s="148"/>
      <c r="F165" s="148"/>
      <c r="G165" s="174">
        <f t="shared" si="41"/>
        <v>3.41</v>
      </c>
      <c r="H165" s="172"/>
      <c r="I165" s="183" t="s">
        <v>633</v>
      </c>
      <c r="J165" s="157"/>
      <c r="K165" s="173"/>
    </row>
    <row r="166" spans="1:11" s="197" customFormat="1" ht="24" hidden="1" customHeight="1" x14ac:dyDescent="0.25">
      <c r="A166" s="150"/>
      <c r="B166" s="338" t="s">
        <v>650</v>
      </c>
      <c r="C166" s="339"/>
      <c r="D166" s="340"/>
      <c r="E166" s="150"/>
      <c r="F166" s="150"/>
      <c r="G166" s="203"/>
      <c r="H166" s="179"/>
      <c r="I166" s="178"/>
      <c r="J166" s="195"/>
      <c r="K166" s="196"/>
    </row>
    <row r="167" spans="1:11" s="200" customFormat="1" ht="24" hidden="1" customHeight="1" x14ac:dyDescent="0.25">
      <c r="A167" s="148"/>
      <c r="B167" s="346" t="s">
        <v>620</v>
      </c>
      <c r="C167" s="347"/>
      <c r="D167" s="348"/>
      <c r="E167" s="148"/>
      <c r="F167" s="148"/>
      <c r="G167" s="203"/>
      <c r="H167" s="198"/>
      <c r="I167" s="178"/>
      <c r="J167" s="199"/>
      <c r="K167" s="176"/>
    </row>
    <row r="168" spans="1:11" s="146" customFormat="1" ht="24" hidden="1" customHeight="1" x14ac:dyDescent="0.25">
      <c r="A168" s="171" t="e">
        <f>A165+1</f>
        <v>#REF!</v>
      </c>
      <c r="B168" s="170" t="s">
        <v>621</v>
      </c>
      <c r="C168" s="171" t="s">
        <v>584</v>
      </c>
      <c r="D168" s="148">
        <v>1</v>
      </c>
      <c r="E168" s="148"/>
      <c r="F168" s="148"/>
      <c r="G168" s="203">
        <f t="shared" si="41"/>
        <v>1</v>
      </c>
      <c r="H168" s="172"/>
      <c r="I168" s="183" t="s">
        <v>623</v>
      </c>
      <c r="J168" s="157"/>
      <c r="K168" s="173"/>
    </row>
    <row r="169" spans="1:11" s="146" customFormat="1" ht="24" hidden="1" customHeight="1" x14ac:dyDescent="0.25">
      <c r="A169" s="171" t="e">
        <f>A168+1</f>
        <v>#REF!</v>
      </c>
      <c r="B169" s="170" t="s">
        <v>651</v>
      </c>
      <c r="C169" s="171" t="s">
        <v>584</v>
      </c>
      <c r="D169" s="148">
        <v>1</v>
      </c>
      <c r="E169" s="148"/>
      <c r="F169" s="148"/>
      <c r="G169" s="203">
        <f t="shared" si="41"/>
        <v>1</v>
      </c>
      <c r="H169" s="172"/>
      <c r="I169" s="183" t="s">
        <v>652</v>
      </c>
      <c r="J169" s="157"/>
      <c r="K169" s="173"/>
    </row>
    <row r="170" spans="1:11" s="200" customFormat="1" ht="24" hidden="1" customHeight="1" x14ac:dyDescent="0.25">
      <c r="A170" s="148"/>
      <c r="B170" s="346" t="s">
        <v>625</v>
      </c>
      <c r="C170" s="347"/>
      <c r="D170" s="348"/>
      <c r="E170" s="148"/>
      <c r="F170" s="148"/>
      <c r="G170" s="203"/>
      <c r="H170" s="198"/>
      <c r="I170" s="178"/>
      <c r="J170" s="199"/>
      <c r="K170" s="176"/>
    </row>
    <row r="171" spans="1:11" s="146" customFormat="1" ht="24" hidden="1" customHeight="1" x14ac:dyDescent="0.25">
      <c r="A171" s="171" t="e">
        <f>A169+1</f>
        <v>#REF!</v>
      </c>
      <c r="B171" s="170" t="s">
        <v>653</v>
      </c>
      <c r="C171" s="171" t="s">
        <v>584</v>
      </c>
      <c r="D171" s="148">
        <v>1</v>
      </c>
      <c r="E171" s="148"/>
      <c r="F171" s="148"/>
      <c r="G171" s="203">
        <f t="shared" si="41"/>
        <v>1</v>
      </c>
      <c r="H171" s="172"/>
      <c r="I171" s="183" t="s">
        <v>652</v>
      </c>
      <c r="J171" s="157"/>
      <c r="K171" s="173"/>
    </row>
    <row r="172" spans="1:11" s="146" customFormat="1" ht="24" hidden="1" customHeight="1" x14ac:dyDescent="0.25">
      <c r="A172" s="171" t="e">
        <f>A171+1</f>
        <v>#REF!</v>
      </c>
      <c r="B172" s="170" t="s">
        <v>646</v>
      </c>
      <c r="C172" s="171" t="s">
        <v>584</v>
      </c>
      <c r="D172" s="148">
        <v>1</v>
      </c>
      <c r="E172" s="148"/>
      <c r="F172" s="148"/>
      <c r="G172" s="203">
        <f t="shared" si="41"/>
        <v>1</v>
      </c>
      <c r="H172" s="172"/>
      <c r="I172" s="183" t="s">
        <v>649</v>
      </c>
      <c r="J172" s="157"/>
      <c r="K172" s="173"/>
    </row>
    <row r="173" spans="1:11" s="146" customFormat="1" ht="24" hidden="1" customHeight="1" x14ac:dyDescent="0.25">
      <c r="A173" s="171" t="e">
        <f>A172+1</f>
        <v>#REF!</v>
      </c>
      <c r="B173" s="170" t="s">
        <v>628</v>
      </c>
      <c r="C173" s="171" t="s">
        <v>584</v>
      </c>
      <c r="D173" s="148">
        <v>1</v>
      </c>
      <c r="E173" s="148"/>
      <c r="F173" s="148"/>
      <c r="G173" s="203">
        <f t="shared" si="41"/>
        <v>1</v>
      </c>
      <c r="H173" s="172"/>
      <c r="I173" s="183"/>
      <c r="J173" s="157"/>
      <c r="K173" s="173"/>
    </row>
    <row r="174" spans="1:11" s="146" customFormat="1" ht="24" hidden="1" customHeight="1" x14ac:dyDescent="0.25">
      <c r="A174" s="171" t="e">
        <f t="shared" ref="A174:A175" si="43">A173+1</f>
        <v>#REF!</v>
      </c>
      <c r="B174" s="170" t="s">
        <v>629</v>
      </c>
      <c r="C174" s="171" t="s">
        <v>0</v>
      </c>
      <c r="D174" s="148">
        <v>5.15</v>
      </c>
      <c r="E174" s="148"/>
      <c r="F174" s="148"/>
      <c r="G174" s="174">
        <f t="shared" si="41"/>
        <v>5.15</v>
      </c>
      <c r="H174" s="172"/>
      <c r="I174" s="183" t="s">
        <v>632</v>
      </c>
      <c r="J174" s="157"/>
      <c r="K174" s="173"/>
    </row>
    <row r="175" spans="1:11" s="146" customFormat="1" ht="24" hidden="1" customHeight="1" x14ac:dyDescent="0.25">
      <c r="A175" s="171" t="e">
        <f t="shared" si="43"/>
        <v>#REF!</v>
      </c>
      <c r="B175" s="170" t="s">
        <v>630</v>
      </c>
      <c r="C175" s="171" t="s">
        <v>0</v>
      </c>
      <c r="D175" s="148">
        <v>5.15</v>
      </c>
      <c r="E175" s="148"/>
      <c r="F175" s="148"/>
      <c r="G175" s="174">
        <f t="shared" si="41"/>
        <v>5.15</v>
      </c>
      <c r="H175" s="172"/>
      <c r="I175" s="183" t="s">
        <v>633</v>
      </c>
      <c r="J175" s="157"/>
      <c r="K175" s="173"/>
    </row>
    <row r="176" spans="1:11" s="197" customFormat="1" ht="24" hidden="1" customHeight="1" x14ac:dyDescent="0.25">
      <c r="A176" s="150"/>
      <c r="B176" s="338" t="s">
        <v>654</v>
      </c>
      <c r="C176" s="339"/>
      <c r="D176" s="340"/>
      <c r="E176" s="150"/>
      <c r="F176" s="150"/>
      <c r="G176" s="203"/>
      <c r="H176" s="179"/>
      <c r="I176" s="178"/>
      <c r="J176" s="195"/>
      <c r="K176" s="196"/>
    </row>
    <row r="177" spans="1:11" s="200" customFormat="1" ht="24" hidden="1" customHeight="1" x14ac:dyDescent="0.25">
      <c r="A177" s="148"/>
      <c r="B177" s="346" t="s">
        <v>620</v>
      </c>
      <c r="C177" s="347"/>
      <c r="D177" s="348"/>
      <c r="E177" s="148"/>
      <c r="F177" s="148"/>
      <c r="G177" s="203"/>
      <c r="H177" s="198"/>
      <c r="I177" s="178"/>
      <c r="J177" s="199"/>
      <c r="K177" s="176"/>
    </row>
    <row r="178" spans="1:11" s="146" customFormat="1" ht="24" hidden="1" customHeight="1" x14ac:dyDescent="0.25">
      <c r="A178" s="171" t="e">
        <f>A175+1</f>
        <v>#REF!</v>
      </c>
      <c r="B178" s="170" t="s">
        <v>621</v>
      </c>
      <c r="C178" s="171" t="s">
        <v>584</v>
      </c>
      <c r="D178" s="148">
        <v>1</v>
      </c>
      <c r="E178" s="148"/>
      <c r="F178" s="148"/>
      <c r="G178" s="203">
        <f t="shared" si="41"/>
        <v>1</v>
      </c>
      <c r="H178" s="172"/>
      <c r="I178" s="183" t="s">
        <v>623</v>
      </c>
      <c r="J178" s="157"/>
      <c r="K178" s="173"/>
    </row>
    <row r="179" spans="1:11" s="200" customFormat="1" ht="24" hidden="1" customHeight="1" x14ac:dyDescent="0.25">
      <c r="A179" s="148"/>
      <c r="B179" s="346" t="s">
        <v>625</v>
      </c>
      <c r="C179" s="347"/>
      <c r="D179" s="348"/>
      <c r="E179" s="148"/>
      <c r="F179" s="148"/>
      <c r="G179" s="203"/>
      <c r="H179" s="198"/>
      <c r="I179" s="178"/>
      <c r="J179" s="199"/>
      <c r="K179" s="176"/>
    </row>
    <row r="180" spans="1:11" s="146" customFormat="1" ht="24" hidden="1" customHeight="1" x14ac:dyDescent="0.25">
      <c r="A180" s="171" t="e">
        <f>A178+1</f>
        <v>#REF!</v>
      </c>
      <c r="B180" s="170" t="s">
        <v>655</v>
      </c>
      <c r="C180" s="171" t="s">
        <v>584</v>
      </c>
      <c r="D180" s="148">
        <v>1</v>
      </c>
      <c r="E180" s="148"/>
      <c r="F180" s="148"/>
      <c r="G180" s="203">
        <f t="shared" si="41"/>
        <v>1</v>
      </c>
      <c r="H180" s="172"/>
      <c r="I180" s="183" t="s">
        <v>631</v>
      </c>
      <c r="J180" s="157"/>
      <c r="K180" s="173"/>
    </row>
    <row r="181" spans="1:11" s="146" customFormat="1" ht="24" hidden="1" customHeight="1" x14ac:dyDescent="0.25">
      <c r="A181" s="171" t="e">
        <f>A180+1</f>
        <v>#REF!</v>
      </c>
      <c r="B181" s="170" t="s">
        <v>656</v>
      </c>
      <c r="C181" s="171" t="s">
        <v>584</v>
      </c>
      <c r="D181" s="148">
        <v>1</v>
      </c>
      <c r="E181" s="148"/>
      <c r="F181" s="148"/>
      <c r="G181" s="203">
        <f t="shared" si="41"/>
        <v>1</v>
      </c>
      <c r="H181" s="172"/>
      <c r="I181" s="183" t="s">
        <v>657</v>
      </c>
      <c r="J181" s="157"/>
      <c r="K181" s="173"/>
    </row>
    <row r="182" spans="1:11" s="146" customFormat="1" ht="24" hidden="1" customHeight="1" x14ac:dyDescent="0.25">
      <c r="A182" s="171" t="e">
        <f>A181+1</f>
        <v>#REF!</v>
      </c>
      <c r="B182" s="170" t="s">
        <v>628</v>
      </c>
      <c r="C182" s="171" t="s">
        <v>584</v>
      </c>
      <c r="D182" s="148">
        <v>1</v>
      </c>
      <c r="E182" s="148"/>
      <c r="F182" s="148"/>
      <c r="G182" s="203">
        <f t="shared" si="41"/>
        <v>1</v>
      </c>
      <c r="H182" s="172"/>
      <c r="I182" s="183"/>
      <c r="J182" s="157"/>
      <c r="K182" s="173"/>
    </row>
    <row r="183" spans="1:11" s="146" customFormat="1" ht="24" hidden="1" customHeight="1" x14ac:dyDescent="0.25">
      <c r="A183" s="171" t="e">
        <f t="shared" ref="A183:A184" si="44">A182+1</f>
        <v>#REF!</v>
      </c>
      <c r="B183" s="170" t="s">
        <v>629</v>
      </c>
      <c r="C183" s="171" t="s">
        <v>0</v>
      </c>
      <c r="D183" s="148">
        <v>1.46</v>
      </c>
      <c r="E183" s="148"/>
      <c r="F183" s="148"/>
      <c r="G183" s="174">
        <f t="shared" si="41"/>
        <v>1.46</v>
      </c>
      <c r="H183" s="172"/>
      <c r="I183" s="183" t="s">
        <v>632</v>
      </c>
      <c r="J183" s="157"/>
      <c r="K183" s="173"/>
    </row>
    <row r="184" spans="1:11" s="146" customFormat="1" ht="24" hidden="1" customHeight="1" x14ac:dyDescent="0.25">
      <c r="A184" s="171" t="e">
        <f t="shared" si="44"/>
        <v>#REF!</v>
      </c>
      <c r="B184" s="170" t="s">
        <v>630</v>
      </c>
      <c r="C184" s="171" t="s">
        <v>0</v>
      </c>
      <c r="D184" s="148">
        <v>1.46</v>
      </c>
      <c r="E184" s="148"/>
      <c r="F184" s="148"/>
      <c r="G184" s="174">
        <f t="shared" si="41"/>
        <v>1.46</v>
      </c>
      <c r="H184" s="172"/>
      <c r="I184" s="183" t="s">
        <v>633</v>
      </c>
      <c r="J184" s="157"/>
      <c r="K184" s="173"/>
    </row>
    <row r="185" spans="1:11" s="197" customFormat="1" ht="24" hidden="1" customHeight="1" x14ac:dyDescent="0.25">
      <c r="A185" s="150"/>
      <c r="B185" s="338" t="s">
        <v>658</v>
      </c>
      <c r="C185" s="339"/>
      <c r="D185" s="340"/>
      <c r="E185" s="150"/>
      <c r="F185" s="150"/>
      <c r="G185" s="203"/>
      <c r="H185" s="179"/>
      <c r="I185" s="178"/>
      <c r="J185" s="195"/>
      <c r="K185" s="196"/>
    </row>
    <row r="186" spans="1:11" s="200" customFormat="1" ht="24" hidden="1" customHeight="1" x14ac:dyDescent="0.25">
      <c r="A186" s="148"/>
      <c r="B186" s="346" t="s">
        <v>620</v>
      </c>
      <c r="C186" s="347"/>
      <c r="D186" s="348"/>
      <c r="E186" s="148"/>
      <c r="F186" s="148"/>
      <c r="G186" s="203"/>
      <c r="H186" s="198"/>
      <c r="I186" s="178"/>
      <c r="J186" s="199"/>
      <c r="K186" s="176"/>
    </row>
    <row r="187" spans="1:11" s="146" customFormat="1" ht="24" hidden="1" customHeight="1" x14ac:dyDescent="0.25">
      <c r="A187" s="171" t="e">
        <f>A184+1</f>
        <v>#REF!</v>
      </c>
      <c r="B187" s="170" t="s">
        <v>621</v>
      </c>
      <c r="C187" s="171" t="s">
        <v>584</v>
      </c>
      <c r="D187" s="148">
        <v>1</v>
      </c>
      <c r="E187" s="148"/>
      <c r="F187" s="148"/>
      <c r="G187" s="203">
        <f t="shared" si="41"/>
        <v>1</v>
      </c>
      <c r="H187" s="172"/>
      <c r="I187" s="183" t="s">
        <v>623</v>
      </c>
      <c r="J187" s="157"/>
      <c r="K187" s="173"/>
    </row>
    <row r="188" spans="1:11" s="146" customFormat="1" ht="24" hidden="1" customHeight="1" x14ac:dyDescent="0.25">
      <c r="A188" s="171" t="e">
        <f>A187+1</f>
        <v>#REF!</v>
      </c>
      <c r="B188" s="170" t="s">
        <v>659</v>
      </c>
      <c r="C188" s="171" t="s">
        <v>584</v>
      </c>
      <c r="D188" s="148">
        <v>1</v>
      </c>
      <c r="E188" s="148"/>
      <c r="F188" s="148"/>
      <c r="G188" s="203">
        <f t="shared" si="41"/>
        <v>1</v>
      </c>
      <c r="H188" s="172"/>
      <c r="I188" s="183" t="s">
        <v>631</v>
      </c>
      <c r="J188" s="157"/>
      <c r="K188" s="173"/>
    </row>
    <row r="189" spans="1:11" s="200" customFormat="1" ht="24" hidden="1" customHeight="1" x14ac:dyDescent="0.25">
      <c r="A189" s="148"/>
      <c r="B189" s="346" t="s">
        <v>625</v>
      </c>
      <c r="C189" s="347"/>
      <c r="D189" s="348"/>
      <c r="E189" s="148"/>
      <c r="F189" s="148"/>
      <c r="G189" s="203"/>
      <c r="H189" s="198"/>
      <c r="I189" s="178"/>
      <c r="J189" s="199"/>
      <c r="K189" s="176"/>
    </row>
    <row r="190" spans="1:11" s="146" customFormat="1" ht="24" hidden="1" customHeight="1" x14ac:dyDescent="0.25">
      <c r="A190" s="171" t="e">
        <f>A188+1</f>
        <v>#REF!</v>
      </c>
      <c r="B190" s="170" t="s">
        <v>655</v>
      </c>
      <c r="C190" s="171" t="s">
        <v>584</v>
      </c>
      <c r="D190" s="148">
        <v>1</v>
      </c>
      <c r="E190" s="148"/>
      <c r="F190" s="148"/>
      <c r="G190" s="203">
        <f t="shared" si="41"/>
        <v>1</v>
      </c>
      <c r="H190" s="172"/>
      <c r="I190" s="183" t="s">
        <v>631</v>
      </c>
      <c r="J190" s="157"/>
      <c r="K190" s="173"/>
    </row>
    <row r="191" spans="1:11" s="146" customFormat="1" ht="24" hidden="1" customHeight="1" x14ac:dyDescent="0.25">
      <c r="A191" s="171" t="e">
        <f>A190+1</f>
        <v>#REF!</v>
      </c>
      <c r="B191" s="170" t="s">
        <v>660</v>
      </c>
      <c r="C191" s="171" t="s">
        <v>584</v>
      </c>
      <c r="D191" s="148">
        <v>1</v>
      </c>
      <c r="E191" s="148"/>
      <c r="F191" s="148"/>
      <c r="G191" s="203">
        <f t="shared" si="41"/>
        <v>1</v>
      </c>
      <c r="H191" s="172"/>
      <c r="I191" s="183" t="s">
        <v>661</v>
      </c>
      <c r="J191" s="157"/>
      <c r="K191" s="173"/>
    </row>
    <row r="192" spans="1:11" s="146" customFormat="1" ht="24" hidden="1" customHeight="1" x14ac:dyDescent="0.25">
      <c r="A192" s="171" t="e">
        <f>A191+1</f>
        <v>#REF!</v>
      </c>
      <c r="B192" s="170" t="s">
        <v>628</v>
      </c>
      <c r="C192" s="171" t="s">
        <v>584</v>
      </c>
      <c r="D192" s="148">
        <v>1</v>
      </c>
      <c r="E192" s="148"/>
      <c r="F192" s="148"/>
      <c r="G192" s="203">
        <f t="shared" si="41"/>
        <v>1</v>
      </c>
      <c r="H192" s="172"/>
      <c r="I192" s="183"/>
      <c r="J192" s="157"/>
      <c r="K192" s="173"/>
    </row>
    <row r="193" spans="1:11" s="146" customFormat="1" ht="24" hidden="1" customHeight="1" x14ac:dyDescent="0.25">
      <c r="A193" s="171" t="e">
        <f t="shared" ref="A193:A194" si="45">A192+1</f>
        <v>#REF!</v>
      </c>
      <c r="B193" s="170" t="s">
        <v>629</v>
      </c>
      <c r="C193" s="171" t="s">
        <v>0</v>
      </c>
      <c r="D193" s="148">
        <v>1.24</v>
      </c>
      <c r="E193" s="148"/>
      <c r="F193" s="148"/>
      <c r="G193" s="174">
        <f t="shared" si="41"/>
        <v>1.24</v>
      </c>
      <c r="H193" s="172"/>
      <c r="I193" s="183" t="s">
        <v>632</v>
      </c>
      <c r="J193" s="157"/>
      <c r="K193" s="173"/>
    </row>
    <row r="194" spans="1:11" s="146" customFormat="1" ht="24" hidden="1" customHeight="1" x14ac:dyDescent="0.25">
      <c r="A194" s="171" t="e">
        <f t="shared" si="45"/>
        <v>#REF!</v>
      </c>
      <c r="B194" s="170" t="s">
        <v>630</v>
      </c>
      <c r="C194" s="171" t="s">
        <v>0</v>
      </c>
      <c r="D194" s="148">
        <v>1.24</v>
      </c>
      <c r="E194" s="148"/>
      <c r="F194" s="148"/>
      <c r="G194" s="174">
        <f t="shared" si="41"/>
        <v>1.24</v>
      </c>
      <c r="H194" s="172"/>
      <c r="I194" s="183" t="s">
        <v>633</v>
      </c>
      <c r="J194" s="157"/>
      <c r="K194" s="173"/>
    </row>
    <row r="195" spans="1:11" s="197" customFormat="1" ht="24" hidden="1" customHeight="1" x14ac:dyDescent="0.25">
      <c r="A195" s="150"/>
      <c r="B195" s="338" t="s">
        <v>662</v>
      </c>
      <c r="C195" s="339"/>
      <c r="D195" s="340"/>
      <c r="E195" s="150"/>
      <c r="F195" s="150"/>
      <c r="G195" s="203"/>
      <c r="H195" s="179"/>
      <c r="I195" s="178"/>
      <c r="J195" s="195"/>
      <c r="K195" s="196"/>
    </row>
    <row r="196" spans="1:11" s="200" customFormat="1" ht="24" hidden="1" customHeight="1" x14ac:dyDescent="0.25">
      <c r="A196" s="148"/>
      <c r="B196" s="346" t="s">
        <v>620</v>
      </c>
      <c r="C196" s="347"/>
      <c r="D196" s="348"/>
      <c r="E196" s="148"/>
      <c r="F196" s="148"/>
      <c r="G196" s="203"/>
      <c r="H196" s="198"/>
      <c r="I196" s="178"/>
      <c r="J196" s="199"/>
      <c r="K196" s="176"/>
    </row>
    <row r="197" spans="1:11" s="146" customFormat="1" ht="24" hidden="1" customHeight="1" x14ac:dyDescent="0.25">
      <c r="A197" s="171" t="e">
        <f>A194+1</f>
        <v>#REF!</v>
      </c>
      <c r="B197" s="170" t="s">
        <v>621</v>
      </c>
      <c r="C197" s="171" t="s">
        <v>584</v>
      </c>
      <c r="D197" s="148">
        <v>1</v>
      </c>
      <c r="E197" s="148"/>
      <c r="F197" s="148"/>
      <c r="G197" s="203">
        <f t="shared" si="41"/>
        <v>1</v>
      </c>
      <c r="H197" s="172"/>
      <c r="I197" s="183" t="s">
        <v>623</v>
      </c>
      <c r="J197" s="157"/>
      <c r="K197" s="173"/>
    </row>
    <row r="198" spans="1:11" s="200" customFormat="1" ht="24" hidden="1" customHeight="1" x14ac:dyDescent="0.25">
      <c r="A198" s="148"/>
      <c r="B198" s="346" t="s">
        <v>625</v>
      </c>
      <c r="C198" s="347"/>
      <c r="D198" s="348"/>
      <c r="E198" s="148"/>
      <c r="F198" s="148"/>
      <c r="G198" s="203"/>
      <c r="H198" s="198"/>
      <c r="I198" s="178"/>
      <c r="J198" s="199"/>
      <c r="K198" s="176"/>
    </row>
    <row r="199" spans="1:11" s="146" customFormat="1" ht="24" hidden="1" customHeight="1" x14ac:dyDescent="0.25">
      <c r="A199" s="171" t="e">
        <f>A197+1</f>
        <v>#REF!</v>
      </c>
      <c r="B199" s="170" t="s">
        <v>663</v>
      </c>
      <c r="C199" s="171" t="s">
        <v>584</v>
      </c>
      <c r="D199" s="148">
        <v>1</v>
      </c>
      <c r="E199" s="148"/>
      <c r="F199" s="148"/>
      <c r="G199" s="203">
        <f t="shared" si="41"/>
        <v>1</v>
      </c>
      <c r="H199" s="172"/>
      <c r="I199" s="183" t="s">
        <v>643</v>
      </c>
      <c r="J199" s="157"/>
      <c r="K199" s="173"/>
    </row>
    <row r="200" spans="1:11" s="146" customFormat="1" ht="24" hidden="1" customHeight="1" x14ac:dyDescent="0.25">
      <c r="A200" s="171" t="e">
        <f>A199+1</f>
        <v>#REF!</v>
      </c>
      <c r="B200" s="170" t="s">
        <v>629</v>
      </c>
      <c r="C200" s="171" t="s">
        <v>0</v>
      </c>
      <c r="D200" s="148">
        <v>2.2999999999999998</v>
      </c>
      <c r="E200" s="148"/>
      <c r="F200" s="148"/>
      <c r="G200" s="194">
        <f t="shared" si="41"/>
        <v>2.2999999999999998</v>
      </c>
      <c r="H200" s="172"/>
      <c r="I200" s="183" t="s">
        <v>632</v>
      </c>
      <c r="J200" s="157"/>
      <c r="K200" s="173"/>
    </row>
    <row r="201" spans="1:11" s="146" customFormat="1" ht="24" hidden="1" customHeight="1" x14ac:dyDescent="0.25">
      <c r="A201" s="171" t="e">
        <f>A200+1</f>
        <v>#REF!</v>
      </c>
      <c r="B201" s="170" t="s">
        <v>630</v>
      </c>
      <c r="C201" s="171" t="s">
        <v>0</v>
      </c>
      <c r="D201" s="148">
        <v>2.2999999999999998</v>
      </c>
      <c r="E201" s="148"/>
      <c r="F201" s="148"/>
      <c r="G201" s="194">
        <f t="shared" si="41"/>
        <v>2.2999999999999998</v>
      </c>
      <c r="H201" s="172"/>
      <c r="I201" s="183" t="s">
        <v>633</v>
      </c>
      <c r="J201" s="157"/>
      <c r="K201" s="173"/>
    </row>
    <row r="202" spans="1:11" s="197" customFormat="1" ht="24" hidden="1" customHeight="1" x14ac:dyDescent="0.25">
      <c r="A202" s="150"/>
      <c r="B202" s="338" t="s">
        <v>664</v>
      </c>
      <c r="C202" s="339"/>
      <c r="D202" s="340"/>
      <c r="E202" s="150"/>
      <c r="F202" s="150"/>
      <c r="G202" s="203"/>
      <c r="H202" s="179"/>
      <c r="I202" s="178"/>
      <c r="J202" s="195"/>
      <c r="K202" s="196"/>
    </row>
    <row r="203" spans="1:11" s="200" customFormat="1" ht="24" hidden="1" customHeight="1" x14ac:dyDescent="0.25">
      <c r="A203" s="148"/>
      <c r="B203" s="346" t="s">
        <v>620</v>
      </c>
      <c r="C203" s="347"/>
      <c r="D203" s="348"/>
      <c r="E203" s="148"/>
      <c r="F203" s="148"/>
      <c r="G203" s="203"/>
      <c r="H203" s="198"/>
      <c r="I203" s="178"/>
      <c r="J203" s="199"/>
      <c r="K203" s="176"/>
    </row>
    <row r="204" spans="1:11" s="146" customFormat="1" ht="24" hidden="1" customHeight="1" x14ac:dyDescent="0.25">
      <c r="A204" s="171" t="e">
        <f>A201+1</f>
        <v>#REF!</v>
      </c>
      <c r="B204" s="170" t="s">
        <v>621</v>
      </c>
      <c r="C204" s="171" t="s">
        <v>584</v>
      </c>
      <c r="D204" s="148">
        <v>1</v>
      </c>
      <c r="E204" s="148"/>
      <c r="F204" s="148"/>
      <c r="G204" s="203">
        <f t="shared" si="41"/>
        <v>1</v>
      </c>
      <c r="H204" s="172"/>
      <c r="I204" s="183" t="s">
        <v>623</v>
      </c>
      <c r="J204" s="157"/>
      <c r="K204" s="173"/>
    </row>
    <row r="205" spans="1:11" s="146" customFormat="1" ht="24" hidden="1" customHeight="1" x14ac:dyDescent="0.25">
      <c r="A205" s="171" t="e">
        <f>A204+1</f>
        <v>#REF!</v>
      </c>
      <c r="B205" s="170" t="s">
        <v>651</v>
      </c>
      <c r="C205" s="171" t="s">
        <v>584</v>
      </c>
      <c r="D205" s="148">
        <v>1</v>
      </c>
      <c r="E205" s="148"/>
      <c r="F205" s="148"/>
      <c r="G205" s="203">
        <f t="shared" si="41"/>
        <v>1</v>
      </c>
      <c r="H205" s="172"/>
      <c r="I205" s="183" t="s">
        <v>652</v>
      </c>
      <c r="J205" s="157"/>
      <c r="K205" s="173"/>
    </row>
    <row r="206" spans="1:11" s="200" customFormat="1" ht="24" hidden="1" customHeight="1" x14ac:dyDescent="0.25">
      <c r="A206" s="148"/>
      <c r="B206" s="346" t="s">
        <v>625</v>
      </c>
      <c r="C206" s="347"/>
      <c r="D206" s="348"/>
      <c r="E206" s="148"/>
      <c r="F206" s="148"/>
      <c r="G206" s="203"/>
      <c r="H206" s="198"/>
      <c r="I206" s="184"/>
      <c r="J206" s="199"/>
      <c r="K206" s="176"/>
    </row>
    <row r="207" spans="1:11" s="146" customFormat="1" ht="24" hidden="1" customHeight="1" x14ac:dyDescent="0.25">
      <c r="A207" s="171" t="e">
        <f>A205+1</f>
        <v>#REF!</v>
      </c>
      <c r="B207" s="170" t="s">
        <v>653</v>
      </c>
      <c r="C207" s="171" t="s">
        <v>584</v>
      </c>
      <c r="D207" s="148">
        <v>1</v>
      </c>
      <c r="E207" s="148"/>
      <c r="F207" s="148"/>
      <c r="G207" s="203">
        <f t="shared" si="41"/>
        <v>1</v>
      </c>
      <c r="H207" s="172"/>
      <c r="I207" s="183" t="s">
        <v>652</v>
      </c>
      <c r="J207" s="157"/>
      <c r="K207" s="173"/>
    </row>
    <row r="208" spans="1:11" s="146" customFormat="1" ht="24" hidden="1" customHeight="1" x14ac:dyDescent="0.25">
      <c r="A208" s="171" t="e">
        <f>A207+1</f>
        <v>#REF!</v>
      </c>
      <c r="B208" s="170" t="s">
        <v>656</v>
      </c>
      <c r="C208" s="171" t="s">
        <v>584</v>
      </c>
      <c r="D208" s="148">
        <v>1</v>
      </c>
      <c r="E208" s="148"/>
      <c r="F208" s="148"/>
      <c r="G208" s="203">
        <f t="shared" si="41"/>
        <v>1</v>
      </c>
      <c r="H208" s="172"/>
      <c r="I208" s="183" t="s">
        <v>657</v>
      </c>
      <c r="J208" s="157"/>
      <c r="K208" s="173"/>
    </row>
    <row r="209" spans="1:11" s="146" customFormat="1" ht="24" hidden="1" customHeight="1" x14ac:dyDescent="0.25">
      <c r="A209" s="171" t="e">
        <f>A208+1</f>
        <v>#REF!</v>
      </c>
      <c r="B209" s="170" t="s">
        <v>628</v>
      </c>
      <c r="C209" s="171" t="s">
        <v>584</v>
      </c>
      <c r="D209" s="148">
        <v>1</v>
      </c>
      <c r="E209" s="148"/>
      <c r="F209" s="148"/>
      <c r="G209" s="203">
        <f t="shared" si="41"/>
        <v>1</v>
      </c>
      <c r="H209" s="172"/>
      <c r="I209" s="183"/>
      <c r="J209" s="157"/>
      <c r="K209" s="173"/>
    </row>
    <row r="210" spans="1:11" s="146" customFormat="1" ht="24" hidden="1" customHeight="1" x14ac:dyDescent="0.25">
      <c r="A210" s="171" t="e">
        <f t="shared" ref="A210:A211" si="46">A209+1</f>
        <v>#REF!</v>
      </c>
      <c r="B210" s="170" t="s">
        <v>629</v>
      </c>
      <c r="C210" s="171" t="s">
        <v>0</v>
      </c>
      <c r="D210" s="148">
        <v>4.76</v>
      </c>
      <c r="E210" s="148"/>
      <c r="F210" s="148"/>
      <c r="G210" s="174">
        <f t="shared" si="41"/>
        <v>4.76</v>
      </c>
      <c r="H210" s="172"/>
      <c r="I210" s="183" t="s">
        <v>632</v>
      </c>
      <c r="J210" s="157"/>
      <c r="K210" s="173"/>
    </row>
    <row r="211" spans="1:11" s="146" customFormat="1" ht="24" hidden="1" customHeight="1" x14ac:dyDescent="0.25">
      <c r="A211" s="171" t="e">
        <f t="shared" si="46"/>
        <v>#REF!</v>
      </c>
      <c r="B211" s="170" t="s">
        <v>630</v>
      </c>
      <c r="C211" s="171" t="s">
        <v>0</v>
      </c>
      <c r="D211" s="148">
        <v>4.76</v>
      </c>
      <c r="E211" s="148"/>
      <c r="F211" s="148"/>
      <c r="G211" s="174">
        <f t="shared" si="41"/>
        <v>4.76</v>
      </c>
      <c r="H211" s="172"/>
      <c r="I211" s="183" t="s">
        <v>633</v>
      </c>
      <c r="J211" s="157"/>
      <c r="K211" s="173"/>
    </row>
    <row r="212" spans="1:11" s="197" customFormat="1" ht="24" hidden="1" customHeight="1" x14ac:dyDescent="0.25">
      <c r="A212" s="150"/>
      <c r="B212" s="338" t="s">
        <v>666</v>
      </c>
      <c r="C212" s="339"/>
      <c r="D212" s="340"/>
      <c r="E212" s="150"/>
      <c r="F212" s="150"/>
      <c r="G212" s="203"/>
      <c r="H212" s="179"/>
      <c r="I212" s="178"/>
      <c r="J212" s="195"/>
      <c r="K212" s="196"/>
    </row>
    <row r="213" spans="1:11" s="200" customFormat="1" ht="24" hidden="1" customHeight="1" x14ac:dyDescent="0.25">
      <c r="A213" s="148"/>
      <c r="B213" s="346" t="s">
        <v>620</v>
      </c>
      <c r="C213" s="347"/>
      <c r="D213" s="348"/>
      <c r="E213" s="148"/>
      <c r="F213" s="148"/>
      <c r="G213" s="203"/>
      <c r="H213" s="198"/>
      <c r="I213" s="178"/>
      <c r="J213" s="199"/>
      <c r="K213" s="176"/>
    </row>
    <row r="214" spans="1:11" s="146" customFormat="1" ht="24" hidden="1" customHeight="1" x14ac:dyDescent="0.25">
      <c r="A214" s="171" t="e">
        <f>A211+1</f>
        <v>#REF!</v>
      </c>
      <c r="B214" s="170" t="s">
        <v>621</v>
      </c>
      <c r="C214" s="171" t="s">
        <v>584</v>
      </c>
      <c r="D214" s="148">
        <v>1</v>
      </c>
      <c r="E214" s="148"/>
      <c r="F214" s="148"/>
      <c r="G214" s="203">
        <f t="shared" si="41"/>
        <v>1</v>
      </c>
      <c r="H214" s="172"/>
      <c r="I214" s="183" t="s">
        <v>623</v>
      </c>
      <c r="J214" s="157"/>
      <c r="K214" s="173"/>
    </row>
    <row r="215" spans="1:11" s="146" customFormat="1" ht="24" hidden="1" customHeight="1" x14ac:dyDescent="0.25">
      <c r="A215" s="171" t="e">
        <f>A214+1</f>
        <v>#REF!</v>
      </c>
      <c r="B215" s="170" t="s">
        <v>659</v>
      </c>
      <c r="C215" s="171" t="s">
        <v>584</v>
      </c>
      <c r="D215" s="148">
        <v>1</v>
      </c>
      <c r="E215" s="148"/>
      <c r="F215" s="148"/>
      <c r="G215" s="203">
        <f t="shared" si="41"/>
        <v>1</v>
      </c>
      <c r="H215" s="172"/>
      <c r="I215" s="183" t="s">
        <v>631</v>
      </c>
      <c r="J215" s="157"/>
      <c r="K215" s="173"/>
    </row>
    <row r="216" spans="1:11" s="146" customFormat="1" ht="24" hidden="1" customHeight="1" x14ac:dyDescent="0.25">
      <c r="A216" s="171" t="e">
        <f>A215+1</f>
        <v>#REF!</v>
      </c>
      <c r="B216" s="170" t="s">
        <v>637</v>
      </c>
      <c r="C216" s="171" t="s">
        <v>584</v>
      </c>
      <c r="D216" s="148">
        <v>1</v>
      </c>
      <c r="E216" s="148"/>
      <c r="F216" s="148"/>
      <c r="G216" s="203">
        <f t="shared" si="41"/>
        <v>1</v>
      </c>
      <c r="H216" s="172"/>
      <c r="I216" s="183" t="s">
        <v>642</v>
      </c>
      <c r="J216" s="157"/>
      <c r="K216" s="173"/>
    </row>
    <row r="217" spans="1:11" s="200" customFormat="1" ht="24" hidden="1" customHeight="1" x14ac:dyDescent="0.25">
      <c r="A217" s="148"/>
      <c r="B217" s="346" t="s">
        <v>625</v>
      </c>
      <c r="C217" s="347"/>
      <c r="D217" s="348"/>
      <c r="E217" s="148"/>
      <c r="F217" s="148"/>
      <c r="G217" s="203"/>
      <c r="H217" s="198"/>
      <c r="I217" s="178"/>
      <c r="J217" s="199"/>
      <c r="K217" s="176"/>
    </row>
    <row r="218" spans="1:11" s="146" customFormat="1" ht="24" hidden="1" customHeight="1" x14ac:dyDescent="0.25">
      <c r="A218" s="171" t="e">
        <f>A216+1</f>
        <v>#REF!</v>
      </c>
      <c r="B218" s="170" t="s">
        <v>655</v>
      </c>
      <c r="C218" s="171" t="s">
        <v>584</v>
      </c>
      <c r="D218" s="148">
        <v>1</v>
      </c>
      <c r="E218" s="148"/>
      <c r="F218" s="148"/>
      <c r="G218" s="203">
        <f t="shared" si="41"/>
        <v>1</v>
      </c>
      <c r="H218" s="172"/>
      <c r="I218" s="183" t="s">
        <v>631</v>
      </c>
      <c r="J218" s="157"/>
      <c r="K218" s="173"/>
    </row>
    <row r="219" spans="1:11" s="146" customFormat="1" ht="24" hidden="1" customHeight="1" x14ac:dyDescent="0.25">
      <c r="A219" s="171" t="e">
        <f>A218+1</f>
        <v>#REF!</v>
      </c>
      <c r="B219" s="170" t="s">
        <v>656</v>
      </c>
      <c r="C219" s="171" t="s">
        <v>584</v>
      </c>
      <c r="D219" s="148">
        <v>1</v>
      </c>
      <c r="E219" s="148"/>
      <c r="F219" s="148"/>
      <c r="G219" s="203">
        <f t="shared" si="41"/>
        <v>1</v>
      </c>
      <c r="H219" s="172"/>
      <c r="I219" s="183" t="s">
        <v>657</v>
      </c>
      <c r="J219" s="157"/>
      <c r="K219" s="173"/>
    </row>
    <row r="220" spans="1:11" s="146" customFormat="1" ht="24" hidden="1" customHeight="1" x14ac:dyDescent="0.25">
      <c r="A220" s="171" t="e">
        <f>A219+1</f>
        <v>#REF!</v>
      </c>
      <c r="B220" s="170" t="s">
        <v>665</v>
      </c>
      <c r="C220" s="171" t="s">
        <v>584</v>
      </c>
      <c r="D220" s="148">
        <v>1</v>
      </c>
      <c r="E220" s="148"/>
      <c r="F220" s="148"/>
      <c r="G220" s="203">
        <f t="shared" si="41"/>
        <v>1</v>
      </c>
      <c r="H220" s="172"/>
      <c r="I220" s="183"/>
      <c r="J220" s="157"/>
      <c r="K220" s="173"/>
    </row>
    <row r="221" spans="1:11" s="146" customFormat="1" ht="24" hidden="1" customHeight="1" x14ac:dyDescent="0.25">
      <c r="A221" s="171" t="e">
        <f t="shared" ref="A221:A222" si="47">A220+1</f>
        <v>#REF!</v>
      </c>
      <c r="B221" s="170" t="s">
        <v>629</v>
      </c>
      <c r="C221" s="171" t="s">
        <v>0</v>
      </c>
      <c r="D221" s="148">
        <v>1.46</v>
      </c>
      <c r="E221" s="148"/>
      <c r="F221" s="148"/>
      <c r="G221" s="174">
        <f t="shared" si="41"/>
        <v>1.46</v>
      </c>
      <c r="H221" s="172"/>
      <c r="I221" s="183" t="s">
        <v>632</v>
      </c>
      <c r="J221" s="157"/>
      <c r="K221" s="173"/>
    </row>
    <row r="222" spans="1:11" s="146" customFormat="1" ht="24" hidden="1" customHeight="1" x14ac:dyDescent="0.25">
      <c r="A222" s="171" t="e">
        <f t="shared" si="47"/>
        <v>#REF!</v>
      </c>
      <c r="B222" s="170" t="s">
        <v>630</v>
      </c>
      <c r="C222" s="171" t="s">
        <v>0</v>
      </c>
      <c r="D222" s="148">
        <v>1.46</v>
      </c>
      <c r="E222" s="148"/>
      <c r="F222" s="148"/>
      <c r="G222" s="174">
        <f t="shared" si="41"/>
        <v>1.46</v>
      </c>
      <c r="H222" s="172"/>
      <c r="I222" s="183" t="s">
        <v>633</v>
      </c>
      <c r="J222" s="157"/>
      <c r="K222" s="173"/>
    </row>
    <row r="223" spans="1:11" s="197" customFormat="1" ht="24" hidden="1" customHeight="1" x14ac:dyDescent="0.25">
      <c r="A223" s="150"/>
      <c r="B223" s="338" t="s">
        <v>667</v>
      </c>
      <c r="C223" s="339"/>
      <c r="D223" s="340"/>
      <c r="E223" s="150"/>
      <c r="F223" s="150"/>
      <c r="G223" s="203"/>
      <c r="H223" s="179"/>
      <c r="I223" s="178"/>
      <c r="J223" s="195"/>
      <c r="K223" s="196"/>
    </row>
    <row r="224" spans="1:11" s="200" customFormat="1" ht="24" hidden="1" customHeight="1" x14ac:dyDescent="0.25">
      <c r="A224" s="148"/>
      <c r="B224" s="346" t="s">
        <v>620</v>
      </c>
      <c r="C224" s="347"/>
      <c r="D224" s="348"/>
      <c r="E224" s="148"/>
      <c r="F224" s="148"/>
      <c r="G224" s="203"/>
      <c r="H224" s="198"/>
      <c r="I224" s="178"/>
      <c r="J224" s="199"/>
      <c r="K224" s="176"/>
    </row>
    <row r="225" spans="1:11" s="146" customFormat="1" ht="24" hidden="1" customHeight="1" x14ac:dyDescent="0.25">
      <c r="A225" s="171" t="e">
        <f>A222+1</f>
        <v>#REF!</v>
      </c>
      <c r="B225" s="170" t="s">
        <v>635</v>
      </c>
      <c r="C225" s="171" t="s">
        <v>584</v>
      </c>
      <c r="D225" s="148">
        <v>1</v>
      </c>
      <c r="E225" s="148"/>
      <c r="F225" s="148"/>
      <c r="G225" s="203">
        <f t="shared" ref="G225:G282" si="48">D225-E225</f>
        <v>1</v>
      </c>
      <c r="H225" s="172"/>
      <c r="I225" s="183"/>
      <c r="J225" s="157"/>
      <c r="K225" s="173"/>
    </row>
    <row r="226" spans="1:11" s="146" customFormat="1" ht="24" hidden="1" customHeight="1" x14ac:dyDescent="0.25">
      <c r="A226" s="171" t="e">
        <f>A225+1</f>
        <v>#REF!</v>
      </c>
      <c r="B226" s="170" t="s">
        <v>636</v>
      </c>
      <c r="C226" s="171" t="s">
        <v>584</v>
      </c>
      <c r="D226" s="148">
        <v>1</v>
      </c>
      <c r="E226" s="148"/>
      <c r="F226" s="148"/>
      <c r="G226" s="203">
        <f t="shared" si="48"/>
        <v>1</v>
      </c>
      <c r="H226" s="172"/>
      <c r="I226" s="183" t="s">
        <v>641</v>
      </c>
      <c r="J226" s="157"/>
      <c r="K226" s="173"/>
    </row>
    <row r="227" spans="1:11" s="146" customFormat="1" ht="24" hidden="1" customHeight="1" x14ac:dyDescent="0.25">
      <c r="A227" s="171" t="e">
        <f t="shared" ref="A227:A228" si="49">A226+1</f>
        <v>#REF!</v>
      </c>
      <c r="B227" s="170" t="s">
        <v>668</v>
      </c>
      <c r="C227" s="171" t="s">
        <v>584</v>
      </c>
      <c r="D227" s="148">
        <v>1</v>
      </c>
      <c r="E227" s="148"/>
      <c r="F227" s="148"/>
      <c r="G227" s="203">
        <f t="shared" si="48"/>
        <v>1</v>
      </c>
      <c r="H227" s="172"/>
      <c r="I227" s="183" t="s">
        <v>670</v>
      </c>
      <c r="J227" s="157"/>
      <c r="K227" s="173"/>
    </row>
    <row r="228" spans="1:11" s="146" customFormat="1" ht="24" hidden="1" customHeight="1" x14ac:dyDescent="0.25">
      <c r="A228" s="171" t="e">
        <f t="shared" si="49"/>
        <v>#REF!</v>
      </c>
      <c r="B228" s="170" t="s">
        <v>669</v>
      </c>
      <c r="C228" s="171" t="s">
        <v>2</v>
      </c>
      <c r="D228" s="148">
        <v>4.4000000000000004</v>
      </c>
      <c r="E228" s="148"/>
      <c r="F228" s="148"/>
      <c r="G228" s="194">
        <f t="shared" si="48"/>
        <v>4.4000000000000004</v>
      </c>
      <c r="H228" s="172"/>
      <c r="I228" s="183"/>
      <c r="J228" s="157"/>
      <c r="K228" s="173"/>
    </row>
    <row r="229" spans="1:11" s="197" customFormat="1" ht="24" hidden="1" customHeight="1" x14ac:dyDescent="0.25">
      <c r="A229" s="150"/>
      <c r="B229" s="338" t="s">
        <v>674</v>
      </c>
      <c r="C229" s="339"/>
      <c r="D229" s="340"/>
      <c r="E229" s="150"/>
      <c r="F229" s="150"/>
      <c r="G229" s="203"/>
      <c r="H229" s="179"/>
      <c r="I229" s="178"/>
      <c r="J229" s="195"/>
      <c r="K229" s="196"/>
    </row>
    <row r="230" spans="1:11" s="200" customFormat="1" ht="24" hidden="1" customHeight="1" x14ac:dyDescent="0.25">
      <c r="A230" s="148"/>
      <c r="B230" s="346" t="s">
        <v>620</v>
      </c>
      <c r="C230" s="347"/>
      <c r="D230" s="348"/>
      <c r="E230" s="148"/>
      <c r="F230" s="148"/>
      <c r="G230" s="203"/>
      <c r="H230" s="198"/>
      <c r="I230" s="178"/>
      <c r="J230" s="199"/>
      <c r="K230" s="176"/>
    </row>
    <row r="231" spans="1:11" s="146" customFormat="1" ht="24" hidden="1" customHeight="1" x14ac:dyDescent="0.25">
      <c r="A231" s="171" t="e">
        <f>A228+1</f>
        <v>#REF!</v>
      </c>
      <c r="B231" s="170" t="s">
        <v>635</v>
      </c>
      <c r="C231" s="171" t="s">
        <v>584</v>
      </c>
      <c r="D231" s="148">
        <v>1</v>
      </c>
      <c r="E231" s="148"/>
      <c r="F231" s="148"/>
      <c r="G231" s="203">
        <f t="shared" si="48"/>
        <v>1</v>
      </c>
      <c r="H231" s="172"/>
      <c r="I231" s="183"/>
      <c r="J231" s="157"/>
      <c r="K231" s="173"/>
    </row>
    <row r="232" spans="1:11" s="146" customFormat="1" ht="24" hidden="1" customHeight="1" x14ac:dyDescent="0.25">
      <c r="A232" s="171" t="e">
        <f>A231+1</f>
        <v>#REF!</v>
      </c>
      <c r="B232" s="170" t="s">
        <v>671</v>
      </c>
      <c r="C232" s="171" t="s">
        <v>584</v>
      </c>
      <c r="D232" s="148">
        <v>1</v>
      </c>
      <c r="E232" s="148"/>
      <c r="F232" s="148"/>
      <c r="G232" s="203">
        <f t="shared" si="48"/>
        <v>1</v>
      </c>
      <c r="H232" s="172"/>
      <c r="I232" s="183" t="s">
        <v>641</v>
      </c>
      <c r="J232" s="157"/>
      <c r="K232" s="173"/>
    </row>
    <row r="233" spans="1:11" s="146" customFormat="1" ht="24" hidden="1" customHeight="1" x14ac:dyDescent="0.25">
      <c r="A233" s="171" t="e">
        <f>A232+1</f>
        <v>#REF!</v>
      </c>
      <c r="B233" s="170" t="s">
        <v>672</v>
      </c>
      <c r="C233" s="171" t="s">
        <v>584</v>
      </c>
      <c r="D233" s="148">
        <v>1</v>
      </c>
      <c r="E233" s="148"/>
      <c r="F233" s="148"/>
      <c r="G233" s="203">
        <f t="shared" si="48"/>
        <v>1</v>
      </c>
      <c r="H233" s="172"/>
      <c r="I233" s="183" t="s">
        <v>642</v>
      </c>
      <c r="J233" s="157"/>
      <c r="K233" s="173"/>
    </row>
    <row r="234" spans="1:11" s="146" customFormat="1" ht="24" hidden="1" customHeight="1" x14ac:dyDescent="0.25">
      <c r="A234" s="171" t="e">
        <f t="shared" ref="A234:A235" si="50">A233+1</f>
        <v>#REF!</v>
      </c>
      <c r="B234" s="170" t="s">
        <v>673</v>
      </c>
      <c r="C234" s="171" t="s">
        <v>584</v>
      </c>
      <c r="D234" s="148">
        <v>1</v>
      </c>
      <c r="E234" s="148"/>
      <c r="F234" s="148"/>
      <c r="G234" s="203">
        <f t="shared" si="48"/>
        <v>1</v>
      </c>
      <c r="H234" s="172"/>
      <c r="I234" s="183" t="s">
        <v>670</v>
      </c>
      <c r="J234" s="157"/>
      <c r="K234" s="173"/>
    </row>
    <row r="235" spans="1:11" s="146" customFormat="1" ht="24" hidden="1" customHeight="1" x14ac:dyDescent="0.25">
      <c r="A235" s="171" t="e">
        <f t="shared" si="50"/>
        <v>#REF!</v>
      </c>
      <c r="B235" s="170" t="s">
        <v>669</v>
      </c>
      <c r="C235" s="171" t="s">
        <v>2</v>
      </c>
      <c r="D235" s="148">
        <v>5.6</v>
      </c>
      <c r="E235" s="148"/>
      <c r="F235" s="148"/>
      <c r="G235" s="194">
        <f t="shared" si="48"/>
        <v>5.6</v>
      </c>
      <c r="H235" s="172"/>
      <c r="I235" s="183"/>
      <c r="J235" s="157"/>
      <c r="K235" s="173"/>
    </row>
    <row r="236" spans="1:11" s="197" customFormat="1" ht="24" hidden="1" customHeight="1" x14ac:dyDescent="0.25">
      <c r="A236" s="150"/>
      <c r="B236" s="338" t="s">
        <v>675</v>
      </c>
      <c r="C236" s="339"/>
      <c r="D236" s="340"/>
      <c r="E236" s="150"/>
      <c r="F236" s="150"/>
      <c r="G236" s="203"/>
      <c r="H236" s="179"/>
      <c r="I236" s="178"/>
      <c r="J236" s="195"/>
      <c r="K236" s="196"/>
    </row>
    <row r="237" spans="1:11" s="200" customFormat="1" ht="24" hidden="1" customHeight="1" x14ac:dyDescent="0.25">
      <c r="A237" s="148"/>
      <c r="B237" s="346" t="s">
        <v>625</v>
      </c>
      <c r="C237" s="347"/>
      <c r="D237" s="348"/>
      <c r="E237" s="148"/>
      <c r="F237" s="148"/>
      <c r="G237" s="203"/>
      <c r="H237" s="198"/>
      <c r="I237" s="178"/>
      <c r="J237" s="199"/>
      <c r="K237" s="176"/>
    </row>
    <row r="238" spans="1:11" s="146" customFormat="1" ht="24" hidden="1" customHeight="1" x14ac:dyDescent="0.25">
      <c r="A238" s="171" t="e">
        <f>A235+1</f>
        <v>#REF!</v>
      </c>
      <c r="B238" s="170" t="s">
        <v>656</v>
      </c>
      <c r="C238" s="171" t="s">
        <v>584</v>
      </c>
      <c r="D238" s="148">
        <v>1</v>
      </c>
      <c r="E238" s="148"/>
      <c r="F238" s="148"/>
      <c r="G238" s="203">
        <f t="shared" si="48"/>
        <v>1</v>
      </c>
      <c r="H238" s="172"/>
      <c r="I238" s="183" t="s">
        <v>678</v>
      </c>
      <c r="J238" s="157"/>
      <c r="K238" s="173"/>
    </row>
    <row r="239" spans="1:11" s="146" customFormat="1" ht="24" hidden="1" customHeight="1" x14ac:dyDescent="0.25">
      <c r="A239" s="171" t="e">
        <f>A238+1</f>
        <v>#REF!</v>
      </c>
      <c r="B239" s="170" t="s">
        <v>665</v>
      </c>
      <c r="C239" s="171" t="s">
        <v>584</v>
      </c>
      <c r="D239" s="148">
        <v>1</v>
      </c>
      <c r="E239" s="148"/>
      <c r="F239" s="148"/>
      <c r="G239" s="203">
        <f t="shared" si="48"/>
        <v>1</v>
      </c>
      <c r="H239" s="172"/>
      <c r="I239" s="183"/>
      <c r="J239" s="157"/>
      <c r="K239" s="173"/>
    </row>
    <row r="240" spans="1:11" s="146" customFormat="1" ht="24" hidden="1" customHeight="1" x14ac:dyDescent="0.25">
      <c r="A240" s="171" t="e">
        <f>A239+1</f>
        <v>#REF!</v>
      </c>
      <c r="B240" s="170" t="s">
        <v>676</v>
      </c>
      <c r="C240" s="171" t="s">
        <v>0</v>
      </c>
      <c r="D240" s="148">
        <v>0.185</v>
      </c>
      <c r="E240" s="148"/>
      <c r="F240" s="148"/>
      <c r="G240" s="205">
        <f t="shared" si="48"/>
        <v>0.185</v>
      </c>
      <c r="H240" s="172"/>
      <c r="I240" s="183" t="s">
        <v>632</v>
      </c>
      <c r="J240" s="157"/>
      <c r="K240" s="173"/>
    </row>
    <row r="241" spans="1:11" s="146" customFormat="1" ht="24" hidden="1" customHeight="1" x14ac:dyDescent="0.25">
      <c r="A241" s="171" t="e">
        <f t="shared" ref="A241" si="51">A240+1</f>
        <v>#REF!</v>
      </c>
      <c r="B241" s="170" t="s">
        <v>677</v>
      </c>
      <c r="C241" s="171" t="s">
        <v>0</v>
      </c>
      <c r="D241" s="148">
        <v>0.185</v>
      </c>
      <c r="E241" s="148"/>
      <c r="F241" s="148"/>
      <c r="G241" s="205">
        <f t="shared" si="48"/>
        <v>0.185</v>
      </c>
      <c r="H241" s="172"/>
      <c r="I241" s="183" t="s">
        <v>633</v>
      </c>
      <c r="J241" s="157"/>
      <c r="K241" s="173"/>
    </row>
    <row r="242" spans="1:11" s="197" customFormat="1" ht="24" hidden="1" customHeight="1" x14ac:dyDescent="0.25">
      <c r="A242" s="150"/>
      <c r="B242" s="338" t="s">
        <v>679</v>
      </c>
      <c r="C242" s="339"/>
      <c r="D242" s="340"/>
      <c r="E242" s="150"/>
      <c r="F242" s="150"/>
      <c r="G242" s="203"/>
      <c r="H242" s="179"/>
      <c r="I242" s="178"/>
      <c r="J242" s="195"/>
      <c r="K242" s="196"/>
    </row>
    <row r="243" spans="1:11" s="200" customFormat="1" ht="24" hidden="1" customHeight="1" x14ac:dyDescent="0.25">
      <c r="A243" s="148"/>
      <c r="B243" s="346" t="s">
        <v>625</v>
      </c>
      <c r="C243" s="347"/>
      <c r="D243" s="348"/>
      <c r="E243" s="148"/>
      <c r="F243" s="148"/>
      <c r="G243" s="203"/>
      <c r="H243" s="198"/>
      <c r="I243" s="178"/>
      <c r="J243" s="199"/>
      <c r="K243" s="176"/>
    </row>
    <row r="244" spans="1:11" s="146" customFormat="1" ht="24" hidden="1" customHeight="1" x14ac:dyDescent="0.25">
      <c r="A244" s="171" t="e">
        <f>A241+1</f>
        <v>#REF!</v>
      </c>
      <c r="B244" s="170" t="s">
        <v>680</v>
      </c>
      <c r="C244" s="171" t="s">
        <v>578</v>
      </c>
      <c r="D244" s="148">
        <v>1</v>
      </c>
      <c r="E244" s="148"/>
      <c r="F244" s="148"/>
      <c r="G244" s="203">
        <f t="shared" si="48"/>
        <v>1</v>
      </c>
      <c r="H244" s="172"/>
      <c r="I244" s="183" t="s">
        <v>683</v>
      </c>
      <c r="J244" s="157"/>
      <c r="K244" s="173"/>
    </row>
    <row r="245" spans="1:11" s="146" customFormat="1" ht="24" hidden="1" customHeight="1" x14ac:dyDescent="0.25">
      <c r="A245" s="171" t="e">
        <f>A244+1</f>
        <v>#REF!</v>
      </c>
      <c r="B245" s="170" t="s">
        <v>665</v>
      </c>
      <c r="C245" s="171" t="s">
        <v>584</v>
      </c>
      <c r="D245" s="148">
        <v>1</v>
      </c>
      <c r="E245" s="148"/>
      <c r="F245" s="148"/>
      <c r="G245" s="203">
        <f t="shared" si="48"/>
        <v>1</v>
      </c>
      <c r="H245" s="172"/>
      <c r="I245" s="170"/>
      <c r="J245" s="157"/>
      <c r="K245" s="173"/>
    </row>
    <row r="246" spans="1:11" s="146" customFormat="1" ht="24" hidden="1" customHeight="1" x14ac:dyDescent="0.25">
      <c r="A246" s="171" t="e">
        <f>A245+1</f>
        <v>#REF!</v>
      </c>
      <c r="B246" s="170" t="s">
        <v>681</v>
      </c>
      <c r="C246" s="171" t="s">
        <v>0</v>
      </c>
      <c r="D246" s="148">
        <v>0.22</v>
      </c>
      <c r="E246" s="148"/>
      <c r="F246" s="148"/>
      <c r="G246" s="205">
        <f t="shared" si="48"/>
        <v>0.22</v>
      </c>
      <c r="H246" s="172"/>
      <c r="I246" s="183" t="s">
        <v>632</v>
      </c>
      <c r="J246" s="157"/>
      <c r="K246" s="173"/>
    </row>
    <row r="247" spans="1:11" s="146" customFormat="1" ht="24" hidden="1" customHeight="1" x14ac:dyDescent="0.25">
      <c r="A247" s="171" t="e">
        <f t="shared" ref="A247" si="52">A246+1</f>
        <v>#REF!</v>
      </c>
      <c r="B247" s="170" t="s">
        <v>682</v>
      </c>
      <c r="C247" s="171" t="s">
        <v>0</v>
      </c>
      <c r="D247" s="148">
        <v>0.22</v>
      </c>
      <c r="E247" s="148"/>
      <c r="F247" s="148"/>
      <c r="G247" s="205">
        <f t="shared" si="48"/>
        <v>0.22</v>
      </c>
      <c r="H247" s="172"/>
      <c r="I247" s="183" t="s">
        <v>633</v>
      </c>
      <c r="J247" s="157"/>
      <c r="K247" s="173"/>
    </row>
    <row r="248" spans="1:11" s="197" customFormat="1" ht="24" hidden="1" customHeight="1" x14ac:dyDescent="0.25">
      <c r="A248" s="150"/>
      <c r="B248" s="338" t="s">
        <v>684</v>
      </c>
      <c r="C248" s="339"/>
      <c r="D248" s="340"/>
      <c r="E248" s="150"/>
      <c r="F248" s="150"/>
      <c r="G248" s="203"/>
      <c r="H248" s="179"/>
      <c r="I248" s="178"/>
      <c r="J248" s="195"/>
      <c r="K248" s="196"/>
    </row>
    <row r="249" spans="1:11" s="200" customFormat="1" ht="24" hidden="1" customHeight="1" x14ac:dyDescent="0.25">
      <c r="A249" s="148"/>
      <c r="B249" s="346" t="s">
        <v>625</v>
      </c>
      <c r="C249" s="347"/>
      <c r="D249" s="348"/>
      <c r="E249" s="148"/>
      <c r="F249" s="148"/>
      <c r="G249" s="203"/>
      <c r="H249" s="198"/>
      <c r="I249" s="178"/>
      <c r="J249" s="199"/>
      <c r="K249" s="176"/>
    </row>
    <row r="250" spans="1:11" s="146" customFormat="1" ht="24" hidden="1" customHeight="1" x14ac:dyDescent="0.25">
      <c r="A250" s="171" t="e">
        <f>A247+1</f>
        <v>#REF!</v>
      </c>
      <c r="B250" s="170" t="s">
        <v>685</v>
      </c>
      <c r="C250" s="171" t="s">
        <v>578</v>
      </c>
      <c r="D250" s="148">
        <v>1</v>
      </c>
      <c r="E250" s="148"/>
      <c r="F250" s="148"/>
      <c r="G250" s="203">
        <f t="shared" si="48"/>
        <v>1</v>
      </c>
      <c r="H250" s="172"/>
      <c r="I250" s="183" t="s">
        <v>688</v>
      </c>
      <c r="J250" s="157"/>
      <c r="K250" s="173"/>
    </row>
    <row r="251" spans="1:11" s="146" customFormat="1" ht="24" hidden="1" customHeight="1" x14ac:dyDescent="0.25">
      <c r="A251" s="171" t="e">
        <f>A250+1</f>
        <v>#REF!</v>
      </c>
      <c r="B251" s="170" t="s">
        <v>665</v>
      </c>
      <c r="C251" s="171" t="s">
        <v>584</v>
      </c>
      <c r="D251" s="148">
        <v>1</v>
      </c>
      <c r="E251" s="148"/>
      <c r="F251" s="148"/>
      <c r="G251" s="203">
        <f t="shared" si="48"/>
        <v>1</v>
      </c>
      <c r="H251" s="172"/>
      <c r="I251" s="183"/>
      <c r="J251" s="157"/>
      <c r="K251" s="173"/>
    </row>
    <row r="252" spans="1:11" s="146" customFormat="1" ht="24" hidden="1" customHeight="1" x14ac:dyDescent="0.25">
      <c r="A252" s="171" t="e">
        <f>A251+1</f>
        <v>#REF!</v>
      </c>
      <c r="B252" s="170" t="s">
        <v>686</v>
      </c>
      <c r="C252" s="171" t="s">
        <v>0</v>
      </c>
      <c r="D252" s="148">
        <v>0.44</v>
      </c>
      <c r="E252" s="148"/>
      <c r="F252" s="148"/>
      <c r="G252" s="174">
        <f t="shared" si="48"/>
        <v>0.44</v>
      </c>
      <c r="H252" s="172"/>
      <c r="I252" s="183" t="s">
        <v>632</v>
      </c>
      <c r="J252" s="157"/>
      <c r="K252" s="173"/>
    </row>
    <row r="253" spans="1:11" s="146" customFormat="1" ht="24" hidden="1" customHeight="1" x14ac:dyDescent="0.25">
      <c r="A253" s="171" t="e">
        <f t="shared" ref="A253" si="53">A252+1</f>
        <v>#REF!</v>
      </c>
      <c r="B253" s="170" t="s">
        <v>687</v>
      </c>
      <c r="C253" s="171" t="s">
        <v>0</v>
      </c>
      <c r="D253" s="148">
        <v>0.44</v>
      </c>
      <c r="E253" s="148"/>
      <c r="F253" s="148"/>
      <c r="G253" s="174">
        <f t="shared" si="48"/>
        <v>0.44</v>
      </c>
      <c r="H253" s="172"/>
      <c r="I253" s="183" t="s">
        <v>633</v>
      </c>
      <c r="J253" s="157"/>
      <c r="K253" s="173"/>
    </row>
    <row r="254" spans="1:11" s="197" customFormat="1" ht="24" hidden="1" customHeight="1" x14ac:dyDescent="0.25">
      <c r="A254" s="150"/>
      <c r="B254" s="338" t="s">
        <v>689</v>
      </c>
      <c r="C254" s="339"/>
      <c r="D254" s="340"/>
      <c r="E254" s="150"/>
      <c r="F254" s="150"/>
      <c r="G254" s="203"/>
      <c r="H254" s="179"/>
      <c r="I254" s="178"/>
      <c r="J254" s="195"/>
      <c r="K254" s="196"/>
    </row>
    <row r="255" spans="1:11" s="200" customFormat="1" ht="24" hidden="1" customHeight="1" x14ac:dyDescent="0.25">
      <c r="A255" s="148"/>
      <c r="B255" s="346" t="s">
        <v>625</v>
      </c>
      <c r="C255" s="347"/>
      <c r="D255" s="348"/>
      <c r="E255" s="148"/>
      <c r="F255" s="148"/>
      <c r="G255" s="203"/>
      <c r="H255" s="198"/>
      <c r="I255" s="178"/>
      <c r="J255" s="199"/>
      <c r="K255" s="176"/>
    </row>
    <row r="256" spans="1:11" s="146" customFormat="1" ht="24" hidden="1" customHeight="1" x14ac:dyDescent="0.25">
      <c r="A256" s="171" t="e">
        <f>A253+1</f>
        <v>#REF!</v>
      </c>
      <c r="B256" s="170" t="s">
        <v>685</v>
      </c>
      <c r="C256" s="171" t="s">
        <v>578</v>
      </c>
      <c r="D256" s="148">
        <v>1</v>
      </c>
      <c r="E256" s="148"/>
      <c r="F256" s="148"/>
      <c r="G256" s="203">
        <f t="shared" si="48"/>
        <v>1</v>
      </c>
      <c r="H256" s="172"/>
      <c r="I256" s="183" t="s">
        <v>688</v>
      </c>
      <c r="J256" s="157"/>
      <c r="K256" s="173"/>
    </row>
    <row r="257" spans="1:11" s="146" customFormat="1" ht="24" hidden="1" customHeight="1" x14ac:dyDescent="0.25">
      <c r="A257" s="171" t="e">
        <f>A256+1</f>
        <v>#REF!</v>
      </c>
      <c r="B257" s="170" t="s">
        <v>665</v>
      </c>
      <c r="C257" s="171" t="s">
        <v>584</v>
      </c>
      <c r="D257" s="148">
        <v>1</v>
      </c>
      <c r="E257" s="148"/>
      <c r="F257" s="148"/>
      <c r="G257" s="203">
        <f t="shared" si="48"/>
        <v>1</v>
      </c>
      <c r="H257" s="172"/>
      <c r="I257" s="183"/>
      <c r="J257" s="157"/>
      <c r="K257" s="173"/>
    </row>
    <row r="258" spans="1:11" s="146" customFormat="1" ht="24" hidden="1" customHeight="1" x14ac:dyDescent="0.25">
      <c r="A258" s="171" t="e">
        <f>A257+1</f>
        <v>#REF!</v>
      </c>
      <c r="B258" s="170" t="s">
        <v>686</v>
      </c>
      <c r="C258" s="171" t="s">
        <v>0</v>
      </c>
      <c r="D258" s="148">
        <v>0.44</v>
      </c>
      <c r="E258" s="148"/>
      <c r="F258" s="148"/>
      <c r="G258" s="174">
        <f t="shared" si="48"/>
        <v>0.44</v>
      </c>
      <c r="H258" s="172"/>
      <c r="I258" s="183" t="s">
        <v>632</v>
      </c>
      <c r="J258" s="157"/>
      <c r="K258" s="173"/>
    </row>
    <row r="259" spans="1:11" s="146" customFormat="1" ht="24" hidden="1" customHeight="1" x14ac:dyDescent="0.25">
      <c r="A259" s="171" t="e">
        <f t="shared" ref="A259" si="54">A258+1</f>
        <v>#REF!</v>
      </c>
      <c r="B259" s="170" t="s">
        <v>687</v>
      </c>
      <c r="C259" s="171" t="s">
        <v>0</v>
      </c>
      <c r="D259" s="148">
        <v>0.44</v>
      </c>
      <c r="E259" s="148"/>
      <c r="F259" s="148"/>
      <c r="G259" s="174">
        <f t="shared" si="48"/>
        <v>0.44</v>
      </c>
      <c r="H259" s="172"/>
      <c r="I259" s="183" t="s">
        <v>633</v>
      </c>
      <c r="J259" s="157"/>
      <c r="K259" s="173"/>
    </row>
    <row r="260" spans="1:11" s="197" customFormat="1" ht="24" hidden="1" customHeight="1" x14ac:dyDescent="0.25">
      <c r="A260" s="150"/>
      <c r="B260" s="338" t="s">
        <v>690</v>
      </c>
      <c r="C260" s="339"/>
      <c r="D260" s="340"/>
      <c r="E260" s="150"/>
      <c r="F260" s="150"/>
      <c r="G260" s="203"/>
      <c r="H260" s="179"/>
      <c r="I260" s="178"/>
      <c r="J260" s="195"/>
      <c r="K260" s="196"/>
    </row>
    <row r="261" spans="1:11" s="200" customFormat="1" ht="24" hidden="1" customHeight="1" x14ac:dyDescent="0.25">
      <c r="A261" s="148"/>
      <c r="B261" s="346" t="s">
        <v>625</v>
      </c>
      <c r="C261" s="347"/>
      <c r="D261" s="348"/>
      <c r="E261" s="148"/>
      <c r="F261" s="148"/>
      <c r="G261" s="203"/>
      <c r="H261" s="198"/>
      <c r="I261" s="178"/>
      <c r="J261" s="199"/>
      <c r="K261" s="176"/>
    </row>
    <row r="262" spans="1:11" s="146" customFormat="1" ht="24" hidden="1" customHeight="1" x14ac:dyDescent="0.25">
      <c r="A262" s="171" t="e">
        <f>A259+1</f>
        <v>#REF!</v>
      </c>
      <c r="B262" s="170" t="s">
        <v>685</v>
      </c>
      <c r="C262" s="171" t="s">
        <v>578</v>
      </c>
      <c r="D262" s="148">
        <v>1</v>
      </c>
      <c r="E262" s="148"/>
      <c r="F262" s="148"/>
      <c r="G262" s="203">
        <f t="shared" si="48"/>
        <v>1</v>
      </c>
      <c r="H262" s="172"/>
      <c r="I262" s="183" t="s">
        <v>688</v>
      </c>
      <c r="J262" s="157"/>
      <c r="K262" s="173"/>
    </row>
    <row r="263" spans="1:11" s="146" customFormat="1" ht="24" hidden="1" customHeight="1" x14ac:dyDescent="0.25">
      <c r="A263" s="171" t="e">
        <f>A262+1</f>
        <v>#REF!</v>
      </c>
      <c r="B263" s="170" t="s">
        <v>665</v>
      </c>
      <c r="C263" s="171" t="s">
        <v>584</v>
      </c>
      <c r="D263" s="148">
        <v>1</v>
      </c>
      <c r="E263" s="148"/>
      <c r="F263" s="148"/>
      <c r="G263" s="203">
        <f t="shared" si="48"/>
        <v>1</v>
      </c>
      <c r="H263" s="172"/>
      <c r="I263" s="183"/>
      <c r="J263" s="157"/>
      <c r="K263" s="173"/>
    </row>
    <row r="264" spans="1:11" s="146" customFormat="1" ht="24" hidden="1" customHeight="1" x14ac:dyDescent="0.25">
      <c r="A264" s="171" t="e">
        <f>A263+1</f>
        <v>#REF!</v>
      </c>
      <c r="B264" s="170" t="s">
        <v>686</v>
      </c>
      <c r="C264" s="171" t="s">
        <v>0</v>
      </c>
      <c r="D264" s="148">
        <v>0.44</v>
      </c>
      <c r="E264" s="148"/>
      <c r="F264" s="148"/>
      <c r="G264" s="174">
        <f t="shared" si="48"/>
        <v>0.44</v>
      </c>
      <c r="H264" s="172"/>
      <c r="I264" s="183" t="s">
        <v>632</v>
      </c>
      <c r="J264" s="157"/>
      <c r="K264" s="173"/>
    </row>
    <row r="265" spans="1:11" s="146" customFormat="1" ht="24" hidden="1" customHeight="1" x14ac:dyDescent="0.25">
      <c r="A265" s="171" t="e">
        <f t="shared" ref="A265" si="55">A264+1</f>
        <v>#REF!</v>
      </c>
      <c r="B265" s="170" t="s">
        <v>687</v>
      </c>
      <c r="C265" s="171" t="s">
        <v>0</v>
      </c>
      <c r="D265" s="148">
        <v>0.44</v>
      </c>
      <c r="E265" s="148"/>
      <c r="F265" s="148"/>
      <c r="G265" s="174">
        <f t="shared" si="48"/>
        <v>0.44</v>
      </c>
      <c r="H265" s="172"/>
      <c r="I265" s="183" t="s">
        <v>633</v>
      </c>
      <c r="J265" s="157"/>
      <c r="K265" s="173"/>
    </row>
    <row r="266" spans="1:11" s="197" customFormat="1" ht="24" hidden="1" customHeight="1" x14ac:dyDescent="0.25">
      <c r="A266" s="150"/>
      <c r="B266" s="338" t="s">
        <v>691</v>
      </c>
      <c r="C266" s="339"/>
      <c r="D266" s="340"/>
      <c r="E266" s="150"/>
      <c r="F266" s="150"/>
      <c r="G266" s="203"/>
      <c r="H266" s="179"/>
      <c r="I266" s="178"/>
      <c r="J266" s="195"/>
      <c r="K266" s="196"/>
    </row>
    <row r="267" spans="1:11" s="200" customFormat="1" ht="24" hidden="1" customHeight="1" x14ac:dyDescent="0.25">
      <c r="A267" s="148"/>
      <c r="B267" s="346" t="s">
        <v>625</v>
      </c>
      <c r="C267" s="347"/>
      <c r="D267" s="348"/>
      <c r="E267" s="148"/>
      <c r="F267" s="148"/>
      <c r="G267" s="203"/>
      <c r="H267" s="198"/>
      <c r="I267" s="184"/>
      <c r="J267" s="199"/>
      <c r="K267" s="176"/>
    </row>
    <row r="268" spans="1:11" s="146" customFormat="1" ht="24" hidden="1" customHeight="1" x14ac:dyDescent="0.25">
      <c r="A268" s="171" t="e">
        <f>A265+1</f>
        <v>#REF!</v>
      </c>
      <c r="B268" s="170" t="s">
        <v>685</v>
      </c>
      <c r="C268" s="171" t="s">
        <v>578</v>
      </c>
      <c r="D268" s="148">
        <v>1</v>
      </c>
      <c r="E268" s="148"/>
      <c r="F268" s="148"/>
      <c r="G268" s="203">
        <f t="shared" si="48"/>
        <v>1</v>
      </c>
      <c r="H268" s="172"/>
      <c r="I268" s="183" t="s">
        <v>688</v>
      </c>
      <c r="J268" s="157"/>
      <c r="K268" s="173"/>
    </row>
    <row r="269" spans="1:11" s="146" customFormat="1" ht="24" hidden="1" customHeight="1" x14ac:dyDescent="0.25">
      <c r="A269" s="171" t="e">
        <f>A268+1</f>
        <v>#REF!</v>
      </c>
      <c r="B269" s="170" t="s">
        <v>665</v>
      </c>
      <c r="C269" s="171" t="s">
        <v>584</v>
      </c>
      <c r="D269" s="148">
        <v>1</v>
      </c>
      <c r="E269" s="148"/>
      <c r="F269" s="148"/>
      <c r="G269" s="203">
        <f t="shared" si="48"/>
        <v>1</v>
      </c>
      <c r="H269" s="172"/>
      <c r="I269" s="183"/>
      <c r="J269" s="157"/>
      <c r="K269" s="173"/>
    </row>
    <row r="270" spans="1:11" s="146" customFormat="1" ht="24" hidden="1" customHeight="1" x14ac:dyDescent="0.25">
      <c r="A270" s="171" t="e">
        <f>A269+1</f>
        <v>#REF!</v>
      </c>
      <c r="B270" s="170" t="s">
        <v>686</v>
      </c>
      <c r="C270" s="171" t="s">
        <v>0</v>
      </c>
      <c r="D270" s="148">
        <v>0.44</v>
      </c>
      <c r="E270" s="148"/>
      <c r="F270" s="148"/>
      <c r="G270" s="174">
        <f t="shared" si="48"/>
        <v>0.44</v>
      </c>
      <c r="H270" s="172"/>
      <c r="I270" s="183" t="s">
        <v>632</v>
      </c>
      <c r="J270" s="157"/>
      <c r="K270" s="173"/>
    </row>
    <row r="271" spans="1:11" s="146" customFormat="1" ht="24" hidden="1" customHeight="1" x14ac:dyDescent="0.25">
      <c r="A271" s="171" t="e">
        <f t="shared" ref="A271" si="56">A270+1</f>
        <v>#REF!</v>
      </c>
      <c r="B271" s="170" t="s">
        <v>687</v>
      </c>
      <c r="C271" s="171" t="s">
        <v>0</v>
      </c>
      <c r="D271" s="148">
        <v>0.44</v>
      </c>
      <c r="E271" s="148"/>
      <c r="F271" s="148"/>
      <c r="G271" s="174">
        <f t="shared" si="48"/>
        <v>0.44</v>
      </c>
      <c r="H271" s="172"/>
      <c r="I271" s="183" t="s">
        <v>633</v>
      </c>
      <c r="J271" s="157"/>
      <c r="K271" s="173"/>
    </row>
    <row r="272" spans="1:11" s="197" customFormat="1" ht="24" hidden="1" customHeight="1" x14ac:dyDescent="0.25">
      <c r="A272" s="150"/>
      <c r="B272" s="338" t="s">
        <v>692</v>
      </c>
      <c r="C272" s="339"/>
      <c r="D272" s="340"/>
      <c r="E272" s="150"/>
      <c r="F272" s="150"/>
      <c r="G272" s="203"/>
      <c r="H272" s="179"/>
      <c r="I272" s="178"/>
      <c r="J272" s="195"/>
      <c r="K272" s="196"/>
    </row>
    <row r="273" spans="1:11" s="200" customFormat="1" ht="24" hidden="1" customHeight="1" x14ac:dyDescent="0.25">
      <c r="A273" s="148"/>
      <c r="B273" s="346" t="s">
        <v>625</v>
      </c>
      <c r="C273" s="347"/>
      <c r="D273" s="348"/>
      <c r="E273" s="148"/>
      <c r="F273" s="148"/>
      <c r="G273" s="203"/>
      <c r="H273" s="198"/>
      <c r="I273" s="178"/>
      <c r="J273" s="199"/>
      <c r="K273" s="176"/>
    </row>
    <row r="274" spans="1:11" s="146" customFormat="1" ht="24" hidden="1" customHeight="1" x14ac:dyDescent="0.25">
      <c r="A274" s="171" t="e">
        <f>A271+1</f>
        <v>#REF!</v>
      </c>
      <c r="B274" s="170" t="s">
        <v>665</v>
      </c>
      <c r="C274" s="171" t="s">
        <v>584</v>
      </c>
      <c r="D274" s="148">
        <v>1</v>
      </c>
      <c r="E274" s="148"/>
      <c r="F274" s="148"/>
      <c r="G274" s="203">
        <f t="shared" si="48"/>
        <v>1</v>
      </c>
      <c r="H274" s="172"/>
      <c r="I274" s="183"/>
      <c r="J274" s="157"/>
      <c r="K274" s="173"/>
    </row>
    <row r="275" spans="1:11" s="146" customFormat="1" ht="24" hidden="1" customHeight="1" x14ac:dyDescent="0.25">
      <c r="A275" s="171" t="e">
        <f>A274+1</f>
        <v>#REF!</v>
      </c>
      <c r="B275" s="170" t="s">
        <v>686</v>
      </c>
      <c r="C275" s="171" t="s">
        <v>0</v>
      </c>
      <c r="D275" s="148">
        <v>0.28999999999999998</v>
      </c>
      <c r="E275" s="148"/>
      <c r="F275" s="148"/>
      <c r="G275" s="174">
        <f t="shared" si="48"/>
        <v>0.28999999999999998</v>
      </c>
      <c r="H275" s="172"/>
      <c r="I275" s="183" t="s">
        <v>632</v>
      </c>
      <c r="J275" s="157"/>
      <c r="K275" s="173"/>
    </row>
    <row r="276" spans="1:11" s="146" customFormat="1" ht="24" hidden="1" customHeight="1" x14ac:dyDescent="0.25">
      <c r="A276" s="171" t="e">
        <f t="shared" ref="A276" si="57">A275+1</f>
        <v>#REF!</v>
      </c>
      <c r="B276" s="170" t="s">
        <v>687</v>
      </c>
      <c r="C276" s="171" t="s">
        <v>0</v>
      </c>
      <c r="D276" s="148">
        <v>0.28999999999999998</v>
      </c>
      <c r="E276" s="148"/>
      <c r="F276" s="148"/>
      <c r="G276" s="174">
        <f t="shared" si="48"/>
        <v>0.28999999999999998</v>
      </c>
      <c r="H276" s="172"/>
      <c r="I276" s="183" t="s">
        <v>633</v>
      </c>
      <c r="J276" s="157"/>
      <c r="K276" s="173"/>
    </row>
    <row r="277" spans="1:11" s="197" customFormat="1" ht="24" hidden="1" customHeight="1" x14ac:dyDescent="0.25">
      <c r="A277" s="150"/>
      <c r="B277" s="338" t="s">
        <v>559</v>
      </c>
      <c r="C277" s="339"/>
      <c r="D277" s="340"/>
      <c r="E277" s="150"/>
      <c r="F277" s="150"/>
      <c r="G277" s="174"/>
      <c r="H277" s="179"/>
      <c r="I277" s="178"/>
      <c r="J277" s="195"/>
      <c r="K277" s="196"/>
    </row>
    <row r="278" spans="1:11" s="146" customFormat="1" ht="120" hidden="1" customHeight="1" x14ac:dyDescent="0.25">
      <c r="A278" s="171" t="e">
        <f>A276+1</f>
        <v>#REF!</v>
      </c>
      <c r="B278" s="170" t="s">
        <v>693</v>
      </c>
      <c r="C278" s="171" t="s">
        <v>197</v>
      </c>
      <c r="D278" s="148">
        <v>10.1</v>
      </c>
      <c r="E278" s="148"/>
      <c r="F278" s="148"/>
      <c r="G278" s="194">
        <f t="shared" si="48"/>
        <v>10.1</v>
      </c>
      <c r="H278" s="172"/>
      <c r="I278" s="183" t="s">
        <v>694</v>
      </c>
      <c r="J278" s="157"/>
      <c r="K278" s="173"/>
    </row>
    <row r="279" spans="1:11" s="146" customFormat="1" ht="24" hidden="1" customHeight="1" x14ac:dyDescent="0.25">
      <c r="A279" s="171" t="e">
        <f>A278+1</f>
        <v>#REF!</v>
      </c>
      <c r="B279" s="170" t="s">
        <v>695</v>
      </c>
      <c r="C279" s="171" t="s">
        <v>197</v>
      </c>
      <c r="D279" s="148">
        <v>0.77500000000000002</v>
      </c>
      <c r="E279" s="148"/>
      <c r="F279" s="148"/>
      <c r="G279" s="174">
        <f t="shared" si="48"/>
        <v>0.77500000000000002</v>
      </c>
      <c r="H279" s="172"/>
      <c r="I279" s="183" t="s">
        <v>696</v>
      </c>
      <c r="J279" s="157"/>
      <c r="K279" s="173"/>
    </row>
    <row r="280" spans="1:11" s="146" customFormat="1" ht="24" hidden="1" customHeight="1" x14ac:dyDescent="0.25">
      <c r="A280" s="171" t="e">
        <f t="shared" ref="A280:A282" si="58">A279+1</f>
        <v>#REF!</v>
      </c>
      <c r="B280" s="170" t="s">
        <v>697</v>
      </c>
      <c r="C280" s="171" t="s">
        <v>197</v>
      </c>
      <c r="D280" s="148">
        <v>0.05</v>
      </c>
      <c r="E280" s="148"/>
      <c r="F280" s="148"/>
      <c r="G280" s="174">
        <f t="shared" si="48"/>
        <v>0.05</v>
      </c>
      <c r="H280" s="172"/>
      <c r="I280" s="183" t="s">
        <v>706</v>
      </c>
      <c r="J280" s="157"/>
      <c r="K280" s="173"/>
    </row>
    <row r="281" spans="1:11" ht="26.25" hidden="1" customHeight="1" x14ac:dyDescent="0.25">
      <c r="A281" s="171" t="e">
        <f t="shared" si="58"/>
        <v>#REF!</v>
      </c>
      <c r="B281" s="170" t="s">
        <v>575</v>
      </c>
      <c r="C281" s="171" t="s">
        <v>197</v>
      </c>
      <c r="D281" s="148">
        <v>10.88</v>
      </c>
      <c r="E281" s="148"/>
      <c r="F281" s="148"/>
      <c r="G281" s="174">
        <f t="shared" si="48"/>
        <v>10.88</v>
      </c>
      <c r="H281" s="172"/>
      <c r="I281" s="183" t="s">
        <v>698</v>
      </c>
      <c r="J281" s="152"/>
    </row>
    <row r="282" spans="1:11" ht="26.25" hidden="1" customHeight="1" x14ac:dyDescent="0.25">
      <c r="A282" s="171" t="e">
        <f t="shared" si="58"/>
        <v>#REF!</v>
      </c>
      <c r="B282" s="170" t="s">
        <v>574</v>
      </c>
      <c r="C282" s="171" t="s">
        <v>578</v>
      </c>
      <c r="D282" s="148">
        <v>4.16</v>
      </c>
      <c r="E282" s="148"/>
      <c r="F282" s="148"/>
      <c r="G282" s="174">
        <f t="shared" si="48"/>
        <v>4.16</v>
      </c>
      <c r="H282" s="172"/>
      <c r="I282" s="170"/>
      <c r="J282" s="152"/>
    </row>
    <row r="283" spans="1:11" x14ac:dyDescent="0.25">
      <c r="E283" s="176"/>
      <c r="F283" s="133"/>
      <c r="G283" s="181"/>
    </row>
    <row r="285" spans="1:11" s="141" customFormat="1" ht="15" x14ac:dyDescent="0.25">
      <c r="A285" s="137"/>
      <c r="B285" s="138" t="s">
        <v>561</v>
      </c>
      <c r="C285" s="137"/>
      <c r="D285" s="139"/>
      <c r="E285" s="177"/>
      <c r="F285" s="137"/>
      <c r="G285" s="137"/>
      <c r="H285" s="140"/>
      <c r="K285" s="137"/>
    </row>
    <row r="286" spans="1:11" s="141" customFormat="1" ht="15" x14ac:dyDescent="0.25">
      <c r="A286" s="137"/>
      <c r="B286" s="138" t="s">
        <v>562</v>
      </c>
      <c r="C286" s="137"/>
      <c r="D286" s="139"/>
      <c r="E286" s="177"/>
      <c r="F286" s="137"/>
      <c r="G286" s="137"/>
      <c r="H286" s="140"/>
      <c r="K286" s="137"/>
    </row>
    <row r="287" spans="1:11" s="141" customFormat="1" ht="15" x14ac:dyDescent="0.25">
      <c r="A287" s="137"/>
      <c r="B287" s="138" t="s">
        <v>563</v>
      </c>
      <c r="C287" s="137"/>
      <c r="D287" s="139"/>
      <c r="E287" s="177"/>
      <c r="F287" s="137"/>
      <c r="G287" s="137"/>
      <c r="H287" s="140"/>
      <c r="K287" s="137"/>
    </row>
    <row r="288" spans="1:11" s="141" customFormat="1" ht="15" x14ac:dyDescent="0.25">
      <c r="A288" s="137"/>
      <c r="B288" s="138" t="s">
        <v>564</v>
      </c>
      <c r="C288" s="137"/>
      <c r="D288" s="139"/>
      <c r="E288" s="177"/>
      <c r="F288" s="137"/>
      <c r="G288" s="137"/>
      <c r="H288" s="140"/>
      <c r="K288" s="137"/>
    </row>
    <row r="289" spans="1:11" s="141" customFormat="1" ht="15" x14ac:dyDescent="0.25">
      <c r="A289" s="137"/>
      <c r="B289" s="138" t="s">
        <v>565</v>
      </c>
      <c r="C289" s="137"/>
      <c r="D289" s="139"/>
      <c r="E289" s="177"/>
      <c r="F289" s="137"/>
      <c r="G289" s="137"/>
      <c r="H289" s="140"/>
      <c r="K289" s="137"/>
    </row>
    <row r="290" spans="1:11" s="141" customFormat="1" ht="15" x14ac:dyDescent="0.25">
      <c r="A290" s="137"/>
      <c r="B290" s="138" t="s">
        <v>567</v>
      </c>
      <c r="C290" s="137"/>
      <c r="D290" s="139"/>
      <c r="E290" s="177"/>
      <c r="F290" s="137"/>
      <c r="G290" s="137"/>
      <c r="H290" s="140"/>
      <c r="K290" s="137"/>
    </row>
    <row r="291" spans="1:11" s="141" customFormat="1" ht="15" x14ac:dyDescent="0.25">
      <c r="A291" s="137"/>
      <c r="B291" s="138" t="s">
        <v>566</v>
      </c>
      <c r="C291" s="137"/>
      <c r="D291" s="139"/>
      <c r="E291" s="177"/>
      <c r="F291" s="137"/>
      <c r="G291" s="137"/>
      <c r="H291" s="140"/>
      <c r="K291" s="137"/>
    </row>
    <row r="292" spans="1:11" s="141" customFormat="1" ht="15" x14ac:dyDescent="0.25">
      <c r="A292" s="137"/>
      <c r="B292" s="138"/>
      <c r="C292" s="137"/>
      <c r="D292" s="139"/>
      <c r="E292" s="177"/>
      <c r="F292" s="137"/>
      <c r="G292" s="137"/>
      <c r="H292" s="140"/>
      <c r="K292" s="137"/>
    </row>
    <row r="293" spans="1:11" s="141" customFormat="1" ht="15" x14ac:dyDescent="0.25">
      <c r="A293" s="137"/>
      <c r="B293" s="138" t="s">
        <v>572</v>
      </c>
      <c r="C293" s="328"/>
      <c r="D293" s="328"/>
      <c r="E293" s="328"/>
      <c r="F293" s="328"/>
      <c r="G293" s="328"/>
      <c r="H293" s="328"/>
      <c r="K293" s="137"/>
    </row>
    <row r="294" spans="1:11" s="141" customFormat="1" ht="15" x14ac:dyDescent="0.25">
      <c r="A294" s="137"/>
      <c r="B294" s="138"/>
      <c r="C294" s="137"/>
      <c r="D294" s="311"/>
      <c r="E294" s="177"/>
      <c r="F294" s="137"/>
      <c r="G294" s="137"/>
      <c r="H294" s="140"/>
      <c r="K294" s="137"/>
    </row>
    <row r="295" spans="1:11" s="141" customFormat="1" ht="15" x14ac:dyDescent="0.25">
      <c r="A295" s="137"/>
      <c r="B295" s="138" t="s">
        <v>1203</v>
      </c>
      <c r="C295" s="328"/>
      <c r="D295" s="328"/>
      <c r="E295" s="328"/>
      <c r="F295" s="328"/>
      <c r="G295" s="328"/>
      <c r="H295" s="328"/>
      <c r="K295" s="137"/>
    </row>
    <row r="296" spans="1:11" s="141" customFormat="1" ht="15" x14ac:dyDescent="0.25">
      <c r="A296" s="137"/>
      <c r="C296" s="137"/>
      <c r="D296" s="311"/>
      <c r="E296" s="177"/>
      <c r="F296" s="137"/>
      <c r="G296" s="137"/>
      <c r="H296" s="140"/>
      <c r="K296" s="137"/>
    </row>
    <row r="297" spans="1:11" s="141" customFormat="1" ht="15" x14ac:dyDescent="0.25">
      <c r="A297" s="137"/>
      <c r="B297" s="138" t="s">
        <v>573</v>
      </c>
      <c r="C297" s="328"/>
      <c r="D297" s="328"/>
      <c r="E297" s="328"/>
      <c r="F297" s="328"/>
      <c r="G297" s="328"/>
      <c r="H297" s="328"/>
      <c r="K297" s="137"/>
    </row>
    <row r="298" spans="1:11" s="141" customFormat="1" ht="15" x14ac:dyDescent="0.25">
      <c r="A298" s="137"/>
      <c r="C298" s="137"/>
      <c r="D298" s="139"/>
      <c r="E298" s="177"/>
      <c r="F298" s="137"/>
      <c r="G298" s="137"/>
      <c r="H298" s="140"/>
      <c r="K298" s="137"/>
    </row>
    <row r="313" spans="4:7" x14ac:dyDescent="0.25">
      <c r="D313" s="142" t="s">
        <v>570</v>
      </c>
      <c r="E313" s="175" t="s">
        <v>568</v>
      </c>
      <c r="F313" s="143" t="s">
        <v>569</v>
      </c>
      <c r="G313" s="147" t="s">
        <v>558</v>
      </c>
    </row>
  </sheetData>
  <autoFilter ref="A6:I282" xr:uid="{4E2A7A68-1B81-4DE1-8B9D-732C7C2B5A59}">
    <filterColumn colId="3" showButton="0"/>
    <filterColumn colId="4" showButton="0"/>
    <filterColumn colId="5" showButton="0"/>
  </autoFilter>
  <mergeCells count="83">
    <mergeCell ref="B267:D267"/>
    <mergeCell ref="B272:D272"/>
    <mergeCell ref="B273:D273"/>
    <mergeCell ref="B277:D277"/>
    <mergeCell ref="B249:D249"/>
    <mergeCell ref="B254:D254"/>
    <mergeCell ref="B255:D255"/>
    <mergeCell ref="B260:D260"/>
    <mergeCell ref="B203:D203"/>
    <mergeCell ref="B206:D206"/>
    <mergeCell ref="B212:D212"/>
    <mergeCell ref="B213:D213"/>
    <mergeCell ref="B266:D266"/>
    <mergeCell ref="B217:D217"/>
    <mergeCell ref="B223:D223"/>
    <mergeCell ref="B224:D224"/>
    <mergeCell ref="B230:D230"/>
    <mergeCell ref="B229:D229"/>
    <mergeCell ref="B189:D189"/>
    <mergeCell ref="B195:D195"/>
    <mergeCell ref="B196:D196"/>
    <mergeCell ref="B198:D198"/>
    <mergeCell ref="B202:D202"/>
    <mergeCell ref="B261:D261"/>
    <mergeCell ref="B236:D236"/>
    <mergeCell ref="B237:D237"/>
    <mergeCell ref="B242:D242"/>
    <mergeCell ref="B243:D243"/>
    <mergeCell ref="B248:D248"/>
    <mergeCell ref="B176:D176"/>
    <mergeCell ref="B177:D177"/>
    <mergeCell ref="B179:D179"/>
    <mergeCell ref="B185:D185"/>
    <mergeCell ref="B186:D186"/>
    <mergeCell ref="B158:D158"/>
    <mergeCell ref="B160:D160"/>
    <mergeCell ref="B166:D166"/>
    <mergeCell ref="B167:D167"/>
    <mergeCell ref="B170:D170"/>
    <mergeCell ref="B141:D141"/>
    <mergeCell ref="B147:D147"/>
    <mergeCell ref="B148:D148"/>
    <mergeCell ref="B151:D151"/>
    <mergeCell ref="B157:D157"/>
    <mergeCell ref="B3:I3"/>
    <mergeCell ref="B6:B7"/>
    <mergeCell ref="C6:C7"/>
    <mergeCell ref="D6:G6"/>
    <mergeCell ref="H6:H7"/>
    <mergeCell ref="I6:I7"/>
    <mergeCell ref="B4:I4"/>
    <mergeCell ref="A6:A7"/>
    <mergeCell ref="C293:H293"/>
    <mergeCell ref="C295:H295"/>
    <mergeCell ref="B124:D124"/>
    <mergeCell ref="J119:J123"/>
    <mergeCell ref="B129:D129"/>
    <mergeCell ref="B130:D130"/>
    <mergeCell ref="B121:D121"/>
    <mergeCell ref="B118:D118"/>
    <mergeCell ref="B111:D111"/>
    <mergeCell ref="B106:D106"/>
    <mergeCell ref="B61:D61"/>
    <mergeCell ref="I89:I91"/>
    <mergeCell ref="B131:D131"/>
    <mergeCell ref="B134:D134"/>
    <mergeCell ref="B140:D140"/>
    <mergeCell ref="J42:J44"/>
    <mergeCell ref="B45:D45"/>
    <mergeCell ref="B50:D50"/>
    <mergeCell ref="C297:H297"/>
    <mergeCell ref="B9:D9"/>
    <mergeCell ref="B27:D27"/>
    <mergeCell ref="B16:D16"/>
    <mergeCell ref="B32:D32"/>
    <mergeCell ref="B59:D59"/>
    <mergeCell ref="B41:D41"/>
    <mergeCell ref="E42:E44"/>
    <mergeCell ref="F42:F44"/>
    <mergeCell ref="G42:G44"/>
    <mergeCell ref="B71:D71"/>
    <mergeCell ref="B80:D80"/>
    <mergeCell ref="B102:D102"/>
  </mergeCells>
  <printOptions horizontalCentered="1"/>
  <pageMargins left="0.39370078740157483" right="0.39370078740157483" top="0.78740157480314965" bottom="0.39370078740157483" header="0" footer="0"/>
  <pageSetup paperSize="9" scale="60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4581D-558D-4F0A-8337-A472DFD4EE3F}">
  <dimension ref="A1:V117"/>
  <sheetViews>
    <sheetView showGridLines="0" topLeftCell="A100" workbookViewId="0">
      <selection activeCell="C34" sqref="C34:C39"/>
    </sheetView>
  </sheetViews>
  <sheetFormatPr defaultColWidth="8" defaultRowHeight="13.5" customHeight="1" outlineLevelRow="1" x14ac:dyDescent="0.2"/>
  <cols>
    <col min="1" max="1" width="4.125" style="303" customWidth="1"/>
    <col min="2" max="2" width="4.125" style="207" customWidth="1"/>
    <col min="3" max="3" width="26.875" style="208" customWidth="1"/>
    <col min="4" max="4" width="9.375" style="304" customWidth="1"/>
    <col min="5" max="5" width="7.375" style="213" customWidth="1"/>
    <col min="6" max="6" width="8.125" style="213" customWidth="1"/>
    <col min="7" max="7" width="8" style="213" customWidth="1"/>
    <col min="8" max="9" width="8" style="305" customWidth="1"/>
    <col min="10" max="17" width="8" style="235"/>
    <col min="18" max="18" width="8" style="306"/>
    <col min="19" max="19" width="8" style="235"/>
    <col min="20" max="20" width="8" style="306"/>
    <col min="21" max="21" width="8" style="235"/>
    <col min="22" max="22" width="19.125" style="235" customWidth="1"/>
    <col min="23" max="16384" width="8" style="235"/>
  </cols>
  <sheetData>
    <row r="1" spans="1:21" s="210" customFormat="1" ht="12.75" x14ac:dyDescent="0.25">
      <c r="A1" s="206"/>
      <c r="B1" s="207"/>
      <c r="C1" s="208"/>
      <c r="D1" s="209"/>
      <c r="E1" s="208"/>
      <c r="H1" s="211" t="s">
        <v>707</v>
      </c>
      <c r="I1" s="212"/>
      <c r="J1" s="213"/>
      <c r="K1" s="213"/>
      <c r="L1" s="213"/>
      <c r="M1" s="214"/>
      <c r="N1" s="214"/>
      <c r="R1" s="215"/>
      <c r="T1" s="215"/>
    </row>
    <row r="2" spans="1:21" s="210" customFormat="1" ht="12.75" x14ac:dyDescent="0.25">
      <c r="A2" s="206"/>
      <c r="B2" s="207"/>
      <c r="C2" s="208"/>
      <c r="D2" s="209"/>
      <c r="E2" s="208"/>
      <c r="H2" s="211" t="s">
        <v>708</v>
      </c>
      <c r="I2" s="212"/>
      <c r="J2" s="213"/>
      <c r="K2" s="213"/>
      <c r="L2" s="213"/>
      <c r="M2" s="214"/>
      <c r="N2" s="214"/>
      <c r="R2" s="215"/>
      <c r="T2" s="215"/>
    </row>
    <row r="3" spans="1:21" s="210" customFormat="1" ht="12.75" x14ac:dyDescent="0.25">
      <c r="A3" s="206"/>
      <c r="B3" s="207"/>
      <c r="C3" s="208"/>
      <c r="D3" s="209"/>
      <c r="E3" s="208"/>
      <c r="F3" s="216"/>
      <c r="G3" s="216"/>
      <c r="H3" s="217"/>
      <c r="I3" s="212"/>
      <c r="J3" s="213"/>
      <c r="K3" s="213"/>
      <c r="L3" s="213"/>
      <c r="M3" s="214"/>
      <c r="N3" s="214"/>
      <c r="R3" s="215"/>
      <c r="T3" s="215"/>
    </row>
    <row r="4" spans="1:21" s="210" customFormat="1" ht="12.75" outlineLevel="1" x14ac:dyDescent="0.2">
      <c r="A4" s="206"/>
      <c r="B4" s="207"/>
      <c r="C4" s="208"/>
      <c r="D4" s="212" t="s">
        <v>709</v>
      </c>
      <c r="E4" s="218" t="s">
        <v>710</v>
      </c>
      <c r="F4" s="219"/>
      <c r="G4" s="213"/>
      <c r="H4" s="213"/>
      <c r="I4" s="220"/>
      <c r="J4" s="213"/>
      <c r="K4" s="213"/>
      <c r="L4" s="221"/>
      <c r="M4" s="221"/>
      <c r="N4" s="214"/>
      <c r="R4" s="215"/>
      <c r="T4" s="215"/>
    </row>
    <row r="5" spans="1:21" s="210" customFormat="1" ht="12.75" outlineLevel="1" x14ac:dyDescent="0.2">
      <c r="A5" s="206"/>
      <c r="B5" s="207"/>
      <c r="C5" s="208"/>
      <c r="D5" s="209"/>
      <c r="E5" s="222"/>
      <c r="F5" s="223"/>
      <c r="G5" s="224"/>
      <c r="H5" s="224"/>
      <c r="I5" s="225" t="s">
        <v>711</v>
      </c>
      <c r="J5" s="225"/>
      <c r="K5" s="224"/>
      <c r="L5" s="213"/>
      <c r="M5" s="213"/>
      <c r="N5" s="214"/>
      <c r="R5" s="215"/>
      <c r="T5" s="215"/>
    </row>
    <row r="6" spans="1:21" s="226" customFormat="1" ht="27.75" customHeight="1" x14ac:dyDescent="0.25">
      <c r="A6" s="360" t="s">
        <v>287</v>
      </c>
      <c r="B6" s="362"/>
      <c r="C6" s="360" t="s">
        <v>288</v>
      </c>
      <c r="D6" s="370" t="s">
        <v>289</v>
      </c>
      <c r="E6" s="360" t="s">
        <v>290</v>
      </c>
      <c r="F6" s="372" t="s">
        <v>291</v>
      </c>
      <c r="G6" s="372" t="s">
        <v>292</v>
      </c>
      <c r="H6" s="360" t="s">
        <v>293</v>
      </c>
      <c r="I6" s="362" t="s">
        <v>294</v>
      </c>
      <c r="J6" s="362"/>
      <c r="K6" s="362"/>
      <c r="L6" s="362"/>
      <c r="M6" s="362"/>
      <c r="N6" s="362"/>
      <c r="O6" s="362"/>
      <c r="P6" s="362"/>
      <c r="Q6" s="362"/>
      <c r="R6" s="362"/>
      <c r="S6" s="363"/>
      <c r="T6" s="360" t="s">
        <v>712</v>
      </c>
      <c r="U6" s="362"/>
    </row>
    <row r="7" spans="1:21" s="226" customFormat="1" ht="21.75" customHeight="1" x14ac:dyDescent="0.25">
      <c r="A7" s="365" t="s">
        <v>296</v>
      </c>
      <c r="B7" s="367" t="s">
        <v>297</v>
      </c>
      <c r="C7" s="361"/>
      <c r="D7" s="371"/>
      <c r="E7" s="361"/>
      <c r="F7" s="373"/>
      <c r="G7" s="373"/>
      <c r="H7" s="361"/>
      <c r="I7" s="364" t="s">
        <v>713</v>
      </c>
      <c r="J7" s="364"/>
      <c r="K7" s="364"/>
      <c r="L7" s="364" t="s">
        <v>714</v>
      </c>
      <c r="M7" s="364"/>
      <c r="N7" s="364"/>
      <c r="O7" s="364" t="s">
        <v>715</v>
      </c>
      <c r="P7" s="364"/>
      <c r="Q7" s="364"/>
      <c r="R7" s="364" t="s">
        <v>300</v>
      </c>
      <c r="S7" s="369"/>
      <c r="T7" s="361"/>
      <c r="U7" s="364"/>
    </row>
    <row r="8" spans="1:21" s="226" customFormat="1" ht="120" customHeight="1" x14ac:dyDescent="0.25">
      <c r="A8" s="366"/>
      <c r="B8" s="368"/>
      <c r="C8" s="361"/>
      <c r="D8" s="371"/>
      <c r="E8" s="361"/>
      <c r="F8" s="373"/>
      <c r="G8" s="373"/>
      <c r="H8" s="361"/>
      <c r="I8" s="227" t="s">
        <v>301</v>
      </c>
      <c r="J8" s="227" t="s">
        <v>302</v>
      </c>
      <c r="K8" s="227" t="s">
        <v>303</v>
      </c>
      <c r="L8" s="227" t="s">
        <v>301</v>
      </c>
      <c r="M8" s="227" t="s">
        <v>302</v>
      </c>
      <c r="N8" s="227" t="s">
        <v>303</v>
      </c>
      <c r="O8" s="227" t="s">
        <v>301</v>
      </c>
      <c r="P8" s="227" t="s">
        <v>302</v>
      </c>
      <c r="Q8" s="227" t="s">
        <v>303</v>
      </c>
      <c r="R8" s="228" t="s">
        <v>301</v>
      </c>
      <c r="S8" s="227" t="s">
        <v>302</v>
      </c>
      <c r="T8" s="228" t="s">
        <v>301</v>
      </c>
      <c r="U8" s="227" t="s">
        <v>302</v>
      </c>
    </row>
    <row r="9" spans="1:21" s="234" customFormat="1" ht="12.75" x14ac:dyDescent="0.25">
      <c r="A9" s="229">
        <v>1</v>
      </c>
      <c r="B9" s="230">
        <v>2</v>
      </c>
      <c r="C9" s="229">
        <v>3</v>
      </c>
      <c r="D9" s="230">
        <v>4</v>
      </c>
      <c r="E9" s="229">
        <v>5</v>
      </c>
      <c r="F9" s="229">
        <v>6</v>
      </c>
      <c r="G9" s="229">
        <v>7</v>
      </c>
      <c r="H9" s="231">
        <v>8</v>
      </c>
      <c r="I9" s="232" t="s">
        <v>320</v>
      </c>
      <c r="J9" s="232" t="s">
        <v>321</v>
      </c>
      <c r="K9" s="232" t="s">
        <v>323</v>
      </c>
      <c r="L9" s="232" t="s">
        <v>325</v>
      </c>
      <c r="M9" s="232" t="s">
        <v>327</v>
      </c>
      <c r="N9" s="232" t="s">
        <v>329</v>
      </c>
      <c r="O9" s="232" t="s">
        <v>331</v>
      </c>
      <c r="P9" s="232" t="s">
        <v>333</v>
      </c>
      <c r="Q9" s="232" t="s">
        <v>335</v>
      </c>
      <c r="R9" s="233" t="s">
        <v>337</v>
      </c>
      <c r="S9" s="232" t="s">
        <v>339</v>
      </c>
      <c r="T9" s="233" t="s">
        <v>341</v>
      </c>
      <c r="U9" s="232" t="s">
        <v>343</v>
      </c>
    </row>
    <row r="10" spans="1:21" ht="12.75" x14ac:dyDescent="0.2">
      <c r="A10" s="356" t="s">
        <v>716</v>
      </c>
      <c r="B10" s="357"/>
      <c r="C10" s="357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7"/>
      <c r="S10" s="357"/>
      <c r="T10" s="357"/>
      <c r="U10" s="357"/>
    </row>
    <row r="11" spans="1:21" ht="12.75" x14ac:dyDescent="0.2">
      <c r="A11" s="353" t="s">
        <v>717</v>
      </c>
      <c r="B11" s="354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4"/>
      <c r="S11" s="354"/>
      <c r="T11" s="354"/>
      <c r="U11" s="354"/>
    </row>
    <row r="12" spans="1:21" ht="38.25" x14ac:dyDescent="0.2">
      <c r="A12" s="236" t="s">
        <v>304</v>
      </c>
      <c r="B12" s="237" t="s">
        <v>304</v>
      </c>
      <c r="C12" s="238" t="s">
        <v>718</v>
      </c>
      <c r="D12" s="239" t="s">
        <v>719</v>
      </c>
      <c r="E12" s="240" t="s">
        <v>720</v>
      </c>
      <c r="F12" s="241" t="s">
        <v>721</v>
      </c>
      <c r="G12" s="242" t="s">
        <v>722</v>
      </c>
      <c r="H12" s="243" t="s">
        <v>723</v>
      </c>
      <c r="I12" s="244"/>
      <c r="J12" s="245"/>
      <c r="K12" s="245"/>
      <c r="L12" s="245"/>
      <c r="M12" s="245"/>
      <c r="N12" s="245"/>
      <c r="O12" s="245"/>
      <c r="P12" s="245"/>
      <c r="Q12" s="245"/>
      <c r="R12" s="246"/>
      <c r="S12" s="245"/>
      <c r="T12" s="247" t="s">
        <v>722</v>
      </c>
      <c r="U12" s="243" t="s">
        <v>723</v>
      </c>
    </row>
    <row r="13" spans="1:21" ht="38.25" x14ac:dyDescent="0.2">
      <c r="A13" s="236" t="s">
        <v>306</v>
      </c>
      <c r="B13" s="237" t="s">
        <v>306</v>
      </c>
      <c r="C13" s="238" t="s">
        <v>724</v>
      </c>
      <c r="D13" s="239" t="s">
        <v>725</v>
      </c>
      <c r="E13" s="240" t="s">
        <v>163</v>
      </c>
      <c r="F13" s="241" t="s">
        <v>726</v>
      </c>
      <c r="G13" s="242" t="s">
        <v>727</v>
      </c>
      <c r="H13" s="243" t="s">
        <v>728</v>
      </c>
      <c r="I13" s="247" t="s">
        <v>729</v>
      </c>
      <c r="J13" s="243" t="s">
        <v>730</v>
      </c>
      <c r="K13" s="243" t="s">
        <v>730</v>
      </c>
      <c r="L13" s="245"/>
      <c r="M13" s="245"/>
      <c r="N13" s="245"/>
      <c r="O13" s="245"/>
      <c r="P13" s="245"/>
      <c r="Q13" s="245"/>
      <c r="R13" s="247" t="s">
        <v>729</v>
      </c>
      <c r="S13" s="243" t="s">
        <v>730</v>
      </c>
      <c r="T13" s="247" t="s">
        <v>731</v>
      </c>
      <c r="U13" s="243" t="s">
        <v>732</v>
      </c>
    </row>
    <row r="14" spans="1:21" ht="38.25" x14ac:dyDescent="0.2">
      <c r="A14" s="236" t="s">
        <v>308</v>
      </c>
      <c r="B14" s="237" t="s">
        <v>308</v>
      </c>
      <c r="C14" s="238" t="s">
        <v>733</v>
      </c>
      <c r="D14" s="239" t="s">
        <v>734</v>
      </c>
      <c r="E14" s="240" t="s">
        <v>163</v>
      </c>
      <c r="F14" s="241" t="s">
        <v>735</v>
      </c>
      <c r="G14" s="242" t="s">
        <v>736</v>
      </c>
      <c r="H14" s="243" t="s">
        <v>737</v>
      </c>
      <c r="I14" s="247" t="s">
        <v>738</v>
      </c>
      <c r="J14" s="243" t="s">
        <v>739</v>
      </c>
      <c r="K14" s="243" t="s">
        <v>739</v>
      </c>
      <c r="L14" s="245"/>
      <c r="M14" s="245"/>
      <c r="N14" s="245"/>
      <c r="O14" s="245"/>
      <c r="P14" s="245"/>
      <c r="Q14" s="245"/>
      <c r="R14" s="247" t="s">
        <v>738</v>
      </c>
      <c r="S14" s="243" t="s">
        <v>739</v>
      </c>
      <c r="T14" s="247" t="s">
        <v>740</v>
      </c>
      <c r="U14" s="243" t="s">
        <v>741</v>
      </c>
    </row>
    <row r="15" spans="1:21" ht="89.25" x14ac:dyDescent="0.2">
      <c r="A15" s="236" t="s">
        <v>310</v>
      </c>
      <c r="B15" s="237" t="s">
        <v>310</v>
      </c>
      <c r="C15" s="238" t="s">
        <v>742</v>
      </c>
      <c r="D15" s="239" t="s">
        <v>743</v>
      </c>
      <c r="E15" s="240" t="s">
        <v>161</v>
      </c>
      <c r="F15" s="241" t="s">
        <v>744</v>
      </c>
      <c r="G15" s="242" t="s">
        <v>745</v>
      </c>
      <c r="H15" s="243" t="s">
        <v>746</v>
      </c>
      <c r="I15" s="247" t="s">
        <v>747</v>
      </c>
      <c r="J15" s="243" t="s">
        <v>748</v>
      </c>
      <c r="K15" s="243" t="s">
        <v>748</v>
      </c>
      <c r="L15" s="245"/>
      <c r="M15" s="245"/>
      <c r="N15" s="245"/>
      <c r="O15" s="245"/>
      <c r="P15" s="245"/>
      <c r="Q15" s="245"/>
      <c r="R15" s="247">
        <v>1.4977799999999999</v>
      </c>
      <c r="S15" s="243" t="s">
        <v>748</v>
      </c>
      <c r="T15" s="247" t="s">
        <v>749</v>
      </c>
      <c r="U15" s="243" t="s">
        <v>750</v>
      </c>
    </row>
    <row r="16" spans="1:21" ht="63.75" x14ac:dyDescent="0.2">
      <c r="A16" s="236" t="s">
        <v>312</v>
      </c>
      <c r="B16" s="237" t="s">
        <v>312</v>
      </c>
      <c r="C16" s="238" t="s">
        <v>751</v>
      </c>
      <c r="D16" s="239" t="s">
        <v>752</v>
      </c>
      <c r="E16" s="240" t="s">
        <v>166</v>
      </c>
      <c r="F16" s="241" t="s">
        <v>753</v>
      </c>
      <c r="G16" s="242">
        <v>4677.49</v>
      </c>
      <c r="H16" s="243" t="s">
        <v>754</v>
      </c>
      <c r="I16" s="247">
        <v>2386.085</v>
      </c>
      <c r="J16" s="243" t="s">
        <v>756</v>
      </c>
      <c r="K16" s="243" t="s">
        <v>756</v>
      </c>
      <c r="L16" s="245"/>
      <c r="M16" s="245"/>
      <c r="N16" s="245"/>
      <c r="O16" s="245"/>
      <c r="P16" s="245"/>
      <c r="Q16" s="245"/>
      <c r="R16" s="247" t="s">
        <v>755</v>
      </c>
      <c r="S16" s="243" t="s">
        <v>756</v>
      </c>
      <c r="T16" s="247" t="s">
        <v>757</v>
      </c>
      <c r="U16" s="243" t="s">
        <v>758</v>
      </c>
    </row>
    <row r="17" spans="1:22" ht="51" x14ac:dyDescent="0.2">
      <c r="A17" s="248" t="s">
        <v>314</v>
      </c>
      <c r="B17" s="249" t="s">
        <v>314</v>
      </c>
      <c r="C17" s="250" t="s">
        <v>278</v>
      </c>
      <c r="D17" s="251" t="s">
        <v>759</v>
      </c>
      <c r="E17" s="252" t="s">
        <v>166</v>
      </c>
      <c r="F17" s="253" t="s">
        <v>760</v>
      </c>
      <c r="G17" s="253">
        <v>1169.3699999999999</v>
      </c>
      <c r="H17" s="254" t="s">
        <v>761</v>
      </c>
      <c r="I17" s="255">
        <v>596.52099999999996</v>
      </c>
      <c r="J17" s="254" t="s">
        <v>763</v>
      </c>
      <c r="K17" s="254" t="s">
        <v>763</v>
      </c>
      <c r="L17" s="256"/>
      <c r="M17" s="256"/>
      <c r="N17" s="256"/>
      <c r="O17" s="256"/>
      <c r="P17" s="256"/>
      <c r="Q17" s="256"/>
      <c r="R17" s="255" t="s">
        <v>762</v>
      </c>
      <c r="S17" s="254" t="s">
        <v>763</v>
      </c>
      <c r="T17" s="255" t="s">
        <v>764</v>
      </c>
      <c r="U17" s="254" t="s">
        <v>765</v>
      </c>
      <c r="V17" s="257" t="s">
        <v>766</v>
      </c>
    </row>
    <row r="18" spans="1:22" ht="63.75" x14ac:dyDescent="0.2">
      <c r="A18" s="258" t="s">
        <v>316</v>
      </c>
      <c r="B18" s="259" t="s">
        <v>316</v>
      </c>
      <c r="C18" s="260" t="s">
        <v>167</v>
      </c>
      <c r="D18" s="261" t="s">
        <v>767</v>
      </c>
      <c r="E18" s="262" t="s">
        <v>1</v>
      </c>
      <c r="F18" s="263" t="s">
        <v>768</v>
      </c>
      <c r="G18" s="264">
        <v>3906.35</v>
      </c>
      <c r="H18" s="265" t="s">
        <v>769</v>
      </c>
      <c r="I18" s="266">
        <v>1951.95</v>
      </c>
      <c r="J18" s="265" t="s">
        <v>771</v>
      </c>
      <c r="K18" s="265" t="s">
        <v>771</v>
      </c>
      <c r="L18" s="267"/>
      <c r="M18" s="267"/>
      <c r="N18" s="267"/>
      <c r="O18" s="267"/>
      <c r="P18" s="267"/>
      <c r="Q18" s="267"/>
      <c r="R18" s="266" t="s">
        <v>770</v>
      </c>
      <c r="S18" s="265" t="s">
        <v>771</v>
      </c>
      <c r="T18" s="266" t="s">
        <v>772</v>
      </c>
      <c r="U18" s="265" t="s">
        <v>773</v>
      </c>
    </row>
    <row r="19" spans="1:22" ht="12.75" x14ac:dyDescent="0.2">
      <c r="A19" s="353" t="s">
        <v>774</v>
      </c>
      <c r="B19" s="354"/>
      <c r="C19" s="354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54"/>
      <c r="P19" s="354"/>
      <c r="Q19" s="354"/>
      <c r="R19" s="354"/>
      <c r="S19" s="354"/>
      <c r="T19" s="354"/>
      <c r="U19" s="354"/>
    </row>
    <row r="20" spans="1:22" ht="38.25" x14ac:dyDescent="0.2">
      <c r="A20" s="236" t="s">
        <v>318</v>
      </c>
      <c r="B20" s="237" t="s">
        <v>318</v>
      </c>
      <c r="C20" s="250" t="s">
        <v>775</v>
      </c>
      <c r="D20" s="239" t="s">
        <v>776</v>
      </c>
      <c r="E20" s="240" t="s">
        <v>1</v>
      </c>
      <c r="F20" s="241" t="s">
        <v>777</v>
      </c>
      <c r="G20" s="268" t="s">
        <v>778</v>
      </c>
      <c r="H20" s="243" t="s">
        <v>779</v>
      </c>
      <c r="I20" s="244"/>
      <c r="J20" s="245"/>
      <c r="K20" s="245"/>
      <c r="L20" s="245"/>
      <c r="M20" s="245"/>
      <c r="N20" s="245"/>
      <c r="O20" s="245"/>
      <c r="P20" s="245"/>
      <c r="Q20" s="245"/>
      <c r="R20" s="246"/>
      <c r="S20" s="245"/>
      <c r="T20" s="247" t="s">
        <v>778</v>
      </c>
      <c r="U20" s="243" t="s">
        <v>779</v>
      </c>
    </row>
    <row r="21" spans="1:22" ht="38.25" x14ac:dyDescent="0.2">
      <c r="A21" s="236" t="s">
        <v>320</v>
      </c>
      <c r="B21" s="237" t="s">
        <v>320</v>
      </c>
      <c r="C21" s="250" t="s">
        <v>780</v>
      </c>
      <c r="D21" s="239" t="s">
        <v>781</v>
      </c>
      <c r="E21" s="240" t="s">
        <v>1</v>
      </c>
      <c r="F21" s="241" t="s">
        <v>782</v>
      </c>
      <c r="G21" s="268" t="s">
        <v>783</v>
      </c>
      <c r="H21" s="243" t="s">
        <v>784</v>
      </c>
      <c r="I21" s="244"/>
      <c r="J21" s="245"/>
      <c r="K21" s="245"/>
      <c r="L21" s="245"/>
      <c r="M21" s="245"/>
      <c r="N21" s="245"/>
      <c r="O21" s="245"/>
      <c r="P21" s="245"/>
      <c r="Q21" s="245"/>
      <c r="R21" s="246"/>
      <c r="S21" s="245"/>
      <c r="T21" s="247" t="s">
        <v>783</v>
      </c>
      <c r="U21" s="243" t="s">
        <v>784</v>
      </c>
    </row>
    <row r="22" spans="1:22" ht="63.75" x14ac:dyDescent="0.2">
      <c r="A22" s="236" t="s">
        <v>321</v>
      </c>
      <c r="B22" s="237" t="s">
        <v>321</v>
      </c>
      <c r="C22" s="250" t="s">
        <v>751</v>
      </c>
      <c r="D22" s="239" t="s">
        <v>752</v>
      </c>
      <c r="E22" s="240" t="s">
        <v>166</v>
      </c>
      <c r="F22" s="241" t="s">
        <v>753</v>
      </c>
      <c r="G22" s="241" t="s">
        <v>785</v>
      </c>
      <c r="H22" s="243" t="s">
        <v>786</v>
      </c>
      <c r="I22" s="244"/>
      <c r="J22" s="245"/>
      <c r="K22" s="245"/>
      <c r="L22" s="245"/>
      <c r="M22" s="245"/>
      <c r="N22" s="245"/>
      <c r="O22" s="245"/>
      <c r="P22" s="245"/>
      <c r="Q22" s="245"/>
      <c r="R22" s="246"/>
      <c r="S22" s="245"/>
      <c r="T22" s="247" t="s">
        <v>785</v>
      </c>
      <c r="U22" s="243" t="s">
        <v>786</v>
      </c>
    </row>
    <row r="23" spans="1:22" ht="51" x14ac:dyDescent="0.2">
      <c r="A23" s="236" t="s">
        <v>323</v>
      </c>
      <c r="B23" s="237" t="s">
        <v>323</v>
      </c>
      <c r="C23" s="250" t="s">
        <v>278</v>
      </c>
      <c r="D23" s="239" t="s">
        <v>759</v>
      </c>
      <c r="E23" s="240" t="s">
        <v>166</v>
      </c>
      <c r="F23" s="241" t="s">
        <v>760</v>
      </c>
      <c r="G23" s="241" t="s">
        <v>787</v>
      </c>
      <c r="H23" s="243" t="s">
        <v>788</v>
      </c>
      <c r="I23" s="244"/>
      <c r="J23" s="245"/>
      <c r="K23" s="245"/>
      <c r="L23" s="245"/>
      <c r="M23" s="245"/>
      <c r="N23" s="245"/>
      <c r="O23" s="245"/>
      <c r="P23" s="245"/>
      <c r="Q23" s="245"/>
      <c r="R23" s="246"/>
      <c r="S23" s="245"/>
      <c r="T23" s="247" t="s">
        <v>787</v>
      </c>
      <c r="U23" s="243" t="s">
        <v>788</v>
      </c>
    </row>
    <row r="24" spans="1:22" ht="63.75" x14ac:dyDescent="0.2">
      <c r="A24" s="258" t="s">
        <v>325</v>
      </c>
      <c r="B24" s="259" t="s">
        <v>325</v>
      </c>
      <c r="C24" s="269" t="s">
        <v>167</v>
      </c>
      <c r="D24" s="261" t="s">
        <v>767</v>
      </c>
      <c r="E24" s="262" t="s">
        <v>1</v>
      </c>
      <c r="F24" s="263" t="s">
        <v>768</v>
      </c>
      <c r="G24" s="263" t="s">
        <v>789</v>
      </c>
      <c r="H24" s="265" t="s">
        <v>790</v>
      </c>
      <c r="I24" s="270"/>
      <c r="J24" s="267"/>
      <c r="K24" s="267"/>
      <c r="L24" s="267"/>
      <c r="M24" s="267"/>
      <c r="N24" s="267"/>
      <c r="O24" s="267"/>
      <c r="P24" s="267"/>
      <c r="Q24" s="267"/>
      <c r="R24" s="271"/>
      <c r="S24" s="267"/>
      <c r="T24" s="266" t="s">
        <v>789</v>
      </c>
      <c r="U24" s="265" t="s">
        <v>790</v>
      </c>
    </row>
    <row r="25" spans="1:22" ht="12.75" x14ac:dyDescent="0.2">
      <c r="A25" s="358" t="s">
        <v>791</v>
      </c>
      <c r="B25" s="359"/>
      <c r="C25" s="359"/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</row>
    <row r="26" spans="1:22" ht="51" x14ac:dyDescent="0.2">
      <c r="A26" s="236" t="s">
        <v>327</v>
      </c>
      <c r="B26" s="237" t="s">
        <v>327</v>
      </c>
      <c r="C26" s="250" t="s">
        <v>792</v>
      </c>
      <c r="D26" s="239" t="s">
        <v>793</v>
      </c>
      <c r="E26" s="240" t="s">
        <v>161</v>
      </c>
      <c r="F26" s="241" t="s">
        <v>794</v>
      </c>
      <c r="G26" s="241" t="s">
        <v>795</v>
      </c>
      <c r="H26" s="243" t="s">
        <v>796</v>
      </c>
      <c r="I26" s="244"/>
      <c r="J26" s="245"/>
      <c r="K26" s="245"/>
      <c r="L26" s="245"/>
      <c r="M26" s="245"/>
      <c r="N26" s="245"/>
      <c r="O26" s="245"/>
      <c r="P26" s="245"/>
      <c r="Q26" s="245"/>
      <c r="R26" s="246"/>
      <c r="S26" s="245"/>
      <c r="T26" s="247" t="s">
        <v>795</v>
      </c>
      <c r="U26" s="243" t="s">
        <v>796</v>
      </c>
    </row>
    <row r="27" spans="1:22" ht="51" x14ac:dyDescent="0.2">
      <c r="A27" s="236" t="s">
        <v>329</v>
      </c>
      <c r="B27" s="237" t="s">
        <v>329</v>
      </c>
      <c r="C27" s="250" t="s">
        <v>797</v>
      </c>
      <c r="D27" s="239" t="s">
        <v>798</v>
      </c>
      <c r="E27" s="240" t="s">
        <v>161</v>
      </c>
      <c r="F27" s="241" t="s">
        <v>799</v>
      </c>
      <c r="G27" s="241" t="s">
        <v>795</v>
      </c>
      <c r="H27" s="243" t="s">
        <v>800</v>
      </c>
      <c r="I27" s="244"/>
      <c r="J27" s="245"/>
      <c r="K27" s="245"/>
      <c r="L27" s="245"/>
      <c r="M27" s="245"/>
      <c r="N27" s="245"/>
      <c r="O27" s="245"/>
      <c r="P27" s="245"/>
      <c r="Q27" s="245"/>
      <c r="R27" s="246"/>
      <c r="S27" s="245"/>
      <c r="T27" s="247" t="s">
        <v>795</v>
      </c>
      <c r="U27" s="243" t="s">
        <v>800</v>
      </c>
    </row>
    <row r="28" spans="1:22" ht="51" x14ac:dyDescent="0.2">
      <c r="A28" s="236" t="s">
        <v>331</v>
      </c>
      <c r="B28" s="237" t="s">
        <v>331</v>
      </c>
      <c r="C28" s="250" t="s">
        <v>282</v>
      </c>
      <c r="D28" s="239" t="s">
        <v>801</v>
      </c>
      <c r="E28" s="240" t="s">
        <v>166</v>
      </c>
      <c r="F28" s="241" t="s">
        <v>802</v>
      </c>
      <c r="G28" s="241" t="s">
        <v>803</v>
      </c>
      <c r="H28" s="243" t="s">
        <v>804</v>
      </c>
      <c r="I28" s="244"/>
      <c r="J28" s="245"/>
      <c r="K28" s="245"/>
      <c r="L28" s="245"/>
      <c r="M28" s="245"/>
      <c r="N28" s="245"/>
      <c r="O28" s="245"/>
      <c r="P28" s="245"/>
      <c r="Q28" s="245"/>
      <c r="R28" s="246"/>
      <c r="S28" s="245"/>
      <c r="T28" s="247" t="s">
        <v>803</v>
      </c>
      <c r="U28" s="243" t="s">
        <v>804</v>
      </c>
    </row>
    <row r="29" spans="1:22" ht="63.75" x14ac:dyDescent="0.2">
      <c r="A29" s="236" t="s">
        <v>333</v>
      </c>
      <c r="B29" s="237" t="s">
        <v>333</v>
      </c>
      <c r="C29" s="250" t="s">
        <v>167</v>
      </c>
      <c r="D29" s="239" t="s">
        <v>767</v>
      </c>
      <c r="E29" s="240" t="s">
        <v>1</v>
      </c>
      <c r="F29" s="241" t="s">
        <v>768</v>
      </c>
      <c r="G29" s="268" t="s">
        <v>805</v>
      </c>
      <c r="H29" s="243" t="s">
        <v>806</v>
      </c>
      <c r="I29" s="244"/>
      <c r="J29" s="245"/>
      <c r="K29" s="245"/>
      <c r="L29" s="245"/>
      <c r="M29" s="245"/>
      <c r="N29" s="245"/>
      <c r="O29" s="245"/>
      <c r="P29" s="245"/>
      <c r="Q29" s="245"/>
      <c r="R29" s="246"/>
      <c r="S29" s="245"/>
      <c r="T29" s="247" t="s">
        <v>805</v>
      </c>
      <c r="U29" s="243" t="s">
        <v>806</v>
      </c>
    </row>
    <row r="30" spans="1:22" ht="51" x14ac:dyDescent="0.2">
      <c r="A30" s="236" t="s">
        <v>335</v>
      </c>
      <c r="B30" s="237" t="s">
        <v>335</v>
      </c>
      <c r="C30" s="250" t="s">
        <v>807</v>
      </c>
      <c r="D30" s="239" t="s">
        <v>808</v>
      </c>
      <c r="E30" s="240" t="s">
        <v>161</v>
      </c>
      <c r="F30" s="241" t="s">
        <v>809</v>
      </c>
      <c r="G30" s="241" t="s">
        <v>810</v>
      </c>
      <c r="H30" s="243" t="s">
        <v>811</v>
      </c>
      <c r="I30" s="244"/>
      <c r="J30" s="245"/>
      <c r="K30" s="245"/>
      <c r="L30" s="245"/>
      <c r="M30" s="245"/>
      <c r="N30" s="245"/>
      <c r="O30" s="245"/>
      <c r="P30" s="245"/>
      <c r="Q30" s="245"/>
      <c r="R30" s="246"/>
      <c r="S30" s="245"/>
      <c r="T30" s="247" t="s">
        <v>810</v>
      </c>
      <c r="U30" s="243" t="s">
        <v>811</v>
      </c>
    </row>
    <row r="31" spans="1:22" ht="51" x14ac:dyDescent="0.2">
      <c r="A31" s="236" t="s">
        <v>337</v>
      </c>
      <c r="B31" s="237" t="s">
        <v>337</v>
      </c>
      <c r="C31" s="250" t="s">
        <v>812</v>
      </c>
      <c r="D31" s="239" t="s">
        <v>813</v>
      </c>
      <c r="E31" s="240" t="s">
        <v>161</v>
      </c>
      <c r="F31" s="241" t="s">
        <v>814</v>
      </c>
      <c r="G31" s="241" t="s">
        <v>810</v>
      </c>
      <c r="H31" s="243" t="s">
        <v>815</v>
      </c>
      <c r="I31" s="244"/>
      <c r="J31" s="245"/>
      <c r="K31" s="245"/>
      <c r="L31" s="245"/>
      <c r="M31" s="245"/>
      <c r="N31" s="245"/>
      <c r="O31" s="245"/>
      <c r="P31" s="245"/>
      <c r="Q31" s="245"/>
      <c r="R31" s="246"/>
      <c r="S31" s="245"/>
      <c r="T31" s="247" t="s">
        <v>810</v>
      </c>
      <c r="U31" s="243" t="s">
        <v>815</v>
      </c>
    </row>
    <row r="32" spans="1:22" ht="38.25" x14ac:dyDescent="0.2">
      <c r="A32" s="258" t="s">
        <v>339</v>
      </c>
      <c r="B32" s="259" t="s">
        <v>339</v>
      </c>
      <c r="C32" s="269" t="s">
        <v>816</v>
      </c>
      <c r="D32" s="261" t="s">
        <v>817</v>
      </c>
      <c r="E32" s="262" t="s">
        <v>161</v>
      </c>
      <c r="F32" s="263" t="s">
        <v>818</v>
      </c>
      <c r="G32" s="263" t="s">
        <v>810</v>
      </c>
      <c r="H32" s="265" t="s">
        <v>819</v>
      </c>
      <c r="I32" s="270"/>
      <c r="J32" s="267"/>
      <c r="K32" s="267"/>
      <c r="L32" s="267"/>
      <c r="M32" s="267"/>
      <c r="N32" s="267"/>
      <c r="O32" s="267"/>
      <c r="P32" s="267"/>
      <c r="Q32" s="267"/>
      <c r="R32" s="271"/>
      <c r="S32" s="267"/>
      <c r="T32" s="266" t="s">
        <v>810</v>
      </c>
      <c r="U32" s="265" t="s">
        <v>819</v>
      </c>
    </row>
    <row r="33" spans="1:22" ht="12.75" x14ac:dyDescent="0.2">
      <c r="A33" s="353" t="s">
        <v>820</v>
      </c>
      <c r="B33" s="354"/>
      <c r="C33" s="354"/>
      <c r="D33" s="354"/>
      <c r="E33" s="354"/>
      <c r="F33" s="354"/>
      <c r="G33" s="354"/>
      <c r="H33" s="354"/>
      <c r="I33" s="354"/>
      <c r="J33" s="354"/>
      <c r="K33" s="354"/>
      <c r="L33" s="354"/>
      <c r="M33" s="354"/>
      <c r="N33" s="354"/>
      <c r="O33" s="354"/>
      <c r="P33" s="354"/>
      <c r="Q33" s="354"/>
      <c r="R33" s="354"/>
      <c r="S33" s="354"/>
      <c r="T33" s="354"/>
      <c r="U33" s="354"/>
    </row>
    <row r="34" spans="1:22" ht="76.5" x14ac:dyDescent="0.2">
      <c r="A34" s="236" t="s">
        <v>341</v>
      </c>
      <c r="B34" s="237" t="s">
        <v>341</v>
      </c>
      <c r="C34" s="250" t="s">
        <v>821</v>
      </c>
      <c r="D34" s="239" t="s">
        <v>822</v>
      </c>
      <c r="E34" s="240" t="s">
        <v>169</v>
      </c>
      <c r="F34" s="241" t="s">
        <v>823</v>
      </c>
      <c r="G34" s="242" t="s">
        <v>824</v>
      </c>
      <c r="H34" s="243" t="s">
        <v>825</v>
      </c>
      <c r="I34" s="244"/>
      <c r="J34" s="245"/>
      <c r="K34" s="245"/>
      <c r="L34" s="245"/>
      <c r="M34" s="245"/>
      <c r="N34" s="245"/>
      <c r="O34" s="245"/>
      <c r="P34" s="245"/>
      <c r="Q34" s="245"/>
      <c r="R34" s="246"/>
      <c r="S34" s="245"/>
      <c r="T34" s="247" t="s">
        <v>824</v>
      </c>
      <c r="U34" s="243" t="s">
        <v>825</v>
      </c>
      <c r="V34" s="257" t="s">
        <v>826</v>
      </c>
    </row>
    <row r="35" spans="1:22" ht="51" x14ac:dyDescent="0.2">
      <c r="A35" s="236" t="s">
        <v>343</v>
      </c>
      <c r="B35" s="237" t="s">
        <v>343</v>
      </c>
      <c r="C35" s="250" t="s">
        <v>827</v>
      </c>
      <c r="D35" s="239" t="s">
        <v>828</v>
      </c>
      <c r="E35" s="240" t="s">
        <v>1</v>
      </c>
      <c r="F35" s="241" t="s">
        <v>478</v>
      </c>
      <c r="G35" s="242" t="s">
        <v>829</v>
      </c>
      <c r="H35" s="243" t="s">
        <v>830</v>
      </c>
      <c r="I35" s="244"/>
      <c r="J35" s="245"/>
      <c r="K35" s="245"/>
      <c r="L35" s="245"/>
      <c r="M35" s="245"/>
      <c r="N35" s="245"/>
      <c r="O35" s="245"/>
      <c r="P35" s="245"/>
      <c r="Q35" s="245"/>
      <c r="R35" s="246"/>
      <c r="S35" s="245"/>
      <c r="T35" s="247" t="s">
        <v>829</v>
      </c>
      <c r="U35" s="243" t="s">
        <v>830</v>
      </c>
    </row>
    <row r="36" spans="1:22" ht="51" x14ac:dyDescent="0.2">
      <c r="A36" s="236" t="s">
        <v>345</v>
      </c>
      <c r="B36" s="237" t="s">
        <v>345</v>
      </c>
      <c r="C36" s="250" t="s">
        <v>831</v>
      </c>
      <c r="D36" s="239" t="s">
        <v>832</v>
      </c>
      <c r="E36" s="240" t="s">
        <v>1</v>
      </c>
      <c r="F36" s="241" t="s">
        <v>519</v>
      </c>
      <c r="G36" s="242" t="s">
        <v>833</v>
      </c>
      <c r="H36" s="243" t="s">
        <v>834</v>
      </c>
      <c r="I36" s="244"/>
      <c r="J36" s="245"/>
      <c r="K36" s="245"/>
      <c r="L36" s="245"/>
      <c r="M36" s="245"/>
      <c r="N36" s="245"/>
      <c r="O36" s="245"/>
      <c r="P36" s="245"/>
      <c r="Q36" s="245"/>
      <c r="R36" s="246"/>
      <c r="S36" s="245"/>
      <c r="T36" s="247" t="s">
        <v>833</v>
      </c>
      <c r="U36" s="243" t="s">
        <v>834</v>
      </c>
    </row>
    <row r="37" spans="1:22" ht="51" x14ac:dyDescent="0.2">
      <c r="A37" s="236" t="s">
        <v>347</v>
      </c>
      <c r="B37" s="237" t="s">
        <v>347</v>
      </c>
      <c r="C37" s="250" t="s">
        <v>835</v>
      </c>
      <c r="D37" s="239" t="s">
        <v>836</v>
      </c>
      <c r="E37" s="240" t="s">
        <v>169</v>
      </c>
      <c r="F37" s="241" t="s">
        <v>837</v>
      </c>
      <c r="G37" s="242" t="s">
        <v>824</v>
      </c>
      <c r="H37" s="243" t="s">
        <v>838</v>
      </c>
      <c r="I37" s="244"/>
      <c r="J37" s="245"/>
      <c r="K37" s="245"/>
      <c r="L37" s="245"/>
      <c r="M37" s="245"/>
      <c r="N37" s="245"/>
      <c r="O37" s="245"/>
      <c r="P37" s="245"/>
      <c r="Q37" s="245"/>
      <c r="R37" s="246"/>
      <c r="S37" s="245"/>
      <c r="T37" s="247" t="s">
        <v>824</v>
      </c>
      <c r="U37" s="243" t="s">
        <v>838</v>
      </c>
    </row>
    <row r="38" spans="1:22" ht="51" x14ac:dyDescent="0.2">
      <c r="A38" s="236" t="s">
        <v>349</v>
      </c>
      <c r="B38" s="237" t="s">
        <v>349</v>
      </c>
      <c r="C38" s="250" t="s">
        <v>827</v>
      </c>
      <c r="D38" s="239" t="s">
        <v>828</v>
      </c>
      <c r="E38" s="240" t="s">
        <v>1</v>
      </c>
      <c r="F38" s="241" t="s">
        <v>478</v>
      </c>
      <c r="G38" s="242" t="s">
        <v>829</v>
      </c>
      <c r="H38" s="243" t="s">
        <v>830</v>
      </c>
      <c r="I38" s="244"/>
      <c r="J38" s="245"/>
      <c r="K38" s="245"/>
      <c r="L38" s="245"/>
      <c r="M38" s="245"/>
      <c r="N38" s="245"/>
      <c r="O38" s="245"/>
      <c r="P38" s="245"/>
      <c r="Q38" s="245"/>
      <c r="R38" s="246"/>
      <c r="S38" s="245"/>
      <c r="T38" s="247" t="s">
        <v>829</v>
      </c>
      <c r="U38" s="243" t="s">
        <v>830</v>
      </c>
    </row>
    <row r="39" spans="1:22" ht="76.5" x14ac:dyDescent="0.2">
      <c r="A39" s="258" t="s">
        <v>351</v>
      </c>
      <c r="B39" s="259" t="s">
        <v>351</v>
      </c>
      <c r="C39" s="269" t="s">
        <v>839</v>
      </c>
      <c r="D39" s="261" t="s">
        <v>840</v>
      </c>
      <c r="E39" s="262" t="s">
        <v>1</v>
      </c>
      <c r="F39" s="263" t="s">
        <v>841</v>
      </c>
      <c r="G39" s="264" t="s">
        <v>842</v>
      </c>
      <c r="H39" s="265" t="s">
        <v>843</v>
      </c>
      <c r="I39" s="270"/>
      <c r="J39" s="267"/>
      <c r="K39" s="267"/>
      <c r="L39" s="267"/>
      <c r="M39" s="267"/>
      <c r="N39" s="267"/>
      <c r="O39" s="267"/>
      <c r="P39" s="267"/>
      <c r="Q39" s="267"/>
      <c r="R39" s="271"/>
      <c r="S39" s="267"/>
      <c r="T39" s="266" t="s">
        <v>842</v>
      </c>
      <c r="U39" s="265" t="s">
        <v>843</v>
      </c>
    </row>
    <row r="40" spans="1:22" ht="12.75" x14ac:dyDescent="0.2">
      <c r="A40" s="358" t="s">
        <v>844</v>
      </c>
      <c r="B40" s="359"/>
      <c r="C40" s="359"/>
      <c r="D40" s="359"/>
      <c r="E40" s="359"/>
      <c r="F40" s="359"/>
      <c r="G40" s="359"/>
      <c r="H40" s="359"/>
      <c r="I40" s="359"/>
      <c r="J40" s="359"/>
      <c r="K40" s="359"/>
      <c r="L40" s="359"/>
      <c r="M40" s="359"/>
      <c r="N40" s="359"/>
      <c r="O40" s="359"/>
      <c r="P40" s="359"/>
      <c r="Q40" s="359"/>
      <c r="R40" s="359"/>
      <c r="S40" s="359"/>
      <c r="T40" s="359"/>
      <c r="U40" s="359"/>
    </row>
    <row r="41" spans="1:22" ht="38.25" x14ac:dyDescent="0.2">
      <c r="A41" s="236" t="s">
        <v>353</v>
      </c>
      <c r="B41" s="237" t="s">
        <v>353</v>
      </c>
      <c r="C41" s="238" t="s">
        <v>172</v>
      </c>
      <c r="D41" s="239" t="s">
        <v>845</v>
      </c>
      <c r="E41" s="240" t="s">
        <v>163</v>
      </c>
      <c r="F41" s="241" t="s">
        <v>846</v>
      </c>
      <c r="G41" s="242" t="s">
        <v>847</v>
      </c>
      <c r="H41" s="243" t="s">
        <v>848</v>
      </c>
      <c r="I41" s="244"/>
      <c r="J41" s="245"/>
      <c r="K41" s="245"/>
      <c r="L41" s="245"/>
      <c r="M41" s="245"/>
      <c r="N41" s="245"/>
      <c r="O41" s="243" t="s">
        <v>849</v>
      </c>
      <c r="P41" s="243" t="s">
        <v>850</v>
      </c>
      <c r="Q41" s="243" t="s">
        <v>851</v>
      </c>
      <c r="R41" s="247" t="s">
        <v>849</v>
      </c>
      <c r="S41" s="243" t="s">
        <v>851</v>
      </c>
      <c r="T41" s="247" t="s">
        <v>852</v>
      </c>
      <c r="U41" s="243" t="s">
        <v>853</v>
      </c>
    </row>
    <row r="42" spans="1:22" ht="76.5" x14ac:dyDescent="0.2">
      <c r="A42" s="236" t="s">
        <v>355</v>
      </c>
      <c r="B42" s="237" t="s">
        <v>355</v>
      </c>
      <c r="C42" s="238" t="s">
        <v>173</v>
      </c>
      <c r="D42" s="239" t="s">
        <v>840</v>
      </c>
      <c r="E42" s="240" t="s">
        <v>1</v>
      </c>
      <c r="F42" s="241" t="s">
        <v>854</v>
      </c>
      <c r="G42" s="242" t="s">
        <v>855</v>
      </c>
      <c r="H42" s="243" t="s">
        <v>856</v>
      </c>
      <c r="I42" s="244"/>
      <c r="J42" s="245"/>
      <c r="K42" s="245"/>
      <c r="L42" s="245"/>
      <c r="M42" s="245"/>
      <c r="N42" s="245"/>
      <c r="O42" s="243" t="s">
        <v>857</v>
      </c>
      <c r="P42" s="243" t="s">
        <v>858</v>
      </c>
      <c r="Q42" s="243" t="s">
        <v>858</v>
      </c>
      <c r="R42" s="247" t="s">
        <v>857</v>
      </c>
      <c r="S42" s="243" t="s">
        <v>858</v>
      </c>
      <c r="T42" s="247" t="s">
        <v>859</v>
      </c>
      <c r="U42" s="243" t="s">
        <v>860</v>
      </c>
      <c r="V42" s="257" t="s">
        <v>861</v>
      </c>
    </row>
    <row r="43" spans="1:22" ht="38.25" x14ac:dyDescent="0.2">
      <c r="A43" s="236" t="s">
        <v>357</v>
      </c>
      <c r="B43" s="237" t="s">
        <v>357</v>
      </c>
      <c r="C43" s="238" t="s">
        <v>174</v>
      </c>
      <c r="D43" s="239" t="s">
        <v>862</v>
      </c>
      <c r="E43" s="240" t="s">
        <v>163</v>
      </c>
      <c r="F43" s="241" t="s">
        <v>863</v>
      </c>
      <c r="G43" s="242" t="s">
        <v>864</v>
      </c>
      <c r="H43" s="243" t="s">
        <v>865</v>
      </c>
      <c r="I43" s="244"/>
      <c r="J43" s="245"/>
      <c r="K43" s="245"/>
      <c r="L43" s="245"/>
      <c r="M43" s="245"/>
      <c r="N43" s="245"/>
      <c r="O43" s="243" t="s">
        <v>866</v>
      </c>
      <c r="P43" s="243" t="s">
        <v>867</v>
      </c>
      <c r="Q43" s="243" t="s">
        <v>867</v>
      </c>
      <c r="R43" s="247" t="s">
        <v>866</v>
      </c>
      <c r="S43" s="243" t="s">
        <v>867</v>
      </c>
      <c r="T43" s="247" t="s">
        <v>868</v>
      </c>
      <c r="U43" s="243" t="s">
        <v>869</v>
      </c>
    </row>
    <row r="44" spans="1:22" ht="76.5" x14ac:dyDescent="0.2">
      <c r="A44" s="236" t="s">
        <v>359</v>
      </c>
      <c r="B44" s="237" t="s">
        <v>359</v>
      </c>
      <c r="C44" s="238" t="s">
        <v>839</v>
      </c>
      <c r="D44" s="239" t="s">
        <v>840</v>
      </c>
      <c r="E44" s="240" t="s">
        <v>1</v>
      </c>
      <c r="F44" s="241" t="s">
        <v>841</v>
      </c>
      <c r="G44" s="242" t="s">
        <v>870</v>
      </c>
      <c r="H44" s="243" t="s">
        <v>871</v>
      </c>
      <c r="I44" s="244"/>
      <c r="J44" s="245"/>
      <c r="K44" s="245"/>
      <c r="L44" s="245"/>
      <c r="M44" s="245"/>
      <c r="N44" s="245"/>
      <c r="O44" s="243" t="s">
        <v>872</v>
      </c>
      <c r="P44" s="243" t="s">
        <v>873</v>
      </c>
      <c r="Q44" s="243" t="s">
        <v>873</v>
      </c>
      <c r="R44" s="247" t="s">
        <v>872</v>
      </c>
      <c r="S44" s="243" t="s">
        <v>873</v>
      </c>
      <c r="T44" s="247" t="s">
        <v>874</v>
      </c>
      <c r="U44" s="243" t="s">
        <v>875</v>
      </c>
      <c r="V44" s="257" t="s">
        <v>876</v>
      </c>
    </row>
    <row r="45" spans="1:22" ht="51" x14ac:dyDescent="0.2">
      <c r="A45" s="236" t="s">
        <v>361</v>
      </c>
      <c r="B45" s="237" t="s">
        <v>361</v>
      </c>
      <c r="C45" s="238" t="s">
        <v>877</v>
      </c>
      <c r="D45" s="239" t="s">
        <v>878</v>
      </c>
      <c r="E45" s="240" t="s">
        <v>169</v>
      </c>
      <c r="F45" s="241" t="s">
        <v>879</v>
      </c>
      <c r="G45" s="242" t="s">
        <v>880</v>
      </c>
      <c r="H45" s="243" t="s">
        <v>881</v>
      </c>
      <c r="I45" s="244"/>
      <c r="J45" s="245"/>
      <c r="K45" s="245"/>
      <c r="L45" s="245"/>
      <c r="M45" s="245"/>
      <c r="N45" s="245"/>
      <c r="O45" s="245"/>
      <c r="P45" s="245"/>
      <c r="Q45" s="245"/>
      <c r="R45" s="246"/>
      <c r="S45" s="245"/>
      <c r="T45" s="247" t="s">
        <v>880</v>
      </c>
      <c r="U45" s="243" t="s">
        <v>881</v>
      </c>
    </row>
    <row r="46" spans="1:22" ht="51" x14ac:dyDescent="0.2">
      <c r="A46" s="236" t="s">
        <v>363</v>
      </c>
      <c r="B46" s="237" t="s">
        <v>363</v>
      </c>
      <c r="C46" s="238" t="s">
        <v>882</v>
      </c>
      <c r="D46" s="239" t="s">
        <v>883</v>
      </c>
      <c r="E46" s="240" t="s">
        <v>1</v>
      </c>
      <c r="F46" s="241" t="s">
        <v>884</v>
      </c>
      <c r="G46" s="242" t="s">
        <v>885</v>
      </c>
      <c r="H46" s="243" t="s">
        <v>886</v>
      </c>
      <c r="I46" s="244"/>
      <c r="J46" s="245"/>
      <c r="K46" s="245"/>
      <c r="L46" s="245"/>
      <c r="M46" s="245"/>
      <c r="N46" s="245"/>
      <c r="O46" s="245"/>
      <c r="P46" s="245"/>
      <c r="Q46" s="245"/>
      <c r="R46" s="246"/>
      <c r="S46" s="245"/>
      <c r="T46" s="247" t="s">
        <v>885</v>
      </c>
      <c r="U46" s="243" t="s">
        <v>886</v>
      </c>
    </row>
    <row r="47" spans="1:22" ht="51" x14ac:dyDescent="0.2">
      <c r="A47" s="236" t="s">
        <v>365</v>
      </c>
      <c r="B47" s="237" t="s">
        <v>365</v>
      </c>
      <c r="C47" s="238" t="s">
        <v>887</v>
      </c>
      <c r="D47" s="239" t="s">
        <v>888</v>
      </c>
      <c r="E47" s="240" t="s">
        <v>1</v>
      </c>
      <c r="F47" s="241" t="s">
        <v>889</v>
      </c>
      <c r="G47" s="242" t="s">
        <v>890</v>
      </c>
      <c r="H47" s="243" t="s">
        <v>891</v>
      </c>
      <c r="I47" s="244"/>
      <c r="J47" s="245"/>
      <c r="K47" s="245"/>
      <c r="L47" s="245"/>
      <c r="M47" s="245"/>
      <c r="N47" s="245"/>
      <c r="O47" s="245"/>
      <c r="P47" s="245"/>
      <c r="Q47" s="245"/>
      <c r="R47" s="246"/>
      <c r="S47" s="245"/>
      <c r="T47" s="247" t="s">
        <v>890</v>
      </c>
      <c r="U47" s="243" t="s">
        <v>891</v>
      </c>
    </row>
    <row r="48" spans="1:22" ht="51" x14ac:dyDescent="0.2">
      <c r="A48" s="236" t="s">
        <v>366</v>
      </c>
      <c r="B48" s="237" t="s">
        <v>366</v>
      </c>
      <c r="C48" s="238" t="s">
        <v>892</v>
      </c>
      <c r="D48" s="239" t="s">
        <v>893</v>
      </c>
      <c r="E48" s="240" t="s">
        <v>1</v>
      </c>
      <c r="F48" s="241" t="s">
        <v>519</v>
      </c>
      <c r="G48" s="242" t="s">
        <v>890</v>
      </c>
      <c r="H48" s="243" t="s">
        <v>894</v>
      </c>
      <c r="I48" s="244"/>
      <c r="J48" s="245"/>
      <c r="K48" s="245"/>
      <c r="L48" s="245"/>
      <c r="M48" s="245"/>
      <c r="N48" s="245"/>
      <c r="O48" s="245"/>
      <c r="P48" s="245"/>
      <c r="Q48" s="245"/>
      <c r="R48" s="246"/>
      <c r="S48" s="245"/>
      <c r="T48" s="247" t="s">
        <v>890</v>
      </c>
      <c r="U48" s="243" t="s">
        <v>894</v>
      </c>
    </row>
    <row r="49" spans="1:22" ht="51" x14ac:dyDescent="0.2">
      <c r="A49" s="236" t="s">
        <v>368</v>
      </c>
      <c r="B49" s="237" t="s">
        <v>368</v>
      </c>
      <c r="C49" s="238" t="s">
        <v>895</v>
      </c>
      <c r="D49" s="239" t="s">
        <v>896</v>
      </c>
      <c r="E49" s="240" t="s">
        <v>1</v>
      </c>
      <c r="F49" s="241" t="s">
        <v>897</v>
      </c>
      <c r="G49" s="242" t="s">
        <v>898</v>
      </c>
      <c r="H49" s="243" t="s">
        <v>899</v>
      </c>
      <c r="I49" s="244"/>
      <c r="J49" s="245"/>
      <c r="K49" s="245"/>
      <c r="L49" s="245"/>
      <c r="M49" s="245"/>
      <c r="N49" s="245"/>
      <c r="O49" s="245"/>
      <c r="P49" s="245"/>
      <c r="Q49" s="245"/>
      <c r="R49" s="246"/>
      <c r="S49" s="245"/>
      <c r="T49" s="247" t="s">
        <v>898</v>
      </c>
      <c r="U49" s="243" t="s">
        <v>899</v>
      </c>
    </row>
    <row r="50" spans="1:22" ht="76.5" x14ac:dyDescent="0.2">
      <c r="A50" s="236" t="s">
        <v>369</v>
      </c>
      <c r="B50" s="237" t="s">
        <v>369</v>
      </c>
      <c r="C50" s="238" t="s">
        <v>900</v>
      </c>
      <c r="D50" s="239" t="s">
        <v>840</v>
      </c>
      <c r="E50" s="240" t="s">
        <v>1</v>
      </c>
      <c r="F50" s="241" t="s">
        <v>901</v>
      </c>
      <c r="G50" s="242" t="s">
        <v>902</v>
      </c>
      <c r="H50" s="243" t="s">
        <v>903</v>
      </c>
      <c r="I50" s="244"/>
      <c r="J50" s="245"/>
      <c r="K50" s="245"/>
      <c r="L50" s="245"/>
      <c r="M50" s="245"/>
      <c r="N50" s="245"/>
      <c r="O50" s="245"/>
      <c r="P50" s="245"/>
      <c r="Q50" s="245"/>
      <c r="R50" s="246"/>
      <c r="S50" s="245"/>
      <c r="T50" s="247" t="s">
        <v>902</v>
      </c>
      <c r="U50" s="243" t="s">
        <v>903</v>
      </c>
    </row>
    <row r="51" spans="1:22" ht="51" x14ac:dyDescent="0.2">
      <c r="A51" s="236" t="s">
        <v>371</v>
      </c>
      <c r="B51" s="237" t="s">
        <v>371</v>
      </c>
      <c r="C51" s="238" t="s">
        <v>904</v>
      </c>
      <c r="D51" s="239" t="s">
        <v>905</v>
      </c>
      <c r="E51" s="240" t="s">
        <v>197</v>
      </c>
      <c r="F51" s="241" t="s">
        <v>906</v>
      </c>
      <c r="G51" s="242" t="s">
        <v>907</v>
      </c>
      <c r="H51" s="243" t="s">
        <v>908</v>
      </c>
      <c r="I51" s="244"/>
      <c r="J51" s="245"/>
      <c r="K51" s="245"/>
      <c r="L51" s="245"/>
      <c r="M51" s="245"/>
      <c r="N51" s="245"/>
      <c r="O51" s="245"/>
      <c r="P51" s="245"/>
      <c r="Q51" s="245"/>
      <c r="R51" s="246"/>
      <c r="S51" s="245"/>
      <c r="T51" s="247" t="s">
        <v>907</v>
      </c>
      <c r="U51" s="243" t="s">
        <v>909</v>
      </c>
    </row>
    <row r="52" spans="1:22" ht="51" x14ac:dyDescent="0.2">
      <c r="A52" s="236" t="s">
        <v>373</v>
      </c>
      <c r="B52" s="237" t="s">
        <v>373</v>
      </c>
      <c r="C52" s="238" t="s">
        <v>910</v>
      </c>
      <c r="D52" s="239" t="s">
        <v>911</v>
      </c>
      <c r="E52" s="240" t="s">
        <v>169</v>
      </c>
      <c r="F52" s="241" t="s">
        <v>912</v>
      </c>
      <c r="G52" s="242" t="s">
        <v>880</v>
      </c>
      <c r="H52" s="243" t="s">
        <v>913</v>
      </c>
      <c r="I52" s="244"/>
      <c r="J52" s="245"/>
      <c r="K52" s="245"/>
      <c r="L52" s="245"/>
      <c r="M52" s="245"/>
      <c r="N52" s="245"/>
      <c r="O52" s="245"/>
      <c r="P52" s="245"/>
      <c r="Q52" s="245"/>
      <c r="R52" s="246"/>
      <c r="S52" s="245"/>
      <c r="T52" s="247" t="s">
        <v>880</v>
      </c>
      <c r="U52" s="243" t="s">
        <v>913</v>
      </c>
    </row>
    <row r="53" spans="1:22" ht="51" x14ac:dyDescent="0.2">
      <c r="A53" s="236" t="s">
        <v>375</v>
      </c>
      <c r="B53" s="237" t="s">
        <v>375</v>
      </c>
      <c r="C53" s="238" t="s">
        <v>914</v>
      </c>
      <c r="D53" s="239" t="s">
        <v>915</v>
      </c>
      <c r="E53" s="240" t="s">
        <v>169</v>
      </c>
      <c r="F53" s="241" t="s">
        <v>916</v>
      </c>
      <c r="G53" s="242" t="s">
        <v>880</v>
      </c>
      <c r="H53" s="243" t="s">
        <v>917</v>
      </c>
      <c r="I53" s="244"/>
      <c r="J53" s="245"/>
      <c r="K53" s="245"/>
      <c r="L53" s="245"/>
      <c r="M53" s="245"/>
      <c r="N53" s="245"/>
      <c r="O53" s="245"/>
      <c r="P53" s="245"/>
      <c r="Q53" s="245"/>
      <c r="R53" s="246"/>
      <c r="S53" s="245"/>
      <c r="T53" s="247" t="s">
        <v>880</v>
      </c>
      <c r="U53" s="243" t="s">
        <v>917</v>
      </c>
    </row>
    <row r="54" spans="1:22" ht="51" x14ac:dyDescent="0.2">
      <c r="A54" s="236" t="s">
        <v>377</v>
      </c>
      <c r="B54" s="237" t="s">
        <v>377</v>
      </c>
      <c r="C54" s="238" t="s">
        <v>918</v>
      </c>
      <c r="D54" s="239" t="s">
        <v>919</v>
      </c>
      <c r="E54" s="240" t="s">
        <v>197</v>
      </c>
      <c r="F54" s="241" t="s">
        <v>920</v>
      </c>
      <c r="G54" s="242" t="s">
        <v>921</v>
      </c>
      <c r="H54" s="243" t="s">
        <v>922</v>
      </c>
      <c r="I54" s="244"/>
      <c r="J54" s="245"/>
      <c r="K54" s="245"/>
      <c r="L54" s="245"/>
      <c r="M54" s="245"/>
      <c r="N54" s="245"/>
      <c r="O54" s="245"/>
      <c r="P54" s="245"/>
      <c r="Q54" s="245"/>
      <c r="R54" s="246"/>
      <c r="S54" s="245"/>
      <c r="T54" s="247" t="s">
        <v>921</v>
      </c>
      <c r="U54" s="243" t="s">
        <v>922</v>
      </c>
    </row>
    <row r="55" spans="1:22" ht="38.25" x14ac:dyDescent="0.2">
      <c r="A55" s="236" t="s">
        <v>378</v>
      </c>
      <c r="B55" s="237" t="s">
        <v>378</v>
      </c>
      <c r="C55" s="238" t="s">
        <v>923</v>
      </c>
      <c r="D55" s="239" t="s">
        <v>924</v>
      </c>
      <c r="E55" s="240" t="s">
        <v>720</v>
      </c>
      <c r="F55" s="241" t="s">
        <v>925</v>
      </c>
      <c r="G55" s="242" t="s">
        <v>926</v>
      </c>
      <c r="H55" s="243" t="s">
        <v>927</v>
      </c>
      <c r="I55" s="244"/>
      <c r="J55" s="245"/>
      <c r="K55" s="245"/>
      <c r="L55" s="245"/>
      <c r="M55" s="245"/>
      <c r="N55" s="245"/>
      <c r="O55" s="245"/>
      <c r="P55" s="245"/>
      <c r="Q55" s="245"/>
      <c r="R55" s="246"/>
      <c r="S55" s="245"/>
      <c r="T55" s="247" t="s">
        <v>926</v>
      </c>
      <c r="U55" s="243" t="s">
        <v>927</v>
      </c>
    </row>
    <row r="56" spans="1:22" ht="51" x14ac:dyDescent="0.2">
      <c r="A56" s="258" t="s">
        <v>379</v>
      </c>
      <c r="B56" s="259" t="s">
        <v>379</v>
      </c>
      <c r="C56" s="260" t="s">
        <v>928</v>
      </c>
      <c r="D56" s="261" t="s">
        <v>929</v>
      </c>
      <c r="E56" s="262" t="s">
        <v>178</v>
      </c>
      <c r="F56" s="263" t="s">
        <v>930</v>
      </c>
      <c r="G56" s="272" t="s">
        <v>931</v>
      </c>
      <c r="H56" s="265" t="s">
        <v>932</v>
      </c>
      <c r="I56" s="270"/>
      <c r="J56" s="267"/>
      <c r="K56" s="267"/>
      <c r="L56" s="267"/>
      <c r="M56" s="267"/>
      <c r="N56" s="267"/>
      <c r="O56" s="267"/>
      <c r="P56" s="267"/>
      <c r="Q56" s="267"/>
      <c r="R56" s="271"/>
      <c r="S56" s="267"/>
      <c r="T56" s="266" t="s">
        <v>931</v>
      </c>
      <c r="U56" s="265" t="s">
        <v>932</v>
      </c>
    </row>
    <row r="57" spans="1:22" ht="12.75" x14ac:dyDescent="0.2">
      <c r="A57" s="358" t="s">
        <v>933</v>
      </c>
      <c r="B57" s="359"/>
      <c r="C57" s="359"/>
      <c r="D57" s="359"/>
      <c r="E57" s="359"/>
      <c r="F57" s="359"/>
      <c r="G57" s="359"/>
      <c r="H57" s="359"/>
      <c r="I57" s="359"/>
      <c r="J57" s="359"/>
      <c r="K57" s="359"/>
      <c r="L57" s="359"/>
      <c r="M57" s="359"/>
      <c r="N57" s="359"/>
      <c r="O57" s="359"/>
      <c r="P57" s="359"/>
      <c r="Q57" s="359"/>
      <c r="R57" s="359"/>
      <c r="S57" s="359"/>
      <c r="T57" s="359"/>
      <c r="U57" s="359"/>
    </row>
    <row r="58" spans="1:22" ht="76.5" x14ac:dyDescent="0.2">
      <c r="A58" s="236" t="s">
        <v>380</v>
      </c>
      <c r="B58" s="237" t="s">
        <v>380</v>
      </c>
      <c r="C58" s="238" t="s">
        <v>934</v>
      </c>
      <c r="D58" s="239" t="s">
        <v>935</v>
      </c>
      <c r="E58" s="240" t="s">
        <v>936</v>
      </c>
      <c r="F58" s="241" t="s">
        <v>937</v>
      </c>
      <c r="G58" s="242" t="s">
        <v>938</v>
      </c>
      <c r="H58" s="243" t="s">
        <v>939</v>
      </c>
      <c r="I58" s="244"/>
      <c r="J58" s="245"/>
      <c r="K58" s="245"/>
      <c r="L58" s="245"/>
      <c r="M58" s="245"/>
      <c r="N58" s="245"/>
      <c r="O58" s="245"/>
      <c r="P58" s="245"/>
      <c r="Q58" s="245"/>
      <c r="R58" s="246"/>
      <c r="S58" s="245"/>
      <c r="T58" s="247" t="s">
        <v>938</v>
      </c>
      <c r="U58" s="243" t="s">
        <v>939</v>
      </c>
    </row>
    <row r="59" spans="1:22" ht="63.75" x14ac:dyDescent="0.2">
      <c r="A59" s="236" t="s">
        <v>382</v>
      </c>
      <c r="B59" s="237" t="s">
        <v>382</v>
      </c>
      <c r="C59" s="238" t="s">
        <v>940</v>
      </c>
      <c r="D59" s="239" t="s">
        <v>941</v>
      </c>
      <c r="E59" s="240" t="s">
        <v>936</v>
      </c>
      <c r="F59" s="241" t="s">
        <v>942</v>
      </c>
      <c r="G59" s="242" t="s">
        <v>943</v>
      </c>
      <c r="H59" s="243" t="s">
        <v>944</v>
      </c>
      <c r="I59" s="244"/>
      <c r="J59" s="245"/>
      <c r="K59" s="245"/>
      <c r="L59" s="245"/>
      <c r="M59" s="245"/>
      <c r="N59" s="245"/>
      <c r="O59" s="245"/>
      <c r="P59" s="245"/>
      <c r="Q59" s="245"/>
      <c r="R59" s="246"/>
      <c r="S59" s="245"/>
      <c r="T59" s="247" t="s">
        <v>943</v>
      </c>
      <c r="U59" s="243" t="s">
        <v>944</v>
      </c>
    </row>
    <row r="60" spans="1:22" ht="51" x14ac:dyDescent="0.2">
      <c r="A60" s="236" t="s">
        <v>383</v>
      </c>
      <c r="B60" s="237" t="s">
        <v>383</v>
      </c>
      <c r="C60" s="238" t="s">
        <v>945</v>
      </c>
      <c r="D60" s="239" t="s">
        <v>946</v>
      </c>
      <c r="E60" s="240" t="s">
        <v>936</v>
      </c>
      <c r="F60" s="241" t="s">
        <v>947</v>
      </c>
      <c r="G60" s="242" t="s">
        <v>948</v>
      </c>
      <c r="H60" s="243" t="s">
        <v>949</v>
      </c>
      <c r="I60" s="244"/>
      <c r="J60" s="245"/>
      <c r="K60" s="245"/>
      <c r="L60" s="245"/>
      <c r="M60" s="245"/>
      <c r="N60" s="245"/>
      <c r="O60" s="245"/>
      <c r="P60" s="245"/>
      <c r="Q60" s="245"/>
      <c r="R60" s="246"/>
      <c r="S60" s="245"/>
      <c r="T60" s="247" t="s">
        <v>948</v>
      </c>
      <c r="U60" s="243" t="s">
        <v>949</v>
      </c>
    </row>
    <row r="61" spans="1:22" s="276" customFormat="1" ht="50.25" customHeight="1" x14ac:dyDescent="0.2">
      <c r="A61" s="248" t="s">
        <v>384</v>
      </c>
      <c r="B61" s="249" t="s">
        <v>384</v>
      </c>
      <c r="C61" s="250" t="s">
        <v>950</v>
      </c>
      <c r="D61" s="251" t="s">
        <v>951</v>
      </c>
      <c r="E61" s="252" t="s">
        <v>936</v>
      </c>
      <c r="F61" s="253" t="s">
        <v>952</v>
      </c>
      <c r="G61" s="253" t="s">
        <v>938</v>
      </c>
      <c r="H61" s="254" t="s">
        <v>953</v>
      </c>
      <c r="I61" s="273"/>
      <c r="J61" s="256"/>
      <c r="K61" s="256"/>
      <c r="L61" s="256"/>
      <c r="M61" s="256"/>
      <c r="N61" s="256"/>
      <c r="O61" s="256"/>
      <c r="P61" s="256"/>
      <c r="Q61" s="256"/>
      <c r="R61" s="274"/>
      <c r="S61" s="256"/>
      <c r="T61" s="255" t="s">
        <v>938</v>
      </c>
      <c r="U61" s="254" t="s">
        <v>953</v>
      </c>
      <c r="V61" s="275" t="s">
        <v>954</v>
      </c>
    </row>
    <row r="62" spans="1:22" ht="38.25" x14ac:dyDescent="0.2">
      <c r="A62" s="236" t="s">
        <v>386</v>
      </c>
      <c r="B62" s="237" t="s">
        <v>386</v>
      </c>
      <c r="C62" s="238" t="s">
        <v>955</v>
      </c>
      <c r="D62" s="239" t="s">
        <v>956</v>
      </c>
      <c r="E62" s="240" t="s">
        <v>936</v>
      </c>
      <c r="F62" s="241" t="s">
        <v>957</v>
      </c>
      <c r="G62" s="242" t="s">
        <v>943</v>
      </c>
      <c r="H62" s="243" t="s">
        <v>958</v>
      </c>
      <c r="I62" s="244"/>
      <c r="J62" s="245"/>
      <c r="K62" s="245"/>
      <c r="L62" s="245"/>
      <c r="M62" s="245"/>
      <c r="N62" s="245"/>
      <c r="O62" s="245"/>
      <c r="P62" s="245"/>
      <c r="Q62" s="245"/>
      <c r="R62" s="246"/>
      <c r="S62" s="245"/>
      <c r="T62" s="247" t="s">
        <v>943</v>
      </c>
      <c r="U62" s="243" t="s">
        <v>958</v>
      </c>
    </row>
    <row r="63" spans="1:22" ht="51" x14ac:dyDescent="0.2">
      <c r="A63" s="236" t="s">
        <v>387</v>
      </c>
      <c r="B63" s="237" t="s">
        <v>387</v>
      </c>
      <c r="C63" s="238" t="s">
        <v>959</v>
      </c>
      <c r="D63" s="239" t="s">
        <v>960</v>
      </c>
      <c r="E63" s="240" t="s">
        <v>230</v>
      </c>
      <c r="F63" s="241" t="s">
        <v>961</v>
      </c>
      <c r="G63" s="277" t="s">
        <v>962</v>
      </c>
      <c r="H63" s="243" t="s">
        <v>963</v>
      </c>
      <c r="I63" s="244"/>
      <c r="J63" s="245"/>
      <c r="K63" s="245"/>
      <c r="L63" s="245"/>
      <c r="M63" s="245"/>
      <c r="N63" s="245"/>
      <c r="O63" s="245"/>
      <c r="P63" s="245"/>
      <c r="Q63" s="245"/>
      <c r="R63" s="246"/>
      <c r="S63" s="245"/>
      <c r="T63" s="247" t="s">
        <v>962</v>
      </c>
      <c r="U63" s="243" t="s">
        <v>963</v>
      </c>
    </row>
    <row r="64" spans="1:22" ht="51" x14ac:dyDescent="0.2">
      <c r="A64" s="236" t="s">
        <v>388</v>
      </c>
      <c r="B64" s="237" t="s">
        <v>388</v>
      </c>
      <c r="C64" s="238" t="s">
        <v>964</v>
      </c>
      <c r="D64" s="239" t="s">
        <v>965</v>
      </c>
      <c r="E64" s="240" t="s">
        <v>230</v>
      </c>
      <c r="F64" s="241" t="s">
        <v>966</v>
      </c>
      <c r="G64" s="277" t="s">
        <v>967</v>
      </c>
      <c r="H64" s="243" t="s">
        <v>968</v>
      </c>
      <c r="I64" s="244"/>
      <c r="J64" s="245"/>
      <c r="K64" s="245"/>
      <c r="L64" s="245"/>
      <c r="M64" s="245"/>
      <c r="N64" s="245"/>
      <c r="O64" s="245"/>
      <c r="P64" s="245"/>
      <c r="Q64" s="245"/>
      <c r="R64" s="246"/>
      <c r="S64" s="245"/>
      <c r="T64" s="247" t="s">
        <v>967</v>
      </c>
      <c r="U64" s="243" t="s">
        <v>968</v>
      </c>
    </row>
    <row r="65" spans="1:21" ht="51" x14ac:dyDescent="0.2">
      <c r="A65" s="258" t="s">
        <v>389</v>
      </c>
      <c r="B65" s="259" t="s">
        <v>389</v>
      </c>
      <c r="C65" s="260" t="s">
        <v>969</v>
      </c>
      <c r="D65" s="261" t="s">
        <v>970</v>
      </c>
      <c r="E65" s="262" t="s">
        <v>230</v>
      </c>
      <c r="F65" s="263" t="s">
        <v>971</v>
      </c>
      <c r="G65" s="272" t="s">
        <v>972</v>
      </c>
      <c r="H65" s="265" t="s">
        <v>973</v>
      </c>
      <c r="I65" s="270"/>
      <c r="J65" s="267"/>
      <c r="K65" s="267"/>
      <c r="L65" s="267"/>
      <c r="M65" s="267"/>
      <c r="N65" s="267"/>
      <c r="O65" s="267"/>
      <c r="P65" s="267"/>
      <c r="Q65" s="267"/>
      <c r="R65" s="271"/>
      <c r="S65" s="267"/>
      <c r="T65" s="266" t="s">
        <v>972</v>
      </c>
      <c r="U65" s="265" t="s">
        <v>973</v>
      </c>
    </row>
    <row r="66" spans="1:21" ht="12.75" x14ac:dyDescent="0.2">
      <c r="A66" s="356" t="s">
        <v>974</v>
      </c>
      <c r="B66" s="357"/>
      <c r="C66" s="357"/>
      <c r="D66" s="357"/>
      <c r="E66" s="357"/>
      <c r="F66" s="357"/>
      <c r="G66" s="357"/>
      <c r="H66" s="357"/>
      <c r="I66" s="357"/>
      <c r="J66" s="357"/>
      <c r="K66" s="357"/>
      <c r="L66" s="357"/>
      <c r="M66" s="357"/>
      <c r="N66" s="357"/>
      <c r="O66" s="357"/>
      <c r="P66" s="357"/>
      <c r="Q66" s="357"/>
      <c r="R66" s="357"/>
      <c r="S66" s="357"/>
      <c r="T66" s="357"/>
      <c r="U66" s="357"/>
    </row>
    <row r="67" spans="1:21" ht="12.75" x14ac:dyDescent="0.2">
      <c r="A67" s="353" t="s">
        <v>975</v>
      </c>
      <c r="B67" s="354"/>
      <c r="C67" s="354"/>
      <c r="D67" s="354"/>
      <c r="E67" s="354"/>
      <c r="F67" s="354"/>
      <c r="G67" s="354"/>
      <c r="H67" s="354"/>
      <c r="I67" s="354"/>
      <c r="J67" s="354"/>
      <c r="K67" s="354"/>
      <c r="L67" s="354"/>
      <c r="M67" s="354"/>
      <c r="N67" s="354"/>
      <c r="O67" s="354"/>
      <c r="P67" s="354"/>
      <c r="Q67" s="354"/>
      <c r="R67" s="354"/>
      <c r="S67" s="354"/>
      <c r="T67" s="354"/>
      <c r="U67" s="354"/>
    </row>
    <row r="68" spans="1:21" ht="76.5" x14ac:dyDescent="0.2">
      <c r="A68" s="258" t="s">
        <v>390</v>
      </c>
      <c r="B68" s="259" t="s">
        <v>390</v>
      </c>
      <c r="C68" s="260" t="s">
        <v>976</v>
      </c>
      <c r="D68" s="261" t="s">
        <v>977</v>
      </c>
      <c r="E68" s="262" t="s">
        <v>978</v>
      </c>
      <c r="F68" s="263" t="s">
        <v>979</v>
      </c>
      <c r="G68" s="272" t="s">
        <v>304</v>
      </c>
      <c r="H68" s="265" t="s">
        <v>980</v>
      </c>
      <c r="I68" s="265" t="s">
        <v>304</v>
      </c>
      <c r="J68" s="265" t="s">
        <v>980</v>
      </c>
      <c r="K68" s="265" t="s">
        <v>980</v>
      </c>
      <c r="L68" s="267"/>
      <c r="M68" s="267"/>
      <c r="N68" s="267"/>
      <c r="O68" s="267"/>
      <c r="P68" s="267"/>
      <c r="Q68" s="267"/>
      <c r="R68" s="266" t="s">
        <v>304</v>
      </c>
      <c r="S68" s="265" t="s">
        <v>980</v>
      </c>
      <c r="T68" s="271"/>
      <c r="U68" s="267"/>
    </row>
    <row r="69" spans="1:21" ht="12.75" x14ac:dyDescent="0.2">
      <c r="A69" s="353" t="s">
        <v>981</v>
      </c>
      <c r="B69" s="354"/>
      <c r="C69" s="354"/>
      <c r="D69" s="354"/>
      <c r="E69" s="354"/>
      <c r="F69" s="354"/>
      <c r="G69" s="354"/>
      <c r="H69" s="354"/>
      <c r="I69" s="354"/>
      <c r="J69" s="354"/>
      <c r="K69" s="354"/>
      <c r="L69" s="354"/>
      <c r="M69" s="354"/>
      <c r="N69" s="354"/>
      <c r="O69" s="354"/>
      <c r="P69" s="354"/>
      <c r="Q69" s="354"/>
      <c r="R69" s="354"/>
      <c r="S69" s="354"/>
      <c r="T69" s="354"/>
      <c r="U69" s="354"/>
    </row>
    <row r="70" spans="1:21" ht="76.5" x14ac:dyDescent="0.2">
      <c r="A70" s="236" t="s">
        <v>392</v>
      </c>
      <c r="B70" s="237" t="s">
        <v>392</v>
      </c>
      <c r="C70" s="238" t="s">
        <v>976</v>
      </c>
      <c r="D70" s="239" t="s">
        <v>977</v>
      </c>
      <c r="E70" s="240" t="s">
        <v>978</v>
      </c>
      <c r="F70" s="241" t="s">
        <v>979</v>
      </c>
      <c r="G70" s="277" t="s">
        <v>304</v>
      </c>
      <c r="H70" s="243" t="s">
        <v>980</v>
      </c>
      <c r="I70" s="243" t="s">
        <v>304</v>
      </c>
      <c r="J70" s="243" t="s">
        <v>980</v>
      </c>
      <c r="K70" s="243" t="s">
        <v>980</v>
      </c>
      <c r="L70" s="245"/>
      <c r="M70" s="245"/>
      <c r="N70" s="245"/>
      <c r="O70" s="245"/>
      <c r="P70" s="245"/>
      <c r="Q70" s="245"/>
      <c r="R70" s="247" t="s">
        <v>304</v>
      </c>
      <c r="S70" s="243" t="s">
        <v>980</v>
      </c>
      <c r="T70" s="246"/>
      <c r="U70" s="245"/>
    </row>
    <row r="71" spans="1:21" ht="76.5" x14ac:dyDescent="0.2">
      <c r="A71" s="258" t="s">
        <v>394</v>
      </c>
      <c r="B71" s="259" t="s">
        <v>394</v>
      </c>
      <c r="C71" s="260" t="s">
        <v>982</v>
      </c>
      <c r="D71" s="261" t="s">
        <v>983</v>
      </c>
      <c r="E71" s="262" t="s">
        <v>236</v>
      </c>
      <c r="F71" s="263" t="s">
        <v>984</v>
      </c>
      <c r="G71" s="272" t="s">
        <v>306</v>
      </c>
      <c r="H71" s="265" t="s">
        <v>985</v>
      </c>
      <c r="I71" s="265" t="s">
        <v>306</v>
      </c>
      <c r="J71" s="265" t="s">
        <v>985</v>
      </c>
      <c r="K71" s="265" t="s">
        <v>985</v>
      </c>
      <c r="L71" s="267"/>
      <c r="M71" s="267"/>
      <c r="N71" s="267"/>
      <c r="O71" s="267"/>
      <c r="P71" s="267"/>
      <c r="Q71" s="267"/>
      <c r="R71" s="266" t="s">
        <v>306</v>
      </c>
      <c r="S71" s="265" t="s">
        <v>985</v>
      </c>
      <c r="T71" s="271"/>
      <c r="U71" s="267"/>
    </row>
    <row r="72" spans="1:21" ht="12.75" x14ac:dyDescent="0.2">
      <c r="A72" s="358" t="s">
        <v>986</v>
      </c>
      <c r="B72" s="359"/>
      <c r="C72" s="359"/>
      <c r="D72" s="359"/>
      <c r="E72" s="359"/>
      <c r="F72" s="359"/>
      <c r="G72" s="359"/>
      <c r="H72" s="359"/>
      <c r="I72" s="359"/>
      <c r="J72" s="359"/>
      <c r="K72" s="359"/>
      <c r="L72" s="359"/>
      <c r="M72" s="359"/>
      <c r="N72" s="359"/>
      <c r="O72" s="359"/>
      <c r="P72" s="359"/>
      <c r="Q72" s="359"/>
      <c r="R72" s="359"/>
      <c r="S72" s="359"/>
      <c r="T72" s="359"/>
      <c r="U72" s="359"/>
    </row>
    <row r="73" spans="1:21" ht="38.25" x14ac:dyDescent="0.2">
      <c r="A73" s="236" t="s">
        <v>395</v>
      </c>
      <c r="B73" s="237" t="s">
        <v>395</v>
      </c>
      <c r="C73" s="238" t="s">
        <v>987</v>
      </c>
      <c r="D73" s="239" t="s">
        <v>862</v>
      </c>
      <c r="E73" s="240" t="s">
        <v>163</v>
      </c>
      <c r="F73" s="241" t="s">
        <v>863</v>
      </c>
      <c r="G73" s="242" t="s">
        <v>988</v>
      </c>
      <c r="H73" s="243" t="s">
        <v>989</v>
      </c>
      <c r="I73" s="244"/>
      <c r="J73" s="245"/>
      <c r="K73" s="245"/>
      <c r="L73" s="245"/>
      <c r="M73" s="245"/>
      <c r="N73" s="245"/>
      <c r="O73" s="245"/>
      <c r="P73" s="245"/>
      <c r="Q73" s="245"/>
      <c r="R73" s="246"/>
      <c r="S73" s="245"/>
      <c r="T73" s="247" t="s">
        <v>988</v>
      </c>
      <c r="U73" s="243" t="s">
        <v>989</v>
      </c>
    </row>
    <row r="74" spans="1:21" ht="76.5" x14ac:dyDescent="0.2">
      <c r="A74" s="236" t="s">
        <v>397</v>
      </c>
      <c r="B74" s="237" t="s">
        <v>397</v>
      </c>
      <c r="C74" s="238" t="s">
        <v>990</v>
      </c>
      <c r="D74" s="239" t="s">
        <v>840</v>
      </c>
      <c r="E74" s="240" t="s">
        <v>1</v>
      </c>
      <c r="F74" s="241" t="s">
        <v>991</v>
      </c>
      <c r="G74" s="242" t="s">
        <v>992</v>
      </c>
      <c r="H74" s="243" t="s">
        <v>993</v>
      </c>
      <c r="I74" s="244"/>
      <c r="J74" s="245"/>
      <c r="K74" s="245"/>
      <c r="L74" s="245"/>
      <c r="M74" s="245"/>
      <c r="N74" s="245"/>
      <c r="O74" s="245"/>
      <c r="P74" s="245"/>
      <c r="Q74" s="245"/>
      <c r="R74" s="246"/>
      <c r="S74" s="245"/>
      <c r="T74" s="247" t="s">
        <v>992</v>
      </c>
      <c r="U74" s="243" t="s">
        <v>993</v>
      </c>
    </row>
    <row r="75" spans="1:21" ht="38.25" x14ac:dyDescent="0.2">
      <c r="A75" s="236" t="s">
        <v>399</v>
      </c>
      <c r="B75" s="237" t="s">
        <v>399</v>
      </c>
      <c r="C75" s="238" t="s">
        <v>994</v>
      </c>
      <c r="D75" s="239" t="s">
        <v>995</v>
      </c>
      <c r="E75" s="240" t="s">
        <v>1</v>
      </c>
      <c r="F75" s="241" t="s">
        <v>996</v>
      </c>
      <c r="G75" s="242" t="s">
        <v>997</v>
      </c>
      <c r="H75" s="243" t="s">
        <v>998</v>
      </c>
      <c r="I75" s="244"/>
      <c r="J75" s="245"/>
      <c r="K75" s="245"/>
      <c r="L75" s="245"/>
      <c r="M75" s="245"/>
      <c r="N75" s="245"/>
      <c r="O75" s="245"/>
      <c r="P75" s="245"/>
      <c r="Q75" s="245"/>
      <c r="R75" s="246"/>
      <c r="S75" s="245"/>
      <c r="T75" s="247" t="s">
        <v>997</v>
      </c>
      <c r="U75" s="243" t="s">
        <v>998</v>
      </c>
    </row>
    <row r="76" spans="1:21" ht="76.5" x14ac:dyDescent="0.2">
      <c r="A76" s="236" t="s">
        <v>401</v>
      </c>
      <c r="B76" s="237" t="s">
        <v>401</v>
      </c>
      <c r="C76" s="238" t="s">
        <v>999</v>
      </c>
      <c r="D76" s="239" t="s">
        <v>1000</v>
      </c>
      <c r="E76" s="240" t="s">
        <v>178</v>
      </c>
      <c r="F76" s="241" t="s">
        <v>1001</v>
      </c>
      <c r="G76" s="277" t="s">
        <v>1002</v>
      </c>
      <c r="H76" s="243" t="s">
        <v>1003</v>
      </c>
      <c r="I76" s="244"/>
      <c r="J76" s="245"/>
      <c r="K76" s="245"/>
      <c r="L76" s="245"/>
      <c r="M76" s="245"/>
      <c r="N76" s="245"/>
      <c r="O76" s="245"/>
      <c r="P76" s="245"/>
      <c r="Q76" s="245"/>
      <c r="R76" s="246"/>
      <c r="S76" s="245"/>
      <c r="T76" s="247" t="s">
        <v>1002</v>
      </c>
      <c r="U76" s="243" t="s">
        <v>1003</v>
      </c>
    </row>
    <row r="77" spans="1:21" ht="38.25" x14ac:dyDescent="0.2">
      <c r="A77" s="236" t="s">
        <v>402</v>
      </c>
      <c r="B77" s="237" t="s">
        <v>402</v>
      </c>
      <c r="C77" s="238" t="s">
        <v>1004</v>
      </c>
      <c r="D77" s="239" t="s">
        <v>1005</v>
      </c>
      <c r="E77" s="240" t="s">
        <v>197</v>
      </c>
      <c r="F77" s="241" t="s">
        <v>1006</v>
      </c>
      <c r="G77" s="242" t="s">
        <v>1007</v>
      </c>
      <c r="H77" s="243" t="s">
        <v>1008</v>
      </c>
      <c r="I77" s="244"/>
      <c r="J77" s="245"/>
      <c r="K77" s="245"/>
      <c r="L77" s="245"/>
      <c r="M77" s="245"/>
      <c r="N77" s="245"/>
      <c r="O77" s="245"/>
      <c r="P77" s="245"/>
      <c r="Q77" s="245"/>
      <c r="R77" s="246"/>
      <c r="S77" s="245"/>
      <c r="T77" s="247" t="s">
        <v>1007</v>
      </c>
      <c r="U77" s="243" t="s">
        <v>1008</v>
      </c>
    </row>
    <row r="78" spans="1:21" ht="76.5" x14ac:dyDescent="0.2">
      <c r="A78" s="236" t="s">
        <v>403</v>
      </c>
      <c r="B78" s="237" t="s">
        <v>403</v>
      </c>
      <c r="C78" s="238" t="s">
        <v>1009</v>
      </c>
      <c r="D78" s="239" t="s">
        <v>1000</v>
      </c>
      <c r="E78" s="240" t="s">
        <v>178</v>
      </c>
      <c r="F78" s="241" t="s">
        <v>1010</v>
      </c>
      <c r="G78" s="277" t="s">
        <v>1011</v>
      </c>
      <c r="H78" s="243" t="s">
        <v>1012</v>
      </c>
      <c r="I78" s="244"/>
      <c r="J78" s="245"/>
      <c r="K78" s="245"/>
      <c r="L78" s="245"/>
      <c r="M78" s="245"/>
      <c r="N78" s="245"/>
      <c r="O78" s="245"/>
      <c r="P78" s="245"/>
      <c r="Q78" s="245"/>
      <c r="R78" s="246"/>
      <c r="S78" s="245"/>
      <c r="T78" s="247" t="s">
        <v>1011</v>
      </c>
      <c r="U78" s="243" t="s">
        <v>1012</v>
      </c>
    </row>
    <row r="79" spans="1:21" ht="76.5" x14ac:dyDescent="0.2">
      <c r="A79" s="236" t="s">
        <v>405</v>
      </c>
      <c r="B79" s="237" t="s">
        <v>405</v>
      </c>
      <c r="C79" s="238" t="s">
        <v>1013</v>
      </c>
      <c r="D79" s="239" t="s">
        <v>1000</v>
      </c>
      <c r="E79" s="240" t="s">
        <v>178</v>
      </c>
      <c r="F79" s="241" t="s">
        <v>1014</v>
      </c>
      <c r="G79" s="277" t="s">
        <v>1015</v>
      </c>
      <c r="H79" s="243" t="s">
        <v>1016</v>
      </c>
      <c r="I79" s="244"/>
      <c r="J79" s="245"/>
      <c r="K79" s="245"/>
      <c r="L79" s="245"/>
      <c r="M79" s="245"/>
      <c r="N79" s="245"/>
      <c r="O79" s="245"/>
      <c r="P79" s="245"/>
      <c r="Q79" s="245"/>
      <c r="R79" s="246"/>
      <c r="S79" s="245"/>
      <c r="T79" s="247" t="s">
        <v>1015</v>
      </c>
      <c r="U79" s="243" t="s">
        <v>1016</v>
      </c>
    </row>
    <row r="80" spans="1:21" ht="76.5" x14ac:dyDescent="0.2">
      <c r="A80" s="236" t="s">
        <v>406</v>
      </c>
      <c r="B80" s="237" t="s">
        <v>406</v>
      </c>
      <c r="C80" s="238" t="s">
        <v>1017</v>
      </c>
      <c r="D80" s="239" t="s">
        <v>1000</v>
      </c>
      <c r="E80" s="240" t="s">
        <v>178</v>
      </c>
      <c r="F80" s="241" t="s">
        <v>1018</v>
      </c>
      <c r="G80" s="277" t="s">
        <v>1015</v>
      </c>
      <c r="H80" s="243" t="s">
        <v>1019</v>
      </c>
      <c r="I80" s="244"/>
      <c r="J80" s="245"/>
      <c r="K80" s="245"/>
      <c r="L80" s="245"/>
      <c r="M80" s="245"/>
      <c r="N80" s="245"/>
      <c r="O80" s="245"/>
      <c r="P80" s="245"/>
      <c r="Q80" s="245"/>
      <c r="R80" s="246"/>
      <c r="S80" s="245"/>
      <c r="T80" s="247" t="s">
        <v>1015</v>
      </c>
      <c r="U80" s="243" t="s">
        <v>1019</v>
      </c>
    </row>
    <row r="81" spans="1:21" ht="76.5" x14ac:dyDescent="0.2">
      <c r="A81" s="258" t="s">
        <v>408</v>
      </c>
      <c r="B81" s="259" t="s">
        <v>408</v>
      </c>
      <c r="C81" s="260" t="s">
        <v>1020</v>
      </c>
      <c r="D81" s="261" t="s">
        <v>1000</v>
      </c>
      <c r="E81" s="262" t="s">
        <v>178</v>
      </c>
      <c r="F81" s="263" t="s">
        <v>1021</v>
      </c>
      <c r="G81" s="272" t="s">
        <v>323</v>
      </c>
      <c r="H81" s="265" t="s">
        <v>1022</v>
      </c>
      <c r="I81" s="270"/>
      <c r="J81" s="267"/>
      <c r="K81" s="267"/>
      <c r="L81" s="267"/>
      <c r="M81" s="267"/>
      <c r="N81" s="267"/>
      <c r="O81" s="267"/>
      <c r="P81" s="267"/>
      <c r="Q81" s="267"/>
      <c r="R81" s="271"/>
      <c r="S81" s="267"/>
      <c r="T81" s="266" t="s">
        <v>323</v>
      </c>
      <c r="U81" s="265" t="s">
        <v>1023</v>
      </c>
    </row>
    <row r="82" spans="1:21" ht="12.75" x14ac:dyDescent="0.2">
      <c r="A82" s="356" t="s">
        <v>1024</v>
      </c>
      <c r="B82" s="357"/>
      <c r="C82" s="357"/>
      <c r="D82" s="357"/>
      <c r="E82" s="357"/>
      <c r="F82" s="357"/>
      <c r="G82" s="357"/>
      <c r="H82" s="357"/>
      <c r="I82" s="357"/>
      <c r="J82" s="357"/>
      <c r="K82" s="357"/>
      <c r="L82" s="357"/>
      <c r="M82" s="357"/>
      <c r="N82" s="357"/>
      <c r="O82" s="357"/>
      <c r="P82" s="357"/>
      <c r="Q82" s="357"/>
      <c r="R82" s="357"/>
      <c r="S82" s="357"/>
      <c r="T82" s="357"/>
      <c r="U82" s="357"/>
    </row>
    <row r="83" spans="1:21" ht="12.75" x14ac:dyDescent="0.2">
      <c r="A83" s="353" t="s">
        <v>1025</v>
      </c>
      <c r="B83" s="354"/>
      <c r="C83" s="354"/>
      <c r="D83" s="354"/>
      <c r="E83" s="354"/>
      <c r="F83" s="354"/>
      <c r="G83" s="354"/>
      <c r="H83" s="354"/>
      <c r="I83" s="354"/>
      <c r="J83" s="354"/>
      <c r="K83" s="354"/>
      <c r="L83" s="354"/>
      <c r="M83" s="354"/>
      <c r="N83" s="354"/>
      <c r="O83" s="354"/>
      <c r="P83" s="354"/>
      <c r="Q83" s="354"/>
      <c r="R83" s="354"/>
      <c r="S83" s="354"/>
      <c r="T83" s="354"/>
      <c r="U83" s="354"/>
    </row>
    <row r="84" spans="1:21" ht="38.25" x14ac:dyDescent="0.2">
      <c r="A84" s="278" t="s">
        <v>410</v>
      </c>
      <c r="B84" s="279" t="s">
        <v>410</v>
      </c>
      <c r="C84" s="280" t="s">
        <v>1026</v>
      </c>
      <c r="D84" s="281" t="s">
        <v>1027</v>
      </c>
      <c r="E84" s="282" t="s">
        <v>1</v>
      </c>
      <c r="F84" s="283" t="s">
        <v>1028</v>
      </c>
      <c r="G84" s="301" t="s">
        <v>1029</v>
      </c>
      <c r="H84" s="284" t="s">
        <v>1030</v>
      </c>
      <c r="I84" s="285"/>
      <c r="J84" s="286"/>
      <c r="K84" s="286"/>
      <c r="L84" s="286"/>
      <c r="M84" s="286"/>
      <c r="N84" s="286"/>
      <c r="O84" s="286"/>
      <c r="P84" s="286"/>
      <c r="Q84" s="286"/>
      <c r="R84" s="287"/>
      <c r="S84" s="286"/>
      <c r="T84" s="288" t="s">
        <v>1029</v>
      </c>
      <c r="U84" s="284" t="s">
        <v>1030</v>
      </c>
    </row>
    <row r="85" spans="1:21" ht="76.5" x14ac:dyDescent="0.2">
      <c r="A85" s="278" t="s">
        <v>412</v>
      </c>
      <c r="B85" s="279" t="s">
        <v>412</v>
      </c>
      <c r="C85" s="280" t="s">
        <v>1031</v>
      </c>
      <c r="D85" s="281" t="s">
        <v>840</v>
      </c>
      <c r="E85" s="282" t="s">
        <v>1</v>
      </c>
      <c r="F85" s="283" t="s">
        <v>1032</v>
      </c>
      <c r="G85" s="283" t="s">
        <v>1033</v>
      </c>
      <c r="H85" s="284" t="s">
        <v>1034</v>
      </c>
      <c r="I85" s="285"/>
      <c r="J85" s="286"/>
      <c r="K85" s="286"/>
      <c r="L85" s="286"/>
      <c r="M85" s="286"/>
      <c r="N85" s="286"/>
      <c r="O85" s="286"/>
      <c r="P85" s="286"/>
      <c r="Q85" s="286"/>
      <c r="R85" s="287"/>
      <c r="S85" s="286"/>
      <c r="T85" s="288" t="s">
        <v>1033</v>
      </c>
      <c r="U85" s="284" t="s">
        <v>1034</v>
      </c>
    </row>
    <row r="86" spans="1:21" ht="38.25" x14ac:dyDescent="0.2">
      <c r="A86" s="236" t="s">
        <v>414</v>
      </c>
      <c r="B86" s="237" t="s">
        <v>414</v>
      </c>
      <c r="C86" s="238" t="s">
        <v>1035</v>
      </c>
      <c r="D86" s="239" t="s">
        <v>1036</v>
      </c>
      <c r="E86" s="240" t="s">
        <v>720</v>
      </c>
      <c r="F86" s="241" t="s">
        <v>1037</v>
      </c>
      <c r="G86" s="242" t="s">
        <v>1038</v>
      </c>
      <c r="H86" s="243" t="s">
        <v>1039</v>
      </c>
      <c r="I86" s="244"/>
      <c r="J86" s="245"/>
      <c r="K86" s="245"/>
      <c r="L86" s="245"/>
      <c r="M86" s="245"/>
      <c r="N86" s="245"/>
      <c r="O86" s="245"/>
      <c r="P86" s="245"/>
      <c r="Q86" s="245"/>
      <c r="R86" s="246"/>
      <c r="S86" s="245"/>
      <c r="T86" s="247" t="s">
        <v>1038</v>
      </c>
      <c r="U86" s="243" t="s">
        <v>1039</v>
      </c>
    </row>
    <row r="87" spans="1:21" ht="51" x14ac:dyDescent="0.2">
      <c r="A87" s="236" t="s">
        <v>416</v>
      </c>
      <c r="B87" s="237" t="s">
        <v>416</v>
      </c>
      <c r="C87" s="238" t="s">
        <v>1040</v>
      </c>
      <c r="D87" s="239" t="s">
        <v>1041</v>
      </c>
      <c r="E87" s="240" t="s">
        <v>1</v>
      </c>
      <c r="F87" s="241" t="s">
        <v>1042</v>
      </c>
      <c r="G87" s="242" t="s">
        <v>1043</v>
      </c>
      <c r="H87" s="243" t="s">
        <v>1044</v>
      </c>
      <c r="I87" s="244"/>
      <c r="J87" s="245"/>
      <c r="K87" s="245"/>
      <c r="L87" s="245"/>
      <c r="M87" s="245"/>
      <c r="N87" s="245"/>
      <c r="O87" s="245"/>
      <c r="P87" s="245"/>
      <c r="Q87" s="245"/>
      <c r="R87" s="246"/>
      <c r="S87" s="245"/>
      <c r="T87" s="247" t="s">
        <v>1043</v>
      </c>
      <c r="U87" s="243" t="s">
        <v>1044</v>
      </c>
    </row>
    <row r="88" spans="1:21" ht="51" x14ac:dyDescent="0.2">
      <c r="A88" s="236" t="s">
        <v>418</v>
      </c>
      <c r="B88" s="237" t="s">
        <v>418</v>
      </c>
      <c r="C88" s="238" t="s">
        <v>1045</v>
      </c>
      <c r="D88" s="239" t="s">
        <v>1046</v>
      </c>
      <c r="E88" s="240" t="s">
        <v>1</v>
      </c>
      <c r="F88" s="241" t="s">
        <v>1047</v>
      </c>
      <c r="G88" s="277" t="s">
        <v>1048</v>
      </c>
      <c r="H88" s="243" t="s">
        <v>1049</v>
      </c>
      <c r="I88" s="244"/>
      <c r="J88" s="245"/>
      <c r="K88" s="245"/>
      <c r="L88" s="245"/>
      <c r="M88" s="245"/>
      <c r="N88" s="245"/>
      <c r="O88" s="245"/>
      <c r="P88" s="245"/>
      <c r="Q88" s="245"/>
      <c r="R88" s="246"/>
      <c r="S88" s="245"/>
      <c r="T88" s="247" t="s">
        <v>1048</v>
      </c>
      <c r="U88" s="243" t="s">
        <v>1049</v>
      </c>
    </row>
    <row r="89" spans="1:21" ht="51" x14ac:dyDescent="0.2">
      <c r="A89" s="236" t="s">
        <v>420</v>
      </c>
      <c r="B89" s="237" t="s">
        <v>420</v>
      </c>
      <c r="C89" s="238" t="s">
        <v>1050</v>
      </c>
      <c r="D89" s="239" t="s">
        <v>1051</v>
      </c>
      <c r="E89" s="240" t="s">
        <v>1</v>
      </c>
      <c r="F89" s="241" t="s">
        <v>1052</v>
      </c>
      <c r="G89" s="242" t="s">
        <v>1053</v>
      </c>
      <c r="H89" s="243" t="s">
        <v>1054</v>
      </c>
      <c r="I89" s="244"/>
      <c r="J89" s="245"/>
      <c r="K89" s="245"/>
      <c r="L89" s="245"/>
      <c r="M89" s="245"/>
      <c r="N89" s="245"/>
      <c r="O89" s="245"/>
      <c r="P89" s="245"/>
      <c r="Q89" s="245"/>
      <c r="R89" s="246"/>
      <c r="S89" s="245"/>
      <c r="T89" s="247" t="s">
        <v>1053</v>
      </c>
      <c r="U89" s="243" t="s">
        <v>1054</v>
      </c>
    </row>
    <row r="90" spans="1:21" ht="63.75" x14ac:dyDescent="0.2">
      <c r="A90" s="236" t="s">
        <v>421</v>
      </c>
      <c r="B90" s="237" t="s">
        <v>421</v>
      </c>
      <c r="C90" s="238" t="s">
        <v>1050</v>
      </c>
      <c r="D90" s="239" t="s">
        <v>1055</v>
      </c>
      <c r="E90" s="240" t="s">
        <v>1</v>
      </c>
      <c r="F90" s="241" t="s">
        <v>1052</v>
      </c>
      <c r="G90" s="242" t="s">
        <v>1053</v>
      </c>
      <c r="H90" s="243" t="s">
        <v>1056</v>
      </c>
      <c r="I90" s="244"/>
      <c r="J90" s="245"/>
      <c r="K90" s="245"/>
      <c r="L90" s="245"/>
      <c r="M90" s="245"/>
      <c r="N90" s="245"/>
      <c r="O90" s="245"/>
      <c r="P90" s="245"/>
      <c r="Q90" s="245"/>
      <c r="R90" s="246"/>
      <c r="S90" s="245"/>
      <c r="T90" s="247" t="s">
        <v>1053</v>
      </c>
      <c r="U90" s="243" t="s">
        <v>1056</v>
      </c>
    </row>
    <row r="91" spans="1:21" s="289" customFormat="1" ht="89.25" x14ac:dyDescent="0.2">
      <c r="A91" s="278" t="s">
        <v>422</v>
      </c>
      <c r="B91" s="279" t="s">
        <v>422</v>
      </c>
      <c r="C91" s="280" t="s">
        <v>1057</v>
      </c>
      <c r="D91" s="281" t="s">
        <v>1058</v>
      </c>
      <c r="E91" s="282" t="s">
        <v>163</v>
      </c>
      <c r="F91" s="283" t="s">
        <v>1059</v>
      </c>
      <c r="G91" s="283" t="s">
        <v>1060</v>
      </c>
      <c r="H91" s="284" t="s">
        <v>1061</v>
      </c>
      <c r="I91" s="285"/>
      <c r="J91" s="286"/>
      <c r="K91" s="286"/>
      <c r="L91" s="286"/>
      <c r="M91" s="286"/>
      <c r="N91" s="286"/>
      <c r="O91" s="286"/>
      <c r="P91" s="286"/>
      <c r="Q91" s="286"/>
      <c r="R91" s="287"/>
      <c r="S91" s="286"/>
      <c r="T91" s="288" t="s">
        <v>1060</v>
      </c>
      <c r="U91" s="284" t="s">
        <v>1061</v>
      </c>
    </row>
    <row r="92" spans="1:21" s="289" customFormat="1" ht="63.75" x14ac:dyDescent="0.2">
      <c r="A92" s="290" t="s">
        <v>424</v>
      </c>
      <c r="B92" s="291" t="s">
        <v>424</v>
      </c>
      <c r="C92" s="292" t="s">
        <v>167</v>
      </c>
      <c r="D92" s="293" t="s">
        <v>767</v>
      </c>
      <c r="E92" s="294" t="s">
        <v>1</v>
      </c>
      <c r="F92" s="295" t="s">
        <v>768</v>
      </c>
      <c r="G92" s="295" t="s">
        <v>1062</v>
      </c>
      <c r="H92" s="296" t="s">
        <v>1063</v>
      </c>
      <c r="I92" s="297"/>
      <c r="J92" s="298"/>
      <c r="K92" s="298"/>
      <c r="L92" s="298"/>
      <c r="M92" s="298"/>
      <c r="N92" s="298"/>
      <c r="O92" s="298"/>
      <c r="P92" s="298"/>
      <c r="Q92" s="298"/>
      <c r="R92" s="299"/>
      <c r="S92" s="298"/>
      <c r="T92" s="300" t="s">
        <v>1062</v>
      </c>
      <c r="U92" s="296" t="s">
        <v>1063</v>
      </c>
    </row>
    <row r="93" spans="1:21" ht="12.75" x14ac:dyDescent="0.2">
      <c r="A93" s="353" t="s">
        <v>1064</v>
      </c>
      <c r="B93" s="354"/>
      <c r="C93" s="354"/>
      <c r="D93" s="354"/>
      <c r="E93" s="354"/>
      <c r="F93" s="354"/>
      <c r="G93" s="354"/>
      <c r="H93" s="354"/>
      <c r="I93" s="354"/>
      <c r="J93" s="354"/>
      <c r="K93" s="354"/>
      <c r="L93" s="354"/>
      <c r="M93" s="354"/>
      <c r="N93" s="354"/>
      <c r="O93" s="354"/>
      <c r="P93" s="354"/>
      <c r="Q93" s="354"/>
      <c r="R93" s="354"/>
      <c r="S93" s="354"/>
      <c r="T93" s="354"/>
      <c r="U93" s="354"/>
    </row>
    <row r="94" spans="1:21" s="289" customFormat="1" ht="38.25" x14ac:dyDescent="0.2">
      <c r="A94" s="278" t="s">
        <v>425</v>
      </c>
      <c r="B94" s="279" t="s">
        <v>425</v>
      </c>
      <c r="C94" s="280" t="s">
        <v>1065</v>
      </c>
      <c r="D94" s="281" t="s">
        <v>1066</v>
      </c>
      <c r="E94" s="282" t="s">
        <v>163</v>
      </c>
      <c r="F94" s="283" t="s">
        <v>1067</v>
      </c>
      <c r="G94" s="283" t="s">
        <v>1068</v>
      </c>
      <c r="H94" s="284" t="s">
        <v>1069</v>
      </c>
      <c r="I94" s="285"/>
      <c r="J94" s="286"/>
      <c r="K94" s="286"/>
      <c r="L94" s="286"/>
      <c r="M94" s="286"/>
      <c r="N94" s="286"/>
      <c r="O94" s="286"/>
      <c r="P94" s="286"/>
      <c r="Q94" s="286"/>
      <c r="R94" s="287"/>
      <c r="S94" s="286"/>
      <c r="T94" s="288" t="s">
        <v>1068</v>
      </c>
      <c r="U94" s="284" t="s">
        <v>1070</v>
      </c>
    </row>
    <row r="95" spans="1:21" s="289" customFormat="1" ht="51" x14ac:dyDescent="0.2">
      <c r="A95" s="278" t="s">
        <v>427</v>
      </c>
      <c r="B95" s="279" t="s">
        <v>427</v>
      </c>
      <c r="C95" s="280" t="s">
        <v>1050</v>
      </c>
      <c r="D95" s="281" t="s">
        <v>1051</v>
      </c>
      <c r="E95" s="282" t="s">
        <v>1</v>
      </c>
      <c r="F95" s="283" t="s">
        <v>1052</v>
      </c>
      <c r="G95" s="283" t="s">
        <v>1071</v>
      </c>
      <c r="H95" s="284" t="s">
        <v>1072</v>
      </c>
      <c r="I95" s="285"/>
      <c r="J95" s="286"/>
      <c r="K95" s="286"/>
      <c r="L95" s="286"/>
      <c r="M95" s="286"/>
      <c r="N95" s="286"/>
      <c r="O95" s="286"/>
      <c r="P95" s="286"/>
      <c r="Q95" s="286"/>
      <c r="R95" s="287"/>
      <c r="S95" s="286"/>
      <c r="T95" s="288" t="s">
        <v>1071</v>
      </c>
      <c r="U95" s="284" t="s">
        <v>1072</v>
      </c>
    </row>
    <row r="96" spans="1:21" s="289" customFormat="1" ht="63.75" x14ac:dyDescent="0.2">
      <c r="A96" s="278" t="s">
        <v>428</v>
      </c>
      <c r="B96" s="279" t="s">
        <v>428</v>
      </c>
      <c r="C96" s="280" t="s">
        <v>1050</v>
      </c>
      <c r="D96" s="281" t="s">
        <v>1055</v>
      </c>
      <c r="E96" s="282" t="s">
        <v>1</v>
      </c>
      <c r="F96" s="283" t="s">
        <v>1052</v>
      </c>
      <c r="G96" s="283" t="s">
        <v>1071</v>
      </c>
      <c r="H96" s="284" t="s">
        <v>1073</v>
      </c>
      <c r="I96" s="285"/>
      <c r="J96" s="286"/>
      <c r="K96" s="286"/>
      <c r="L96" s="286"/>
      <c r="M96" s="286"/>
      <c r="N96" s="286"/>
      <c r="O96" s="286"/>
      <c r="P96" s="286"/>
      <c r="Q96" s="286"/>
      <c r="R96" s="287"/>
      <c r="S96" s="286"/>
      <c r="T96" s="288" t="s">
        <v>1071</v>
      </c>
      <c r="U96" s="284" t="s">
        <v>1073</v>
      </c>
    </row>
    <row r="97" spans="1:21" s="289" customFormat="1" ht="38.25" x14ac:dyDescent="0.2">
      <c r="A97" s="278" t="s">
        <v>429</v>
      </c>
      <c r="B97" s="279" t="s">
        <v>429</v>
      </c>
      <c r="C97" s="280" t="s">
        <v>1074</v>
      </c>
      <c r="D97" s="281" t="s">
        <v>1075</v>
      </c>
      <c r="E97" s="282" t="s">
        <v>1</v>
      </c>
      <c r="F97" s="283" t="s">
        <v>1076</v>
      </c>
      <c r="G97" s="301" t="s">
        <v>1077</v>
      </c>
      <c r="H97" s="284" t="s">
        <v>1078</v>
      </c>
      <c r="I97" s="285"/>
      <c r="J97" s="286"/>
      <c r="K97" s="286"/>
      <c r="L97" s="286"/>
      <c r="M97" s="286"/>
      <c r="N97" s="286"/>
      <c r="O97" s="286"/>
      <c r="P97" s="286"/>
      <c r="Q97" s="286"/>
      <c r="R97" s="287"/>
      <c r="S97" s="286"/>
      <c r="T97" s="288" t="s">
        <v>1077</v>
      </c>
      <c r="U97" s="284" t="s">
        <v>1078</v>
      </c>
    </row>
    <row r="98" spans="1:21" s="289" customFormat="1" ht="51" x14ac:dyDescent="0.2">
      <c r="A98" s="278" t="s">
        <v>431</v>
      </c>
      <c r="B98" s="279" t="s">
        <v>431</v>
      </c>
      <c r="C98" s="280" t="s">
        <v>1079</v>
      </c>
      <c r="D98" s="281" t="s">
        <v>1080</v>
      </c>
      <c r="E98" s="282" t="s">
        <v>1</v>
      </c>
      <c r="F98" s="283" t="s">
        <v>1081</v>
      </c>
      <c r="G98" s="283" t="s">
        <v>1082</v>
      </c>
      <c r="H98" s="284" t="s">
        <v>1083</v>
      </c>
      <c r="I98" s="285"/>
      <c r="J98" s="286"/>
      <c r="K98" s="286"/>
      <c r="L98" s="286"/>
      <c r="M98" s="286"/>
      <c r="N98" s="286"/>
      <c r="O98" s="286"/>
      <c r="P98" s="286"/>
      <c r="Q98" s="286"/>
      <c r="R98" s="287"/>
      <c r="S98" s="286"/>
      <c r="T98" s="288" t="s">
        <v>1082</v>
      </c>
      <c r="U98" s="284" t="s">
        <v>1083</v>
      </c>
    </row>
    <row r="99" spans="1:21" s="289" customFormat="1" ht="51" x14ac:dyDescent="0.2">
      <c r="A99" s="278" t="s">
        <v>433</v>
      </c>
      <c r="B99" s="279" t="s">
        <v>433</v>
      </c>
      <c r="C99" s="280" t="s">
        <v>1084</v>
      </c>
      <c r="D99" s="281" t="s">
        <v>1085</v>
      </c>
      <c r="E99" s="282" t="s">
        <v>1086</v>
      </c>
      <c r="F99" s="283" t="s">
        <v>1087</v>
      </c>
      <c r="G99" s="283" t="s">
        <v>1088</v>
      </c>
      <c r="H99" s="284" t="s">
        <v>1089</v>
      </c>
      <c r="I99" s="285"/>
      <c r="J99" s="286"/>
      <c r="K99" s="286"/>
      <c r="L99" s="286"/>
      <c r="M99" s="286"/>
      <c r="N99" s="286"/>
      <c r="O99" s="286"/>
      <c r="P99" s="286"/>
      <c r="Q99" s="286"/>
      <c r="R99" s="287"/>
      <c r="S99" s="286"/>
      <c r="T99" s="288" t="s">
        <v>1088</v>
      </c>
      <c r="U99" s="284" t="s">
        <v>1089</v>
      </c>
    </row>
    <row r="100" spans="1:21" s="289" customFormat="1" ht="38.25" x14ac:dyDescent="0.2">
      <c r="A100" s="278" t="s">
        <v>435</v>
      </c>
      <c r="B100" s="279" t="s">
        <v>435</v>
      </c>
      <c r="C100" s="280" t="s">
        <v>1090</v>
      </c>
      <c r="D100" s="281" t="s">
        <v>1091</v>
      </c>
      <c r="E100" s="282" t="s">
        <v>936</v>
      </c>
      <c r="F100" s="283" t="s">
        <v>1092</v>
      </c>
      <c r="G100" s="283" t="s">
        <v>1093</v>
      </c>
      <c r="H100" s="284" t="s">
        <v>1094</v>
      </c>
      <c r="I100" s="285"/>
      <c r="J100" s="286"/>
      <c r="K100" s="286"/>
      <c r="L100" s="286"/>
      <c r="M100" s="286"/>
      <c r="N100" s="286"/>
      <c r="O100" s="286"/>
      <c r="P100" s="286"/>
      <c r="Q100" s="286"/>
      <c r="R100" s="287"/>
      <c r="S100" s="286"/>
      <c r="T100" s="288" t="s">
        <v>1093</v>
      </c>
      <c r="U100" s="284" t="s">
        <v>1094</v>
      </c>
    </row>
    <row r="101" spans="1:21" s="289" customFormat="1" ht="76.5" x14ac:dyDescent="0.2">
      <c r="A101" s="278" t="s">
        <v>437</v>
      </c>
      <c r="B101" s="279" t="s">
        <v>437</v>
      </c>
      <c r="C101" s="280" t="s">
        <v>1095</v>
      </c>
      <c r="D101" s="281" t="s">
        <v>1096</v>
      </c>
      <c r="E101" s="282" t="s">
        <v>936</v>
      </c>
      <c r="F101" s="283" t="s">
        <v>1097</v>
      </c>
      <c r="G101" s="283" t="s">
        <v>1098</v>
      </c>
      <c r="H101" s="284" t="s">
        <v>1099</v>
      </c>
      <c r="I101" s="285"/>
      <c r="J101" s="286"/>
      <c r="K101" s="286"/>
      <c r="L101" s="286"/>
      <c r="M101" s="286"/>
      <c r="N101" s="286"/>
      <c r="O101" s="286"/>
      <c r="P101" s="286"/>
      <c r="Q101" s="286"/>
      <c r="R101" s="287"/>
      <c r="S101" s="286"/>
      <c r="T101" s="288" t="s">
        <v>1098</v>
      </c>
      <c r="U101" s="284" t="s">
        <v>1099</v>
      </c>
    </row>
    <row r="102" spans="1:21" s="289" customFormat="1" ht="51" x14ac:dyDescent="0.2">
      <c r="A102" s="278" t="s">
        <v>439</v>
      </c>
      <c r="B102" s="279" t="s">
        <v>439</v>
      </c>
      <c r="C102" s="280" t="s">
        <v>1100</v>
      </c>
      <c r="D102" s="281" t="s">
        <v>1101</v>
      </c>
      <c r="E102" s="282" t="s">
        <v>1</v>
      </c>
      <c r="F102" s="283" t="s">
        <v>1081</v>
      </c>
      <c r="G102" s="283" t="s">
        <v>1102</v>
      </c>
      <c r="H102" s="284" t="s">
        <v>1103</v>
      </c>
      <c r="I102" s="285"/>
      <c r="J102" s="286"/>
      <c r="K102" s="286"/>
      <c r="L102" s="286"/>
      <c r="M102" s="286"/>
      <c r="N102" s="286"/>
      <c r="O102" s="286"/>
      <c r="P102" s="286"/>
      <c r="Q102" s="286"/>
      <c r="R102" s="287"/>
      <c r="S102" s="286"/>
      <c r="T102" s="288" t="s">
        <v>1102</v>
      </c>
      <c r="U102" s="284" t="s">
        <v>948</v>
      </c>
    </row>
    <row r="103" spans="1:21" s="289" customFormat="1" ht="38.25" x14ac:dyDescent="0.2">
      <c r="A103" s="278" t="s">
        <v>441</v>
      </c>
      <c r="B103" s="279" t="s">
        <v>441</v>
      </c>
      <c r="C103" s="280" t="s">
        <v>1104</v>
      </c>
      <c r="D103" s="281" t="s">
        <v>1105</v>
      </c>
      <c r="E103" s="282" t="s">
        <v>936</v>
      </c>
      <c r="F103" s="283" t="s">
        <v>1106</v>
      </c>
      <c r="G103" s="283" t="s">
        <v>1107</v>
      </c>
      <c r="H103" s="284" t="s">
        <v>1108</v>
      </c>
      <c r="I103" s="285"/>
      <c r="J103" s="286"/>
      <c r="K103" s="286"/>
      <c r="L103" s="286"/>
      <c r="M103" s="286"/>
      <c r="N103" s="286"/>
      <c r="O103" s="286"/>
      <c r="P103" s="286"/>
      <c r="Q103" s="286"/>
      <c r="R103" s="287"/>
      <c r="S103" s="286"/>
      <c r="T103" s="288" t="s">
        <v>1107</v>
      </c>
      <c r="U103" s="284" t="s">
        <v>1108</v>
      </c>
    </row>
    <row r="104" spans="1:21" s="289" customFormat="1" ht="51" x14ac:dyDescent="0.2">
      <c r="A104" s="278" t="s">
        <v>442</v>
      </c>
      <c r="B104" s="279" t="s">
        <v>442</v>
      </c>
      <c r="C104" s="280" t="s">
        <v>1109</v>
      </c>
      <c r="D104" s="281" t="s">
        <v>1110</v>
      </c>
      <c r="E104" s="282" t="s">
        <v>936</v>
      </c>
      <c r="F104" s="283" t="s">
        <v>1111</v>
      </c>
      <c r="G104" s="283" t="s">
        <v>1107</v>
      </c>
      <c r="H104" s="284" t="s">
        <v>1112</v>
      </c>
      <c r="I104" s="285"/>
      <c r="J104" s="286"/>
      <c r="K104" s="286"/>
      <c r="L104" s="286"/>
      <c r="M104" s="286"/>
      <c r="N104" s="286"/>
      <c r="O104" s="286"/>
      <c r="P104" s="286"/>
      <c r="Q104" s="286"/>
      <c r="R104" s="287"/>
      <c r="S104" s="286"/>
      <c r="T104" s="288" t="s">
        <v>1107</v>
      </c>
      <c r="U104" s="284" t="s">
        <v>1112</v>
      </c>
    </row>
    <row r="105" spans="1:21" s="289" customFormat="1" ht="51" x14ac:dyDescent="0.2">
      <c r="A105" s="278" t="s">
        <v>444</v>
      </c>
      <c r="B105" s="279" t="s">
        <v>444</v>
      </c>
      <c r="C105" s="280" t="s">
        <v>1113</v>
      </c>
      <c r="D105" s="281" t="s">
        <v>1114</v>
      </c>
      <c r="E105" s="282" t="s">
        <v>197</v>
      </c>
      <c r="F105" s="283" t="s">
        <v>1115</v>
      </c>
      <c r="G105" s="283" t="s">
        <v>1116</v>
      </c>
      <c r="H105" s="284" t="s">
        <v>1117</v>
      </c>
      <c r="I105" s="285"/>
      <c r="J105" s="286"/>
      <c r="K105" s="286"/>
      <c r="L105" s="286"/>
      <c r="M105" s="286"/>
      <c r="N105" s="286"/>
      <c r="O105" s="286"/>
      <c r="P105" s="286"/>
      <c r="Q105" s="286"/>
      <c r="R105" s="287"/>
      <c r="S105" s="286"/>
      <c r="T105" s="288" t="s">
        <v>1116</v>
      </c>
      <c r="U105" s="284" t="s">
        <v>1117</v>
      </c>
    </row>
    <row r="106" spans="1:21" s="289" customFormat="1" ht="38.25" x14ac:dyDescent="0.2">
      <c r="A106" s="278" t="s">
        <v>446</v>
      </c>
      <c r="B106" s="279" t="s">
        <v>446</v>
      </c>
      <c r="C106" s="280" t="s">
        <v>1118</v>
      </c>
      <c r="D106" s="281" t="s">
        <v>1119</v>
      </c>
      <c r="E106" s="282" t="s">
        <v>0</v>
      </c>
      <c r="F106" s="283" t="s">
        <v>1120</v>
      </c>
      <c r="G106" s="301" t="s">
        <v>1121</v>
      </c>
      <c r="H106" s="284" t="s">
        <v>1122</v>
      </c>
      <c r="I106" s="285"/>
      <c r="J106" s="286"/>
      <c r="K106" s="286"/>
      <c r="L106" s="286"/>
      <c r="M106" s="286"/>
      <c r="N106" s="286"/>
      <c r="O106" s="286"/>
      <c r="P106" s="286"/>
      <c r="Q106" s="286"/>
      <c r="R106" s="287"/>
      <c r="S106" s="286"/>
      <c r="T106" s="288" t="s">
        <v>1121</v>
      </c>
      <c r="U106" s="284" t="s">
        <v>1122</v>
      </c>
    </row>
    <row r="107" spans="1:21" s="289" customFormat="1" ht="51" x14ac:dyDescent="0.2">
      <c r="A107" s="278" t="s">
        <v>448</v>
      </c>
      <c r="B107" s="279" t="s">
        <v>448</v>
      </c>
      <c r="C107" s="280" t="s">
        <v>1123</v>
      </c>
      <c r="D107" s="281" t="s">
        <v>1124</v>
      </c>
      <c r="E107" s="282" t="s">
        <v>936</v>
      </c>
      <c r="F107" s="283" t="s">
        <v>1125</v>
      </c>
      <c r="G107" s="283" t="s">
        <v>1126</v>
      </c>
      <c r="H107" s="284" t="s">
        <v>1127</v>
      </c>
      <c r="I107" s="285"/>
      <c r="J107" s="286"/>
      <c r="K107" s="286"/>
      <c r="L107" s="286"/>
      <c r="M107" s="286"/>
      <c r="N107" s="286"/>
      <c r="O107" s="286"/>
      <c r="P107" s="286"/>
      <c r="Q107" s="286"/>
      <c r="R107" s="287"/>
      <c r="S107" s="286"/>
      <c r="T107" s="288" t="s">
        <v>1126</v>
      </c>
      <c r="U107" s="284" t="s">
        <v>1127</v>
      </c>
    </row>
    <row r="108" spans="1:21" s="289" customFormat="1" ht="51" x14ac:dyDescent="0.2">
      <c r="A108" s="278" t="s">
        <v>450</v>
      </c>
      <c r="B108" s="279" t="s">
        <v>450</v>
      </c>
      <c r="C108" s="280" t="s">
        <v>1128</v>
      </c>
      <c r="D108" s="281" t="s">
        <v>1129</v>
      </c>
      <c r="E108" s="282" t="s">
        <v>197</v>
      </c>
      <c r="F108" s="283" t="s">
        <v>1130</v>
      </c>
      <c r="G108" s="283" t="s">
        <v>1131</v>
      </c>
      <c r="H108" s="284" t="s">
        <v>1132</v>
      </c>
      <c r="I108" s="285"/>
      <c r="J108" s="286"/>
      <c r="K108" s="286"/>
      <c r="L108" s="286"/>
      <c r="M108" s="286"/>
      <c r="N108" s="286"/>
      <c r="O108" s="286"/>
      <c r="P108" s="286"/>
      <c r="Q108" s="286"/>
      <c r="R108" s="287"/>
      <c r="S108" s="286"/>
      <c r="T108" s="288" t="s">
        <v>1131</v>
      </c>
      <c r="U108" s="284" t="s">
        <v>1133</v>
      </c>
    </row>
    <row r="109" spans="1:21" s="289" customFormat="1" ht="51" x14ac:dyDescent="0.2">
      <c r="A109" s="278" t="s">
        <v>452</v>
      </c>
      <c r="B109" s="279" t="s">
        <v>452</v>
      </c>
      <c r="C109" s="280" t="s">
        <v>1134</v>
      </c>
      <c r="D109" s="281" t="s">
        <v>1135</v>
      </c>
      <c r="E109" s="282" t="s">
        <v>197</v>
      </c>
      <c r="F109" s="283" t="s">
        <v>1136</v>
      </c>
      <c r="G109" s="283" t="s">
        <v>1137</v>
      </c>
      <c r="H109" s="284" t="s">
        <v>1138</v>
      </c>
      <c r="I109" s="285"/>
      <c r="J109" s="286"/>
      <c r="K109" s="286"/>
      <c r="L109" s="286"/>
      <c r="M109" s="286"/>
      <c r="N109" s="286"/>
      <c r="O109" s="286"/>
      <c r="P109" s="286"/>
      <c r="Q109" s="286"/>
      <c r="R109" s="287"/>
      <c r="S109" s="286"/>
      <c r="T109" s="288" t="s">
        <v>1137</v>
      </c>
      <c r="U109" s="284" t="s">
        <v>1138</v>
      </c>
    </row>
    <row r="110" spans="1:21" ht="12.75" x14ac:dyDescent="0.2">
      <c r="A110" s="349" t="s">
        <v>537</v>
      </c>
      <c r="B110" s="350"/>
      <c r="C110" s="351"/>
      <c r="D110" s="352"/>
      <c r="E110" s="268"/>
      <c r="F110" s="268"/>
      <c r="G110" s="268"/>
      <c r="H110" s="243" t="s">
        <v>1139</v>
      </c>
      <c r="I110" s="244"/>
      <c r="J110" s="243" t="s">
        <v>1140</v>
      </c>
      <c r="K110" s="243" t="s">
        <v>1140</v>
      </c>
      <c r="L110" s="245"/>
      <c r="M110" s="243"/>
      <c r="N110" s="243" t="s">
        <v>1140</v>
      </c>
      <c r="O110" s="245"/>
      <c r="P110" s="243" t="s">
        <v>1141</v>
      </c>
      <c r="Q110" s="243" t="s">
        <v>1142</v>
      </c>
      <c r="R110" s="246"/>
      <c r="S110" s="243" t="s">
        <v>1142</v>
      </c>
      <c r="T110" s="246"/>
      <c r="U110" s="243" t="s">
        <v>1143</v>
      </c>
    </row>
    <row r="111" spans="1:21" ht="12.75" outlineLevel="1" x14ac:dyDescent="0.2">
      <c r="A111" s="355" t="s">
        <v>538</v>
      </c>
      <c r="B111" s="350"/>
      <c r="C111" s="351"/>
      <c r="D111" s="352"/>
      <c r="E111" s="268"/>
      <c r="F111" s="268"/>
      <c r="G111" s="268"/>
      <c r="H111" s="243" t="s">
        <v>1144</v>
      </c>
      <c r="I111" s="244"/>
      <c r="J111" s="243" t="s">
        <v>1145</v>
      </c>
      <c r="K111" s="243" t="s">
        <v>1145</v>
      </c>
      <c r="L111" s="245"/>
      <c r="M111" s="243"/>
      <c r="N111" s="243" t="s">
        <v>1145</v>
      </c>
      <c r="O111" s="245"/>
      <c r="P111" s="243" t="s">
        <v>1146</v>
      </c>
      <c r="Q111" s="243" t="s">
        <v>1147</v>
      </c>
      <c r="R111" s="246"/>
      <c r="S111" s="243" t="s">
        <v>1147</v>
      </c>
      <c r="T111" s="246"/>
      <c r="U111" s="243" t="s">
        <v>1148</v>
      </c>
    </row>
    <row r="112" spans="1:21" ht="12.75" outlineLevel="1" x14ac:dyDescent="0.2">
      <c r="A112" s="355" t="s">
        <v>539</v>
      </c>
      <c r="B112" s="350"/>
      <c r="C112" s="351"/>
      <c r="D112" s="352"/>
      <c r="E112" s="268"/>
      <c r="F112" s="268"/>
      <c r="G112" s="268"/>
      <c r="H112" s="243" t="s">
        <v>1149</v>
      </c>
      <c r="I112" s="244"/>
      <c r="J112" s="243" t="s">
        <v>1150</v>
      </c>
      <c r="K112" s="243" t="s">
        <v>1150</v>
      </c>
      <c r="L112" s="245"/>
      <c r="M112" s="243"/>
      <c r="N112" s="243" t="s">
        <v>1150</v>
      </c>
      <c r="O112" s="245"/>
      <c r="P112" s="243" t="s">
        <v>1151</v>
      </c>
      <c r="Q112" s="243" t="s">
        <v>1152</v>
      </c>
      <c r="R112" s="246"/>
      <c r="S112" s="243" t="s">
        <v>1152</v>
      </c>
      <c r="T112" s="246"/>
      <c r="U112" s="243" t="s">
        <v>1153</v>
      </c>
    </row>
    <row r="113" spans="1:21" ht="12.75" outlineLevel="1" x14ac:dyDescent="0.2">
      <c r="A113" s="355" t="s">
        <v>540</v>
      </c>
      <c r="B113" s="350"/>
      <c r="C113" s="351"/>
      <c r="D113" s="352"/>
      <c r="E113" s="268"/>
      <c r="F113" s="268"/>
      <c r="G113" s="268"/>
      <c r="H113" s="243" t="s">
        <v>1154</v>
      </c>
      <c r="I113" s="244"/>
      <c r="J113" s="243" t="s">
        <v>1155</v>
      </c>
      <c r="K113" s="243" t="s">
        <v>1155</v>
      </c>
      <c r="L113" s="245"/>
      <c r="M113" s="243"/>
      <c r="N113" s="243" t="s">
        <v>1155</v>
      </c>
      <c r="O113" s="245"/>
      <c r="P113" s="243" t="s">
        <v>1156</v>
      </c>
      <c r="Q113" s="243" t="s">
        <v>1157</v>
      </c>
      <c r="R113" s="246"/>
      <c r="S113" s="243" t="s">
        <v>1157</v>
      </c>
      <c r="T113" s="246"/>
      <c r="U113" s="243" t="s">
        <v>1158</v>
      </c>
    </row>
    <row r="114" spans="1:21" ht="12.75" x14ac:dyDescent="0.2">
      <c r="A114" s="349" t="s">
        <v>541</v>
      </c>
      <c r="B114" s="350"/>
      <c r="C114" s="351"/>
      <c r="D114" s="352"/>
      <c r="E114" s="268"/>
      <c r="F114" s="268"/>
      <c r="G114" s="268"/>
      <c r="H114" s="243" t="s">
        <v>1159</v>
      </c>
      <c r="I114" s="244"/>
      <c r="J114" s="243" t="s">
        <v>1160</v>
      </c>
      <c r="K114" s="243" t="s">
        <v>1160</v>
      </c>
      <c r="L114" s="245"/>
      <c r="M114" s="243"/>
      <c r="N114" s="243" t="s">
        <v>1160</v>
      </c>
      <c r="O114" s="245"/>
      <c r="P114" s="243" t="s">
        <v>1161</v>
      </c>
      <c r="Q114" s="243" t="s">
        <v>1162</v>
      </c>
      <c r="R114" s="246"/>
      <c r="S114" s="243" t="s">
        <v>1162</v>
      </c>
      <c r="T114" s="246"/>
      <c r="U114" s="243" t="s">
        <v>1163</v>
      </c>
    </row>
    <row r="115" spans="1:21" ht="12.75" x14ac:dyDescent="0.2">
      <c r="A115" s="349" t="s">
        <v>542</v>
      </c>
      <c r="B115" s="350"/>
      <c r="C115" s="351"/>
      <c r="D115" s="352"/>
      <c r="E115" s="268"/>
      <c r="F115" s="268"/>
      <c r="G115" s="268"/>
      <c r="H115" s="243" t="s">
        <v>1164</v>
      </c>
      <c r="I115" s="244"/>
      <c r="J115" s="243" t="s">
        <v>1165</v>
      </c>
      <c r="K115" s="243" t="s">
        <v>1165</v>
      </c>
      <c r="L115" s="245"/>
      <c r="M115" s="243"/>
      <c r="N115" s="243" t="s">
        <v>1165</v>
      </c>
      <c r="O115" s="245"/>
      <c r="P115" s="243" t="s">
        <v>1166</v>
      </c>
      <c r="Q115" s="243" t="s">
        <v>1167</v>
      </c>
      <c r="R115" s="246"/>
      <c r="S115" s="243" t="s">
        <v>1167</v>
      </c>
      <c r="T115" s="246"/>
      <c r="U115" s="243" t="s">
        <v>1168</v>
      </c>
    </row>
    <row r="116" spans="1:21" ht="12.75" x14ac:dyDescent="0.2">
      <c r="A116" s="349" t="s">
        <v>543</v>
      </c>
      <c r="B116" s="350"/>
      <c r="C116" s="351"/>
      <c r="D116" s="352"/>
      <c r="E116" s="268"/>
      <c r="F116" s="268"/>
      <c r="G116" s="268"/>
      <c r="H116" s="243" t="s">
        <v>1169</v>
      </c>
      <c r="I116" s="244"/>
      <c r="J116" s="243" t="s">
        <v>1170</v>
      </c>
      <c r="K116" s="243" t="s">
        <v>1170</v>
      </c>
      <c r="L116" s="245"/>
      <c r="M116" s="243"/>
      <c r="N116" s="243" t="s">
        <v>1170</v>
      </c>
      <c r="O116" s="245"/>
      <c r="P116" s="243" t="s">
        <v>1171</v>
      </c>
      <c r="Q116" s="243" t="s">
        <v>1172</v>
      </c>
      <c r="R116" s="246"/>
      <c r="S116" s="243" t="s">
        <v>1172</v>
      </c>
      <c r="T116" s="246"/>
      <c r="U116" s="243" t="s">
        <v>1173</v>
      </c>
    </row>
    <row r="117" spans="1:21" ht="12.75" x14ac:dyDescent="0.2">
      <c r="A117" s="349" t="s">
        <v>3</v>
      </c>
      <c r="B117" s="350"/>
      <c r="C117" s="351"/>
      <c r="D117" s="352"/>
      <c r="E117" s="268"/>
      <c r="F117" s="268"/>
      <c r="G117" s="268"/>
      <c r="H117" s="302" t="s">
        <v>1174</v>
      </c>
      <c r="I117" s="244"/>
      <c r="J117" s="302" t="s">
        <v>1175</v>
      </c>
      <c r="K117" s="302" t="s">
        <v>1175</v>
      </c>
      <c r="L117" s="245"/>
      <c r="M117" s="302"/>
      <c r="N117" s="302" t="s">
        <v>1175</v>
      </c>
      <c r="O117" s="245"/>
      <c r="P117" s="302" t="s">
        <v>1176</v>
      </c>
      <c r="Q117" s="302" t="s">
        <v>1177</v>
      </c>
      <c r="R117" s="246"/>
      <c r="S117" s="302" t="s">
        <v>1177</v>
      </c>
      <c r="T117" s="246"/>
      <c r="U117" s="302" t="s">
        <v>1178</v>
      </c>
    </row>
  </sheetData>
  <mergeCells count="37">
    <mergeCell ref="H6:H8"/>
    <mergeCell ref="I6:S6"/>
    <mergeCell ref="T6:U7"/>
    <mergeCell ref="A7:A8"/>
    <mergeCell ref="B7:B8"/>
    <mergeCell ref="I7:K7"/>
    <mergeCell ref="L7:N7"/>
    <mergeCell ref="O7:Q7"/>
    <mergeCell ref="R7:S7"/>
    <mergeCell ref="A6:B6"/>
    <mergeCell ref="C6:C8"/>
    <mergeCell ref="D6:D8"/>
    <mergeCell ref="E6:E8"/>
    <mergeCell ref="F6:F8"/>
    <mergeCell ref="G6:G8"/>
    <mergeCell ref="A82:U82"/>
    <mergeCell ref="A10:U10"/>
    <mergeCell ref="A11:U11"/>
    <mergeCell ref="A19:U19"/>
    <mergeCell ref="A25:U25"/>
    <mergeCell ref="A33:U33"/>
    <mergeCell ref="A40:U40"/>
    <mergeCell ref="A57:U57"/>
    <mergeCell ref="A66:U66"/>
    <mergeCell ref="A67:U67"/>
    <mergeCell ref="A69:U69"/>
    <mergeCell ref="A72:U72"/>
    <mergeCell ref="A114:D114"/>
    <mergeCell ref="A115:D115"/>
    <mergeCell ref="A116:D116"/>
    <mergeCell ref="A117:D117"/>
    <mergeCell ref="A83:U83"/>
    <mergeCell ref="A93:U93"/>
    <mergeCell ref="A110:D110"/>
    <mergeCell ref="A111:D111"/>
    <mergeCell ref="A112:D112"/>
    <mergeCell ref="A113:D113"/>
  </mergeCells>
  <pageMargins left="0.19685038924217199" right="0.19685038924217199" top="0.39370077848434498" bottom="0.39370077848434498" header="0.23622047901153601" footer="0.19685038924217199"/>
  <pageSetup paperSize="9" pageOrder="overThenDown" orientation="landscape" r:id="rId1"/>
  <headerFooter alignWithMargins="0"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A2B5-9165-424C-8519-D21FDD947D30}">
  <sheetPr>
    <pageSetUpPr autoPageBreaks="0"/>
  </sheetPr>
  <dimension ref="A1:R164"/>
  <sheetViews>
    <sheetView showGridLines="0" zoomScaleNormal="100" zoomScaleSheetLayoutView="100" workbookViewId="0">
      <pane ySplit="3" topLeftCell="A4" activePane="bottomLeft" state="frozen"/>
      <selection pane="bottomLeft" activeCell="D15" sqref="D15"/>
    </sheetView>
  </sheetViews>
  <sheetFormatPr defaultColWidth="8" defaultRowHeight="12.75" outlineLevelRow="1" outlineLevelCol="1" x14ac:dyDescent="0.25"/>
  <cols>
    <col min="1" max="1" width="4.125" style="40" customWidth="1"/>
    <col min="2" max="2" width="4.125" style="39" customWidth="1"/>
    <col min="3" max="3" width="40.875" style="60" customWidth="1"/>
    <col min="4" max="4" width="23.25" style="43" customWidth="1"/>
    <col min="5" max="5" width="7.375" style="114" customWidth="1"/>
    <col min="6" max="6" width="11.25" style="124" customWidth="1"/>
    <col min="7" max="7" width="8" style="114" customWidth="1"/>
    <col min="8" max="8" width="10.125" style="85" customWidth="1" outlineLevel="1"/>
    <col min="9" max="9" width="8" style="85" customWidth="1" outlineLevel="1"/>
    <col min="10" max="11" width="8.125" style="85" customWidth="1" outlineLevel="1"/>
    <col min="12" max="12" width="8" style="85" customWidth="1" outlineLevel="1"/>
    <col min="13" max="13" width="8.375" style="85" customWidth="1" outlineLevel="1"/>
    <col min="14" max="14" width="10.5" style="85" customWidth="1" outlineLevel="1"/>
    <col min="15" max="15" width="13.875" style="42" customWidth="1"/>
    <col min="16" max="16" width="8.375" style="41" hidden="1" customWidth="1"/>
    <col min="17" max="17" width="17.75" style="42" customWidth="1"/>
    <col min="18" max="18" width="8.125" style="85" hidden="1" customWidth="1"/>
    <col min="19" max="16384" width="8" style="85"/>
  </cols>
  <sheetData>
    <row r="1" spans="1:18" s="47" customFormat="1" x14ac:dyDescent="0.25">
      <c r="A1" s="61" t="s">
        <v>287</v>
      </c>
      <c r="B1" s="62"/>
      <c r="C1" s="48" t="s">
        <v>288</v>
      </c>
      <c r="D1" s="63" t="s">
        <v>289</v>
      </c>
      <c r="E1" s="64" t="s">
        <v>290</v>
      </c>
      <c r="F1" s="115" t="s">
        <v>291</v>
      </c>
      <c r="G1" s="65" t="s">
        <v>292</v>
      </c>
      <c r="H1" s="64" t="s">
        <v>293</v>
      </c>
      <c r="I1" s="61" t="s">
        <v>294</v>
      </c>
      <c r="J1" s="66"/>
      <c r="K1" s="66"/>
      <c r="L1" s="66"/>
      <c r="M1" s="66"/>
      <c r="N1" s="66"/>
      <c r="O1" s="76"/>
      <c r="P1" s="77"/>
      <c r="Q1" s="78" t="s">
        <v>295</v>
      </c>
      <c r="R1" s="68"/>
    </row>
    <row r="2" spans="1:18" s="47" customFormat="1" x14ac:dyDescent="0.25">
      <c r="A2" s="69" t="s">
        <v>296</v>
      </c>
      <c r="B2" s="70" t="s">
        <v>297</v>
      </c>
      <c r="C2" s="49"/>
      <c r="D2" s="71"/>
      <c r="E2" s="72"/>
      <c r="F2" s="116"/>
      <c r="G2" s="73"/>
      <c r="H2" s="72"/>
      <c r="I2" s="67" t="s">
        <v>298</v>
      </c>
      <c r="J2" s="74"/>
      <c r="K2" s="68"/>
      <c r="L2" s="67" t="s">
        <v>299</v>
      </c>
      <c r="M2" s="74"/>
      <c r="N2" s="68"/>
      <c r="O2" s="78" t="s">
        <v>300</v>
      </c>
      <c r="P2" s="79"/>
      <c r="Q2" s="80"/>
      <c r="R2" s="75"/>
    </row>
    <row r="3" spans="1:18" s="47" customFormat="1" x14ac:dyDescent="0.25">
      <c r="A3" s="52"/>
      <c r="B3" s="53"/>
      <c r="C3" s="51"/>
      <c r="D3" s="55"/>
      <c r="E3" s="54"/>
      <c r="F3" s="117"/>
      <c r="G3" s="56"/>
      <c r="H3" s="54"/>
      <c r="I3" s="46" t="s">
        <v>301</v>
      </c>
      <c r="J3" s="46" t="s">
        <v>302</v>
      </c>
      <c r="K3" s="46" t="s">
        <v>303</v>
      </c>
      <c r="L3" s="46" t="s">
        <v>301</v>
      </c>
      <c r="M3" s="46" t="s">
        <v>302</v>
      </c>
      <c r="N3" s="46" t="s">
        <v>303</v>
      </c>
      <c r="O3" s="81" t="s">
        <v>301</v>
      </c>
      <c r="P3" s="44" t="s">
        <v>302</v>
      </c>
      <c r="Q3" s="81" t="s">
        <v>301</v>
      </c>
      <c r="R3" s="46" t="s">
        <v>302</v>
      </c>
    </row>
    <row r="4" spans="1:18" s="47" customFormat="1" x14ac:dyDescent="0.25">
      <c r="A4" s="44">
        <v>1</v>
      </c>
      <c r="B4" s="45">
        <v>2</v>
      </c>
      <c r="C4" s="50">
        <v>3</v>
      </c>
      <c r="D4" s="45">
        <v>4</v>
      </c>
      <c r="E4" s="44">
        <v>5</v>
      </c>
      <c r="F4" s="118">
        <v>6</v>
      </c>
      <c r="G4" s="44">
        <v>7</v>
      </c>
      <c r="H4" s="46">
        <v>8</v>
      </c>
      <c r="I4" s="46">
        <v>9</v>
      </c>
      <c r="J4" s="46">
        <v>10</v>
      </c>
      <c r="K4" s="46">
        <v>11</v>
      </c>
      <c r="L4" s="46">
        <v>12</v>
      </c>
      <c r="M4" s="46">
        <v>13</v>
      </c>
      <c r="N4" s="46">
        <v>14</v>
      </c>
      <c r="O4" s="81">
        <v>15</v>
      </c>
      <c r="P4" s="44">
        <v>16</v>
      </c>
      <c r="Q4" s="81">
        <v>17</v>
      </c>
      <c r="R4" s="46">
        <v>18</v>
      </c>
    </row>
    <row r="5" spans="1:18" ht="15" x14ac:dyDescent="0.25">
      <c r="A5" s="82" t="s">
        <v>159</v>
      </c>
      <c r="B5" s="83"/>
      <c r="C5" s="57"/>
      <c r="D5" s="83"/>
      <c r="E5" s="83"/>
      <c r="F5" s="119"/>
      <c r="G5" s="83"/>
      <c r="H5" s="83"/>
      <c r="I5" s="83"/>
      <c r="J5" s="83"/>
      <c r="K5" s="83"/>
      <c r="L5" s="83"/>
      <c r="M5" s="83"/>
      <c r="N5" s="83"/>
      <c r="O5" s="84"/>
      <c r="P5" s="84"/>
      <c r="Q5" s="84"/>
      <c r="R5" s="83"/>
    </row>
    <row r="6" spans="1:18" ht="51" x14ac:dyDescent="0.25">
      <c r="A6" s="125">
        <v>1</v>
      </c>
      <c r="B6" s="87" t="s">
        <v>304</v>
      </c>
      <c r="C6" s="58" t="s">
        <v>160</v>
      </c>
      <c r="D6" s="88" t="s">
        <v>305</v>
      </c>
      <c r="E6" s="89" t="s">
        <v>161</v>
      </c>
      <c r="F6" s="120">
        <v>122363.83</v>
      </c>
      <c r="G6" s="90">
        <v>7.4210000000000003</v>
      </c>
      <c r="H6" s="91">
        <v>38362.58</v>
      </c>
      <c r="I6" s="92">
        <v>4.37</v>
      </c>
      <c r="J6" s="92">
        <v>22590.55</v>
      </c>
      <c r="K6" s="92">
        <v>22590.55</v>
      </c>
      <c r="L6" s="92">
        <v>3.0510000000000002</v>
      </c>
      <c r="M6" s="92">
        <v>15772.02</v>
      </c>
      <c r="N6" s="92">
        <v>38362.57</v>
      </c>
      <c r="O6" s="93">
        <v>7.4210000000000003</v>
      </c>
      <c r="P6" s="94">
        <v>38362.57</v>
      </c>
      <c r="Q6" s="95"/>
      <c r="R6" s="92">
        <v>0.01</v>
      </c>
    </row>
    <row r="7" spans="1:18" ht="38.25" x14ac:dyDescent="0.25">
      <c r="A7" s="125">
        <v>2</v>
      </c>
      <c r="B7" s="87" t="s">
        <v>306</v>
      </c>
      <c r="C7" s="58" t="s">
        <v>162</v>
      </c>
      <c r="D7" s="88" t="s">
        <v>307</v>
      </c>
      <c r="E7" s="89" t="s">
        <v>163</v>
      </c>
      <c r="F7" s="120">
        <v>145829.60999999999</v>
      </c>
      <c r="G7" s="90">
        <v>5.3440000000000003</v>
      </c>
      <c r="H7" s="91">
        <v>7805.85</v>
      </c>
      <c r="I7" s="92">
        <v>2.27</v>
      </c>
      <c r="J7" s="92">
        <v>3315.73</v>
      </c>
      <c r="K7" s="92">
        <v>3315.73</v>
      </c>
      <c r="L7" s="92">
        <v>2.14</v>
      </c>
      <c r="M7" s="92">
        <v>3125.84</v>
      </c>
      <c r="N7" s="92">
        <v>6441.57</v>
      </c>
      <c r="O7" s="93">
        <v>4.41</v>
      </c>
      <c r="P7" s="94">
        <v>6441.57</v>
      </c>
      <c r="Q7" s="93">
        <v>0.93400000000000005</v>
      </c>
      <c r="R7" s="92">
        <v>1364.28</v>
      </c>
    </row>
    <row r="8" spans="1:18" ht="38.25" x14ac:dyDescent="0.25">
      <c r="A8" s="125">
        <v>3</v>
      </c>
      <c r="B8" s="87" t="s">
        <v>308</v>
      </c>
      <c r="C8" s="58" t="s">
        <v>164</v>
      </c>
      <c r="D8" s="88" t="s">
        <v>309</v>
      </c>
      <c r="E8" s="89" t="s">
        <v>163</v>
      </c>
      <c r="F8" s="120">
        <v>53038.27</v>
      </c>
      <c r="G8" s="90">
        <v>5.3440000000000003</v>
      </c>
      <c r="H8" s="91">
        <v>2838.99</v>
      </c>
      <c r="I8" s="92">
        <v>2.27</v>
      </c>
      <c r="J8" s="92">
        <v>1205.93</v>
      </c>
      <c r="K8" s="92">
        <v>1205.93</v>
      </c>
      <c r="L8" s="92">
        <v>2.14</v>
      </c>
      <c r="M8" s="92">
        <v>1136.8699999999999</v>
      </c>
      <c r="N8" s="92">
        <v>2342.8000000000002</v>
      </c>
      <c r="O8" s="93">
        <v>4.41</v>
      </c>
      <c r="P8" s="94">
        <v>2342.8000000000002</v>
      </c>
      <c r="Q8" s="93">
        <v>0.93400000000000005</v>
      </c>
      <c r="R8" s="92">
        <v>496.19</v>
      </c>
    </row>
    <row r="9" spans="1:18" ht="38.25" x14ac:dyDescent="0.25">
      <c r="A9" s="125">
        <v>4</v>
      </c>
      <c r="B9" s="87" t="s">
        <v>310</v>
      </c>
      <c r="C9" s="58" t="s">
        <v>165</v>
      </c>
      <c r="D9" s="88" t="s">
        <v>311</v>
      </c>
      <c r="E9" s="89" t="s">
        <v>166</v>
      </c>
      <c r="F9" s="120">
        <v>39.630000000000003</v>
      </c>
      <c r="G9" s="96">
        <v>313.85399999999998</v>
      </c>
      <c r="H9" s="97">
        <v>913.32</v>
      </c>
      <c r="I9" s="52">
        <v>156.93</v>
      </c>
      <c r="J9" s="92">
        <v>456.67</v>
      </c>
      <c r="K9" s="92">
        <v>456.67</v>
      </c>
      <c r="L9" s="92">
        <v>156.92400000000001</v>
      </c>
      <c r="M9" s="92">
        <v>456.65</v>
      </c>
      <c r="N9" s="92">
        <v>913.32</v>
      </c>
      <c r="O9" s="93">
        <v>313.85399999999998</v>
      </c>
      <c r="P9" s="94">
        <v>913.32</v>
      </c>
      <c r="Q9" s="95"/>
      <c r="R9" s="52"/>
    </row>
    <row r="10" spans="1:18" ht="25.5" x14ac:dyDescent="0.25">
      <c r="A10" s="125">
        <v>5</v>
      </c>
      <c r="B10" s="87" t="s">
        <v>312</v>
      </c>
      <c r="C10" s="58" t="s">
        <v>167</v>
      </c>
      <c r="D10" s="88" t="s">
        <v>313</v>
      </c>
      <c r="E10" s="89" t="s">
        <v>1</v>
      </c>
      <c r="F10" s="120">
        <v>1325.02</v>
      </c>
      <c r="G10" s="90">
        <v>7782.36</v>
      </c>
      <c r="H10" s="91">
        <v>1263699.6200000001</v>
      </c>
      <c r="I10" s="92">
        <v>4597</v>
      </c>
      <c r="J10" s="92">
        <v>746460.86</v>
      </c>
      <c r="K10" s="92">
        <v>746460.86</v>
      </c>
      <c r="L10" s="92">
        <v>3185.36</v>
      </c>
      <c r="M10" s="92">
        <v>517238.76</v>
      </c>
      <c r="N10" s="92">
        <v>1263699.6200000001</v>
      </c>
      <c r="O10" s="93">
        <v>7782.36</v>
      </c>
      <c r="P10" s="94">
        <v>1263699.6200000001</v>
      </c>
      <c r="Q10" s="95"/>
      <c r="R10" s="92"/>
    </row>
    <row r="11" spans="1:18" ht="25.5" x14ac:dyDescent="0.25">
      <c r="A11" s="125">
        <v>6</v>
      </c>
      <c r="B11" s="87" t="s">
        <v>314</v>
      </c>
      <c r="C11" s="58" t="s">
        <v>168</v>
      </c>
      <c r="D11" s="88" t="s">
        <v>315</v>
      </c>
      <c r="E11" s="89" t="s">
        <v>169</v>
      </c>
      <c r="F11" s="121">
        <v>608.6</v>
      </c>
      <c r="G11" s="96">
        <v>7.2786</v>
      </c>
      <c r="H11" s="91">
        <v>190.32</v>
      </c>
      <c r="I11" s="92">
        <v>3.64</v>
      </c>
      <c r="J11" s="92">
        <v>95.18</v>
      </c>
      <c r="K11" s="92">
        <v>95.18</v>
      </c>
      <c r="L11" s="92">
        <v>3.6385999999999998</v>
      </c>
      <c r="M11" s="92">
        <v>95.14</v>
      </c>
      <c r="N11" s="92">
        <v>190.32</v>
      </c>
      <c r="O11" s="93">
        <v>7.2786</v>
      </c>
      <c r="P11" s="94">
        <v>190.32</v>
      </c>
      <c r="Q11" s="95"/>
      <c r="R11" s="52"/>
    </row>
    <row r="12" spans="1:18" ht="25.5" x14ac:dyDescent="0.25">
      <c r="A12" s="125">
        <v>7</v>
      </c>
      <c r="B12" s="87" t="s">
        <v>316</v>
      </c>
      <c r="C12" s="58" t="s">
        <v>170</v>
      </c>
      <c r="D12" s="88" t="s">
        <v>317</v>
      </c>
      <c r="E12" s="89" t="s">
        <v>169</v>
      </c>
      <c r="F12" s="120">
        <v>100960.41</v>
      </c>
      <c r="G12" s="90">
        <v>1.819642</v>
      </c>
      <c r="H12" s="91">
        <v>1775.62</v>
      </c>
      <c r="I12" s="92">
        <v>0.91</v>
      </c>
      <c r="J12" s="92">
        <v>887.98</v>
      </c>
      <c r="K12" s="92">
        <v>887.98</v>
      </c>
      <c r="L12" s="92">
        <v>0.90964199999999995</v>
      </c>
      <c r="M12" s="92">
        <v>887.63</v>
      </c>
      <c r="N12" s="92">
        <v>1775.61</v>
      </c>
      <c r="O12" s="93">
        <v>1.819642</v>
      </c>
      <c r="P12" s="94">
        <v>1775.61</v>
      </c>
      <c r="Q12" s="95"/>
      <c r="R12" s="92">
        <v>0.01</v>
      </c>
    </row>
    <row r="13" spans="1:18" ht="25.5" x14ac:dyDescent="0.25">
      <c r="A13" s="125">
        <v>8</v>
      </c>
      <c r="B13" s="87" t="s">
        <v>318</v>
      </c>
      <c r="C13" s="58" t="s">
        <v>171</v>
      </c>
      <c r="D13" s="88" t="s">
        <v>319</v>
      </c>
      <c r="E13" s="89" t="s">
        <v>169</v>
      </c>
      <c r="F13" s="121">
        <v>43349.7</v>
      </c>
      <c r="G13" s="96">
        <v>3.7080000000000002</v>
      </c>
      <c r="H13" s="91">
        <v>7146.77</v>
      </c>
      <c r="I13" s="92">
        <v>1.86</v>
      </c>
      <c r="J13" s="92">
        <v>3584.95</v>
      </c>
      <c r="K13" s="92">
        <v>3584.95</v>
      </c>
      <c r="L13" s="92">
        <v>1.8480000000000001</v>
      </c>
      <c r="M13" s="92">
        <v>3561.83</v>
      </c>
      <c r="N13" s="92">
        <v>7146.78</v>
      </c>
      <c r="O13" s="93">
        <v>3.7080000000000002</v>
      </c>
      <c r="P13" s="94">
        <v>7146.78</v>
      </c>
      <c r="Q13" s="95"/>
      <c r="R13" s="92">
        <v>-0.01</v>
      </c>
    </row>
    <row r="14" spans="1:18" ht="25.5" x14ac:dyDescent="0.25">
      <c r="A14" s="125">
        <v>9</v>
      </c>
      <c r="B14" s="87" t="s">
        <v>320</v>
      </c>
      <c r="C14" s="58" t="s">
        <v>170</v>
      </c>
      <c r="D14" s="88" t="s">
        <v>317</v>
      </c>
      <c r="E14" s="89" t="s">
        <v>169</v>
      </c>
      <c r="F14" s="120">
        <v>100960.03</v>
      </c>
      <c r="G14" s="90">
        <v>0.92700000000000005</v>
      </c>
      <c r="H14" s="91">
        <v>904.57</v>
      </c>
      <c r="I14" s="92">
        <v>0.47</v>
      </c>
      <c r="J14" s="92">
        <v>458.63</v>
      </c>
      <c r="K14" s="92">
        <v>458.63</v>
      </c>
      <c r="L14" s="92">
        <v>0.45700000000000002</v>
      </c>
      <c r="M14" s="92">
        <v>445.94</v>
      </c>
      <c r="N14" s="92">
        <v>904.57</v>
      </c>
      <c r="O14" s="93">
        <v>0.92700000000000005</v>
      </c>
      <c r="P14" s="94">
        <v>904.57</v>
      </c>
      <c r="Q14" s="95"/>
      <c r="R14" s="52"/>
    </row>
    <row r="15" spans="1:18" ht="25.5" x14ac:dyDescent="0.25">
      <c r="A15" s="125">
        <v>10</v>
      </c>
      <c r="B15" s="87" t="s">
        <v>321</v>
      </c>
      <c r="C15" s="58" t="s">
        <v>172</v>
      </c>
      <c r="D15" s="88" t="s">
        <v>322</v>
      </c>
      <c r="E15" s="89" t="s">
        <v>163</v>
      </c>
      <c r="F15" s="120">
        <v>115625.73</v>
      </c>
      <c r="G15" s="90">
        <v>5.9813999999999998</v>
      </c>
      <c r="H15" s="91">
        <v>29040.86</v>
      </c>
      <c r="I15" s="92">
        <v>5.9813999999999998</v>
      </c>
      <c r="J15" s="92">
        <v>29040.86</v>
      </c>
      <c r="K15" s="92">
        <v>29040.86</v>
      </c>
      <c r="L15" s="52"/>
      <c r="M15" s="52"/>
      <c r="N15" s="52"/>
      <c r="O15" s="93">
        <v>5.9813999999999998</v>
      </c>
      <c r="P15" s="94">
        <v>29040.86</v>
      </c>
      <c r="Q15" s="95"/>
      <c r="R15" s="52"/>
    </row>
    <row r="16" spans="1:18" x14ac:dyDescent="0.25">
      <c r="A16" s="125">
        <v>11</v>
      </c>
      <c r="B16" s="87" t="s">
        <v>323</v>
      </c>
      <c r="C16" s="58" t="s">
        <v>173</v>
      </c>
      <c r="D16" s="88" t="s">
        <v>324</v>
      </c>
      <c r="E16" s="89" t="s">
        <v>1</v>
      </c>
      <c r="F16" s="120">
        <v>825.63</v>
      </c>
      <c r="G16" s="90">
        <v>657.95399999999995</v>
      </c>
      <c r="H16" s="91">
        <v>66571.63</v>
      </c>
      <c r="I16" s="92">
        <v>657.95399999999995</v>
      </c>
      <c r="J16" s="92">
        <v>66571.63</v>
      </c>
      <c r="K16" s="92">
        <v>66571.63</v>
      </c>
      <c r="L16" s="52"/>
      <c r="M16" s="52"/>
      <c r="N16" s="52"/>
      <c r="O16" s="93">
        <v>657.95399999999995</v>
      </c>
      <c r="P16" s="94">
        <v>66571.63</v>
      </c>
      <c r="Q16" s="95"/>
      <c r="R16" s="52"/>
    </row>
    <row r="17" spans="1:18" ht="25.5" x14ac:dyDescent="0.25">
      <c r="A17" s="125">
        <v>12</v>
      </c>
      <c r="B17" s="87" t="s">
        <v>325</v>
      </c>
      <c r="C17" s="58" t="s">
        <v>174</v>
      </c>
      <c r="D17" s="88" t="s">
        <v>326</v>
      </c>
      <c r="E17" s="89" t="s">
        <v>163</v>
      </c>
      <c r="F17" s="120">
        <v>182377</v>
      </c>
      <c r="G17" s="90">
        <v>36.15</v>
      </c>
      <c r="H17" s="91">
        <v>282693.69</v>
      </c>
      <c r="I17" s="92">
        <v>12.11</v>
      </c>
      <c r="J17" s="92">
        <v>94700.43</v>
      </c>
      <c r="K17" s="92">
        <v>94700.43</v>
      </c>
      <c r="L17" s="92">
        <v>15.94</v>
      </c>
      <c r="M17" s="92">
        <v>124651.1</v>
      </c>
      <c r="N17" s="92">
        <v>219351.53</v>
      </c>
      <c r="O17" s="93">
        <v>28.05</v>
      </c>
      <c r="P17" s="94">
        <v>219351.53</v>
      </c>
      <c r="Q17" s="93">
        <v>8.1</v>
      </c>
      <c r="R17" s="92">
        <v>63342.16</v>
      </c>
    </row>
    <row r="18" spans="1:18" ht="25.5" x14ac:dyDescent="0.25">
      <c r="A18" s="125">
        <v>13</v>
      </c>
      <c r="B18" s="87" t="s">
        <v>327</v>
      </c>
      <c r="C18" s="58" t="s">
        <v>175</v>
      </c>
      <c r="D18" s="88" t="s">
        <v>328</v>
      </c>
      <c r="E18" s="89" t="s">
        <v>1</v>
      </c>
      <c r="F18" s="120">
        <v>4072.48</v>
      </c>
      <c r="G18" s="90">
        <v>4554.8999999999996</v>
      </c>
      <c r="H18" s="91">
        <v>2273250.02</v>
      </c>
      <c r="I18" s="92">
        <v>1526</v>
      </c>
      <c r="J18" s="92">
        <v>761592.91</v>
      </c>
      <c r="K18" s="92">
        <v>761592.91</v>
      </c>
      <c r="L18" s="92">
        <v>2008.44</v>
      </c>
      <c r="M18" s="92">
        <v>1002368.06</v>
      </c>
      <c r="N18" s="92">
        <v>1763960.97</v>
      </c>
      <c r="O18" s="93">
        <v>3534.44</v>
      </c>
      <c r="P18" s="94">
        <v>1763960.97</v>
      </c>
      <c r="Q18" s="93">
        <v>1020.46</v>
      </c>
      <c r="R18" s="92">
        <v>509289.05</v>
      </c>
    </row>
    <row r="19" spans="1:18" ht="15" x14ac:dyDescent="0.25">
      <c r="A19" s="82" t="s">
        <v>176</v>
      </c>
      <c r="B19" s="83"/>
      <c r="C19" s="57"/>
      <c r="D19" s="83"/>
      <c r="E19" s="83"/>
      <c r="F19" s="119"/>
      <c r="G19" s="83"/>
      <c r="H19" s="83"/>
      <c r="I19" s="83"/>
      <c r="J19" s="83"/>
      <c r="K19" s="83"/>
      <c r="L19" s="83"/>
      <c r="M19" s="83"/>
      <c r="N19" s="83"/>
      <c r="O19" s="84"/>
      <c r="P19" s="84"/>
      <c r="Q19" s="84"/>
      <c r="R19" s="83"/>
    </row>
    <row r="20" spans="1:18" ht="25.5" x14ac:dyDescent="0.25">
      <c r="A20" s="125">
        <v>14</v>
      </c>
      <c r="B20" s="87" t="s">
        <v>329</v>
      </c>
      <c r="C20" s="58" t="s">
        <v>177</v>
      </c>
      <c r="D20" s="88" t="s">
        <v>330</v>
      </c>
      <c r="E20" s="89" t="s">
        <v>178</v>
      </c>
      <c r="F20" s="120">
        <v>132309.53</v>
      </c>
      <c r="G20" s="90">
        <v>1</v>
      </c>
      <c r="H20" s="91">
        <v>3464.16</v>
      </c>
      <c r="I20" s="52"/>
      <c r="J20" s="52"/>
      <c r="K20" s="52"/>
      <c r="L20" s="92">
        <v>1</v>
      </c>
      <c r="M20" s="92">
        <v>3464.16</v>
      </c>
      <c r="N20" s="92">
        <v>3464.16</v>
      </c>
      <c r="O20" s="93">
        <v>1</v>
      </c>
      <c r="P20" s="94">
        <v>3464.16</v>
      </c>
      <c r="Q20" s="95"/>
      <c r="R20" s="52"/>
    </row>
    <row r="21" spans="1:18" ht="38.25" x14ac:dyDescent="0.25">
      <c r="A21" s="125">
        <v>15</v>
      </c>
      <c r="B21" s="87" t="s">
        <v>331</v>
      </c>
      <c r="C21" s="58" t="s">
        <v>179</v>
      </c>
      <c r="D21" s="88" t="s">
        <v>332</v>
      </c>
      <c r="E21" s="89" t="s">
        <v>180</v>
      </c>
      <c r="F21" s="120">
        <v>44256.9</v>
      </c>
      <c r="G21" s="90">
        <v>4</v>
      </c>
      <c r="H21" s="91">
        <v>1962.63</v>
      </c>
      <c r="I21" s="92">
        <v>4</v>
      </c>
      <c r="J21" s="92">
        <v>1962.63</v>
      </c>
      <c r="K21" s="92">
        <v>1962.63</v>
      </c>
      <c r="L21" s="52"/>
      <c r="M21" s="52"/>
      <c r="N21" s="52"/>
      <c r="O21" s="93">
        <v>4</v>
      </c>
      <c r="P21" s="94">
        <v>1962.63</v>
      </c>
      <c r="Q21" s="95"/>
      <c r="R21" s="52"/>
    </row>
    <row r="22" spans="1:18" ht="25.5" x14ac:dyDescent="0.25">
      <c r="A22" s="125">
        <v>16</v>
      </c>
      <c r="B22" s="87" t="s">
        <v>333</v>
      </c>
      <c r="C22" s="58" t="s">
        <v>181</v>
      </c>
      <c r="D22" s="88" t="s">
        <v>334</v>
      </c>
      <c r="E22" s="89" t="s">
        <v>182</v>
      </c>
      <c r="F22" s="120">
        <v>338383.7</v>
      </c>
      <c r="G22" s="90">
        <v>0.51400000000000001</v>
      </c>
      <c r="H22" s="91">
        <v>8531.4599999999991</v>
      </c>
      <c r="I22" s="92">
        <v>0.51400000000000001</v>
      </c>
      <c r="J22" s="92">
        <v>8531.4599999999991</v>
      </c>
      <c r="K22" s="92">
        <v>8531.4599999999991</v>
      </c>
      <c r="L22" s="52"/>
      <c r="M22" s="52"/>
      <c r="N22" s="52"/>
      <c r="O22" s="93">
        <v>0.51400000000000001</v>
      </c>
      <c r="P22" s="94">
        <v>8531.4599999999991</v>
      </c>
      <c r="Q22" s="95"/>
      <c r="R22" s="92"/>
    </row>
    <row r="23" spans="1:18" ht="38.25" x14ac:dyDescent="0.25">
      <c r="A23" s="125">
        <v>17</v>
      </c>
      <c r="B23" s="87" t="s">
        <v>335</v>
      </c>
      <c r="C23" s="58" t="s">
        <v>183</v>
      </c>
      <c r="D23" s="88" t="s">
        <v>336</v>
      </c>
      <c r="E23" s="89" t="s">
        <v>182</v>
      </c>
      <c r="F23" s="120">
        <v>1787507.02</v>
      </c>
      <c r="G23" s="90">
        <v>0.29499999999999998</v>
      </c>
      <c r="H23" s="91">
        <v>5735.69</v>
      </c>
      <c r="I23" s="92">
        <v>0.08</v>
      </c>
      <c r="J23" s="92">
        <v>1555.44</v>
      </c>
      <c r="K23" s="92">
        <v>1555.44</v>
      </c>
      <c r="L23" s="52"/>
      <c r="M23" s="52"/>
      <c r="N23" s="52"/>
      <c r="O23" s="93">
        <v>0.08</v>
      </c>
      <c r="P23" s="94">
        <v>1555.44</v>
      </c>
      <c r="Q23" s="93">
        <v>0.215</v>
      </c>
      <c r="R23" s="92">
        <v>4180.25</v>
      </c>
    </row>
    <row r="24" spans="1:18" ht="25.5" x14ac:dyDescent="0.25">
      <c r="A24" s="125">
        <v>18</v>
      </c>
      <c r="B24" s="87" t="s">
        <v>337</v>
      </c>
      <c r="C24" s="58" t="s">
        <v>184</v>
      </c>
      <c r="D24" s="88" t="s">
        <v>338</v>
      </c>
      <c r="E24" s="89" t="s">
        <v>166</v>
      </c>
      <c r="F24" s="120">
        <v>111.08</v>
      </c>
      <c r="G24" s="90">
        <v>163.95</v>
      </c>
      <c r="H24" s="91">
        <v>1375.54</v>
      </c>
      <c r="I24" s="92">
        <v>48.36</v>
      </c>
      <c r="J24" s="92">
        <v>405.74</v>
      </c>
      <c r="K24" s="92">
        <v>405.74</v>
      </c>
      <c r="L24" s="52"/>
      <c r="M24" s="52"/>
      <c r="N24" s="52"/>
      <c r="O24" s="93">
        <v>48.36</v>
      </c>
      <c r="P24" s="94">
        <v>405.74</v>
      </c>
      <c r="Q24" s="93">
        <v>115.59</v>
      </c>
      <c r="R24" s="92">
        <v>969.8</v>
      </c>
    </row>
    <row r="25" spans="1:18" ht="38.25" x14ac:dyDescent="0.25">
      <c r="A25" s="125">
        <v>19</v>
      </c>
      <c r="B25" s="87" t="s">
        <v>339</v>
      </c>
      <c r="C25" s="58" t="s">
        <v>185</v>
      </c>
      <c r="D25" s="88" t="s">
        <v>340</v>
      </c>
      <c r="E25" s="89" t="s">
        <v>166</v>
      </c>
      <c r="F25" s="120">
        <v>295.64999999999998</v>
      </c>
      <c r="G25" s="90">
        <v>45.91</v>
      </c>
      <c r="H25" s="91">
        <v>1025.17</v>
      </c>
      <c r="I25" s="92">
        <v>7.81</v>
      </c>
      <c r="J25" s="92">
        <v>174.4</v>
      </c>
      <c r="K25" s="92">
        <v>174.4</v>
      </c>
      <c r="L25" s="52"/>
      <c r="M25" s="52"/>
      <c r="N25" s="52"/>
      <c r="O25" s="93">
        <v>7.81</v>
      </c>
      <c r="P25" s="94">
        <v>174.4</v>
      </c>
      <c r="Q25" s="93">
        <v>38.1</v>
      </c>
      <c r="R25" s="92">
        <v>850.77</v>
      </c>
    </row>
    <row r="26" spans="1:18" ht="51" x14ac:dyDescent="0.25">
      <c r="A26" s="125">
        <v>20</v>
      </c>
      <c r="B26" s="87" t="s">
        <v>341</v>
      </c>
      <c r="C26" s="58" t="s">
        <v>186</v>
      </c>
      <c r="D26" s="88" t="s">
        <v>342</v>
      </c>
      <c r="E26" s="89" t="s">
        <v>166</v>
      </c>
      <c r="F26" s="120">
        <v>52.57</v>
      </c>
      <c r="G26" s="90">
        <v>209.86</v>
      </c>
      <c r="H26" s="91">
        <v>810.06</v>
      </c>
      <c r="I26" s="92">
        <v>56.17</v>
      </c>
      <c r="J26" s="92">
        <v>216.82</v>
      </c>
      <c r="K26" s="92">
        <v>216.82</v>
      </c>
      <c r="L26" s="52"/>
      <c r="M26" s="52"/>
      <c r="N26" s="52"/>
      <c r="O26" s="93">
        <v>56.17</v>
      </c>
      <c r="P26" s="94">
        <v>216.82</v>
      </c>
      <c r="Q26" s="93">
        <v>153.69</v>
      </c>
      <c r="R26" s="92">
        <v>593.24</v>
      </c>
    </row>
    <row r="27" spans="1:18" ht="38.25" x14ac:dyDescent="0.25">
      <c r="A27" s="125">
        <v>21</v>
      </c>
      <c r="B27" s="87" t="s">
        <v>343</v>
      </c>
      <c r="C27" s="58" t="s">
        <v>187</v>
      </c>
      <c r="D27" s="88" t="s">
        <v>344</v>
      </c>
      <c r="E27" s="89" t="s">
        <v>166</v>
      </c>
      <c r="F27" s="120">
        <v>295.64999999999998</v>
      </c>
      <c r="G27" s="90">
        <v>45.91</v>
      </c>
      <c r="H27" s="91">
        <v>1025.17</v>
      </c>
      <c r="I27" s="92">
        <v>7.81</v>
      </c>
      <c r="J27" s="92">
        <v>174.4</v>
      </c>
      <c r="K27" s="92">
        <v>174.4</v>
      </c>
      <c r="L27" s="52"/>
      <c r="M27" s="52"/>
      <c r="N27" s="52"/>
      <c r="O27" s="93">
        <v>7.81</v>
      </c>
      <c r="P27" s="94">
        <v>174.4</v>
      </c>
      <c r="Q27" s="93">
        <v>38.1</v>
      </c>
      <c r="R27" s="92">
        <v>850.77</v>
      </c>
    </row>
    <row r="28" spans="1:18" ht="25.5" x14ac:dyDescent="0.25">
      <c r="A28" s="125">
        <v>22</v>
      </c>
      <c r="B28" s="87" t="s">
        <v>345</v>
      </c>
      <c r="C28" s="58" t="s">
        <v>188</v>
      </c>
      <c r="D28" s="88" t="s">
        <v>346</v>
      </c>
      <c r="E28" s="89" t="s">
        <v>166</v>
      </c>
      <c r="F28" s="120">
        <v>111.08</v>
      </c>
      <c r="G28" s="90">
        <v>163.95</v>
      </c>
      <c r="H28" s="91">
        <v>1375.54</v>
      </c>
      <c r="I28" s="92">
        <v>48.36</v>
      </c>
      <c r="J28" s="92">
        <v>405.74</v>
      </c>
      <c r="K28" s="92">
        <v>405.74</v>
      </c>
      <c r="L28" s="52"/>
      <c r="M28" s="52"/>
      <c r="N28" s="52"/>
      <c r="O28" s="93">
        <v>48.36</v>
      </c>
      <c r="P28" s="94">
        <v>405.74</v>
      </c>
      <c r="Q28" s="93">
        <v>115.59</v>
      </c>
      <c r="R28" s="92">
        <v>969.8</v>
      </c>
    </row>
    <row r="29" spans="1:18" s="109" customFormat="1" ht="38.25" x14ac:dyDescent="0.25">
      <c r="A29" s="98">
        <v>23</v>
      </c>
      <c r="B29" s="99" t="s">
        <v>347</v>
      </c>
      <c r="C29" s="59" t="s">
        <v>189</v>
      </c>
      <c r="D29" s="100" t="s">
        <v>348</v>
      </c>
      <c r="E29" s="101" t="s">
        <v>166</v>
      </c>
      <c r="F29" s="122">
        <v>237.66</v>
      </c>
      <c r="G29" s="102">
        <v>255.36</v>
      </c>
      <c r="H29" s="103">
        <v>4583.71</v>
      </c>
      <c r="I29" s="104"/>
      <c r="J29" s="104"/>
      <c r="K29" s="104"/>
      <c r="L29" s="104"/>
      <c r="M29" s="104"/>
      <c r="N29" s="104"/>
      <c r="O29" s="105"/>
      <c r="P29" s="106"/>
      <c r="Q29" s="107">
        <v>255.36</v>
      </c>
      <c r="R29" s="108">
        <v>4583.71</v>
      </c>
    </row>
    <row r="30" spans="1:18" ht="25.5" x14ac:dyDescent="0.25">
      <c r="A30" s="125">
        <v>24</v>
      </c>
      <c r="B30" s="87" t="s">
        <v>349</v>
      </c>
      <c r="C30" s="58" t="s">
        <v>190</v>
      </c>
      <c r="D30" s="88" t="s">
        <v>350</v>
      </c>
      <c r="E30" s="89" t="s">
        <v>166</v>
      </c>
      <c r="F30" s="120">
        <v>144.05000000000001</v>
      </c>
      <c r="G30" s="90">
        <v>68.17</v>
      </c>
      <c r="H30" s="91">
        <v>741.69</v>
      </c>
      <c r="I30" s="92">
        <v>26.34</v>
      </c>
      <c r="J30" s="92">
        <v>286.58</v>
      </c>
      <c r="K30" s="92">
        <v>286.58</v>
      </c>
      <c r="L30" s="52"/>
      <c r="M30" s="52"/>
      <c r="N30" s="52"/>
      <c r="O30" s="93">
        <v>26.34</v>
      </c>
      <c r="P30" s="94">
        <v>286.58</v>
      </c>
      <c r="Q30" s="93">
        <v>41.83</v>
      </c>
      <c r="R30" s="92">
        <v>455.11</v>
      </c>
    </row>
    <row r="31" spans="1:18" s="109" customFormat="1" ht="51" x14ac:dyDescent="0.25">
      <c r="A31" s="98">
        <v>25</v>
      </c>
      <c r="B31" s="99" t="s">
        <v>351</v>
      </c>
      <c r="C31" s="59" t="s">
        <v>191</v>
      </c>
      <c r="D31" s="100" t="s">
        <v>352</v>
      </c>
      <c r="E31" s="101" t="s">
        <v>166</v>
      </c>
      <c r="F31" s="122">
        <v>43.43</v>
      </c>
      <c r="G31" s="102">
        <v>914.13599999999997</v>
      </c>
      <c r="H31" s="103">
        <v>2998.37</v>
      </c>
      <c r="I31" s="104"/>
      <c r="J31" s="104"/>
      <c r="K31" s="104"/>
      <c r="L31" s="104"/>
      <c r="M31" s="104"/>
      <c r="N31" s="104"/>
      <c r="O31" s="105"/>
      <c r="P31" s="106"/>
      <c r="Q31" s="107">
        <v>914.13599999999997</v>
      </c>
      <c r="R31" s="108">
        <v>2998.37</v>
      </c>
    </row>
    <row r="32" spans="1:18" s="109" customFormat="1" ht="38.25" x14ac:dyDescent="0.25">
      <c r="A32" s="98">
        <v>26</v>
      </c>
      <c r="B32" s="99" t="s">
        <v>353</v>
      </c>
      <c r="C32" s="59" t="s">
        <v>192</v>
      </c>
      <c r="D32" s="100" t="s">
        <v>354</v>
      </c>
      <c r="E32" s="101" t="s">
        <v>166</v>
      </c>
      <c r="F32" s="122">
        <v>569.05999999999995</v>
      </c>
      <c r="G32" s="102">
        <v>228.53399999999999</v>
      </c>
      <c r="H32" s="103">
        <v>9822.39</v>
      </c>
      <c r="I32" s="104"/>
      <c r="J32" s="104"/>
      <c r="K32" s="104"/>
      <c r="L32" s="104"/>
      <c r="M32" s="104"/>
      <c r="N32" s="104"/>
      <c r="O32" s="105"/>
      <c r="P32" s="106"/>
      <c r="Q32" s="107">
        <v>228.53399999999999</v>
      </c>
      <c r="R32" s="108">
        <v>9822.39</v>
      </c>
    </row>
    <row r="33" spans="1:18" s="109" customFormat="1" ht="25.5" x14ac:dyDescent="0.25">
      <c r="A33" s="98">
        <v>27</v>
      </c>
      <c r="B33" s="99" t="s">
        <v>355</v>
      </c>
      <c r="C33" s="59" t="s">
        <v>167</v>
      </c>
      <c r="D33" s="100" t="s">
        <v>356</v>
      </c>
      <c r="E33" s="101" t="s">
        <v>1</v>
      </c>
      <c r="F33" s="122">
        <v>1325.02</v>
      </c>
      <c r="G33" s="102">
        <v>850.57</v>
      </c>
      <c r="H33" s="103">
        <v>138115.56</v>
      </c>
      <c r="I33" s="104"/>
      <c r="J33" s="104"/>
      <c r="K33" s="104"/>
      <c r="L33" s="104"/>
      <c r="M33" s="104"/>
      <c r="N33" s="104"/>
      <c r="O33" s="105"/>
      <c r="P33" s="106"/>
      <c r="Q33" s="107">
        <v>850.57</v>
      </c>
      <c r="R33" s="108">
        <v>138115.56</v>
      </c>
    </row>
    <row r="34" spans="1:18" ht="15" x14ac:dyDescent="0.25">
      <c r="A34" s="82" t="s">
        <v>193</v>
      </c>
      <c r="B34" s="83"/>
      <c r="C34" s="57"/>
      <c r="D34" s="83"/>
      <c r="E34" s="83"/>
      <c r="F34" s="119"/>
      <c r="G34" s="83"/>
      <c r="H34" s="83"/>
      <c r="I34" s="83"/>
      <c r="J34" s="83"/>
      <c r="K34" s="83"/>
      <c r="L34" s="83"/>
      <c r="M34" s="83"/>
      <c r="N34" s="83"/>
      <c r="O34" s="84"/>
      <c r="P34" s="84"/>
      <c r="Q34" s="84"/>
      <c r="R34" s="83"/>
    </row>
    <row r="35" spans="1:18" ht="63.75" x14ac:dyDescent="0.25">
      <c r="A35" s="130">
        <v>28</v>
      </c>
      <c r="B35" s="87" t="s">
        <v>357</v>
      </c>
      <c r="C35" s="58" t="s">
        <v>194</v>
      </c>
      <c r="D35" s="88" t="s">
        <v>358</v>
      </c>
      <c r="E35" s="89" t="s">
        <v>182</v>
      </c>
      <c r="F35" s="120">
        <v>16225215.32</v>
      </c>
      <c r="G35" s="90">
        <v>0.95399999999999996</v>
      </c>
      <c r="H35" s="91">
        <v>1696775.26</v>
      </c>
      <c r="I35" s="92">
        <v>0.87</v>
      </c>
      <c r="J35" s="92">
        <v>1547373.67</v>
      </c>
      <c r="K35" s="92">
        <v>1547373.67</v>
      </c>
      <c r="L35" s="92">
        <v>7.9000000000000001E-2</v>
      </c>
      <c r="M35" s="92">
        <v>140508.64000000001</v>
      </c>
      <c r="N35" s="92">
        <v>1687882.31</v>
      </c>
      <c r="O35" s="93">
        <v>0.94899999999999995</v>
      </c>
      <c r="P35" s="94">
        <v>1687882.31</v>
      </c>
      <c r="Q35" s="93">
        <v>5.0000000000000001E-3</v>
      </c>
      <c r="R35" s="92">
        <v>8892.9500000000007</v>
      </c>
    </row>
    <row r="36" spans="1:18" x14ac:dyDescent="0.25">
      <c r="A36" s="128">
        <v>29</v>
      </c>
      <c r="B36" s="87" t="s">
        <v>359</v>
      </c>
      <c r="C36" s="58" t="s">
        <v>195</v>
      </c>
      <c r="D36" s="88" t="s">
        <v>360</v>
      </c>
      <c r="E36" s="89" t="s">
        <v>2</v>
      </c>
      <c r="F36" s="120">
        <v>2865.79</v>
      </c>
      <c r="G36" s="90">
        <v>-1908</v>
      </c>
      <c r="H36" s="91">
        <v>-670089.6</v>
      </c>
      <c r="I36" s="92">
        <v>-1740</v>
      </c>
      <c r="J36" s="92">
        <v>-611088</v>
      </c>
      <c r="K36" s="92">
        <v>-611088</v>
      </c>
      <c r="L36" s="92">
        <v>-158</v>
      </c>
      <c r="M36" s="92">
        <v>-55489.599999999999</v>
      </c>
      <c r="N36" s="92">
        <v>-666577.6</v>
      </c>
      <c r="O36" s="127">
        <v>-1898</v>
      </c>
      <c r="P36" s="94">
        <v>-666577.6</v>
      </c>
      <c r="Q36" s="93">
        <v>-10</v>
      </c>
      <c r="R36" s="92">
        <v>-3512</v>
      </c>
    </row>
    <row r="37" spans="1:18" s="169" customFormat="1" x14ac:dyDescent="0.25">
      <c r="A37" s="158">
        <v>30</v>
      </c>
      <c r="B37" s="159" t="s">
        <v>361</v>
      </c>
      <c r="C37" s="160" t="s">
        <v>196</v>
      </c>
      <c r="D37" s="161" t="s">
        <v>362</v>
      </c>
      <c r="E37" s="162" t="s">
        <v>197</v>
      </c>
      <c r="F37" s="163">
        <v>138391.01</v>
      </c>
      <c r="G37" s="164">
        <v>126.51600000000001</v>
      </c>
      <c r="H37" s="165">
        <v>2145671.25</v>
      </c>
      <c r="I37" s="166">
        <v>113.1</v>
      </c>
      <c r="J37" s="166">
        <v>1918140.14</v>
      </c>
      <c r="K37" s="166">
        <v>1918140.14</v>
      </c>
      <c r="L37" s="166">
        <v>10.26</v>
      </c>
      <c r="M37" s="166">
        <v>174006.35</v>
      </c>
      <c r="N37" s="166">
        <v>2092146.49</v>
      </c>
      <c r="O37" s="167">
        <v>123.36</v>
      </c>
      <c r="P37" s="168">
        <v>2092146.49</v>
      </c>
      <c r="Q37" s="167">
        <v>3.1560000000000099</v>
      </c>
      <c r="R37" s="166">
        <v>53524.76</v>
      </c>
    </row>
    <row r="38" spans="1:18" x14ac:dyDescent="0.25">
      <c r="A38" s="128">
        <v>31</v>
      </c>
      <c r="B38" s="87" t="s">
        <v>363</v>
      </c>
      <c r="C38" s="58" t="s">
        <v>198</v>
      </c>
      <c r="D38" s="88" t="s">
        <v>364</v>
      </c>
      <c r="E38" s="89" t="s">
        <v>178</v>
      </c>
      <c r="F38" s="120">
        <v>2346.8200000000002</v>
      </c>
      <c r="G38" s="126">
        <v>-1755.36</v>
      </c>
      <c r="H38" s="91">
        <v>-504841.54</v>
      </c>
      <c r="I38" s="92">
        <v>-1603</v>
      </c>
      <c r="J38" s="92">
        <v>-461022.8</v>
      </c>
      <c r="K38" s="92">
        <v>-461022.8</v>
      </c>
      <c r="L38" s="92">
        <v>-146.28</v>
      </c>
      <c r="M38" s="92">
        <v>-42070.13</v>
      </c>
      <c r="N38" s="92">
        <v>-503092.93</v>
      </c>
      <c r="O38" s="127">
        <v>-1749.28</v>
      </c>
      <c r="P38" s="94">
        <v>-503092.93</v>
      </c>
      <c r="Q38" s="93">
        <v>-6.0799999999999299</v>
      </c>
      <c r="R38" s="92">
        <v>-1748.61</v>
      </c>
    </row>
    <row r="39" spans="1:18" s="169" customFormat="1" ht="38.25" x14ac:dyDescent="0.25">
      <c r="A39" s="158">
        <v>32</v>
      </c>
      <c r="B39" s="159" t="s">
        <v>365</v>
      </c>
      <c r="C39" s="160" t="s">
        <v>199</v>
      </c>
      <c r="D39" s="161" t="s">
        <v>362</v>
      </c>
      <c r="E39" s="162" t="s">
        <v>178</v>
      </c>
      <c r="F39" s="163">
        <v>2024.02</v>
      </c>
      <c r="G39" s="164">
        <v>1755</v>
      </c>
      <c r="H39" s="165">
        <v>435312.31</v>
      </c>
      <c r="I39" s="166">
        <v>1603</v>
      </c>
      <c r="J39" s="166">
        <v>397610.04</v>
      </c>
      <c r="K39" s="166">
        <v>397610.04</v>
      </c>
      <c r="L39" s="166">
        <v>146</v>
      </c>
      <c r="M39" s="166">
        <v>36214.019999999997</v>
      </c>
      <c r="N39" s="166">
        <v>433824.06</v>
      </c>
      <c r="O39" s="167">
        <v>1749</v>
      </c>
      <c r="P39" s="168">
        <v>433824.06</v>
      </c>
      <c r="Q39" s="167">
        <v>6</v>
      </c>
      <c r="R39" s="166">
        <v>1488.25</v>
      </c>
    </row>
    <row r="40" spans="1:18" x14ac:dyDescent="0.25">
      <c r="A40" s="128">
        <v>33</v>
      </c>
      <c r="B40" s="87" t="s">
        <v>366</v>
      </c>
      <c r="C40" s="58" t="s">
        <v>200</v>
      </c>
      <c r="D40" s="88" t="s">
        <v>367</v>
      </c>
      <c r="E40" s="89" t="s">
        <v>178</v>
      </c>
      <c r="F40" s="120">
        <v>1185.6500000000001</v>
      </c>
      <c r="G40" s="126">
        <v>-305.27999999999997</v>
      </c>
      <c r="H40" s="91">
        <v>-44357.18</v>
      </c>
      <c r="I40" s="92">
        <v>-305.27999999999997</v>
      </c>
      <c r="J40" s="92">
        <v>-44357.18</v>
      </c>
      <c r="K40" s="92">
        <v>-44357.18</v>
      </c>
      <c r="L40" s="52"/>
      <c r="M40" s="52"/>
      <c r="N40" s="52"/>
      <c r="O40" s="127">
        <v>-305.27999999999997</v>
      </c>
      <c r="P40" s="94">
        <v>-44357.18</v>
      </c>
      <c r="Q40" s="95"/>
      <c r="R40" s="52"/>
    </row>
    <row r="41" spans="1:18" x14ac:dyDescent="0.25">
      <c r="A41" s="125">
        <v>34</v>
      </c>
      <c r="B41" s="87" t="s">
        <v>368</v>
      </c>
      <c r="C41" s="58" t="s">
        <v>201</v>
      </c>
      <c r="D41" s="88" t="s">
        <v>362</v>
      </c>
      <c r="E41" s="89" t="s">
        <v>197</v>
      </c>
      <c r="F41" s="120">
        <v>231916.67</v>
      </c>
      <c r="G41" s="90">
        <v>5.7229999999999999</v>
      </c>
      <c r="H41" s="91">
        <v>162654.29999999999</v>
      </c>
      <c r="I41" s="92">
        <v>5.7229999999999999</v>
      </c>
      <c r="J41" s="92">
        <v>162654.29999999999</v>
      </c>
      <c r="K41" s="92">
        <v>162654.29999999999</v>
      </c>
      <c r="L41" s="52"/>
      <c r="M41" s="52"/>
      <c r="N41" s="52"/>
      <c r="O41" s="93">
        <v>5.7229999999999999</v>
      </c>
      <c r="P41" s="94">
        <v>162654.29999999999</v>
      </c>
      <c r="Q41" s="95"/>
      <c r="R41" s="52"/>
    </row>
    <row r="42" spans="1:18" ht="25.5" x14ac:dyDescent="0.25">
      <c r="A42" s="128">
        <v>35</v>
      </c>
      <c r="B42" s="87" t="s">
        <v>369</v>
      </c>
      <c r="C42" s="58" t="s">
        <v>202</v>
      </c>
      <c r="D42" s="88" t="s">
        <v>370</v>
      </c>
      <c r="E42" s="89" t="s">
        <v>178</v>
      </c>
      <c r="F42" s="120">
        <v>541.82000000000005</v>
      </c>
      <c r="G42" s="90">
        <v>-3510.72</v>
      </c>
      <c r="H42" s="91">
        <v>-233111.81</v>
      </c>
      <c r="I42" s="92">
        <v>-1603</v>
      </c>
      <c r="J42" s="92">
        <v>-106439.2</v>
      </c>
      <c r="K42" s="92">
        <v>-106439.2</v>
      </c>
      <c r="L42" s="92">
        <v>-1895.56</v>
      </c>
      <c r="M42" s="92">
        <v>-125865.18</v>
      </c>
      <c r="N42" s="92">
        <v>-232304.38</v>
      </c>
      <c r="O42" s="127">
        <v>-3498.56</v>
      </c>
      <c r="P42" s="94">
        <v>-232304.38</v>
      </c>
      <c r="Q42" s="93">
        <v>-12.159999999999901</v>
      </c>
      <c r="R42" s="92">
        <v>-807.43</v>
      </c>
    </row>
    <row r="43" spans="1:18" ht="25.5" x14ac:dyDescent="0.25">
      <c r="A43" s="128">
        <v>36</v>
      </c>
      <c r="B43" s="87" t="s">
        <v>371</v>
      </c>
      <c r="C43" s="58" t="s">
        <v>203</v>
      </c>
      <c r="D43" s="88" t="s">
        <v>372</v>
      </c>
      <c r="E43" s="89" t="s">
        <v>197</v>
      </c>
      <c r="F43" s="120">
        <v>96769.45</v>
      </c>
      <c r="G43" s="126">
        <v>-3.282</v>
      </c>
      <c r="H43" s="91">
        <v>-38921.24</v>
      </c>
      <c r="I43" s="92">
        <v>-2.21</v>
      </c>
      <c r="J43" s="92">
        <v>-26208.39</v>
      </c>
      <c r="K43" s="92">
        <v>-26208.39</v>
      </c>
      <c r="L43" s="92">
        <v>-1.07</v>
      </c>
      <c r="M43" s="92">
        <v>-12689.13</v>
      </c>
      <c r="N43" s="92">
        <v>-38897.519999999997</v>
      </c>
      <c r="O43" s="127">
        <v>-3.28</v>
      </c>
      <c r="P43" s="94">
        <v>-38897.519999999997</v>
      </c>
      <c r="Q43" s="93">
        <v>-1.9999999999997802E-3</v>
      </c>
      <c r="R43" s="92">
        <v>-23.72</v>
      </c>
    </row>
    <row r="44" spans="1:18" x14ac:dyDescent="0.25">
      <c r="A44" s="128">
        <v>37</v>
      </c>
      <c r="B44" s="87" t="s">
        <v>373</v>
      </c>
      <c r="C44" s="58" t="s">
        <v>204</v>
      </c>
      <c r="D44" s="88" t="s">
        <v>374</v>
      </c>
      <c r="E44" s="89" t="s">
        <v>197</v>
      </c>
      <c r="F44" s="120">
        <v>96744.960000000006</v>
      </c>
      <c r="G44" s="126">
        <v>-7.9089999999999998</v>
      </c>
      <c r="H44" s="91">
        <v>-93769.1</v>
      </c>
      <c r="I44" s="92">
        <v>-7.58</v>
      </c>
      <c r="J44" s="92">
        <v>-89868.479999999996</v>
      </c>
      <c r="K44" s="92">
        <v>-89868.479999999996</v>
      </c>
      <c r="L44" s="92">
        <v>-0.32900000000000001</v>
      </c>
      <c r="M44" s="92">
        <v>-3900.62</v>
      </c>
      <c r="N44" s="92">
        <v>-93769.1</v>
      </c>
      <c r="O44" s="127">
        <v>-7.9089999999999998</v>
      </c>
      <c r="P44" s="94">
        <v>-93769.1</v>
      </c>
      <c r="Q44" s="95"/>
      <c r="R44" s="52"/>
    </row>
    <row r="45" spans="1:18" ht="25.5" x14ac:dyDescent="0.25">
      <c r="A45" s="128">
        <v>38</v>
      </c>
      <c r="B45" s="87" t="s">
        <v>375</v>
      </c>
      <c r="C45" s="58" t="s">
        <v>205</v>
      </c>
      <c r="D45" s="88" t="s">
        <v>376</v>
      </c>
      <c r="E45" s="89" t="s">
        <v>178</v>
      </c>
      <c r="F45" s="120">
        <v>44.88</v>
      </c>
      <c r="G45" s="126">
        <v>-3510.72</v>
      </c>
      <c r="H45" s="91">
        <v>-19308.96</v>
      </c>
      <c r="I45" s="92">
        <v>-1603</v>
      </c>
      <c r="J45" s="92">
        <v>-8816.5</v>
      </c>
      <c r="K45" s="92">
        <v>-8816.5</v>
      </c>
      <c r="L45" s="92">
        <v>-1895.56</v>
      </c>
      <c r="M45" s="92">
        <v>-10425.58</v>
      </c>
      <c r="N45" s="92">
        <v>-19242.080000000002</v>
      </c>
      <c r="O45" s="127">
        <v>-3498.56</v>
      </c>
      <c r="P45" s="94">
        <v>-19242.080000000002</v>
      </c>
      <c r="Q45" s="93">
        <v>-12.159999999999901</v>
      </c>
      <c r="R45" s="92">
        <v>-66.88</v>
      </c>
    </row>
    <row r="46" spans="1:18" ht="51" x14ac:dyDescent="0.25">
      <c r="A46" s="125">
        <v>39</v>
      </c>
      <c r="B46" s="87" t="s">
        <v>377</v>
      </c>
      <c r="C46" s="58" t="s">
        <v>206</v>
      </c>
      <c r="D46" s="88" t="s">
        <v>362</v>
      </c>
      <c r="E46" s="89" t="s">
        <v>180</v>
      </c>
      <c r="F46" s="120">
        <v>3044.45</v>
      </c>
      <c r="G46" s="90">
        <v>3511</v>
      </c>
      <c r="H46" s="91">
        <v>1309933.17</v>
      </c>
      <c r="I46" s="92">
        <v>1603</v>
      </c>
      <c r="J46" s="92">
        <v>598069.75</v>
      </c>
      <c r="K46" s="92">
        <v>598069.75</v>
      </c>
      <c r="L46" s="92">
        <v>1895</v>
      </c>
      <c r="M46" s="92">
        <v>707013.21</v>
      </c>
      <c r="N46" s="92">
        <v>1305082.96</v>
      </c>
      <c r="O46" s="93">
        <v>3498</v>
      </c>
      <c r="P46" s="94">
        <v>1305082.96</v>
      </c>
      <c r="Q46" s="93">
        <v>13</v>
      </c>
      <c r="R46" s="92">
        <v>4850.21</v>
      </c>
    </row>
    <row r="47" spans="1:18" ht="63.75" x14ac:dyDescent="0.25">
      <c r="A47" s="130">
        <v>40</v>
      </c>
      <c r="B47" s="87" t="s">
        <v>378</v>
      </c>
      <c r="C47" s="58" t="s">
        <v>207</v>
      </c>
      <c r="D47" s="88" t="s">
        <v>358</v>
      </c>
      <c r="E47" s="89" t="s">
        <v>182</v>
      </c>
      <c r="F47" s="120">
        <v>16225215.68</v>
      </c>
      <c r="G47" s="90">
        <v>0.25700000000000001</v>
      </c>
      <c r="H47" s="91">
        <v>457097.74</v>
      </c>
      <c r="I47" s="52"/>
      <c r="J47" s="52"/>
      <c r="K47" s="52"/>
      <c r="L47" s="92">
        <v>0.16</v>
      </c>
      <c r="M47" s="92">
        <v>284574.46999999997</v>
      </c>
      <c r="N47" s="92">
        <v>284574.46999999997</v>
      </c>
      <c r="O47" s="93">
        <v>0.16</v>
      </c>
      <c r="P47" s="94">
        <v>284574.46999999997</v>
      </c>
      <c r="Q47" s="93">
        <v>9.7000000000000003E-2</v>
      </c>
      <c r="R47" s="92">
        <v>172523.27</v>
      </c>
    </row>
    <row r="48" spans="1:18" x14ac:dyDescent="0.25">
      <c r="A48" s="128">
        <v>41</v>
      </c>
      <c r="B48" s="87" t="s">
        <v>379</v>
      </c>
      <c r="C48" s="58" t="s">
        <v>200</v>
      </c>
      <c r="D48" s="88" t="s">
        <v>367</v>
      </c>
      <c r="E48" s="89" t="s">
        <v>178</v>
      </c>
      <c r="F48" s="120">
        <v>1185.6500000000001</v>
      </c>
      <c r="G48" s="90">
        <v>-82.24</v>
      </c>
      <c r="H48" s="91">
        <v>-11949.47</v>
      </c>
      <c r="I48" s="52"/>
      <c r="J48" s="52"/>
      <c r="K48" s="52"/>
      <c r="L48" s="92">
        <v>-49.13</v>
      </c>
      <c r="M48" s="92">
        <v>-7138.59</v>
      </c>
      <c r="N48" s="92">
        <v>-7138.59</v>
      </c>
      <c r="O48" s="127">
        <v>-49.13</v>
      </c>
      <c r="P48" s="94">
        <v>-7138.59</v>
      </c>
      <c r="Q48" s="93">
        <v>-33.11</v>
      </c>
      <c r="R48" s="92">
        <v>-4810.88</v>
      </c>
    </row>
    <row r="49" spans="1:18" ht="25.5" x14ac:dyDescent="0.25">
      <c r="A49" s="125">
        <v>42</v>
      </c>
      <c r="B49" s="87" t="s">
        <v>380</v>
      </c>
      <c r="C49" s="58" t="s">
        <v>208</v>
      </c>
      <c r="D49" s="88" t="s">
        <v>381</v>
      </c>
      <c r="E49" s="89" t="s">
        <v>197</v>
      </c>
      <c r="F49" s="120">
        <v>231916.68</v>
      </c>
      <c r="G49" s="90">
        <v>1.18</v>
      </c>
      <c r="H49" s="91">
        <v>33536.97</v>
      </c>
      <c r="I49" s="52"/>
      <c r="J49" s="52"/>
      <c r="K49" s="52"/>
      <c r="L49" s="92">
        <v>1.18</v>
      </c>
      <c r="M49" s="92">
        <v>33536.97</v>
      </c>
      <c r="N49" s="92">
        <v>33536.97</v>
      </c>
      <c r="O49" s="93">
        <v>1.18</v>
      </c>
      <c r="P49" s="94">
        <v>33536.97</v>
      </c>
      <c r="Q49" s="95"/>
      <c r="R49" s="52"/>
    </row>
    <row r="50" spans="1:18" x14ac:dyDescent="0.25">
      <c r="A50" s="128">
        <v>43</v>
      </c>
      <c r="B50" s="87" t="s">
        <v>382</v>
      </c>
      <c r="C50" s="58" t="s">
        <v>195</v>
      </c>
      <c r="D50" s="88" t="s">
        <v>360</v>
      </c>
      <c r="E50" s="89" t="s">
        <v>2</v>
      </c>
      <c r="F50" s="120">
        <v>2865.79</v>
      </c>
      <c r="G50" s="90">
        <v>-514</v>
      </c>
      <c r="H50" s="91">
        <v>-180516.8</v>
      </c>
      <c r="I50" s="52"/>
      <c r="J50" s="52"/>
      <c r="K50" s="52"/>
      <c r="L50" s="92">
        <v>-310.62</v>
      </c>
      <c r="M50" s="92">
        <v>-109089.74</v>
      </c>
      <c r="N50" s="92">
        <v>-109089.74</v>
      </c>
      <c r="O50" s="127">
        <v>-310.62</v>
      </c>
      <c r="P50" s="94">
        <v>-109089.74</v>
      </c>
      <c r="Q50" s="93">
        <v>-203.38</v>
      </c>
      <c r="R50" s="92">
        <v>-71427.06</v>
      </c>
    </row>
    <row r="51" spans="1:18" x14ac:dyDescent="0.25">
      <c r="A51" s="128">
        <v>44</v>
      </c>
      <c r="B51" s="87" t="s">
        <v>383</v>
      </c>
      <c r="C51" s="58" t="s">
        <v>198</v>
      </c>
      <c r="D51" s="88" t="s">
        <v>364</v>
      </c>
      <c r="E51" s="89" t="s">
        <v>178</v>
      </c>
      <c r="F51" s="120">
        <v>2346.8200000000002</v>
      </c>
      <c r="G51" s="90">
        <v>-472.88</v>
      </c>
      <c r="H51" s="91">
        <v>-136000.29</v>
      </c>
      <c r="I51" s="52"/>
      <c r="J51" s="52"/>
      <c r="K51" s="52"/>
      <c r="L51" s="92">
        <v>-286</v>
      </c>
      <c r="M51" s="92">
        <v>-82253.600000000006</v>
      </c>
      <c r="N51" s="92">
        <v>-82253.600000000006</v>
      </c>
      <c r="O51" s="127">
        <v>-286</v>
      </c>
      <c r="P51" s="94">
        <v>-82253.600000000006</v>
      </c>
      <c r="Q51" s="93">
        <v>-186.88</v>
      </c>
      <c r="R51" s="92">
        <v>-53746.69</v>
      </c>
    </row>
    <row r="52" spans="1:18" ht="38.25" x14ac:dyDescent="0.25">
      <c r="A52" s="125">
        <v>45</v>
      </c>
      <c r="B52" s="87" t="s">
        <v>384</v>
      </c>
      <c r="C52" s="58" t="s">
        <v>199</v>
      </c>
      <c r="D52" s="88" t="s">
        <v>385</v>
      </c>
      <c r="E52" s="89" t="s">
        <v>178</v>
      </c>
      <c r="F52" s="120">
        <v>2024.02</v>
      </c>
      <c r="G52" s="90">
        <v>474</v>
      </c>
      <c r="H52" s="91">
        <v>117571.53</v>
      </c>
      <c r="I52" s="52"/>
      <c r="J52" s="52"/>
      <c r="K52" s="52"/>
      <c r="L52" s="92">
        <v>286</v>
      </c>
      <c r="M52" s="92">
        <v>70939.78</v>
      </c>
      <c r="N52" s="92">
        <v>70939.78</v>
      </c>
      <c r="O52" s="93">
        <v>286</v>
      </c>
      <c r="P52" s="94">
        <v>70939.78</v>
      </c>
      <c r="Q52" s="93">
        <v>188</v>
      </c>
      <c r="R52" s="92">
        <v>46631.75</v>
      </c>
    </row>
    <row r="53" spans="1:18" ht="25.5" x14ac:dyDescent="0.25">
      <c r="A53" s="128">
        <v>46</v>
      </c>
      <c r="B53" s="87" t="s">
        <v>386</v>
      </c>
      <c r="C53" s="58" t="s">
        <v>202</v>
      </c>
      <c r="D53" s="88" t="s">
        <v>370</v>
      </c>
      <c r="E53" s="89" t="s">
        <v>178</v>
      </c>
      <c r="F53" s="120">
        <v>541.82000000000005</v>
      </c>
      <c r="G53" s="90">
        <v>-946</v>
      </c>
      <c r="H53" s="91">
        <v>-62814.400000000001</v>
      </c>
      <c r="I53" s="52"/>
      <c r="J53" s="52"/>
      <c r="K53" s="52"/>
      <c r="L53" s="92">
        <v>-572</v>
      </c>
      <c r="M53" s="92">
        <v>-37980.800000000003</v>
      </c>
      <c r="N53" s="92">
        <v>-37980.800000000003</v>
      </c>
      <c r="O53" s="127">
        <v>-572</v>
      </c>
      <c r="P53" s="94">
        <v>-37980.800000000003</v>
      </c>
      <c r="Q53" s="93">
        <v>-374</v>
      </c>
      <c r="R53" s="92">
        <v>-24833.599999999999</v>
      </c>
    </row>
    <row r="54" spans="1:18" ht="25.5" x14ac:dyDescent="0.25">
      <c r="A54" s="128">
        <v>47</v>
      </c>
      <c r="B54" s="87" t="s">
        <v>387</v>
      </c>
      <c r="C54" s="58" t="s">
        <v>203</v>
      </c>
      <c r="D54" s="88" t="s">
        <v>372</v>
      </c>
      <c r="E54" s="89" t="s">
        <v>197</v>
      </c>
      <c r="F54" s="120">
        <v>96769.4</v>
      </c>
      <c r="G54" s="90">
        <v>-0.88407999999999998</v>
      </c>
      <c r="H54" s="91">
        <v>-10484.299999999999</v>
      </c>
      <c r="I54" s="52"/>
      <c r="J54" s="52"/>
      <c r="K54" s="52"/>
      <c r="L54" s="92">
        <v>-0.53</v>
      </c>
      <c r="M54" s="92">
        <v>-6285.27</v>
      </c>
      <c r="N54" s="92">
        <v>-6285.27</v>
      </c>
      <c r="O54" s="127">
        <v>-0.53</v>
      </c>
      <c r="P54" s="94">
        <v>-6285.27</v>
      </c>
      <c r="Q54" s="93">
        <v>-0.35408000000000001</v>
      </c>
      <c r="R54" s="92">
        <v>-4199.03</v>
      </c>
    </row>
    <row r="55" spans="1:18" x14ac:dyDescent="0.25">
      <c r="A55" s="128">
        <v>48</v>
      </c>
      <c r="B55" s="87" t="s">
        <v>388</v>
      </c>
      <c r="C55" s="58" t="s">
        <v>204</v>
      </c>
      <c r="D55" s="88" t="s">
        <v>374</v>
      </c>
      <c r="E55" s="89" t="s">
        <v>197</v>
      </c>
      <c r="F55" s="120">
        <v>96744.95</v>
      </c>
      <c r="G55" s="90">
        <v>-2.1305299999999998</v>
      </c>
      <c r="H55" s="91">
        <v>-25259.56</v>
      </c>
      <c r="I55" s="52"/>
      <c r="J55" s="52"/>
      <c r="K55" s="52"/>
      <c r="L55" s="92">
        <v>-1.27</v>
      </c>
      <c r="M55" s="92">
        <v>-15057.12</v>
      </c>
      <c r="N55" s="92">
        <v>-15057.12</v>
      </c>
      <c r="O55" s="127">
        <v>-1.27</v>
      </c>
      <c r="P55" s="94">
        <v>-15057.12</v>
      </c>
      <c r="Q55" s="93">
        <v>-0.86053000000000002</v>
      </c>
      <c r="R55" s="92">
        <v>-10202.44</v>
      </c>
    </row>
    <row r="56" spans="1:18" ht="25.5" x14ac:dyDescent="0.25">
      <c r="A56" s="128">
        <v>49</v>
      </c>
      <c r="B56" s="87" t="s">
        <v>389</v>
      </c>
      <c r="C56" s="58" t="s">
        <v>205</v>
      </c>
      <c r="D56" s="88" t="s">
        <v>376</v>
      </c>
      <c r="E56" s="89" t="s">
        <v>178</v>
      </c>
      <c r="F56" s="120">
        <v>44.88</v>
      </c>
      <c r="G56" s="90">
        <v>-945.76</v>
      </c>
      <c r="H56" s="91">
        <v>-5201.68</v>
      </c>
      <c r="I56" s="52"/>
      <c r="J56" s="52"/>
      <c r="K56" s="52"/>
      <c r="L56" s="92">
        <v>-572</v>
      </c>
      <c r="M56" s="92">
        <v>-3146</v>
      </c>
      <c r="N56" s="92">
        <v>-3146</v>
      </c>
      <c r="O56" s="127">
        <v>-572</v>
      </c>
      <c r="P56" s="94">
        <v>-3146</v>
      </c>
      <c r="Q56" s="93">
        <v>-373.76</v>
      </c>
      <c r="R56" s="92">
        <v>-2055.6799999999998</v>
      </c>
    </row>
    <row r="57" spans="1:18" ht="51" x14ac:dyDescent="0.25">
      <c r="A57" s="125">
        <v>50</v>
      </c>
      <c r="B57" s="87" t="s">
        <v>390</v>
      </c>
      <c r="C57" s="58" t="s">
        <v>206</v>
      </c>
      <c r="D57" s="88" t="s">
        <v>391</v>
      </c>
      <c r="E57" s="89" t="s">
        <v>180</v>
      </c>
      <c r="F57" s="120">
        <v>3044.45</v>
      </c>
      <c r="G57" s="90">
        <v>949</v>
      </c>
      <c r="H57" s="91">
        <v>354066.24</v>
      </c>
      <c r="I57" s="52"/>
      <c r="J57" s="52"/>
      <c r="K57" s="52"/>
      <c r="L57" s="92">
        <v>572</v>
      </c>
      <c r="M57" s="92">
        <v>213409.79</v>
      </c>
      <c r="N57" s="92">
        <v>213409.79</v>
      </c>
      <c r="O57" s="93">
        <v>572</v>
      </c>
      <c r="P57" s="94">
        <v>213409.79</v>
      </c>
      <c r="Q57" s="93">
        <v>377</v>
      </c>
      <c r="R57" s="92">
        <v>140656.45000000001</v>
      </c>
    </row>
    <row r="58" spans="1:18" ht="51" x14ac:dyDescent="0.25">
      <c r="A58" s="130">
        <v>51</v>
      </c>
      <c r="B58" s="87" t="s">
        <v>392</v>
      </c>
      <c r="C58" s="58" t="s">
        <v>209</v>
      </c>
      <c r="D58" s="129" t="s">
        <v>393</v>
      </c>
      <c r="E58" s="89" t="s">
        <v>182</v>
      </c>
      <c r="F58" s="120">
        <v>14543851.9</v>
      </c>
      <c r="G58" s="90">
        <v>0.68799999999999994</v>
      </c>
      <c r="H58" s="91">
        <v>1064901.95</v>
      </c>
      <c r="I58" s="52"/>
      <c r="J58" s="52"/>
      <c r="K58" s="52"/>
      <c r="L58" s="92">
        <v>0.68799999999999994</v>
      </c>
      <c r="M58" s="92">
        <v>1064901.97</v>
      </c>
      <c r="N58" s="92">
        <v>1064901.97</v>
      </c>
      <c r="O58" s="93">
        <v>0.68799999999999994</v>
      </c>
      <c r="P58" s="94">
        <v>1064901.97</v>
      </c>
      <c r="Q58" s="95"/>
      <c r="R58" s="92">
        <v>-0.02</v>
      </c>
    </row>
    <row r="59" spans="1:18" x14ac:dyDescent="0.25">
      <c r="A59" s="128">
        <v>52</v>
      </c>
      <c r="B59" s="87" t="s">
        <v>394</v>
      </c>
      <c r="C59" s="58" t="s">
        <v>195</v>
      </c>
      <c r="D59" s="88" t="s">
        <v>360</v>
      </c>
      <c r="E59" s="89" t="s">
        <v>2</v>
      </c>
      <c r="F59" s="120">
        <v>2865.79</v>
      </c>
      <c r="G59" s="90">
        <v>-1376</v>
      </c>
      <c r="H59" s="91">
        <v>-483251.20000000001</v>
      </c>
      <c r="I59" s="52"/>
      <c r="J59" s="52"/>
      <c r="K59" s="52"/>
      <c r="L59" s="92">
        <v>-1376</v>
      </c>
      <c r="M59" s="92">
        <v>-483251.20000000001</v>
      </c>
      <c r="N59" s="92">
        <v>-483251.20000000001</v>
      </c>
      <c r="O59" s="127">
        <v>-1376</v>
      </c>
      <c r="P59" s="94">
        <v>-483251.20000000001</v>
      </c>
      <c r="Q59" s="95"/>
      <c r="R59" s="52"/>
    </row>
    <row r="60" spans="1:18" x14ac:dyDescent="0.25">
      <c r="A60" s="125">
        <v>53</v>
      </c>
      <c r="B60" s="87" t="s">
        <v>395</v>
      </c>
      <c r="C60" s="58" t="s">
        <v>210</v>
      </c>
      <c r="D60" s="88" t="s">
        <v>396</v>
      </c>
      <c r="E60" s="89" t="s">
        <v>197</v>
      </c>
      <c r="F60" s="120">
        <v>138391.01</v>
      </c>
      <c r="G60" s="90">
        <v>89.21</v>
      </c>
      <c r="H60" s="91">
        <v>1512973.32</v>
      </c>
      <c r="I60" s="52"/>
      <c r="J60" s="52"/>
      <c r="K60" s="52"/>
      <c r="L60" s="92">
        <v>89.21</v>
      </c>
      <c r="M60" s="92">
        <v>1512973.32</v>
      </c>
      <c r="N60" s="92">
        <v>1512973.32</v>
      </c>
      <c r="O60" s="93">
        <v>89.21</v>
      </c>
      <c r="P60" s="94">
        <v>1512973.32</v>
      </c>
      <c r="Q60" s="95"/>
      <c r="R60" s="52"/>
    </row>
    <row r="61" spans="1:18" ht="25.5" x14ac:dyDescent="0.25">
      <c r="A61" s="128">
        <v>54</v>
      </c>
      <c r="B61" s="87" t="s">
        <v>397</v>
      </c>
      <c r="C61" s="58" t="s">
        <v>211</v>
      </c>
      <c r="D61" s="88" t="s">
        <v>398</v>
      </c>
      <c r="E61" s="89" t="s">
        <v>178</v>
      </c>
      <c r="F61" s="120">
        <v>1534.9</v>
      </c>
      <c r="G61" s="90">
        <v>-1266</v>
      </c>
      <c r="H61" s="91">
        <v>-238134.6</v>
      </c>
      <c r="I61" s="52"/>
      <c r="J61" s="52"/>
      <c r="K61" s="52"/>
      <c r="L61" s="92">
        <v>-1266</v>
      </c>
      <c r="M61" s="92">
        <v>-238134.6</v>
      </c>
      <c r="N61" s="92">
        <v>-238134.6</v>
      </c>
      <c r="O61" s="127">
        <v>-1266</v>
      </c>
      <c r="P61" s="94">
        <v>-238134.6</v>
      </c>
      <c r="Q61" s="95"/>
      <c r="R61" s="52"/>
    </row>
    <row r="62" spans="1:18" ht="38.25" x14ac:dyDescent="0.25">
      <c r="A62" s="125">
        <v>55</v>
      </c>
      <c r="B62" s="87" t="s">
        <v>399</v>
      </c>
      <c r="C62" s="58" t="s">
        <v>212</v>
      </c>
      <c r="D62" s="88" t="s">
        <v>400</v>
      </c>
      <c r="E62" s="89" t="s">
        <v>178</v>
      </c>
      <c r="F62" s="120">
        <v>3835.47</v>
      </c>
      <c r="G62" s="90">
        <v>1274</v>
      </c>
      <c r="H62" s="91">
        <v>598822.69999999995</v>
      </c>
      <c r="I62" s="52"/>
      <c r="J62" s="52"/>
      <c r="K62" s="52"/>
      <c r="L62" s="92">
        <v>1274</v>
      </c>
      <c r="M62" s="92">
        <v>598822.69999999995</v>
      </c>
      <c r="N62" s="92">
        <v>598822.69999999995</v>
      </c>
      <c r="O62" s="93">
        <v>1274</v>
      </c>
      <c r="P62" s="94">
        <v>598822.69999999995</v>
      </c>
      <c r="Q62" s="95"/>
      <c r="R62" s="52"/>
    </row>
    <row r="63" spans="1:18" x14ac:dyDescent="0.25">
      <c r="A63" s="128">
        <v>56</v>
      </c>
      <c r="B63" s="87" t="s">
        <v>401</v>
      </c>
      <c r="C63" s="58" t="s">
        <v>200</v>
      </c>
      <c r="D63" s="88" t="s">
        <v>367</v>
      </c>
      <c r="E63" s="89" t="s">
        <v>178</v>
      </c>
      <c r="F63" s="120">
        <v>1185.6500000000001</v>
      </c>
      <c r="G63" s="90">
        <v>-220</v>
      </c>
      <c r="H63" s="91">
        <v>-31966</v>
      </c>
      <c r="I63" s="52"/>
      <c r="J63" s="52"/>
      <c r="K63" s="52"/>
      <c r="L63" s="92">
        <v>-220</v>
      </c>
      <c r="M63" s="92">
        <v>-31966</v>
      </c>
      <c r="N63" s="92">
        <v>-31966</v>
      </c>
      <c r="O63" s="127">
        <v>-220</v>
      </c>
      <c r="P63" s="94">
        <v>-31966</v>
      </c>
      <c r="Q63" s="95"/>
      <c r="R63" s="52"/>
    </row>
    <row r="64" spans="1:18" x14ac:dyDescent="0.25">
      <c r="A64" s="125">
        <v>57</v>
      </c>
      <c r="B64" s="87" t="s">
        <v>402</v>
      </c>
      <c r="C64" s="58" t="s">
        <v>213</v>
      </c>
      <c r="D64" s="88" t="s">
        <v>381</v>
      </c>
      <c r="E64" s="89" t="s">
        <v>197</v>
      </c>
      <c r="F64" s="120">
        <v>231916.66</v>
      </c>
      <c r="G64" s="90">
        <v>3.2450000000000001</v>
      </c>
      <c r="H64" s="91">
        <v>92226.66</v>
      </c>
      <c r="I64" s="52"/>
      <c r="J64" s="52"/>
      <c r="K64" s="52"/>
      <c r="L64" s="92">
        <v>3.2450000000000001</v>
      </c>
      <c r="M64" s="92">
        <v>92226.66</v>
      </c>
      <c r="N64" s="92">
        <v>92226.66</v>
      </c>
      <c r="O64" s="93">
        <v>3.2450000000000001</v>
      </c>
      <c r="P64" s="94">
        <v>92226.66</v>
      </c>
      <c r="Q64" s="95"/>
      <c r="R64" s="52"/>
    </row>
    <row r="65" spans="1:18" ht="38.25" x14ac:dyDescent="0.25">
      <c r="A65" s="128">
        <v>58</v>
      </c>
      <c r="B65" s="87" t="s">
        <v>403</v>
      </c>
      <c r="C65" s="58" t="s">
        <v>214</v>
      </c>
      <c r="D65" s="88" t="s">
        <v>404</v>
      </c>
      <c r="E65" s="89" t="s">
        <v>197</v>
      </c>
      <c r="F65" s="120">
        <v>85059.91</v>
      </c>
      <c r="G65" s="90">
        <v>-0.45400000000000001</v>
      </c>
      <c r="H65" s="91">
        <v>-4732.5</v>
      </c>
      <c r="I65" s="52"/>
      <c r="J65" s="52"/>
      <c r="K65" s="52"/>
      <c r="L65" s="92">
        <v>-0.45400000000000001</v>
      </c>
      <c r="M65" s="92">
        <v>-4732.5</v>
      </c>
      <c r="N65" s="92">
        <v>-4732.5</v>
      </c>
      <c r="O65" s="127">
        <v>-0.45400000000000001</v>
      </c>
      <c r="P65" s="94">
        <v>-4732.5</v>
      </c>
      <c r="Q65" s="95"/>
      <c r="R65" s="52"/>
    </row>
    <row r="66" spans="1:18" ht="25.5" x14ac:dyDescent="0.25">
      <c r="A66" s="128">
        <v>59</v>
      </c>
      <c r="B66" s="87" t="s">
        <v>405</v>
      </c>
      <c r="C66" s="58" t="s">
        <v>203</v>
      </c>
      <c r="D66" s="88" t="s">
        <v>372</v>
      </c>
      <c r="E66" s="89" t="s">
        <v>197</v>
      </c>
      <c r="F66" s="120">
        <v>96769.43</v>
      </c>
      <c r="G66" s="90">
        <v>-2.367</v>
      </c>
      <c r="H66" s="91">
        <v>-28070.25</v>
      </c>
      <c r="I66" s="52"/>
      <c r="J66" s="52"/>
      <c r="K66" s="52"/>
      <c r="L66" s="92">
        <v>-2.367</v>
      </c>
      <c r="M66" s="92">
        <v>-28070.25</v>
      </c>
      <c r="N66" s="92">
        <v>-28070.25</v>
      </c>
      <c r="O66" s="127">
        <v>-2.367</v>
      </c>
      <c r="P66" s="94">
        <v>-28070.25</v>
      </c>
      <c r="Q66" s="95"/>
      <c r="R66" s="52"/>
    </row>
    <row r="67" spans="1:18" ht="38.25" x14ac:dyDescent="0.25">
      <c r="A67" s="128">
        <v>60</v>
      </c>
      <c r="B67" s="87" t="s">
        <v>406</v>
      </c>
      <c r="C67" s="58" t="s">
        <v>215</v>
      </c>
      <c r="D67" s="88" t="s">
        <v>407</v>
      </c>
      <c r="E67" s="89" t="s">
        <v>197</v>
      </c>
      <c r="F67" s="120">
        <v>89335.67</v>
      </c>
      <c r="G67" s="90">
        <v>-3.798</v>
      </c>
      <c r="H67" s="91">
        <v>-41580.5</v>
      </c>
      <c r="I67" s="52"/>
      <c r="J67" s="52"/>
      <c r="K67" s="52"/>
      <c r="L67" s="92">
        <v>-3.798</v>
      </c>
      <c r="M67" s="92">
        <v>-41580.5</v>
      </c>
      <c r="N67" s="92">
        <v>-41580.5</v>
      </c>
      <c r="O67" s="127">
        <v>-3.798</v>
      </c>
      <c r="P67" s="94">
        <v>-41580.5</v>
      </c>
      <c r="Q67" s="95"/>
      <c r="R67" s="52"/>
    </row>
    <row r="68" spans="1:18" ht="25.5" x14ac:dyDescent="0.25">
      <c r="A68" s="128">
        <v>61</v>
      </c>
      <c r="B68" s="87" t="s">
        <v>408</v>
      </c>
      <c r="C68" s="58" t="s">
        <v>216</v>
      </c>
      <c r="D68" s="88" t="s">
        <v>409</v>
      </c>
      <c r="E68" s="89" t="s">
        <v>178</v>
      </c>
      <c r="F68" s="120">
        <v>355.86</v>
      </c>
      <c r="G68" s="90">
        <v>-2532</v>
      </c>
      <c r="H68" s="91">
        <v>-110420.52</v>
      </c>
      <c r="I68" s="52"/>
      <c r="J68" s="52"/>
      <c r="K68" s="52"/>
      <c r="L68" s="92">
        <v>-2532</v>
      </c>
      <c r="M68" s="92">
        <v>-110420.52</v>
      </c>
      <c r="N68" s="92">
        <v>-110420.52</v>
      </c>
      <c r="O68" s="127">
        <v>-2532</v>
      </c>
      <c r="P68" s="94">
        <v>-110420.52</v>
      </c>
      <c r="Q68" s="95"/>
      <c r="R68" s="52"/>
    </row>
    <row r="69" spans="1:18" ht="38.25" x14ac:dyDescent="0.25">
      <c r="A69" s="128">
        <v>62</v>
      </c>
      <c r="B69" s="87" t="s">
        <v>410</v>
      </c>
      <c r="C69" s="58" t="s">
        <v>217</v>
      </c>
      <c r="D69" s="88" t="s">
        <v>411</v>
      </c>
      <c r="E69" s="89" t="s">
        <v>178</v>
      </c>
      <c r="F69" s="120">
        <v>45.7</v>
      </c>
      <c r="G69" s="90">
        <v>-2532</v>
      </c>
      <c r="H69" s="91">
        <v>-14179.2</v>
      </c>
      <c r="I69" s="52"/>
      <c r="J69" s="52"/>
      <c r="K69" s="52"/>
      <c r="L69" s="92">
        <v>-2532</v>
      </c>
      <c r="M69" s="92">
        <v>-14179.2</v>
      </c>
      <c r="N69" s="92">
        <v>-14179.2</v>
      </c>
      <c r="O69" s="127">
        <v>-2532</v>
      </c>
      <c r="P69" s="94">
        <v>-14179.2</v>
      </c>
      <c r="Q69" s="95"/>
      <c r="R69" s="52"/>
    </row>
    <row r="70" spans="1:18" ht="25.5" x14ac:dyDescent="0.25">
      <c r="A70" s="128">
        <v>63</v>
      </c>
      <c r="B70" s="87" t="s">
        <v>412</v>
      </c>
      <c r="C70" s="58" t="s">
        <v>218</v>
      </c>
      <c r="D70" s="88" t="s">
        <v>413</v>
      </c>
      <c r="E70" s="89" t="s">
        <v>178</v>
      </c>
      <c r="F70" s="120">
        <v>20.399999999999999</v>
      </c>
      <c r="G70" s="90">
        <v>-2532</v>
      </c>
      <c r="H70" s="91">
        <v>-6330</v>
      </c>
      <c r="I70" s="52"/>
      <c r="J70" s="52"/>
      <c r="K70" s="52"/>
      <c r="L70" s="92">
        <v>-2532</v>
      </c>
      <c r="M70" s="92">
        <v>-6330</v>
      </c>
      <c r="N70" s="92">
        <v>-6330</v>
      </c>
      <c r="O70" s="127">
        <v>-2532</v>
      </c>
      <c r="P70" s="94">
        <v>-6330</v>
      </c>
      <c r="Q70" s="95"/>
      <c r="R70" s="52"/>
    </row>
    <row r="71" spans="1:18" ht="63.75" x14ac:dyDescent="0.25">
      <c r="A71" s="125">
        <v>64</v>
      </c>
      <c r="B71" s="87" t="s">
        <v>414</v>
      </c>
      <c r="C71" s="58" t="s">
        <v>219</v>
      </c>
      <c r="D71" s="88" t="s">
        <v>415</v>
      </c>
      <c r="E71" s="89" t="s">
        <v>180</v>
      </c>
      <c r="F71" s="120">
        <v>2277.04</v>
      </c>
      <c r="G71" s="90">
        <v>2546</v>
      </c>
      <c r="H71" s="91">
        <v>710458.45</v>
      </c>
      <c r="I71" s="52"/>
      <c r="J71" s="52"/>
      <c r="K71" s="52"/>
      <c r="L71" s="92">
        <v>2546</v>
      </c>
      <c r="M71" s="92">
        <v>710458.45</v>
      </c>
      <c r="N71" s="92">
        <v>710458.45</v>
      </c>
      <c r="O71" s="93">
        <v>2546</v>
      </c>
      <c r="P71" s="94">
        <v>710458.45</v>
      </c>
      <c r="Q71" s="95"/>
      <c r="R71" s="52"/>
    </row>
    <row r="72" spans="1:18" s="109" customFormat="1" ht="63.75" x14ac:dyDescent="0.25">
      <c r="A72" s="98">
        <v>65</v>
      </c>
      <c r="B72" s="99" t="s">
        <v>416</v>
      </c>
      <c r="C72" s="59" t="s">
        <v>220</v>
      </c>
      <c r="D72" s="100" t="s">
        <v>417</v>
      </c>
      <c r="E72" s="101" t="s">
        <v>182</v>
      </c>
      <c r="F72" s="122">
        <v>14095446.34</v>
      </c>
      <c r="G72" s="102">
        <v>3.1119999999999998E-2</v>
      </c>
      <c r="H72" s="103">
        <v>47442.89</v>
      </c>
      <c r="I72" s="104"/>
      <c r="J72" s="104"/>
      <c r="K72" s="104"/>
      <c r="L72" s="104"/>
      <c r="M72" s="104"/>
      <c r="N72" s="104"/>
      <c r="O72" s="105"/>
      <c r="P72" s="106"/>
      <c r="Q72" s="107">
        <v>3.1119999999999998E-2</v>
      </c>
      <c r="R72" s="108">
        <v>47442.89</v>
      </c>
    </row>
    <row r="73" spans="1:18" s="109" customFormat="1" x14ac:dyDescent="0.25">
      <c r="A73" s="98">
        <v>66</v>
      </c>
      <c r="B73" s="99" t="s">
        <v>418</v>
      </c>
      <c r="C73" s="59" t="s">
        <v>221</v>
      </c>
      <c r="D73" s="100" t="s">
        <v>419</v>
      </c>
      <c r="E73" s="101" t="s">
        <v>197</v>
      </c>
      <c r="F73" s="122">
        <v>42105.599999999999</v>
      </c>
      <c r="G73" s="102">
        <v>-3.2160000000000002</v>
      </c>
      <c r="H73" s="103">
        <v>-16594.560000000001</v>
      </c>
      <c r="I73" s="104"/>
      <c r="J73" s="104"/>
      <c r="K73" s="104"/>
      <c r="L73" s="104"/>
      <c r="M73" s="104"/>
      <c r="N73" s="104"/>
      <c r="O73" s="105"/>
      <c r="P73" s="106"/>
      <c r="Q73" s="107">
        <v>-3.2160000000000002</v>
      </c>
      <c r="R73" s="108">
        <v>-16594.560000000001</v>
      </c>
    </row>
    <row r="74" spans="1:18" s="109" customFormat="1" x14ac:dyDescent="0.25">
      <c r="A74" s="98">
        <v>67</v>
      </c>
      <c r="B74" s="99" t="s">
        <v>420</v>
      </c>
      <c r="C74" s="59" t="s">
        <v>198</v>
      </c>
      <c r="D74" s="100" t="s">
        <v>364</v>
      </c>
      <c r="E74" s="101" t="s">
        <v>178</v>
      </c>
      <c r="F74" s="122">
        <v>2346.8200000000002</v>
      </c>
      <c r="G74" s="102">
        <v>-57</v>
      </c>
      <c r="H74" s="103">
        <v>-16393.2</v>
      </c>
      <c r="I74" s="104"/>
      <c r="J74" s="104"/>
      <c r="K74" s="104"/>
      <c r="L74" s="104"/>
      <c r="M74" s="104"/>
      <c r="N74" s="104"/>
      <c r="O74" s="105"/>
      <c r="P74" s="106"/>
      <c r="Q74" s="107">
        <v>-57</v>
      </c>
      <c r="R74" s="108">
        <v>-16393.2</v>
      </c>
    </row>
    <row r="75" spans="1:18" s="109" customFormat="1" ht="38.25" x14ac:dyDescent="0.25">
      <c r="A75" s="98">
        <v>68</v>
      </c>
      <c r="B75" s="99" t="s">
        <v>421</v>
      </c>
      <c r="C75" s="59" t="s">
        <v>199</v>
      </c>
      <c r="D75" s="100" t="s">
        <v>385</v>
      </c>
      <c r="E75" s="101" t="s">
        <v>178</v>
      </c>
      <c r="F75" s="122">
        <v>2024.02</v>
      </c>
      <c r="G75" s="102">
        <v>58</v>
      </c>
      <c r="H75" s="103">
        <v>14386.39</v>
      </c>
      <c r="I75" s="104"/>
      <c r="J75" s="104"/>
      <c r="K75" s="104"/>
      <c r="L75" s="104"/>
      <c r="M75" s="104"/>
      <c r="N75" s="104"/>
      <c r="O75" s="105"/>
      <c r="P75" s="106"/>
      <c r="Q75" s="107">
        <v>58</v>
      </c>
      <c r="R75" s="108">
        <v>14386.39</v>
      </c>
    </row>
    <row r="76" spans="1:18" s="109" customFormat="1" x14ac:dyDescent="0.25">
      <c r="A76" s="98">
        <v>69</v>
      </c>
      <c r="B76" s="99" t="s">
        <v>422</v>
      </c>
      <c r="C76" s="59" t="s">
        <v>222</v>
      </c>
      <c r="D76" s="100" t="s">
        <v>423</v>
      </c>
      <c r="E76" s="101" t="s">
        <v>197</v>
      </c>
      <c r="F76" s="122">
        <v>30192.04</v>
      </c>
      <c r="G76" s="102">
        <v>-9.2999999999999999E-2</v>
      </c>
      <c r="H76" s="103">
        <v>-344.1</v>
      </c>
      <c r="I76" s="104"/>
      <c r="J76" s="104"/>
      <c r="K76" s="104"/>
      <c r="L76" s="104"/>
      <c r="M76" s="104"/>
      <c r="N76" s="104"/>
      <c r="O76" s="105"/>
      <c r="P76" s="106"/>
      <c r="Q76" s="107">
        <v>-9.2999999999999999E-2</v>
      </c>
      <c r="R76" s="108">
        <v>-344.1</v>
      </c>
    </row>
    <row r="77" spans="1:18" s="109" customFormat="1" x14ac:dyDescent="0.25">
      <c r="A77" s="98">
        <v>70</v>
      </c>
      <c r="B77" s="99" t="s">
        <v>424</v>
      </c>
      <c r="C77" s="59" t="s">
        <v>223</v>
      </c>
      <c r="D77" s="100" t="s">
        <v>381</v>
      </c>
      <c r="E77" s="101" t="s">
        <v>197</v>
      </c>
      <c r="F77" s="122">
        <v>231916.67</v>
      </c>
      <c r="G77" s="102">
        <v>2.9209999999999998</v>
      </c>
      <c r="H77" s="103">
        <v>83018.210000000006</v>
      </c>
      <c r="I77" s="104"/>
      <c r="J77" s="104"/>
      <c r="K77" s="104"/>
      <c r="L77" s="104"/>
      <c r="M77" s="104"/>
      <c r="N77" s="104"/>
      <c r="O77" s="105"/>
      <c r="P77" s="106"/>
      <c r="Q77" s="107">
        <v>2.9209999999999998</v>
      </c>
      <c r="R77" s="108">
        <v>83018.210000000006</v>
      </c>
    </row>
    <row r="78" spans="1:18" s="109" customFormat="1" ht="25.5" x14ac:dyDescent="0.25">
      <c r="A78" s="98">
        <v>71</v>
      </c>
      <c r="B78" s="99" t="s">
        <v>425</v>
      </c>
      <c r="C78" s="59" t="s">
        <v>224</v>
      </c>
      <c r="D78" s="100" t="s">
        <v>426</v>
      </c>
      <c r="E78" s="101" t="s">
        <v>178</v>
      </c>
      <c r="F78" s="122">
        <v>161</v>
      </c>
      <c r="G78" s="102">
        <v>-115</v>
      </c>
      <c r="H78" s="103">
        <v>-2268.9499999999998</v>
      </c>
      <c r="I78" s="104"/>
      <c r="J78" s="104"/>
      <c r="K78" s="104"/>
      <c r="L78" s="104"/>
      <c r="M78" s="104"/>
      <c r="N78" s="104"/>
      <c r="O78" s="105"/>
      <c r="P78" s="106"/>
      <c r="Q78" s="107">
        <v>-115</v>
      </c>
      <c r="R78" s="108">
        <v>-2268.9499999999998</v>
      </c>
    </row>
    <row r="79" spans="1:18" s="109" customFormat="1" ht="25.5" x14ac:dyDescent="0.25">
      <c r="A79" s="98">
        <v>72</v>
      </c>
      <c r="B79" s="99" t="s">
        <v>427</v>
      </c>
      <c r="C79" s="59" t="s">
        <v>203</v>
      </c>
      <c r="D79" s="100" t="s">
        <v>372</v>
      </c>
      <c r="E79" s="101" t="s">
        <v>197</v>
      </c>
      <c r="F79" s="122">
        <v>96769.25</v>
      </c>
      <c r="G79" s="102">
        <v>-0.107</v>
      </c>
      <c r="H79" s="103">
        <v>-1268.9100000000001</v>
      </c>
      <c r="I79" s="104"/>
      <c r="J79" s="104"/>
      <c r="K79" s="104"/>
      <c r="L79" s="104"/>
      <c r="M79" s="104"/>
      <c r="N79" s="104"/>
      <c r="O79" s="105"/>
      <c r="P79" s="106"/>
      <c r="Q79" s="107">
        <v>-0.107</v>
      </c>
      <c r="R79" s="108">
        <v>-1268.9100000000001</v>
      </c>
    </row>
    <row r="80" spans="1:18" s="109" customFormat="1" x14ac:dyDescent="0.25">
      <c r="A80" s="98">
        <v>73</v>
      </c>
      <c r="B80" s="99" t="s">
        <v>428</v>
      </c>
      <c r="C80" s="59" t="s">
        <v>204</v>
      </c>
      <c r="D80" s="100" t="s">
        <v>374</v>
      </c>
      <c r="E80" s="101" t="s">
        <v>197</v>
      </c>
      <c r="F80" s="122">
        <v>96745.04</v>
      </c>
      <c r="G80" s="102">
        <v>-0.25800000000000001</v>
      </c>
      <c r="H80" s="103">
        <v>-3058.85</v>
      </c>
      <c r="I80" s="104"/>
      <c r="J80" s="104"/>
      <c r="K80" s="104"/>
      <c r="L80" s="104"/>
      <c r="M80" s="104"/>
      <c r="N80" s="104"/>
      <c r="O80" s="105"/>
      <c r="P80" s="106"/>
      <c r="Q80" s="107">
        <v>-0.25800000000000001</v>
      </c>
      <c r="R80" s="108">
        <v>-3058.85</v>
      </c>
    </row>
    <row r="81" spans="1:18" s="109" customFormat="1" ht="25.5" x14ac:dyDescent="0.25">
      <c r="A81" s="98">
        <v>74</v>
      </c>
      <c r="B81" s="99" t="s">
        <v>429</v>
      </c>
      <c r="C81" s="59" t="s">
        <v>225</v>
      </c>
      <c r="D81" s="100" t="s">
        <v>430</v>
      </c>
      <c r="E81" s="101" t="s">
        <v>197</v>
      </c>
      <c r="F81" s="122">
        <v>38760</v>
      </c>
      <c r="G81" s="102">
        <v>-0.97399999999999998</v>
      </c>
      <c r="H81" s="103">
        <v>-4626.5</v>
      </c>
      <c r="I81" s="104"/>
      <c r="J81" s="104"/>
      <c r="K81" s="104"/>
      <c r="L81" s="104"/>
      <c r="M81" s="104"/>
      <c r="N81" s="104"/>
      <c r="O81" s="105"/>
      <c r="P81" s="106"/>
      <c r="Q81" s="107">
        <v>-0.97399999999999998</v>
      </c>
      <c r="R81" s="108">
        <v>-4626.5</v>
      </c>
    </row>
    <row r="82" spans="1:18" s="109" customFormat="1" ht="51" x14ac:dyDescent="0.25">
      <c r="A82" s="98">
        <v>75</v>
      </c>
      <c r="B82" s="99" t="s">
        <v>431</v>
      </c>
      <c r="C82" s="59" t="s">
        <v>226</v>
      </c>
      <c r="D82" s="100" t="s">
        <v>432</v>
      </c>
      <c r="E82" s="101" t="s">
        <v>180</v>
      </c>
      <c r="F82" s="122">
        <v>3449.25</v>
      </c>
      <c r="G82" s="102">
        <v>118</v>
      </c>
      <c r="H82" s="103">
        <v>49878.87</v>
      </c>
      <c r="I82" s="104"/>
      <c r="J82" s="104"/>
      <c r="K82" s="104"/>
      <c r="L82" s="104"/>
      <c r="M82" s="104"/>
      <c r="N82" s="104"/>
      <c r="O82" s="105"/>
      <c r="P82" s="106"/>
      <c r="Q82" s="107">
        <v>118</v>
      </c>
      <c r="R82" s="108">
        <v>49878.87</v>
      </c>
    </row>
    <row r="83" spans="1:18" s="109" customFormat="1" x14ac:dyDescent="0.25">
      <c r="A83" s="98">
        <v>76</v>
      </c>
      <c r="B83" s="99" t="s">
        <v>433</v>
      </c>
      <c r="C83" s="59" t="s">
        <v>227</v>
      </c>
      <c r="D83" s="100" t="s">
        <v>434</v>
      </c>
      <c r="E83" s="101" t="s">
        <v>182</v>
      </c>
      <c r="F83" s="122">
        <v>7398847.7400000002</v>
      </c>
      <c r="G83" s="102">
        <v>3.1E-2</v>
      </c>
      <c r="H83" s="103">
        <v>18251.669999999998</v>
      </c>
      <c r="I83" s="104"/>
      <c r="J83" s="104"/>
      <c r="K83" s="104"/>
      <c r="L83" s="104"/>
      <c r="M83" s="104"/>
      <c r="N83" s="104"/>
      <c r="O83" s="105"/>
      <c r="P83" s="106"/>
      <c r="Q83" s="107">
        <v>3.1E-2</v>
      </c>
      <c r="R83" s="108">
        <v>18251.669999999998</v>
      </c>
    </row>
    <row r="84" spans="1:18" s="109" customFormat="1" ht="25.5" x14ac:dyDescent="0.25">
      <c r="A84" s="98">
        <v>77</v>
      </c>
      <c r="B84" s="99" t="s">
        <v>435</v>
      </c>
      <c r="C84" s="59" t="s">
        <v>228</v>
      </c>
      <c r="D84" s="100" t="s">
        <v>436</v>
      </c>
      <c r="E84" s="101" t="s">
        <v>197</v>
      </c>
      <c r="F84" s="122">
        <v>88092.22</v>
      </c>
      <c r="G84" s="102">
        <v>-8.9999999999999993E-3</v>
      </c>
      <c r="H84" s="103">
        <v>-97.16</v>
      </c>
      <c r="I84" s="104"/>
      <c r="J84" s="104"/>
      <c r="K84" s="104"/>
      <c r="L84" s="104"/>
      <c r="M84" s="104"/>
      <c r="N84" s="104"/>
      <c r="O84" s="105"/>
      <c r="P84" s="106"/>
      <c r="Q84" s="107">
        <v>-8.9999999999999993E-3</v>
      </c>
      <c r="R84" s="108">
        <v>-97.16</v>
      </c>
    </row>
    <row r="85" spans="1:18" s="109" customFormat="1" x14ac:dyDescent="0.25">
      <c r="A85" s="98">
        <v>78</v>
      </c>
      <c r="B85" s="99" t="s">
        <v>437</v>
      </c>
      <c r="C85" s="59" t="s">
        <v>229</v>
      </c>
      <c r="D85" s="100" t="s">
        <v>438</v>
      </c>
      <c r="E85" s="101" t="s">
        <v>230</v>
      </c>
      <c r="F85" s="122">
        <v>44.71</v>
      </c>
      <c r="G85" s="102">
        <v>-0.98</v>
      </c>
      <c r="H85" s="103">
        <v>-5.37</v>
      </c>
      <c r="I85" s="104"/>
      <c r="J85" s="104"/>
      <c r="K85" s="104"/>
      <c r="L85" s="104"/>
      <c r="M85" s="104"/>
      <c r="N85" s="104"/>
      <c r="O85" s="105"/>
      <c r="P85" s="106"/>
      <c r="Q85" s="107">
        <v>-0.98</v>
      </c>
      <c r="R85" s="108">
        <v>-5.37</v>
      </c>
    </row>
    <row r="86" spans="1:18" s="109" customFormat="1" ht="38.25" x14ac:dyDescent="0.25">
      <c r="A86" s="98">
        <v>79</v>
      </c>
      <c r="B86" s="99" t="s">
        <v>439</v>
      </c>
      <c r="C86" s="59" t="s">
        <v>231</v>
      </c>
      <c r="D86" s="100" t="s">
        <v>440</v>
      </c>
      <c r="E86" s="101" t="s">
        <v>197</v>
      </c>
      <c r="F86" s="122">
        <v>88806.21</v>
      </c>
      <c r="G86" s="102">
        <v>-2.9000000000000001E-2</v>
      </c>
      <c r="H86" s="103">
        <v>-315.61</v>
      </c>
      <c r="I86" s="104"/>
      <c r="J86" s="104"/>
      <c r="K86" s="104"/>
      <c r="L86" s="104"/>
      <c r="M86" s="104"/>
      <c r="N86" s="104"/>
      <c r="O86" s="105"/>
      <c r="P86" s="106"/>
      <c r="Q86" s="107">
        <v>-2.9000000000000001E-2</v>
      </c>
      <c r="R86" s="108">
        <v>-315.61</v>
      </c>
    </row>
    <row r="87" spans="1:18" s="109" customFormat="1" x14ac:dyDescent="0.25">
      <c r="A87" s="98">
        <v>80</v>
      </c>
      <c r="B87" s="99" t="s">
        <v>441</v>
      </c>
      <c r="C87" s="59" t="s">
        <v>204</v>
      </c>
      <c r="D87" s="100" t="s">
        <v>374</v>
      </c>
      <c r="E87" s="101" t="s">
        <v>197</v>
      </c>
      <c r="F87" s="122">
        <v>96745.24</v>
      </c>
      <c r="G87" s="102">
        <v>-6.3E-2</v>
      </c>
      <c r="H87" s="103">
        <v>-746.93</v>
      </c>
      <c r="I87" s="104"/>
      <c r="J87" s="104"/>
      <c r="K87" s="104"/>
      <c r="L87" s="104"/>
      <c r="M87" s="104"/>
      <c r="N87" s="104"/>
      <c r="O87" s="105"/>
      <c r="P87" s="106"/>
      <c r="Q87" s="107">
        <v>-6.3E-2</v>
      </c>
      <c r="R87" s="108">
        <v>-746.93</v>
      </c>
    </row>
    <row r="88" spans="1:18" s="109" customFormat="1" x14ac:dyDescent="0.25">
      <c r="A88" s="98">
        <v>81</v>
      </c>
      <c r="B88" s="99" t="s">
        <v>442</v>
      </c>
      <c r="C88" s="59" t="s">
        <v>232</v>
      </c>
      <c r="D88" s="100" t="s">
        <v>443</v>
      </c>
      <c r="E88" s="101" t="s">
        <v>2</v>
      </c>
      <c r="F88" s="122">
        <v>2052.25</v>
      </c>
      <c r="G88" s="102">
        <v>-1.2989999999999999</v>
      </c>
      <c r="H88" s="103">
        <v>-326.7</v>
      </c>
      <c r="I88" s="104"/>
      <c r="J88" s="104"/>
      <c r="K88" s="104"/>
      <c r="L88" s="104"/>
      <c r="M88" s="104"/>
      <c r="N88" s="104"/>
      <c r="O88" s="105"/>
      <c r="P88" s="106"/>
      <c r="Q88" s="107">
        <v>-1.2989999999999999</v>
      </c>
      <c r="R88" s="108">
        <v>-326.7</v>
      </c>
    </row>
    <row r="89" spans="1:18" s="109" customFormat="1" x14ac:dyDescent="0.25">
      <c r="A89" s="98">
        <v>82</v>
      </c>
      <c r="B89" s="99" t="s">
        <v>444</v>
      </c>
      <c r="C89" s="59" t="s">
        <v>233</v>
      </c>
      <c r="D89" s="100" t="s">
        <v>445</v>
      </c>
      <c r="E89" s="101" t="s">
        <v>178</v>
      </c>
      <c r="F89" s="122">
        <v>20.65</v>
      </c>
      <c r="G89" s="102">
        <v>-58.9</v>
      </c>
      <c r="H89" s="103">
        <v>-149.02000000000001</v>
      </c>
      <c r="I89" s="104"/>
      <c r="J89" s="104"/>
      <c r="K89" s="104"/>
      <c r="L89" s="104"/>
      <c r="M89" s="104"/>
      <c r="N89" s="104"/>
      <c r="O89" s="105"/>
      <c r="P89" s="106"/>
      <c r="Q89" s="107">
        <v>-58.9</v>
      </c>
      <c r="R89" s="108">
        <v>-149.02000000000001</v>
      </c>
    </row>
    <row r="90" spans="1:18" s="109" customFormat="1" x14ac:dyDescent="0.25">
      <c r="A90" s="98">
        <v>83</v>
      </c>
      <c r="B90" s="99" t="s">
        <v>446</v>
      </c>
      <c r="C90" s="59" t="s">
        <v>234</v>
      </c>
      <c r="D90" s="100" t="s">
        <v>447</v>
      </c>
      <c r="E90" s="101" t="s">
        <v>178</v>
      </c>
      <c r="F90" s="122">
        <v>251.49</v>
      </c>
      <c r="G90" s="102">
        <v>-29.388000000000002</v>
      </c>
      <c r="H90" s="103">
        <v>-905.74</v>
      </c>
      <c r="I90" s="104"/>
      <c r="J90" s="104"/>
      <c r="K90" s="104"/>
      <c r="L90" s="104"/>
      <c r="M90" s="104"/>
      <c r="N90" s="104"/>
      <c r="O90" s="105"/>
      <c r="P90" s="106"/>
      <c r="Q90" s="107">
        <v>-29.388000000000002</v>
      </c>
      <c r="R90" s="108">
        <v>-905.74</v>
      </c>
    </row>
    <row r="91" spans="1:18" s="109" customFormat="1" ht="25.5" x14ac:dyDescent="0.25">
      <c r="A91" s="98">
        <v>84</v>
      </c>
      <c r="B91" s="99" t="s">
        <v>448</v>
      </c>
      <c r="C91" s="59" t="s">
        <v>235</v>
      </c>
      <c r="D91" s="100" t="s">
        <v>449</v>
      </c>
      <c r="E91" s="101" t="s">
        <v>236</v>
      </c>
      <c r="F91" s="122">
        <v>134090.04</v>
      </c>
      <c r="G91" s="102">
        <v>4</v>
      </c>
      <c r="H91" s="103">
        <v>65730.41</v>
      </c>
      <c r="I91" s="104"/>
      <c r="J91" s="104"/>
      <c r="K91" s="104"/>
      <c r="L91" s="104"/>
      <c r="M91" s="104"/>
      <c r="N91" s="104"/>
      <c r="O91" s="105"/>
      <c r="P91" s="106"/>
      <c r="Q91" s="107">
        <v>4</v>
      </c>
      <c r="R91" s="108">
        <v>65730.41</v>
      </c>
    </row>
    <row r="92" spans="1:18" ht="38.25" x14ac:dyDescent="0.25">
      <c r="A92" s="125">
        <v>85</v>
      </c>
      <c r="B92" s="87" t="s">
        <v>450</v>
      </c>
      <c r="C92" s="58" t="s">
        <v>237</v>
      </c>
      <c r="D92" s="88" t="s">
        <v>451</v>
      </c>
      <c r="E92" s="89" t="s">
        <v>180</v>
      </c>
      <c r="F92" s="120">
        <v>271731.90000000002</v>
      </c>
      <c r="G92" s="90">
        <v>1</v>
      </c>
      <c r="H92" s="91">
        <v>10365.02</v>
      </c>
      <c r="I92" s="52"/>
      <c r="J92" s="52"/>
      <c r="K92" s="52"/>
      <c r="L92" s="92">
        <v>1</v>
      </c>
      <c r="M92" s="92">
        <v>10365.02</v>
      </c>
      <c r="N92" s="92">
        <v>10365.02</v>
      </c>
      <c r="O92" s="93">
        <v>1</v>
      </c>
      <c r="P92" s="94">
        <v>10365.02</v>
      </c>
      <c r="Q92" s="95"/>
      <c r="R92" s="52"/>
    </row>
    <row r="93" spans="1:18" ht="25.5" x14ac:dyDescent="0.25">
      <c r="A93" s="125">
        <v>86</v>
      </c>
      <c r="B93" s="87" t="s">
        <v>452</v>
      </c>
      <c r="C93" s="58" t="s">
        <v>238</v>
      </c>
      <c r="D93" s="88" t="s">
        <v>453</v>
      </c>
      <c r="E93" s="89" t="s">
        <v>180</v>
      </c>
      <c r="F93" s="120">
        <v>1686666.7</v>
      </c>
      <c r="G93" s="90">
        <v>1</v>
      </c>
      <c r="H93" s="91">
        <v>206699.35</v>
      </c>
      <c r="I93" s="52"/>
      <c r="J93" s="52"/>
      <c r="K93" s="52"/>
      <c r="L93" s="92">
        <v>1</v>
      </c>
      <c r="M93" s="92">
        <v>206699.35</v>
      </c>
      <c r="N93" s="92">
        <v>206699.35</v>
      </c>
      <c r="O93" s="93">
        <v>1</v>
      </c>
      <c r="P93" s="94">
        <v>206699.35</v>
      </c>
      <c r="Q93" s="95"/>
      <c r="R93" s="52"/>
    </row>
    <row r="94" spans="1:18" ht="38.25" x14ac:dyDescent="0.25">
      <c r="A94" s="125">
        <v>87</v>
      </c>
      <c r="B94" s="87" t="s">
        <v>454</v>
      </c>
      <c r="C94" s="58" t="s">
        <v>199</v>
      </c>
      <c r="D94" s="88" t="s">
        <v>385</v>
      </c>
      <c r="E94" s="89" t="s">
        <v>178</v>
      </c>
      <c r="F94" s="120">
        <v>2024.01</v>
      </c>
      <c r="G94" s="90">
        <v>2</v>
      </c>
      <c r="H94" s="91">
        <v>496.08</v>
      </c>
      <c r="I94" s="52"/>
      <c r="J94" s="52"/>
      <c r="K94" s="52"/>
      <c r="L94" s="92">
        <v>2</v>
      </c>
      <c r="M94" s="92">
        <v>496.08</v>
      </c>
      <c r="N94" s="92">
        <v>496.08</v>
      </c>
      <c r="O94" s="93">
        <v>2</v>
      </c>
      <c r="P94" s="94">
        <v>496.08</v>
      </c>
      <c r="Q94" s="95"/>
      <c r="R94" s="52"/>
    </row>
    <row r="95" spans="1:18" ht="51" x14ac:dyDescent="0.25">
      <c r="A95" s="125">
        <v>88</v>
      </c>
      <c r="B95" s="87" t="s">
        <v>455</v>
      </c>
      <c r="C95" s="58" t="s">
        <v>239</v>
      </c>
      <c r="D95" s="88" t="s">
        <v>456</v>
      </c>
      <c r="E95" s="89" t="s">
        <v>180</v>
      </c>
      <c r="F95" s="120">
        <v>454003.28</v>
      </c>
      <c r="G95" s="90">
        <v>3</v>
      </c>
      <c r="H95" s="91">
        <v>100263.35</v>
      </c>
      <c r="I95" s="92">
        <v>2</v>
      </c>
      <c r="J95" s="92">
        <v>66842.23</v>
      </c>
      <c r="K95" s="92">
        <v>66842.23</v>
      </c>
      <c r="L95" s="92">
        <v>1</v>
      </c>
      <c r="M95" s="92">
        <v>33421.120000000003</v>
      </c>
      <c r="N95" s="92">
        <v>100263.35</v>
      </c>
      <c r="O95" s="93">
        <v>3</v>
      </c>
      <c r="P95" s="94">
        <v>100263.35</v>
      </c>
      <c r="Q95" s="95"/>
      <c r="R95" s="52"/>
    </row>
    <row r="96" spans="1:18" ht="63.75" x14ac:dyDescent="0.25">
      <c r="A96" s="125">
        <v>89</v>
      </c>
      <c r="B96" s="87" t="s">
        <v>457</v>
      </c>
      <c r="C96" s="58" t="s">
        <v>240</v>
      </c>
      <c r="D96" s="88" t="s">
        <v>458</v>
      </c>
      <c r="E96" s="89" t="s">
        <v>180</v>
      </c>
      <c r="F96" s="120">
        <v>269294.28000000003</v>
      </c>
      <c r="G96" s="90">
        <v>3</v>
      </c>
      <c r="H96" s="91">
        <v>39795.42</v>
      </c>
      <c r="I96" s="92">
        <v>2</v>
      </c>
      <c r="J96" s="92">
        <v>26530.28</v>
      </c>
      <c r="K96" s="92">
        <v>26530.28</v>
      </c>
      <c r="L96" s="92">
        <v>1</v>
      </c>
      <c r="M96" s="92">
        <v>13265.14</v>
      </c>
      <c r="N96" s="92">
        <v>39795.42</v>
      </c>
      <c r="O96" s="93">
        <v>3</v>
      </c>
      <c r="P96" s="94">
        <v>39795.42</v>
      </c>
      <c r="Q96" s="95"/>
      <c r="R96" s="52"/>
    </row>
    <row r="97" spans="1:18" ht="25.5" x14ac:dyDescent="0.25">
      <c r="A97" s="125">
        <v>90</v>
      </c>
      <c r="B97" s="87" t="s">
        <v>459</v>
      </c>
      <c r="C97" s="58" t="s">
        <v>241</v>
      </c>
      <c r="D97" s="88" t="s">
        <v>460</v>
      </c>
      <c r="E97" s="89" t="s">
        <v>180</v>
      </c>
      <c r="F97" s="120">
        <v>3324419.99</v>
      </c>
      <c r="G97" s="90">
        <v>2</v>
      </c>
      <c r="H97" s="91">
        <v>814808.82</v>
      </c>
      <c r="I97" s="92">
        <v>1</v>
      </c>
      <c r="J97" s="92">
        <v>407404.41</v>
      </c>
      <c r="K97" s="92">
        <v>407404.41</v>
      </c>
      <c r="L97" s="92">
        <v>1</v>
      </c>
      <c r="M97" s="92">
        <v>407404.41</v>
      </c>
      <c r="N97" s="92">
        <v>814808.82</v>
      </c>
      <c r="O97" s="93">
        <v>2</v>
      </c>
      <c r="P97" s="94">
        <v>814808.82</v>
      </c>
      <c r="Q97" s="95"/>
      <c r="R97" s="92"/>
    </row>
    <row r="98" spans="1:18" ht="25.5" x14ac:dyDescent="0.25">
      <c r="A98" s="125">
        <v>91</v>
      </c>
      <c r="B98" s="87" t="s">
        <v>461</v>
      </c>
      <c r="C98" s="58" t="s">
        <v>242</v>
      </c>
      <c r="D98" s="88" t="s">
        <v>460</v>
      </c>
      <c r="E98" s="89" t="s">
        <v>180</v>
      </c>
      <c r="F98" s="120">
        <v>3324419.99</v>
      </c>
      <c r="G98" s="90">
        <v>1</v>
      </c>
      <c r="H98" s="91">
        <v>407404.41</v>
      </c>
      <c r="I98" s="92">
        <v>1</v>
      </c>
      <c r="J98" s="92">
        <v>407404.41</v>
      </c>
      <c r="K98" s="92">
        <v>407404.41</v>
      </c>
      <c r="L98" s="52"/>
      <c r="M98" s="52"/>
      <c r="N98" s="52"/>
      <c r="O98" s="93">
        <v>1</v>
      </c>
      <c r="P98" s="94">
        <v>407404.41</v>
      </c>
      <c r="Q98" s="95"/>
      <c r="R98" s="92"/>
    </row>
    <row r="99" spans="1:18" x14ac:dyDescent="0.25">
      <c r="A99" s="125">
        <v>92</v>
      </c>
      <c r="B99" s="87" t="s">
        <v>462</v>
      </c>
      <c r="C99" s="58" t="s">
        <v>243</v>
      </c>
      <c r="D99" s="88" t="s">
        <v>460</v>
      </c>
      <c r="E99" s="89" t="s">
        <v>180</v>
      </c>
      <c r="F99" s="120">
        <v>535516.69999999995</v>
      </c>
      <c r="G99" s="90">
        <v>3</v>
      </c>
      <c r="H99" s="91">
        <v>196881.14</v>
      </c>
      <c r="I99" s="92">
        <v>2</v>
      </c>
      <c r="J99" s="92">
        <v>131254.09</v>
      </c>
      <c r="K99" s="92">
        <v>131254.09</v>
      </c>
      <c r="L99" s="92">
        <v>1</v>
      </c>
      <c r="M99" s="92">
        <v>65627.05</v>
      </c>
      <c r="N99" s="92">
        <v>196881.14</v>
      </c>
      <c r="O99" s="93">
        <v>3</v>
      </c>
      <c r="P99" s="94">
        <v>196881.14</v>
      </c>
      <c r="Q99" s="95"/>
      <c r="R99" s="92"/>
    </row>
    <row r="100" spans="1:18" ht="51" x14ac:dyDescent="0.25">
      <c r="A100" s="125">
        <v>93</v>
      </c>
      <c r="B100" s="87" t="s">
        <v>463</v>
      </c>
      <c r="C100" s="58" t="s">
        <v>244</v>
      </c>
      <c r="D100" s="88" t="s">
        <v>464</v>
      </c>
      <c r="E100" s="89" t="s">
        <v>180</v>
      </c>
      <c r="F100" s="120">
        <v>376373.08</v>
      </c>
      <c r="G100" s="90">
        <v>3</v>
      </c>
      <c r="H100" s="91">
        <v>90419.11</v>
      </c>
      <c r="I100" s="92">
        <v>3</v>
      </c>
      <c r="J100" s="92">
        <v>90419.11</v>
      </c>
      <c r="K100" s="92">
        <v>90419.11</v>
      </c>
      <c r="L100" s="52"/>
      <c r="M100" s="52"/>
      <c r="N100" s="52"/>
      <c r="O100" s="93">
        <v>3</v>
      </c>
      <c r="P100" s="94">
        <v>90419.11</v>
      </c>
      <c r="Q100" s="95"/>
      <c r="R100" s="52"/>
    </row>
    <row r="101" spans="1:18" ht="63.75" x14ac:dyDescent="0.25">
      <c r="A101" s="125">
        <v>94</v>
      </c>
      <c r="B101" s="87" t="s">
        <v>465</v>
      </c>
      <c r="C101" s="58" t="s">
        <v>245</v>
      </c>
      <c r="D101" s="88" t="s">
        <v>466</v>
      </c>
      <c r="E101" s="89" t="s">
        <v>180</v>
      </c>
      <c r="F101" s="120">
        <v>247993.46</v>
      </c>
      <c r="G101" s="90">
        <v>3</v>
      </c>
      <c r="H101" s="91">
        <v>38353.370000000003</v>
      </c>
      <c r="I101" s="92">
        <v>3</v>
      </c>
      <c r="J101" s="92">
        <v>38353.370000000003</v>
      </c>
      <c r="K101" s="92">
        <v>38353.370000000003</v>
      </c>
      <c r="L101" s="52"/>
      <c r="M101" s="52"/>
      <c r="N101" s="52"/>
      <c r="O101" s="93">
        <v>3</v>
      </c>
      <c r="P101" s="94">
        <v>38353.370000000003</v>
      </c>
      <c r="Q101" s="95"/>
      <c r="R101" s="52"/>
    </row>
    <row r="102" spans="1:18" ht="25.5" x14ac:dyDescent="0.25">
      <c r="A102" s="125">
        <v>95</v>
      </c>
      <c r="B102" s="87" t="s">
        <v>467</v>
      </c>
      <c r="C102" s="58" t="s">
        <v>241</v>
      </c>
      <c r="D102" s="88" t="s">
        <v>460</v>
      </c>
      <c r="E102" s="89" t="s">
        <v>180</v>
      </c>
      <c r="F102" s="120">
        <v>3324419.99</v>
      </c>
      <c r="G102" s="90">
        <v>1</v>
      </c>
      <c r="H102" s="91">
        <v>407404.41</v>
      </c>
      <c r="I102" s="92">
        <v>1</v>
      </c>
      <c r="J102" s="92">
        <v>407404.41</v>
      </c>
      <c r="K102" s="92">
        <v>407404.41</v>
      </c>
      <c r="L102" s="52"/>
      <c r="M102" s="52"/>
      <c r="N102" s="52"/>
      <c r="O102" s="93">
        <v>1</v>
      </c>
      <c r="P102" s="94">
        <v>407404.41</v>
      </c>
      <c r="Q102" s="95"/>
      <c r="R102" s="92"/>
    </row>
    <row r="103" spans="1:18" ht="25.5" x14ac:dyDescent="0.25">
      <c r="A103" s="125">
        <v>96</v>
      </c>
      <c r="B103" s="87" t="s">
        <v>468</v>
      </c>
      <c r="C103" s="58" t="s">
        <v>246</v>
      </c>
      <c r="D103" s="88" t="s">
        <v>460</v>
      </c>
      <c r="E103" s="89" t="s">
        <v>180</v>
      </c>
      <c r="F103" s="120">
        <v>3324419.99</v>
      </c>
      <c r="G103" s="90">
        <v>1</v>
      </c>
      <c r="H103" s="91">
        <v>407404.41</v>
      </c>
      <c r="I103" s="92">
        <v>1</v>
      </c>
      <c r="J103" s="92">
        <v>407404.41</v>
      </c>
      <c r="K103" s="92">
        <v>407404.41</v>
      </c>
      <c r="L103" s="52"/>
      <c r="M103" s="52"/>
      <c r="N103" s="52"/>
      <c r="O103" s="93">
        <v>1</v>
      </c>
      <c r="P103" s="94">
        <v>407404.41</v>
      </c>
      <c r="Q103" s="95"/>
      <c r="R103" s="92"/>
    </row>
    <row r="104" spans="1:18" ht="25.5" x14ac:dyDescent="0.25">
      <c r="A104" s="125">
        <v>97</v>
      </c>
      <c r="B104" s="87" t="s">
        <v>469</v>
      </c>
      <c r="C104" s="58" t="s">
        <v>247</v>
      </c>
      <c r="D104" s="88" t="s">
        <v>460</v>
      </c>
      <c r="E104" s="89" t="s">
        <v>180</v>
      </c>
      <c r="F104" s="120">
        <v>330417.96000000002</v>
      </c>
      <c r="G104" s="90">
        <v>3</v>
      </c>
      <c r="H104" s="91">
        <v>121477.19</v>
      </c>
      <c r="I104" s="92">
        <v>3</v>
      </c>
      <c r="J104" s="92">
        <v>121477.19</v>
      </c>
      <c r="K104" s="92">
        <v>121477.19</v>
      </c>
      <c r="L104" s="52"/>
      <c r="M104" s="52"/>
      <c r="N104" s="52"/>
      <c r="O104" s="93">
        <v>3</v>
      </c>
      <c r="P104" s="94">
        <v>121477.19</v>
      </c>
      <c r="Q104" s="95"/>
      <c r="R104" s="52"/>
    </row>
    <row r="105" spans="1:18" ht="38.25" x14ac:dyDescent="0.25">
      <c r="A105" s="125">
        <v>98</v>
      </c>
      <c r="B105" s="87" t="s">
        <v>470</v>
      </c>
      <c r="C105" s="58" t="s">
        <v>248</v>
      </c>
      <c r="D105" s="88" t="s">
        <v>471</v>
      </c>
      <c r="E105" s="89" t="s">
        <v>180</v>
      </c>
      <c r="F105" s="120">
        <v>336848.06</v>
      </c>
      <c r="G105" s="90">
        <v>3</v>
      </c>
      <c r="H105" s="91">
        <v>88886.46</v>
      </c>
      <c r="I105" s="52"/>
      <c r="J105" s="52"/>
      <c r="K105" s="52"/>
      <c r="L105" s="92">
        <v>3</v>
      </c>
      <c r="M105" s="92">
        <v>88886.46</v>
      </c>
      <c r="N105" s="92">
        <v>88886.46</v>
      </c>
      <c r="O105" s="93">
        <v>3</v>
      </c>
      <c r="P105" s="94">
        <v>88886.46</v>
      </c>
      <c r="Q105" s="95"/>
      <c r="R105" s="92"/>
    </row>
    <row r="106" spans="1:18" ht="51" x14ac:dyDescent="0.25">
      <c r="A106" s="125">
        <v>99</v>
      </c>
      <c r="B106" s="87" t="s">
        <v>472</v>
      </c>
      <c r="C106" s="58" t="s">
        <v>249</v>
      </c>
      <c r="D106" s="88" t="s">
        <v>473</v>
      </c>
      <c r="E106" s="89" t="s">
        <v>180</v>
      </c>
      <c r="F106" s="120">
        <v>247993.46</v>
      </c>
      <c r="G106" s="90">
        <v>3</v>
      </c>
      <c r="H106" s="91">
        <v>38353.370000000003</v>
      </c>
      <c r="I106" s="52"/>
      <c r="J106" s="52"/>
      <c r="K106" s="52"/>
      <c r="L106" s="92">
        <v>3</v>
      </c>
      <c r="M106" s="92">
        <v>38353.370000000003</v>
      </c>
      <c r="N106" s="92">
        <v>38353.370000000003</v>
      </c>
      <c r="O106" s="93">
        <v>3</v>
      </c>
      <c r="P106" s="94">
        <v>38353.370000000003</v>
      </c>
      <c r="Q106" s="95"/>
      <c r="R106" s="52"/>
    </row>
    <row r="107" spans="1:18" ht="25.5" x14ac:dyDescent="0.25">
      <c r="A107" s="125">
        <v>100</v>
      </c>
      <c r="B107" s="87" t="s">
        <v>474</v>
      </c>
      <c r="C107" s="58" t="s">
        <v>250</v>
      </c>
      <c r="D107" s="88" t="s">
        <v>453</v>
      </c>
      <c r="E107" s="89" t="s">
        <v>180</v>
      </c>
      <c r="F107" s="120">
        <v>2805770.03</v>
      </c>
      <c r="G107" s="90">
        <v>3</v>
      </c>
      <c r="H107" s="91">
        <v>1031533.1</v>
      </c>
      <c r="I107" s="52"/>
      <c r="J107" s="52"/>
      <c r="K107" s="52"/>
      <c r="L107" s="92">
        <v>3</v>
      </c>
      <c r="M107" s="92">
        <v>1031533.1</v>
      </c>
      <c r="N107" s="92">
        <v>1031533.1</v>
      </c>
      <c r="O107" s="93">
        <v>3</v>
      </c>
      <c r="P107" s="94">
        <v>1031533.1</v>
      </c>
      <c r="Q107" s="95"/>
      <c r="R107" s="52"/>
    </row>
    <row r="108" spans="1:18" x14ac:dyDescent="0.25">
      <c r="A108" s="125">
        <v>101</v>
      </c>
      <c r="B108" s="87" t="s">
        <v>475</v>
      </c>
      <c r="C108" s="58" t="s">
        <v>251</v>
      </c>
      <c r="D108" s="88" t="s">
        <v>453</v>
      </c>
      <c r="E108" s="89" t="s">
        <v>180</v>
      </c>
      <c r="F108" s="120">
        <v>293648.67</v>
      </c>
      <c r="G108" s="90">
        <v>3</v>
      </c>
      <c r="H108" s="91">
        <v>107959.07</v>
      </c>
      <c r="I108" s="52"/>
      <c r="J108" s="52"/>
      <c r="K108" s="52"/>
      <c r="L108" s="92">
        <v>3</v>
      </c>
      <c r="M108" s="92">
        <v>107959.07</v>
      </c>
      <c r="N108" s="92">
        <v>107959.07</v>
      </c>
      <c r="O108" s="93">
        <v>3</v>
      </c>
      <c r="P108" s="94">
        <v>107959.07</v>
      </c>
      <c r="Q108" s="95"/>
      <c r="R108" s="52"/>
    </row>
    <row r="109" spans="1:18" s="109" customFormat="1" ht="25.5" x14ac:dyDescent="0.25">
      <c r="A109" s="125">
        <v>102</v>
      </c>
      <c r="B109" s="99" t="s">
        <v>476</v>
      </c>
      <c r="C109" s="59" t="s">
        <v>252</v>
      </c>
      <c r="D109" s="100" t="s">
        <v>477</v>
      </c>
      <c r="E109" s="101" t="s">
        <v>178</v>
      </c>
      <c r="F109" s="122">
        <v>282417.40999999997</v>
      </c>
      <c r="G109" s="102">
        <v>1</v>
      </c>
      <c r="H109" s="103">
        <v>16830.87</v>
      </c>
      <c r="I109" s="104"/>
      <c r="J109" s="104"/>
      <c r="K109" s="104"/>
      <c r="L109" s="104"/>
      <c r="M109" s="104"/>
      <c r="N109" s="104"/>
      <c r="O109" s="105"/>
      <c r="P109" s="106"/>
      <c r="Q109" s="107">
        <v>1</v>
      </c>
      <c r="R109" s="108">
        <v>16830.87</v>
      </c>
    </row>
    <row r="110" spans="1:18" s="109" customFormat="1" x14ac:dyDescent="0.25">
      <c r="A110" s="98">
        <v>103</v>
      </c>
      <c r="B110" s="99" t="s">
        <v>478</v>
      </c>
      <c r="C110" s="59" t="s">
        <v>253</v>
      </c>
      <c r="D110" s="100" t="s">
        <v>479</v>
      </c>
      <c r="E110" s="101" t="s">
        <v>197</v>
      </c>
      <c r="F110" s="122">
        <v>11822.2</v>
      </c>
      <c r="G110" s="102">
        <v>-1.94</v>
      </c>
      <c r="H110" s="103">
        <v>-2810.67</v>
      </c>
      <c r="I110" s="104"/>
      <c r="J110" s="104"/>
      <c r="K110" s="104"/>
      <c r="L110" s="104"/>
      <c r="M110" s="104"/>
      <c r="N110" s="104"/>
      <c r="O110" s="105"/>
      <c r="P110" s="106"/>
      <c r="Q110" s="107">
        <v>-1.94</v>
      </c>
      <c r="R110" s="108">
        <v>-2810.67</v>
      </c>
    </row>
    <row r="111" spans="1:18" s="109" customFormat="1" ht="25.5" x14ac:dyDescent="0.25">
      <c r="A111" s="98">
        <v>104</v>
      </c>
      <c r="B111" s="99" t="s">
        <v>480</v>
      </c>
      <c r="C111" s="59" t="s">
        <v>175</v>
      </c>
      <c r="D111" s="100" t="s">
        <v>481</v>
      </c>
      <c r="E111" s="101" t="s">
        <v>1</v>
      </c>
      <c r="F111" s="122">
        <v>4072.48</v>
      </c>
      <c r="G111" s="102">
        <v>20</v>
      </c>
      <c r="H111" s="103">
        <v>9981.56</v>
      </c>
      <c r="I111" s="104"/>
      <c r="J111" s="104"/>
      <c r="K111" s="104"/>
      <c r="L111" s="104"/>
      <c r="M111" s="104"/>
      <c r="N111" s="104"/>
      <c r="O111" s="105"/>
      <c r="P111" s="106"/>
      <c r="Q111" s="107">
        <v>20</v>
      </c>
      <c r="R111" s="108">
        <v>9981.56</v>
      </c>
    </row>
    <row r="112" spans="1:18" ht="25.5" x14ac:dyDescent="0.25">
      <c r="A112" s="125">
        <v>105</v>
      </c>
      <c r="B112" s="87" t="s">
        <v>482</v>
      </c>
      <c r="C112" s="58" t="s">
        <v>254</v>
      </c>
      <c r="D112" s="88" t="s">
        <v>477</v>
      </c>
      <c r="E112" s="89" t="s">
        <v>178</v>
      </c>
      <c r="F112" s="120">
        <v>282417.36</v>
      </c>
      <c r="G112" s="90">
        <v>3</v>
      </c>
      <c r="H112" s="91">
        <v>50492.6</v>
      </c>
      <c r="I112" s="52"/>
      <c r="J112" s="52"/>
      <c r="K112" s="52"/>
      <c r="L112" s="92">
        <v>3</v>
      </c>
      <c r="M112" s="92">
        <v>50492.6</v>
      </c>
      <c r="N112" s="92">
        <v>50492.6</v>
      </c>
      <c r="O112" s="93">
        <v>3</v>
      </c>
      <c r="P112" s="94">
        <v>50492.6</v>
      </c>
      <c r="Q112" s="95"/>
      <c r="R112" s="52"/>
    </row>
    <row r="113" spans="1:18" ht="38.25" x14ac:dyDescent="0.25">
      <c r="A113" s="128">
        <v>106</v>
      </c>
      <c r="B113" s="87" t="s">
        <v>483</v>
      </c>
      <c r="C113" s="58" t="s">
        <v>255</v>
      </c>
      <c r="D113" s="88" t="s">
        <v>484</v>
      </c>
      <c r="E113" s="89" t="s">
        <v>1</v>
      </c>
      <c r="F113" s="120">
        <v>18833.349999999999</v>
      </c>
      <c r="G113" s="90">
        <v>-1.2</v>
      </c>
      <c r="H113" s="91">
        <v>-2769.61</v>
      </c>
      <c r="I113" s="52"/>
      <c r="J113" s="52"/>
      <c r="K113" s="52"/>
      <c r="L113" s="92">
        <v>-1.2</v>
      </c>
      <c r="M113" s="92">
        <v>-2769.61</v>
      </c>
      <c r="N113" s="92">
        <v>-2769.61</v>
      </c>
      <c r="O113" s="93">
        <v>-1.2</v>
      </c>
      <c r="P113" s="94">
        <v>-2769.61</v>
      </c>
      <c r="Q113" s="95"/>
      <c r="R113" s="52"/>
    </row>
    <row r="114" spans="1:18" x14ac:dyDescent="0.25">
      <c r="A114" s="128">
        <v>107</v>
      </c>
      <c r="B114" s="87" t="s">
        <v>485</v>
      </c>
      <c r="C114" s="58" t="s">
        <v>256</v>
      </c>
      <c r="D114" s="88" t="s">
        <v>486</v>
      </c>
      <c r="E114" s="89" t="s">
        <v>178</v>
      </c>
      <c r="F114" s="120">
        <v>2024.5</v>
      </c>
      <c r="G114" s="90">
        <v>-81</v>
      </c>
      <c r="H114" s="91">
        <v>-20096.099999999999</v>
      </c>
      <c r="I114" s="52"/>
      <c r="J114" s="52"/>
      <c r="K114" s="52"/>
      <c r="L114" s="92">
        <v>-81</v>
      </c>
      <c r="M114" s="92">
        <v>-20096.099999999999</v>
      </c>
      <c r="N114" s="92">
        <v>-20096.099999999999</v>
      </c>
      <c r="O114" s="93">
        <v>-81</v>
      </c>
      <c r="P114" s="94">
        <v>-20096.099999999999</v>
      </c>
      <c r="Q114" s="95"/>
      <c r="R114" s="52"/>
    </row>
    <row r="115" spans="1:18" ht="25.5" x14ac:dyDescent="0.25">
      <c r="A115" s="128">
        <v>108</v>
      </c>
      <c r="B115" s="87" t="s">
        <v>487</v>
      </c>
      <c r="C115" s="58" t="s">
        <v>257</v>
      </c>
      <c r="D115" s="88" t="s">
        <v>488</v>
      </c>
      <c r="E115" s="89" t="s">
        <v>197</v>
      </c>
      <c r="F115" s="120">
        <v>44636.27</v>
      </c>
      <c r="G115" s="90">
        <v>-0.15</v>
      </c>
      <c r="H115" s="91">
        <v>-820.52</v>
      </c>
      <c r="I115" s="52"/>
      <c r="J115" s="52"/>
      <c r="K115" s="52"/>
      <c r="L115" s="92">
        <v>-0.15</v>
      </c>
      <c r="M115" s="92">
        <v>-820.52</v>
      </c>
      <c r="N115" s="92">
        <v>-820.52</v>
      </c>
      <c r="O115" s="93">
        <v>-0.15</v>
      </c>
      <c r="P115" s="94">
        <v>-820.52</v>
      </c>
      <c r="Q115" s="95"/>
      <c r="R115" s="52"/>
    </row>
    <row r="116" spans="1:18" ht="38.25" x14ac:dyDescent="0.25">
      <c r="A116" s="128">
        <v>109</v>
      </c>
      <c r="B116" s="87" t="s">
        <v>489</v>
      </c>
      <c r="C116" s="58" t="s">
        <v>231</v>
      </c>
      <c r="D116" s="88" t="s">
        <v>440</v>
      </c>
      <c r="E116" s="89" t="s">
        <v>197</v>
      </c>
      <c r="F116" s="120">
        <v>88805.33</v>
      </c>
      <c r="G116" s="90">
        <v>-0.03</v>
      </c>
      <c r="H116" s="91">
        <v>-326.49</v>
      </c>
      <c r="I116" s="52"/>
      <c r="J116" s="52"/>
      <c r="K116" s="52"/>
      <c r="L116" s="92">
        <v>-0.03</v>
      </c>
      <c r="M116" s="92">
        <v>-326.49</v>
      </c>
      <c r="N116" s="92">
        <v>-326.49</v>
      </c>
      <c r="O116" s="93">
        <v>-0.03</v>
      </c>
      <c r="P116" s="94">
        <v>-326.49</v>
      </c>
      <c r="Q116" s="95"/>
      <c r="R116" s="52"/>
    </row>
    <row r="117" spans="1:18" x14ac:dyDescent="0.25">
      <c r="A117" s="128">
        <v>110</v>
      </c>
      <c r="B117" s="87" t="s">
        <v>490</v>
      </c>
      <c r="C117" s="58" t="s">
        <v>222</v>
      </c>
      <c r="D117" s="88" t="s">
        <v>423</v>
      </c>
      <c r="E117" s="89" t="s">
        <v>197</v>
      </c>
      <c r="F117" s="120">
        <v>30192</v>
      </c>
      <c r="G117" s="90">
        <v>-0.24</v>
      </c>
      <c r="H117" s="91">
        <v>-888</v>
      </c>
      <c r="I117" s="52"/>
      <c r="J117" s="52"/>
      <c r="K117" s="52"/>
      <c r="L117" s="92">
        <v>-0.24</v>
      </c>
      <c r="M117" s="92">
        <v>-888</v>
      </c>
      <c r="N117" s="92">
        <v>-888</v>
      </c>
      <c r="O117" s="93">
        <v>-0.24</v>
      </c>
      <c r="P117" s="94">
        <v>-888</v>
      </c>
      <c r="Q117" s="95"/>
      <c r="R117" s="52"/>
    </row>
    <row r="118" spans="1:18" ht="25.5" x14ac:dyDescent="0.25">
      <c r="A118" s="128">
        <v>111</v>
      </c>
      <c r="B118" s="87" t="s">
        <v>491</v>
      </c>
      <c r="C118" s="58" t="s">
        <v>258</v>
      </c>
      <c r="D118" s="88" t="s">
        <v>492</v>
      </c>
      <c r="E118" s="89" t="s">
        <v>197</v>
      </c>
      <c r="F118" s="120">
        <v>37536</v>
      </c>
      <c r="G118" s="90">
        <v>-0.51</v>
      </c>
      <c r="H118" s="91">
        <v>-2346</v>
      </c>
      <c r="I118" s="52"/>
      <c r="J118" s="52"/>
      <c r="K118" s="52"/>
      <c r="L118" s="92">
        <v>-0.51</v>
      </c>
      <c r="M118" s="92">
        <v>-2346</v>
      </c>
      <c r="N118" s="92">
        <v>-2346</v>
      </c>
      <c r="O118" s="93">
        <v>-0.51</v>
      </c>
      <c r="P118" s="94">
        <v>-2346</v>
      </c>
      <c r="Q118" s="95"/>
      <c r="R118" s="52"/>
    </row>
    <row r="119" spans="1:18" x14ac:dyDescent="0.25">
      <c r="A119" s="128">
        <v>112</v>
      </c>
      <c r="B119" s="87" t="s">
        <v>493</v>
      </c>
      <c r="C119" s="58" t="s">
        <v>253</v>
      </c>
      <c r="D119" s="88" t="s">
        <v>479</v>
      </c>
      <c r="E119" s="89" t="s">
        <v>197</v>
      </c>
      <c r="F119" s="120">
        <v>11822.21</v>
      </c>
      <c r="G119" s="90">
        <v>-5.82</v>
      </c>
      <c r="H119" s="91">
        <v>-8432.02</v>
      </c>
      <c r="I119" s="52"/>
      <c r="J119" s="52"/>
      <c r="K119" s="52"/>
      <c r="L119" s="92">
        <v>-5.82</v>
      </c>
      <c r="M119" s="92">
        <v>-8432.02</v>
      </c>
      <c r="N119" s="92">
        <v>-8432.02</v>
      </c>
      <c r="O119" s="93">
        <v>-5.82</v>
      </c>
      <c r="P119" s="94">
        <v>-8432.02</v>
      </c>
      <c r="Q119" s="95"/>
      <c r="R119" s="52"/>
    </row>
    <row r="120" spans="1:18" ht="25.5" x14ac:dyDescent="0.25">
      <c r="A120" s="125">
        <v>113</v>
      </c>
      <c r="B120" s="87" t="s">
        <v>494</v>
      </c>
      <c r="C120" s="58" t="s">
        <v>175</v>
      </c>
      <c r="D120" s="88" t="s">
        <v>481</v>
      </c>
      <c r="E120" s="89" t="s">
        <v>1</v>
      </c>
      <c r="F120" s="120">
        <v>4072.48</v>
      </c>
      <c r="G120" s="90">
        <v>60</v>
      </c>
      <c r="H120" s="91">
        <v>29944.68</v>
      </c>
      <c r="I120" s="52"/>
      <c r="J120" s="52"/>
      <c r="K120" s="52"/>
      <c r="L120" s="92">
        <v>60</v>
      </c>
      <c r="M120" s="92">
        <v>29944.68</v>
      </c>
      <c r="N120" s="92">
        <v>29944.68</v>
      </c>
      <c r="O120" s="93">
        <v>60</v>
      </c>
      <c r="P120" s="94">
        <v>29944.68</v>
      </c>
      <c r="Q120" s="95"/>
      <c r="R120" s="52"/>
    </row>
    <row r="121" spans="1:18" ht="38.25" x14ac:dyDescent="0.25">
      <c r="A121" s="125">
        <v>114</v>
      </c>
      <c r="B121" s="87" t="s">
        <v>495</v>
      </c>
      <c r="C121" s="58" t="s">
        <v>259</v>
      </c>
      <c r="D121" s="88" t="s">
        <v>453</v>
      </c>
      <c r="E121" s="89" t="s">
        <v>180</v>
      </c>
      <c r="F121" s="120">
        <v>146318.37</v>
      </c>
      <c r="G121" s="90">
        <v>3</v>
      </c>
      <c r="H121" s="91">
        <v>53793.52</v>
      </c>
      <c r="I121" s="52"/>
      <c r="J121" s="52"/>
      <c r="K121" s="52"/>
      <c r="L121" s="92">
        <v>3</v>
      </c>
      <c r="M121" s="92">
        <v>53793.52</v>
      </c>
      <c r="N121" s="92">
        <v>53793.52</v>
      </c>
      <c r="O121" s="93">
        <v>3</v>
      </c>
      <c r="P121" s="94">
        <v>53793.52</v>
      </c>
      <c r="Q121" s="95"/>
      <c r="R121" s="52"/>
    </row>
    <row r="122" spans="1:18" s="109" customFormat="1" ht="51" x14ac:dyDescent="0.25">
      <c r="A122" s="98">
        <v>115</v>
      </c>
      <c r="B122" s="99" t="s">
        <v>496</v>
      </c>
      <c r="C122" s="59" t="s">
        <v>260</v>
      </c>
      <c r="D122" s="100" t="s">
        <v>497</v>
      </c>
      <c r="E122" s="101" t="s">
        <v>182</v>
      </c>
      <c r="F122" s="122">
        <v>488495</v>
      </c>
      <c r="G122" s="102">
        <v>2.8000000000000001E-2</v>
      </c>
      <c r="H122" s="103">
        <v>448.29</v>
      </c>
      <c r="I122" s="104"/>
      <c r="J122" s="104"/>
      <c r="K122" s="104"/>
      <c r="L122" s="104"/>
      <c r="M122" s="104"/>
      <c r="N122" s="104"/>
      <c r="O122" s="105"/>
      <c r="P122" s="106"/>
      <c r="Q122" s="107">
        <v>2.8000000000000001E-2</v>
      </c>
      <c r="R122" s="108">
        <v>448.29</v>
      </c>
    </row>
    <row r="123" spans="1:18" x14ac:dyDescent="0.25">
      <c r="A123" s="110" t="s">
        <v>261</v>
      </c>
      <c r="B123" s="83"/>
      <c r="C123" s="57"/>
      <c r="D123" s="83"/>
      <c r="E123" s="83"/>
      <c r="F123" s="119"/>
      <c r="G123" s="83"/>
      <c r="H123" s="83"/>
      <c r="I123" s="83"/>
      <c r="J123" s="83"/>
      <c r="K123" s="83"/>
      <c r="L123" s="83"/>
      <c r="M123" s="83"/>
      <c r="N123" s="83"/>
      <c r="O123" s="84"/>
      <c r="P123" s="84"/>
      <c r="Q123" s="84"/>
      <c r="R123" s="83"/>
    </row>
    <row r="124" spans="1:18" ht="76.5" x14ac:dyDescent="0.25">
      <c r="A124" s="125">
        <v>116</v>
      </c>
      <c r="B124" s="87" t="s">
        <v>498</v>
      </c>
      <c r="C124" s="58" t="s">
        <v>262</v>
      </c>
      <c r="D124" s="88" t="s">
        <v>499</v>
      </c>
      <c r="E124" s="89" t="s">
        <v>182</v>
      </c>
      <c r="F124" s="120">
        <v>2364321.04</v>
      </c>
      <c r="G124" s="90">
        <v>0.35755999999999999</v>
      </c>
      <c r="H124" s="91">
        <v>44065.45</v>
      </c>
      <c r="I124" s="52"/>
      <c r="J124" s="52"/>
      <c r="K124" s="52"/>
      <c r="L124" s="92">
        <v>0.04</v>
      </c>
      <c r="M124" s="92">
        <v>4929.57</v>
      </c>
      <c r="N124" s="92">
        <v>4929.57</v>
      </c>
      <c r="O124" s="93">
        <v>15</v>
      </c>
      <c r="P124" s="94">
        <v>4929.57</v>
      </c>
      <c r="Q124" s="93">
        <v>0.31756000000000001</v>
      </c>
      <c r="R124" s="92">
        <v>39135.879999999997</v>
      </c>
    </row>
    <row r="125" spans="1:18" ht="25.5" x14ac:dyDescent="0.25">
      <c r="A125" s="125">
        <v>117</v>
      </c>
      <c r="B125" s="87" t="s">
        <v>500</v>
      </c>
      <c r="C125" s="58" t="s">
        <v>175</v>
      </c>
      <c r="D125" s="88" t="s">
        <v>481</v>
      </c>
      <c r="E125" s="89" t="s">
        <v>1</v>
      </c>
      <c r="F125" s="120">
        <v>4072.48</v>
      </c>
      <c r="G125" s="90">
        <v>719.33</v>
      </c>
      <c r="H125" s="91">
        <v>359001.72</v>
      </c>
      <c r="I125" s="52"/>
      <c r="J125" s="52"/>
      <c r="K125" s="52"/>
      <c r="L125" s="92">
        <v>42.78</v>
      </c>
      <c r="M125" s="92">
        <v>21350.55</v>
      </c>
      <c r="N125" s="92">
        <v>21350.55</v>
      </c>
      <c r="O125" s="93">
        <v>42.78</v>
      </c>
      <c r="P125" s="94">
        <v>21350.55</v>
      </c>
      <c r="Q125" s="93">
        <v>676.55</v>
      </c>
      <c r="R125" s="92">
        <v>337651.17</v>
      </c>
    </row>
    <row r="126" spans="1:18" ht="38.25" x14ac:dyDescent="0.25">
      <c r="A126" s="86">
        <v>118</v>
      </c>
      <c r="B126" s="87" t="s">
        <v>501</v>
      </c>
      <c r="C126" s="58" t="s">
        <v>263</v>
      </c>
      <c r="D126" s="88" t="s">
        <v>502</v>
      </c>
      <c r="E126" s="89" t="s">
        <v>161</v>
      </c>
      <c r="F126" s="120">
        <v>2374647.77</v>
      </c>
      <c r="G126" s="90">
        <v>1.097</v>
      </c>
      <c r="H126" s="91">
        <v>273527.40999999997</v>
      </c>
      <c r="I126" s="52"/>
      <c r="J126" s="52"/>
      <c r="K126" s="52"/>
      <c r="L126" s="92">
        <v>0.99</v>
      </c>
      <c r="M126" s="92">
        <v>246847.91</v>
      </c>
      <c r="N126" s="92">
        <v>246847.91</v>
      </c>
      <c r="O126" s="93">
        <v>0.99</v>
      </c>
      <c r="P126" s="94">
        <v>246847.91</v>
      </c>
      <c r="Q126" s="93">
        <v>0.107</v>
      </c>
      <c r="R126" s="92">
        <v>26679.5</v>
      </c>
    </row>
    <row r="127" spans="1:18" s="109" customFormat="1" ht="38.25" x14ac:dyDescent="0.25">
      <c r="A127" s="98">
        <v>119</v>
      </c>
      <c r="B127" s="99" t="s">
        <v>503</v>
      </c>
      <c r="C127" s="59" t="s">
        <v>263</v>
      </c>
      <c r="D127" s="100" t="s">
        <v>502</v>
      </c>
      <c r="E127" s="101" t="s">
        <v>161</v>
      </c>
      <c r="F127" s="122">
        <v>2374647.77</v>
      </c>
      <c r="G127" s="102">
        <v>1.097</v>
      </c>
      <c r="H127" s="103">
        <v>273527.40999999997</v>
      </c>
      <c r="I127" s="104"/>
      <c r="J127" s="104"/>
      <c r="K127" s="104"/>
      <c r="L127" s="104"/>
      <c r="M127" s="104"/>
      <c r="N127" s="104"/>
      <c r="O127" s="105"/>
      <c r="P127" s="106"/>
      <c r="Q127" s="107">
        <v>1.097</v>
      </c>
      <c r="R127" s="108">
        <v>273527.40999999997</v>
      </c>
    </row>
    <row r="128" spans="1:18" ht="38.25" x14ac:dyDescent="0.25">
      <c r="A128" s="86">
        <v>120</v>
      </c>
      <c r="B128" s="87" t="s">
        <v>504</v>
      </c>
      <c r="C128" s="58" t="s">
        <v>264</v>
      </c>
      <c r="D128" s="88" t="s">
        <v>505</v>
      </c>
      <c r="E128" s="89" t="s">
        <v>1</v>
      </c>
      <c r="F128" s="120">
        <v>1605.97</v>
      </c>
      <c r="G128" s="90">
        <v>-1283.49</v>
      </c>
      <c r="H128" s="91">
        <v>-252603.67</v>
      </c>
      <c r="I128" s="52"/>
      <c r="J128" s="52"/>
      <c r="K128" s="52"/>
      <c r="L128" s="92">
        <v>-1153.07</v>
      </c>
      <c r="M128" s="92">
        <v>-226935.71</v>
      </c>
      <c r="N128" s="92">
        <v>-226935.71</v>
      </c>
      <c r="O128" s="93">
        <v>-1153.07</v>
      </c>
      <c r="P128" s="94">
        <v>-226935.71</v>
      </c>
      <c r="Q128" s="93">
        <v>-130.41999999999999</v>
      </c>
      <c r="R128" s="92">
        <v>-25667.96</v>
      </c>
    </row>
    <row r="129" spans="1:18" ht="25.5" x14ac:dyDescent="0.25">
      <c r="A129" s="86">
        <v>121</v>
      </c>
      <c r="B129" s="87" t="s">
        <v>506</v>
      </c>
      <c r="C129" s="58" t="s">
        <v>175</v>
      </c>
      <c r="D129" s="88" t="s">
        <v>481</v>
      </c>
      <c r="E129" s="89" t="s">
        <v>1</v>
      </c>
      <c r="F129" s="120">
        <v>4072.48</v>
      </c>
      <c r="G129" s="90">
        <v>1283.49</v>
      </c>
      <c r="H129" s="91">
        <v>640561.52</v>
      </c>
      <c r="I129" s="52"/>
      <c r="J129" s="52"/>
      <c r="K129" s="52"/>
      <c r="L129" s="92">
        <v>1153.07</v>
      </c>
      <c r="M129" s="92">
        <v>575471.78</v>
      </c>
      <c r="N129" s="92">
        <v>575471.78</v>
      </c>
      <c r="O129" s="93">
        <v>1153.07</v>
      </c>
      <c r="P129" s="94">
        <v>575471.78</v>
      </c>
      <c r="Q129" s="93">
        <v>130.41999999999999</v>
      </c>
      <c r="R129" s="92">
        <v>65089.74</v>
      </c>
    </row>
    <row r="130" spans="1:18" s="109" customFormat="1" ht="51" x14ac:dyDescent="0.25">
      <c r="A130" s="98">
        <v>122</v>
      </c>
      <c r="B130" s="99" t="s">
        <v>507</v>
      </c>
      <c r="C130" s="59" t="s">
        <v>265</v>
      </c>
      <c r="D130" s="100" t="s">
        <v>508</v>
      </c>
      <c r="E130" s="101" t="s">
        <v>182</v>
      </c>
      <c r="F130" s="122">
        <v>400538.44</v>
      </c>
      <c r="G130" s="102">
        <v>8.0379999999999993E-2</v>
      </c>
      <c r="H130" s="103">
        <v>1239.83</v>
      </c>
      <c r="I130" s="104"/>
      <c r="J130" s="104"/>
      <c r="K130" s="104"/>
      <c r="L130" s="104"/>
      <c r="M130" s="104"/>
      <c r="N130" s="104"/>
      <c r="O130" s="105"/>
      <c r="P130" s="106"/>
      <c r="Q130" s="107">
        <v>8.0379999999999993E-2</v>
      </c>
      <c r="R130" s="108">
        <v>1239.83</v>
      </c>
    </row>
    <row r="131" spans="1:18" ht="15" x14ac:dyDescent="0.25">
      <c r="A131" s="82" t="s">
        <v>266</v>
      </c>
      <c r="B131" s="83"/>
      <c r="C131" s="57"/>
      <c r="D131" s="83"/>
      <c r="E131" s="83"/>
      <c r="F131" s="119"/>
      <c r="G131" s="83"/>
      <c r="H131" s="83"/>
      <c r="I131" s="83"/>
      <c r="J131" s="83"/>
      <c r="K131" s="83"/>
      <c r="L131" s="83"/>
      <c r="M131" s="83"/>
      <c r="N131" s="83"/>
      <c r="O131" s="84"/>
      <c r="P131" s="84"/>
      <c r="Q131" s="84"/>
      <c r="R131" s="83"/>
    </row>
    <row r="132" spans="1:18" x14ac:dyDescent="0.25">
      <c r="A132" s="110" t="s">
        <v>267</v>
      </c>
      <c r="B132" s="83"/>
      <c r="C132" s="57"/>
      <c r="D132" s="83"/>
      <c r="E132" s="83"/>
      <c r="F132" s="119"/>
      <c r="G132" s="83"/>
      <c r="H132" s="83"/>
      <c r="I132" s="83"/>
      <c r="J132" s="83"/>
      <c r="K132" s="83"/>
      <c r="L132" s="83"/>
      <c r="M132" s="83"/>
      <c r="N132" s="83"/>
      <c r="O132" s="84"/>
      <c r="P132" s="84"/>
      <c r="Q132" s="84"/>
      <c r="R132" s="83"/>
    </row>
    <row r="133" spans="1:18" x14ac:dyDescent="0.25">
      <c r="A133" s="110" t="s">
        <v>268</v>
      </c>
      <c r="B133" s="83"/>
      <c r="C133" s="57"/>
      <c r="D133" s="83"/>
      <c r="E133" s="83"/>
      <c r="F133" s="119"/>
      <c r="G133" s="83"/>
      <c r="H133" s="83"/>
      <c r="I133" s="83"/>
      <c r="J133" s="83"/>
      <c r="K133" s="83"/>
      <c r="L133" s="83"/>
      <c r="M133" s="83"/>
      <c r="N133" s="83"/>
      <c r="O133" s="84"/>
      <c r="P133" s="84"/>
      <c r="Q133" s="84"/>
      <c r="R133" s="83"/>
    </row>
    <row r="134" spans="1:18" ht="25.5" x14ac:dyDescent="0.25">
      <c r="A134" s="86">
        <v>123</v>
      </c>
      <c r="B134" s="87" t="s">
        <v>509</v>
      </c>
      <c r="C134" s="58" t="s">
        <v>269</v>
      </c>
      <c r="D134" s="88" t="s">
        <v>510</v>
      </c>
      <c r="E134" s="89" t="s">
        <v>197</v>
      </c>
      <c r="F134" s="120">
        <v>10943.22</v>
      </c>
      <c r="G134" s="90">
        <v>4.62</v>
      </c>
      <c r="H134" s="91">
        <v>1460.17</v>
      </c>
      <c r="I134" s="52"/>
      <c r="J134" s="52"/>
      <c r="K134" s="52"/>
      <c r="L134" s="92">
        <v>4.62</v>
      </c>
      <c r="M134" s="92">
        <v>1460.17</v>
      </c>
      <c r="N134" s="92">
        <v>1460.17</v>
      </c>
      <c r="O134" s="93">
        <v>4.62</v>
      </c>
      <c r="P134" s="94">
        <v>1460.17</v>
      </c>
      <c r="Q134" s="95"/>
      <c r="R134" s="52"/>
    </row>
    <row r="135" spans="1:18" ht="38.25" x14ac:dyDescent="0.25">
      <c r="A135" s="86">
        <v>124</v>
      </c>
      <c r="B135" s="87" t="s">
        <v>511</v>
      </c>
      <c r="C135" s="58" t="s">
        <v>270</v>
      </c>
      <c r="D135" s="88" t="s">
        <v>512</v>
      </c>
      <c r="E135" s="89" t="s">
        <v>197</v>
      </c>
      <c r="F135" s="120">
        <v>32514.63</v>
      </c>
      <c r="G135" s="90">
        <v>6.82</v>
      </c>
      <c r="H135" s="91">
        <v>5069.3900000000003</v>
      </c>
      <c r="I135" s="52"/>
      <c r="J135" s="52"/>
      <c r="K135" s="52"/>
      <c r="L135" s="92">
        <v>6.82</v>
      </c>
      <c r="M135" s="92">
        <v>5069.3900000000003</v>
      </c>
      <c r="N135" s="92">
        <v>5069.3900000000003</v>
      </c>
      <c r="O135" s="93">
        <v>6.82</v>
      </c>
      <c r="P135" s="94">
        <v>5069.3900000000003</v>
      </c>
      <c r="Q135" s="95"/>
      <c r="R135" s="52"/>
    </row>
    <row r="136" spans="1:18" ht="25.5" x14ac:dyDescent="0.25">
      <c r="A136" s="86">
        <v>125</v>
      </c>
      <c r="B136" s="87" t="s">
        <v>513</v>
      </c>
      <c r="C136" s="58" t="s">
        <v>271</v>
      </c>
      <c r="D136" s="88" t="s">
        <v>340</v>
      </c>
      <c r="E136" s="89" t="s">
        <v>166</v>
      </c>
      <c r="F136" s="120">
        <v>295.64999999999998</v>
      </c>
      <c r="G136" s="90">
        <v>11.44</v>
      </c>
      <c r="H136" s="91">
        <v>255.46</v>
      </c>
      <c r="I136" s="52"/>
      <c r="J136" s="52"/>
      <c r="K136" s="52"/>
      <c r="L136" s="92">
        <v>11.44</v>
      </c>
      <c r="M136" s="92">
        <v>255.46</v>
      </c>
      <c r="N136" s="92">
        <v>255.46</v>
      </c>
      <c r="O136" s="93">
        <v>11.44</v>
      </c>
      <c r="P136" s="94">
        <v>255.46</v>
      </c>
      <c r="Q136" s="95"/>
      <c r="R136" s="52"/>
    </row>
    <row r="137" spans="1:18" ht="25.5" x14ac:dyDescent="0.25">
      <c r="A137" s="86">
        <v>126</v>
      </c>
      <c r="B137" s="87" t="s">
        <v>514</v>
      </c>
      <c r="C137" s="58" t="s">
        <v>272</v>
      </c>
      <c r="D137" s="88" t="s">
        <v>344</v>
      </c>
      <c r="E137" s="89" t="s">
        <v>166</v>
      </c>
      <c r="F137" s="120">
        <v>295.64999999999998</v>
      </c>
      <c r="G137" s="90">
        <v>11.44</v>
      </c>
      <c r="H137" s="91">
        <v>255.46</v>
      </c>
      <c r="I137" s="52"/>
      <c r="J137" s="52"/>
      <c r="K137" s="52"/>
      <c r="L137" s="92">
        <v>11.44</v>
      </c>
      <c r="M137" s="92">
        <v>255.46</v>
      </c>
      <c r="N137" s="92">
        <v>255.46</v>
      </c>
      <c r="O137" s="93">
        <v>11.44</v>
      </c>
      <c r="P137" s="94">
        <v>255.46</v>
      </c>
      <c r="Q137" s="95"/>
      <c r="R137" s="52"/>
    </row>
    <row r="138" spans="1:18" ht="51" x14ac:dyDescent="0.25">
      <c r="A138" s="86">
        <v>127</v>
      </c>
      <c r="B138" s="87" t="s">
        <v>515</v>
      </c>
      <c r="C138" s="58" t="s">
        <v>273</v>
      </c>
      <c r="D138" s="88" t="s">
        <v>311</v>
      </c>
      <c r="E138" s="89" t="s">
        <v>166</v>
      </c>
      <c r="F138" s="120">
        <v>39.630000000000003</v>
      </c>
      <c r="G138" s="90">
        <v>11.44</v>
      </c>
      <c r="H138" s="91">
        <v>33.29</v>
      </c>
      <c r="I138" s="52"/>
      <c r="J138" s="52"/>
      <c r="K138" s="52"/>
      <c r="L138" s="92">
        <v>11.44</v>
      </c>
      <c r="M138" s="92">
        <v>33.29</v>
      </c>
      <c r="N138" s="92">
        <v>33.29</v>
      </c>
      <c r="O138" s="93">
        <v>11.44</v>
      </c>
      <c r="P138" s="94">
        <v>33.29</v>
      </c>
      <c r="Q138" s="95"/>
      <c r="R138" s="52"/>
    </row>
    <row r="139" spans="1:18" x14ac:dyDescent="0.25">
      <c r="A139" s="110" t="s">
        <v>274</v>
      </c>
      <c r="B139" s="83"/>
      <c r="C139" s="57"/>
      <c r="D139" s="83"/>
      <c r="E139" s="83"/>
      <c r="F139" s="119"/>
      <c r="G139" s="83"/>
      <c r="H139" s="83"/>
      <c r="I139" s="83"/>
      <c r="J139" s="83"/>
      <c r="K139" s="83"/>
      <c r="L139" s="83"/>
      <c r="M139" s="83"/>
      <c r="N139" s="83"/>
      <c r="O139" s="84"/>
      <c r="P139" s="84"/>
      <c r="Q139" s="84"/>
      <c r="R139" s="83"/>
    </row>
    <row r="140" spans="1:18" ht="38.25" x14ac:dyDescent="0.25">
      <c r="A140" s="86">
        <v>128</v>
      </c>
      <c r="B140" s="87" t="s">
        <v>516</v>
      </c>
      <c r="C140" s="58" t="s">
        <v>275</v>
      </c>
      <c r="D140" s="88" t="s">
        <v>517</v>
      </c>
      <c r="E140" s="89" t="s">
        <v>1</v>
      </c>
      <c r="F140" s="120">
        <v>23266.59</v>
      </c>
      <c r="G140" s="90">
        <v>30</v>
      </c>
      <c r="H140" s="91">
        <v>45538.559999999998</v>
      </c>
      <c r="I140" s="52"/>
      <c r="J140" s="52"/>
      <c r="K140" s="52"/>
      <c r="L140" s="92">
        <v>30</v>
      </c>
      <c r="M140" s="92">
        <v>45538.559999999998</v>
      </c>
      <c r="N140" s="92">
        <v>45538.559999999998</v>
      </c>
      <c r="O140" s="93">
        <v>30</v>
      </c>
      <c r="P140" s="94">
        <v>45538.559999999998</v>
      </c>
      <c r="Q140" s="95"/>
      <c r="R140" s="52"/>
    </row>
    <row r="141" spans="1:18" ht="38.25" x14ac:dyDescent="0.25">
      <c r="A141" s="86">
        <v>129</v>
      </c>
      <c r="B141" s="87" t="s">
        <v>518</v>
      </c>
      <c r="C141" s="58" t="s">
        <v>276</v>
      </c>
      <c r="D141" s="88" t="s">
        <v>517</v>
      </c>
      <c r="E141" s="89" t="s">
        <v>1</v>
      </c>
      <c r="F141" s="120">
        <v>23266.560000000001</v>
      </c>
      <c r="G141" s="90">
        <v>19.2</v>
      </c>
      <c r="H141" s="91">
        <v>29144.67</v>
      </c>
      <c r="I141" s="52"/>
      <c r="J141" s="52"/>
      <c r="K141" s="52"/>
      <c r="L141" s="92">
        <v>19.2</v>
      </c>
      <c r="M141" s="92">
        <v>29144.67</v>
      </c>
      <c r="N141" s="92">
        <v>29144.67</v>
      </c>
      <c r="O141" s="93">
        <v>19.2</v>
      </c>
      <c r="P141" s="94">
        <v>29144.67</v>
      </c>
      <c r="Q141" s="95"/>
      <c r="R141" s="52"/>
    </row>
    <row r="142" spans="1:18" ht="38.25" x14ac:dyDescent="0.25">
      <c r="A142" s="86">
        <v>130</v>
      </c>
      <c r="B142" s="87" t="s">
        <v>519</v>
      </c>
      <c r="C142" s="58" t="s">
        <v>277</v>
      </c>
      <c r="D142" s="88" t="s">
        <v>352</v>
      </c>
      <c r="E142" s="89" t="s">
        <v>166</v>
      </c>
      <c r="F142" s="120">
        <v>43.43</v>
      </c>
      <c r="G142" s="90">
        <v>98.4</v>
      </c>
      <c r="H142" s="91">
        <v>322.75</v>
      </c>
      <c r="I142" s="52"/>
      <c r="J142" s="52"/>
      <c r="K142" s="52"/>
      <c r="L142" s="92">
        <v>98.4</v>
      </c>
      <c r="M142" s="92">
        <v>322.75</v>
      </c>
      <c r="N142" s="92">
        <v>322.75</v>
      </c>
      <c r="O142" s="93">
        <v>98.4</v>
      </c>
      <c r="P142" s="94">
        <v>322.75</v>
      </c>
      <c r="Q142" s="95"/>
      <c r="R142" s="52"/>
    </row>
    <row r="143" spans="1:18" ht="25.5" x14ac:dyDescent="0.25">
      <c r="A143" s="86">
        <v>131</v>
      </c>
      <c r="B143" s="87" t="s">
        <v>520</v>
      </c>
      <c r="C143" s="58" t="s">
        <v>278</v>
      </c>
      <c r="D143" s="88" t="s">
        <v>354</v>
      </c>
      <c r="E143" s="89" t="s">
        <v>166</v>
      </c>
      <c r="F143" s="120">
        <v>569.05999999999995</v>
      </c>
      <c r="G143" s="90">
        <v>24.6</v>
      </c>
      <c r="H143" s="91">
        <v>1057.31</v>
      </c>
      <c r="I143" s="52"/>
      <c r="J143" s="52"/>
      <c r="K143" s="52"/>
      <c r="L143" s="92">
        <v>24.6</v>
      </c>
      <c r="M143" s="92">
        <v>1057.31</v>
      </c>
      <c r="N143" s="92">
        <v>1057.31</v>
      </c>
      <c r="O143" s="93">
        <v>24.6</v>
      </c>
      <c r="P143" s="94">
        <v>1057.31</v>
      </c>
      <c r="Q143" s="95"/>
      <c r="R143" s="52"/>
    </row>
    <row r="144" spans="1:18" ht="25.5" x14ac:dyDescent="0.25">
      <c r="A144" s="86">
        <v>132</v>
      </c>
      <c r="B144" s="87" t="s">
        <v>521</v>
      </c>
      <c r="C144" s="58" t="s">
        <v>167</v>
      </c>
      <c r="D144" s="88" t="s">
        <v>356</v>
      </c>
      <c r="E144" s="89" t="s">
        <v>1</v>
      </c>
      <c r="F144" s="120">
        <v>2211.62</v>
      </c>
      <c r="G144" s="90">
        <v>49.2</v>
      </c>
      <c r="H144" s="91">
        <v>7989.1</v>
      </c>
      <c r="I144" s="52"/>
      <c r="J144" s="52"/>
      <c r="K144" s="52"/>
      <c r="L144" s="92">
        <v>49.2</v>
      </c>
      <c r="M144" s="92">
        <v>7989.1</v>
      </c>
      <c r="N144" s="92">
        <v>7989.1</v>
      </c>
      <c r="O144" s="93">
        <v>49.2</v>
      </c>
      <c r="P144" s="94">
        <v>7989.1</v>
      </c>
      <c r="Q144" s="95"/>
      <c r="R144" s="52"/>
    </row>
    <row r="145" spans="1:18" x14ac:dyDescent="0.25">
      <c r="A145" s="110" t="s">
        <v>279</v>
      </c>
      <c r="B145" s="83"/>
      <c r="C145" s="57"/>
      <c r="D145" s="83"/>
      <c r="E145" s="83"/>
      <c r="F145" s="119"/>
      <c r="G145" s="83"/>
      <c r="H145" s="83"/>
      <c r="I145" s="83"/>
      <c r="J145" s="83"/>
      <c r="K145" s="83"/>
      <c r="L145" s="83"/>
      <c r="M145" s="83"/>
      <c r="N145" s="83"/>
      <c r="O145" s="84"/>
      <c r="P145" s="84"/>
      <c r="Q145" s="84"/>
      <c r="R145" s="83"/>
    </row>
    <row r="146" spans="1:18" ht="38.25" x14ac:dyDescent="0.25">
      <c r="A146" s="86">
        <v>133</v>
      </c>
      <c r="B146" s="87" t="s">
        <v>522</v>
      </c>
      <c r="C146" s="58" t="s">
        <v>280</v>
      </c>
      <c r="D146" s="88" t="s">
        <v>523</v>
      </c>
      <c r="E146" s="89" t="s">
        <v>161</v>
      </c>
      <c r="F146" s="120">
        <v>100717.26</v>
      </c>
      <c r="G146" s="90">
        <v>0.157</v>
      </c>
      <c r="H146" s="91">
        <v>700.58</v>
      </c>
      <c r="I146" s="52"/>
      <c r="J146" s="52"/>
      <c r="K146" s="52"/>
      <c r="L146" s="92">
        <v>0.157</v>
      </c>
      <c r="M146" s="92">
        <v>700.58</v>
      </c>
      <c r="N146" s="92">
        <v>700.58</v>
      </c>
      <c r="O146" s="93">
        <v>0.157</v>
      </c>
      <c r="P146" s="94">
        <v>700.58</v>
      </c>
      <c r="Q146" s="95"/>
      <c r="R146" s="52"/>
    </row>
    <row r="147" spans="1:18" ht="51" x14ac:dyDescent="0.25">
      <c r="A147" s="86">
        <v>134</v>
      </c>
      <c r="B147" s="87" t="s">
        <v>524</v>
      </c>
      <c r="C147" s="58" t="s">
        <v>281</v>
      </c>
      <c r="D147" s="88" t="s">
        <v>525</v>
      </c>
      <c r="E147" s="89" t="s">
        <v>163</v>
      </c>
      <c r="F147" s="120">
        <v>321559.67</v>
      </c>
      <c r="G147" s="90">
        <v>0.03</v>
      </c>
      <c r="H147" s="91">
        <v>94.94</v>
      </c>
      <c r="I147" s="52"/>
      <c r="J147" s="52"/>
      <c r="K147" s="52"/>
      <c r="L147" s="92">
        <v>0.03</v>
      </c>
      <c r="M147" s="92">
        <v>94.94</v>
      </c>
      <c r="N147" s="92">
        <v>94.94</v>
      </c>
      <c r="O147" s="93">
        <v>0.03</v>
      </c>
      <c r="P147" s="94">
        <v>94.94</v>
      </c>
      <c r="Q147" s="95"/>
      <c r="R147" s="52"/>
    </row>
    <row r="148" spans="1:18" ht="38.25" x14ac:dyDescent="0.25">
      <c r="A148" s="86">
        <v>135</v>
      </c>
      <c r="B148" s="87" t="s">
        <v>526</v>
      </c>
      <c r="C148" s="58" t="s">
        <v>164</v>
      </c>
      <c r="D148" s="88" t="s">
        <v>309</v>
      </c>
      <c r="E148" s="89" t="s">
        <v>163</v>
      </c>
      <c r="F148" s="120">
        <v>53046.33</v>
      </c>
      <c r="G148" s="90">
        <v>0.03</v>
      </c>
      <c r="H148" s="91">
        <v>15.94</v>
      </c>
      <c r="I148" s="52"/>
      <c r="J148" s="52"/>
      <c r="K148" s="52"/>
      <c r="L148" s="92">
        <v>0.03</v>
      </c>
      <c r="M148" s="92">
        <v>15.94</v>
      </c>
      <c r="N148" s="92">
        <v>15.94</v>
      </c>
      <c r="O148" s="93">
        <v>0.03</v>
      </c>
      <c r="P148" s="94">
        <v>15.94</v>
      </c>
      <c r="Q148" s="95"/>
      <c r="R148" s="52"/>
    </row>
    <row r="149" spans="1:18" ht="38.25" x14ac:dyDescent="0.25">
      <c r="A149" s="86">
        <v>136</v>
      </c>
      <c r="B149" s="87" t="s">
        <v>527</v>
      </c>
      <c r="C149" s="58" t="s">
        <v>165</v>
      </c>
      <c r="D149" s="88" t="s">
        <v>311</v>
      </c>
      <c r="E149" s="89" t="s">
        <v>166</v>
      </c>
      <c r="F149" s="120">
        <v>39.630000000000003</v>
      </c>
      <c r="G149" s="90">
        <v>252</v>
      </c>
      <c r="H149" s="91">
        <v>733.32</v>
      </c>
      <c r="I149" s="52"/>
      <c r="J149" s="52"/>
      <c r="K149" s="52"/>
      <c r="L149" s="92">
        <v>252</v>
      </c>
      <c r="M149" s="92">
        <v>733.32</v>
      </c>
      <c r="N149" s="92">
        <v>733.32</v>
      </c>
      <c r="O149" s="93">
        <v>252</v>
      </c>
      <c r="P149" s="94">
        <v>733.32</v>
      </c>
      <c r="Q149" s="95"/>
      <c r="R149" s="92"/>
    </row>
    <row r="150" spans="1:18" ht="38.25" x14ac:dyDescent="0.25">
      <c r="A150" s="86">
        <v>137</v>
      </c>
      <c r="B150" s="87" t="s">
        <v>528</v>
      </c>
      <c r="C150" s="58" t="s">
        <v>282</v>
      </c>
      <c r="D150" s="88" t="s">
        <v>529</v>
      </c>
      <c r="E150" s="89" t="s">
        <v>166</v>
      </c>
      <c r="F150" s="120">
        <v>52.43</v>
      </c>
      <c r="G150" s="90">
        <v>47.4</v>
      </c>
      <c r="H150" s="91">
        <v>187.7</v>
      </c>
      <c r="I150" s="52"/>
      <c r="J150" s="52"/>
      <c r="K150" s="52"/>
      <c r="L150" s="92">
        <v>47.4</v>
      </c>
      <c r="M150" s="92">
        <v>187.7</v>
      </c>
      <c r="N150" s="92">
        <v>187.7</v>
      </c>
      <c r="O150" s="93">
        <v>47.4</v>
      </c>
      <c r="P150" s="94">
        <v>187.7</v>
      </c>
      <c r="Q150" s="95"/>
      <c r="R150" s="52"/>
    </row>
    <row r="151" spans="1:18" ht="51" x14ac:dyDescent="0.25">
      <c r="A151" s="86">
        <v>138</v>
      </c>
      <c r="B151" s="87" t="s">
        <v>530</v>
      </c>
      <c r="C151" s="58" t="s">
        <v>273</v>
      </c>
      <c r="D151" s="88" t="s">
        <v>311</v>
      </c>
      <c r="E151" s="89" t="s">
        <v>166</v>
      </c>
      <c r="F151" s="120">
        <v>39.630000000000003</v>
      </c>
      <c r="G151" s="90">
        <v>299.39999999999998</v>
      </c>
      <c r="H151" s="91">
        <v>871.25</v>
      </c>
      <c r="I151" s="52"/>
      <c r="J151" s="52"/>
      <c r="K151" s="52"/>
      <c r="L151" s="92">
        <v>299.39999999999998</v>
      </c>
      <c r="M151" s="92">
        <v>871.25</v>
      </c>
      <c r="N151" s="92">
        <v>871.25</v>
      </c>
      <c r="O151" s="93">
        <v>299.39999999999998</v>
      </c>
      <c r="P151" s="94">
        <v>871.25</v>
      </c>
      <c r="Q151" s="95"/>
      <c r="R151" s="52"/>
    </row>
    <row r="152" spans="1:18" ht="38.25" x14ac:dyDescent="0.25">
      <c r="A152" s="86">
        <v>139</v>
      </c>
      <c r="B152" s="87" t="s">
        <v>531</v>
      </c>
      <c r="C152" s="58" t="s">
        <v>283</v>
      </c>
      <c r="D152" s="88" t="s">
        <v>532</v>
      </c>
      <c r="E152" s="89" t="s">
        <v>161</v>
      </c>
      <c r="F152" s="120">
        <v>17010.32</v>
      </c>
      <c r="G152" s="90">
        <v>0.187</v>
      </c>
      <c r="H152" s="91">
        <v>128.85</v>
      </c>
      <c r="I152" s="52"/>
      <c r="J152" s="52"/>
      <c r="K152" s="52"/>
      <c r="L152" s="92">
        <v>0.187</v>
      </c>
      <c r="M152" s="92">
        <v>128.85</v>
      </c>
      <c r="N152" s="92">
        <v>128.85</v>
      </c>
      <c r="O152" s="93">
        <v>0.187</v>
      </c>
      <c r="P152" s="94">
        <v>128.85</v>
      </c>
      <c r="Q152" s="95"/>
      <c r="R152" s="52"/>
    </row>
    <row r="153" spans="1:18" ht="38.25" x14ac:dyDescent="0.25">
      <c r="A153" s="86">
        <v>140</v>
      </c>
      <c r="B153" s="87" t="s">
        <v>533</v>
      </c>
      <c r="C153" s="58" t="s">
        <v>284</v>
      </c>
      <c r="D153" s="88" t="s">
        <v>534</v>
      </c>
      <c r="E153" s="89" t="s">
        <v>161</v>
      </c>
      <c r="F153" s="120">
        <v>38125.879999999997</v>
      </c>
      <c r="G153" s="90">
        <v>0.187</v>
      </c>
      <c r="H153" s="91">
        <v>312.08999999999997</v>
      </c>
      <c r="I153" s="52"/>
      <c r="J153" s="52"/>
      <c r="K153" s="52"/>
      <c r="L153" s="92">
        <v>0.187</v>
      </c>
      <c r="M153" s="92">
        <v>312.08999999999997</v>
      </c>
      <c r="N153" s="92">
        <v>312.08999999999997</v>
      </c>
      <c r="O153" s="93">
        <v>0.187</v>
      </c>
      <c r="P153" s="94">
        <v>312.08999999999997</v>
      </c>
      <c r="Q153" s="95"/>
      <c r="R153" s="92"/>
    </row>
    <row r="154" spans="1:18" ht="25.5" x14ac:dyDescent="0.25">
      <c r="A154" s="86">
        <v>141</v>
      </c>
      <c r="B154" s="87" t="s">
        <v>535</v>
      </c>
      <c r="C154" s="58" t="s">
        <v>285</v>
      </c>
      <c r="D154" s="88" t="s">
        <v>536</v>
      </c>
      <c r="E154" s="89" t="s">
        <v>161</v>
      </c>
      <c r="F154" s="120">
        <v>4443.26</v>
      </c>
      <c r="G154" s="90">
        <v>0.187</v>
      </c>
      <c r="H154" s="91">
        <v>41.3</v>
      </c>
      <c r="I154" s="52"/>
      <c r="J154" s="52"/>
      <c r="K154" s="52"/>
      <c r="L154" s="92">
        <v>0.187</v>
      </c>
      <c r="M154" s="92">
        <v>41.3</v>
      </c>
      <c r="N154" s="92">
        <v>41.3</v>
      </c>
      <c r="O154" s="93">
        <v>0.187</v>
      </c>
      <c r="P154" s="94">
        <v>41.3</v>
      </c>
      <c r="Q154" s="95"/>
      <c r="R154" s="52"/>
    </row>
    <row r="155" spans="1:18" x14ac:dyDescent="0.25">
      <c r="A155" s="96" t="s">
        <v>537</v>
      </c>
      <c r="B155" s="83"/>
      <c r="C155" s="57"/>
      <c r="D155" s="83"/>
      <c r="E155" s="94"/>
      <c r="F155" s="123"/>
      <c r="G155" s="94"/>
      <c r="H155" s="92">
        <v>17750116.960000001</v>
      </c>
      <c r="I155" s="52"/>
      <c r="J155" s="92">
        <v>7125216.7800000003</v>
      </c>
      <c r="K155" s="92">
        <v>7125216.7800000003</v>
      </c>
      <c r="L155" s="52"/>
      <c r="M155" s="92">
        <v>8661172.6600000001</v>
      </c>
      <c r="N155" s="92">
        <v>15786389.439999999</v>
      </c>
      <c r="O155" s="95"/>
      <c r="P155" s="94">
        <v>15786389.439999999</v>
      </c>
      <c r="Q155" s="95"/>
      <c r="R155" s="92">
        <v>1963727.52</v>
      </c>
    </row>
    <row r="156" spans="1:18" outlineLevel="1" x14ac:dyDescent="0.25">
      <c r="A156" s="56" t="s">
        <v>538</v>
      </c>
      <c r="B156" s="83"/>
      <c r="C156" s="57"/>
      <c r="D156" s="83"/>
      <c r="E156" s="94"/>
      <c r="F156" s="123"/>
      <c r="G156" s="94"/>
      <c r="H156" s="92">
        <v>16874749.68</v>
      </c>
      <c r="I156" s="52"/>
      <c r="J156" s="92">
        <v>6819815.9400000004</v>
      </c>
      <c r="K156" s="92">
        <v>6819815.9400000004</v>
      </c>
      <c r="L156" s="52"/>
      <c r="M156" s="92">
        <v>8249023.9299999997</v>
      </c>
      <c r="N156" s="92">
        <v>15068839.869999999</v>
      </c>
      <c r="O156" s="95"/>
      <c r="P156" s="94">
        <v>15068839.869999999</v>
      </c>
      <c r="Q156" s="95"/>
      <c r="R156" s="92">
        <v>1805909.81</v>
      </c>
    </row>
    <row r="157" spans="1:18" outlineLevel="1" x14ac:dyDescent="0.25">
      <c r="A157" s="56" t="s">
        <v>539</v>
      </c>
      <c r="B157" s="83"/>
      <c r="C157" s="57"/>
      <c r="D157" s="83"/>
      <c r="E157" s="94"/>
      <c r="F157" s="123"/>
      <c r="G157" s="94"/>
      <c r="H157" s="92">
        <v>786474.26</v>
      </c>
      <c r="I157" s="52"/>
      <c r="J157" s="92">
        <v>274205.81</v>
      </c>
      <c r="K157" s="92">
        <v>274205.81</v>
      </c>
      <c r="L157" s="52"/>
      <c r="M157" s="92">
        <v>377481.09</v>
      </c>
      <c r="N157" s="92">
        <v>651686.9</v>
      </c>
      <c r="O157" s="95"/>
      <c r="P157" s="94">
        <v>651686.9</v>
      </c>
      <c r="Q157" s="95"/>
      <c r="R157" s="92">
        <v>134787.35999999999</v>
      </c>
    </row>
    <row r="158" spans="1:18" outlineLevel="1" x14ac:dyDescent="0.25">
      <c r="A158" s="56" t="s">
        <v>540</v>
      </c>
      <c r="B158" s="83"/>
      <c r="C158" s="57"/>
      <c r="D158" s="83"/>
      <c r="E158" s="94"/>
      <c r="F158" s="123"/>
      <c r="G158" s="94"/>
      <c r="H158" s="92">
        <v>121555.75</v>
      </c>
      <c r="I158" s="52"/>
      <c r="J158" s="92">
        <v>46851.32</v>
      </c>
      <c r="K158" s="92">
        <v>46851.32</v>
      </c>
      <c r="L158" s="52"/>
      <c r="M158" s="92">
        <v>54563</v>
      </c>
      <c r="N158" s="92">
        <v>101414.32</v>
      </c>
      <c r="O158" s="95"/>
      <c r="P158" s="94">
        <v>101414.32</v>
      </c>
      <c r="Q158" s="95"/>
      <c r="R158" s="92">
        <v>20141.43</v>
      </c>
    </row>
    <row r="159" spans="1:18" x14ac:dyDescent="0.25">
      <c r="A159" s="96" t="s">
        <v>541</v>
      </c>
      <c r="B159" s="83"/>
      <c r="C159" s="57"/>
      <c r="D159" s="83"/>
      <c r="E159" s="94"/>
      <c r="F159" s="123"/>
      <c r="G159" s="94"/>
      <c r="H159" s="92">
        <v>137421.81</v>
      </c>
      <c r="I159" s="52"/>
      <c r="J159" s="92">
        <v>52946.38</v>
      </c>
      <c r="K159" s="92">
        <v>52946.38</v>
      </c>
      <c r="L159" s="52"/>
      <c r="M159" s="92">
        <v>60776.24</v>
      </c>
      <c r="N159" s="92">
        <v>113722.62</v>
      </c>
      <c r="O159" s="95"/>
      <c r="P159" s="94">
        <v>113722.62</v>
      </c>
      <c r="Q159" s="95"/>
      <c r="R159" s="92">
        <v>23699.19</v>
      </c>
    </row>
    <row r="160" spans="1:18" x14ac:dyDescent="0.25">
      <c r="A160" s="96" t="s">
        <v>542</v>
      </c>
      <c r="B160" s="83"/>
      <c r="C160" s="57"/>
      <c r="D160" s="83"/>
      <c r="E160" s="94"/>
      <c r="F160" s="123"/>
      <c r="G160" s="94"/>
      <c r="H160" s="92">
        <v>77568.929999999993</v>
      </c>
      <c r="I160" s="52"/>
      <c r="J160" s="92">
        <v>29782.48</v>
      </c>
      <c r="K160" s="92">
        <v>29782.48</v>
      </c>
      <c r="L160" s="52"/>
      <c r="M160" s="92">
        <v>34085.050000000003</v>
      </c>
      <c r="N160" s="92">
        <v>63867.53</v>
      </c>
      <c r="O160" s="95"/>
      <c r="P160" s="94">
        <v>63867.53</v>
      </c>
      <c r="Q160" s="95"/>
      <c r="R160" s="92">
        <v>13701.4</v>
      </c>
    </row>
    <row r="161" spans="1:18" x14ac:dyDescent="0.25">
      <c r="A161" s="96" t="s">
        <v>543</v>
      </c>
      <c r="B161" s="83"/>
      <c r="C161" s="57"/>
      <c r="D161" s="83"/>
      <c r="E161" s="94"/>
      <c r="F161" s="123"/>
      <c r="G161" s="94"/>
      <c r="H161" s="92">
        <v>17965107.699999999</v>
      </c>
      <c r="I161" s="52"/>
      <c r="J161" s="92">
        <v>7207945.6399999997</v>
      </c>
      <c r="K161" s="92">
        <v>7207945.6399999997</v>
      </c>
      <c r="L161" s="52"/>
      <c r="M161" s="92">
        <v>8756033.9499999993</v>
      </c>
      <c r="N161" s="92">
        <v>15963979.59</v>
      </c>
      <c r="O161" s="95"/>
      <c r="P161" s="94">
        <v>15963979.59</v>
      </c>
      <c r="Q161" s="95"/>
      <c r="R161" s="92">
        <v>2001128.11</v>
      </c>
    </row>
    <row r="162" spans="1:18" x14ac:dyDescent="0.25">
      <c r="A162" s="96" t="s">
        <v>3</v>
      </c>
      <c r="B162" s="83"/>
      <c r="C162" s="57"/>
      <c r="D162" s="83"/>
      <c r="E162" s="94"/>
      <c r="F162" s="123"/>
      <c r="G162" s="94"/>
      <c r="H162" s="91">
        <v>188028540.55000001</v>
      </c>
      <c r="I162" s="52"/>
      <c r="J162" s="91">
        <v>74998935.810000002</v>
      </c>
      <c r="K162" s="91">
        <v>74998935.810000002</v>
      </c>
      <c r="L162" s="52"/>
      <c r="M162" s="91">
        <v>90963483.900000006</v>
      </c>
      <c r="N162" s="91">
        <v>165962419.71000001</v>
      </c>
      <c r="O162" s="95"/>
      <c r="P162" s="90">
        <v>165962419.71000001</v>
      </c>
      <c r="Q162" s="95"/>
      <c r="R162" s="91">
        <v>22066120.84</v>
      </c>
    </row>
    <row r="163" spans="1:18" x14ac:dyDescent="0.25">
      <c r="A163" s="96" t="s">
        <v>286</v>
      </c>
      <c r="B163" s="83"/>
      <c r="C163" s="57"/>
      <c r="D163" s="83"/>
      <c r="E163" s="94"/>
      <c r="F163" s="123"/>
      <c r="G163" s="94"/>
      <c r="H163" s="111">
        <f>H162*0.2</f>
        <v>37605708.110000007</v>
      </c>
      <c r="I163" s="111"/>
      <c r="J163" s="111">
        <f>J162*0.2</f>
        <v>14999787.162</v>
      </c>
      <c r="K163" s="111">
        <f>K162*0.2</f>
        <v>14999787.162</v>
      </c>
      <c r="L163" s="111"/>
      <c r="M163" s="111">
        <f>M162*0.2</f>
        <v>18192696.780000001</v>
      </c>
      <c r="N163" s="111">
        <f>N162*0.2</f>
        <v>33192483.942000002</v>
      </c>
      <c r="O163" s="112"/>
      <c r="P163" s="113">
        <f>P162*0.2</f>
        <v>33192483.942000002</v>
      </c>
      <c r="Q163" s="112"/>
      <c r="R163" s="111">
        <f>R162*0.2</f>
        <v>4413224.1680000005</v>
      </c>
    </row>
    <row r="164" spans="1:18" x14ac:dyDescent="0.25">
      <c r="A164" s="96" t="s">
        <v>3</v>
      </c>
      <c r="B164" s="83"/>
      <c r="C164" s="57"/>
      <c r="D164" s="83"/>
      <c r="E164" s="94"/>
      <c r="F164" s="123"/>
      <c r="G164" s="94"/>
      <c r="H164" s="111">
        <f>H162+H163</f>
        <v>225634248.66000003</v>
      </c>
      <c r="I164" s="111"/>
      <c r="J164" s="111">
        <f>J162+J163</f>
        <v>89998722.972000003</v>
      </c>
      <c r="K164" s="111">
        <f>K162+K163</f>
        <v>89998722.972000003</v>
      </c>
      <c r="L164" s="111"/>
      <c r="M164" s="111">
        <f>M162+M163</f>
        <v>109156180.68000001</v>
      </c>
      <c r="N164" s="111">
        <f>N162+N163</f>
        <v>199154903.65200001</v>
      </c>
      <c r="O164" s="112"/>
      <c r="P164" s="113">
        <f>P162+P163</f>
        <v>199154903.65200001</v>
      </c>
      <c r="Q164" s="112"/>
      <c r="R164" s="111">
        <f>R162+R163</f>
        <v>26479345.008000001</v>
      </c>
    </row>
  </sheetData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Лист3</vt:lpstr>
      <vt:lpstr>ВОР-на подпись после согл</vt:lpstr>
      <vt:lpstr>Журнал учета выполненных работ</vt:lpstr>
      <vt:lpstr>КС-6а ПЖ</vt:lpstr>
      <vt:lpstr>'Журнал учета выполненных работ'!Заголовки_для_печати</vt:lpstr>
      <vt:lpstr>'КС-6а ПЖ'!Заголовки_для_печати</vt:lpstr>
      <vt:lpstr>'ВОР-на подпись после согл'!Область_печати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2024-06-05T08:17:24Z</cp:lastPrinted>
  <dcterms:created xsi:type="dcterms:W3CDTF">2023-11-29T06:14:45Z</dcterms:created>
  <dcterms:modified xsi:type="dcterms:W3CDTF">2024-07-12T08:14:24Z</dcterms:modified>
</cp:coreProperties>
</file>