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Д\Сдаем ПЖ ПЖ ПЖ\+ 15.05.2024 Ситуация\"/>
    </mc:Choice>
  </mc:AlternateContent>
  <xr:revisionPtr revIDLastSave="0" documentId="13_ncr:1_{DC65742D-6F3A-4C9D-B4C4-4E2BDA1ACF67}" xr6:coauthVersionLast="47" xr6:coauthVersionMax="47" xr10:uidLastSave="{00000000-0000-0000-0000-000000000000}"/>
  <bookViews>
    <workbookView xWindow="-120" yWindow="-120" windowWidth="51840" windowHeight="21240" firstSheet="1" activeTab="1" xr2:uid="{00000000-000D-0000-FFFF-FFFF00000000}"/>
  </bookViews>
  <sheets>
    <sheet name="Лист3" sheetId="3" state="hidden" r:id="rId1"/>
    <sheet name="Расчет ВСП" sheetId="6" r:id="rId2"/>
  </sheets>
  <definedNames>
    <definedName name="_xlnm.Print_Area" localSheetId="1">'Расчет ВСП'!$A$2:$F$27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" i="6" l="1"/>
  <c r="B100" i="6"/>
  <c r="B99" i="6"/>
  <c r="B98" i="6"/>
  <c r="E84" i="6"/>
  <c r="E85" i="6"/>
  <c r="E86" i="6"/>
  <c r="E83" i="6"/>
  <c r="C85" i="6"/>
  <c r="C86" i="6"/>
  <c r="C84" i="6"/>
  <c r="C83" i="6"/>
  <c r="C59" i="6"/>
  <c r="C30" i="6"/>
  <c r="G42" i="6" s="1"/>
  <c r="C3" i="6"/>
  <c r="G15" i="6" s="1"/>
  <c r="W71" i="6"/>
  <c r="W63" i="6"/>
  <c r="W58" i="6"/>
  <c r="W42" i="6"/>
  <c r="W34" i="6"/>
  <c r="W30" i="6"/>
  <c r="W15" i="6"/>
  <c r="W7" i="6"/>
  <c r="W3" i="6"/>
  <c r="E77" i="6"/>
  <c r="F77" i="6" s="1"/>
  <c r="E76" i="6"/>
  <c r="F76" i="6" s="1"/>
  <c r="E75" i="6"/>
  <c r="F75" i="6" s="1"/>
  <c r="E78" i="6"/>
  <c r="F78" i="6" s="1"/>
  <c r="E74" i="6"/>
  <c r="F74" i="6" s="1"/>
  <c r="E73" i="6"/>
  <c r="F73" i="6" s="1"/>
  <c r="G71" i="6"/>
  <c r="E68" i="6"/>
  <c r="F68" i="6" s="1"/>
  <c r="E67" i="6"/>
  <c r="F67" i="6" s="1"/>
  <c r="E66" i="6"/>
  <c r="F66" i="6" s="1"/>
  <c r="E65" i="6"/>
  <c r="G63" i="6"/>
  <c r="E61" i="6"/>
  <c r="F61" i="6" s="1"/>
  <c r="E55" i="6"/>
  <c r="F55" i="6" s="1"/>
  <c r="E54" i="6"/>
  <c r="F54" i="6" s="1"/>
  <c r="E53" i="6"/>
  <c r="F53" i="6" s="1"/>
  <c r="E52" i="6"/>
  <c r="F52" i="6" s="1"/>
  <c r="E51" i="6"/>
  <c r="F51" i="6" s="1"/>
  <c r="E50" i="6"/>
  <c r="F50" i="6" s="1"/>
  <c r="E49" i="6"/>
  <c r="F49" i="6" s="1"/>
  <c r="E48" i="6"/>
  <c r="F48" i="6" s="1"/>
  <c r="E47" i="6"/>
  <c r="F47" i="6" s="1"/>
  <c r="E46" i="6"/>
  <c r="F46" i="6" s="1"/>
  <c r="E44" i="6"/>
  <c r="F44" i="6" s="1"/>
  <c r="E39" i="6"/>
  <c r="F39" i="6" s="1"/>
  <c r="E38" i="6"/>
  <c r="E37" i="6"/>
  <c r="F37" i="6" s="1"/>
  <c r="E36" i="6"/>
  <c r="F36" i="6" s="1"/>
  <c r="E26" i="6"/>
  <c r="F26" i="6" s="1"/>
  <c r="E25" i="6"/>
  <c r="F25" i="6" s="1"/>
  <c r="E24" i="6"/>
  <c r="F24" i="6" s="1"/>
  <c r="E23" i="6"/>
  <c r="F23" i="6" s="1"/>
  <c r="E22" i="6"/>
  <c r="F22" i="6" s="1"/>
  <c r="E21" i="6"/>
  <c r="F21" i="6" s="1"/>
  <c r="E20" i="6"/>
  <c r="F20" i="6" s="1"/>
  <c r="E19" i="6"/>
  <c r="F19" i="6" s="1"/>
  <c r="E17" i="6"/>
  <c r="F17" i="6" s="1"/>
  <c r="E12" i="6"/>
  <c r="F12" i="6" s="1"/>
  <c r="E11" i="6"/>
  <c r="F11" i="6" s="1"/>
  <c r="E10" i="6"/>
  <c r="F10" i="6" s="1"/>
  <c r="E9" i="6"/>
  <c r="F9" i="6" s="1"/>
  <c r="E32" i="6" l="1"/>
  <c r="F32" i="6" s="1"/>
  <c r="G34" i="6"/>
  <c r="G7" i="6"/>
  <c r="E5" i="6"/>
  <c r="F5" i="6" s="1"/>
  <c r="F56" i="6"/>
  <c r="F79" i="6"/>
  <c r="E79" i="6"/>
  <c r="E69" i="6"/>
  <c r="F65" i="6"/>
  <c r="F69" i="6" s="1"/>
  <c r="E40" i="6"/>
  <c r="F13" i="6"/>
  <c r="F38" i="6"/>
  <c r="F40" i="6" s="1"/>
  <c r="E56" i="6"/>
  <c r="F27" i="6"/>
  <c r="E27" i="6"/>
  <c r="E13" i="6"/>
</calcChain>
</file>

<file path=xl/sharedStrings.xml><?xml version="1.0" encoding="utf-8"?>
<sst xmlns="http://schemas.openxmlformats.org/spreadsheetml/2006/main" count="428" uniqueCount="237">
  <si>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</si>
  <si>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</si>
  <si>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</si>
  <si>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</si>
  <si>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</si>
  <si>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</si>
  <si>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</si>
  <si>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</si>
  <si>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</si>
  <si>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</si>
  <si>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</si>
  <si>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</si>
  <si>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</si>
  <si>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</si>
  <si>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</si>
  <si>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</si>
  <si>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</si>
  <si>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</si>
  <si>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</si>
  <si>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</si>
  <si>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</si>
  <si>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</si>
  <si>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</si>
  <si>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</si>
  <si>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</si>
  <si>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</si>
  <si>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</si>
  <si>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</si>
  <si>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</si>
  <si>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</si>
  <si>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</si>
  <si>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</si>
  <si>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</si>
  <si>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</si>
  <si>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</si>
  <si>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</si>
  <si>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</si>
  <si>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</si>
  <si>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</si>
  <si>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</si>
  <si>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</si>
  <si>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</si>
  <si>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</si>
  <si>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</si>
  <si>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</si>
  <si>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</si>
  <si>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</si>
  <si>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</si>
  <si>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</si>
  <si>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</si>
  <si>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</si>
  <si>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</si>
  <si>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</si>
  <si>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</si>
  <si>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</si>
  <si>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</si>
  <si>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</si>
  <si>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</si>
  <si>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</si>
  <si>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</si>
  <si>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</si>
  <si>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</si>
  <si>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</si>
  <si>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</si>
  <si>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</si>
  <si>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</si>
  <si>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</si>
  <si>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</si>
  <si>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</si>
  <si>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</si>
  <si>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</si>
  <si>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</si>
  <si>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</si>
  <si>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</si>
  <si>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</si>
  <si>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</si>
  <si>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</si>
  <si>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</si>
  <si>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</si>
  <si>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</si>
  <si>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</si>
  <si>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</si>
  <si>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</si>
  <si>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</si>
  <si>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</si>
  <si>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</si>
  <si>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</si>
  <si>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</si>
  <si>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</si>
  <si>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</si>
  <si>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</si>
  <si>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</si>
  <si>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</si>
  <si>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</si>
  <si>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</si>
  <si>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</si>
  <si>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</si>
  <si>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</si>
  <si>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</si>
  <si>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</si>
  <si>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</si>
  <si>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</si>
  <si>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</si>
  <si>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</si>
  <si>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</si>
  <si>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</si>
  <si>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</si>
  <si>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</si>
  <si>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</si>
  <si>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</si>
  <si>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</si>
  <si>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</si>
  <si>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</si>
  <si>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</si>
  <si>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</si>
  <si>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</si>
  <si>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</si>
  <si>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</si>
  <si>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</si>
  <si>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</si>
  <si>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</si>
  <si>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</si>
  <si>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</si>
  <si>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</si>
  <si>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</si>
  <si>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</si>
  <si>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</si>
  <si>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</si>
  <si>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</si>
  <si>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</si>
  <si>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</si>
  <si>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</si>
  <si>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</si>
  <si>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</si>
  <si>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</si>
  <si>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</si>
  <si>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</si>
  <si>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</si>
  <si>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</si>
  <si>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</si>
  <si>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</si>
  <si>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</si>
  <si>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</si>
  <si>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</si>
  <si>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</si>
  <si>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</si>
  <si>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</si>
  <si>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</si>
  <si>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</si>
  <si>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</si>
  <si>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</si>
  <si>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</si>
  <si>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</si>
  <si>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</si>
  <si>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</si>
  <si>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Длина пути:</t>
  </si>
  <si>
    <t>Наименование</t>
  </si>
  <si>
    <t>м., кг</t>
  </si>
  <si>
    <t xml:space="preserve"> м</t>
  </si>
  <si>
    <t>Итого,кг</t>
  </si>
  <si>
    <t>рельс</t>
  </si>
  <si>
    <t>Р65</t>
  </si>
  <si>
    <t>Количество стыков:</t>
  </si>
  <si>
    <t>шт., кг</t>
  </si>
  <si>
    <t xml:space="preserve"> шт</t>
  </si>
  <si>
    <t>накладки</t>
  </si>
  <si>
    <t>Р-65</t>
  </si>
  <si>
    <t>болт стыковой</t>
  </si>
  <si>
    <t>27х160</t>
  </si>
  <si>
    <t>гайка</t>
  </si>
  <si>
    <t>М27</t>
  </si>
  <si>
    <t>шайба</t>
  </si>
  <si>
    <t>Сумма</t>
  </si>
  <si>
    <t>Комплект скрепления КД-65 на длину пути</t>
  </si>
  <si>
    <t>шпалы деревянные (160х230х2750)</t>
  </si>
  <si>
    <t xml:space="preserve"> II тип</t>
  </si>
  <si>
    <t>Скрепления</t>
  </si>
  <si>
    <t>Гaйкa для бoлтoв клeммныx и зaклaдныx</t>
  </si>
  <si>
    <t xml:space="preserve">M22 </t>
  </si>
  <si>
    <t>Шaйбa двуxвиткoвaя</t>
  </si>
  <si>
    <t>М25</t>
  </si>
  <si>
    <t>Kлeммa пpoмeжутoчнaя</t>
  </si>
  <si>
    <t>ПК</t>
  </si>
  <si>
    <t>Шуpуп путeвoй</t>
  </si>
  <si>
    <t>M24x170</t>
  </si>
  <si>
    <t>Бoлт клeммный cвoбoдный</t>
  </si>
  <si>
    <t>M22x75</t>
  </si>
  <si>
    <t>Пoдклaдкa</t>
  </si>
  <si>
    <t>KД-65</t>
  </si>
  <si>
    <t>Пpoклaдкa нaшпaльнaя (KД-65)</t>
  </si>
  <si>
    <t xml:space="preserve">ЦП-361 </t>
  </si>
  <si>
    <t>Пpoклaдкa пoдpeльcoвaя (KД-65)</t>
  </si>
  <si>
    <t>ЦП-363</t>
  </si>
  <si>
    <t>Накладки</t>
  </si>
  <si>
    <t>Болт стыковой</t>
  </si>
  <si>
    <t>Гайка</t>
  </si>
  <si>
    <t>Шайба</t>
  </si>
  <si>
    <t>Комплект скрепления КБ-65 на длину пути</t>
  </si>
  <si>
    <t>Шпaлa жeлeзoбeтoннaяе (160х230х2750)</t>
  </si>
  <si>
    <t>Ш1</t>
  </si>
  <si>
    <t>Бoлт клeммный  cвoбoдный</t>
  </si>
  <si>
    <t>Шaйбa-cкoбa плocкaя</t>
  </si>
  <si>
    <t>ЦП-138</t>
  </si>
  <si>
    <t xml:space="preserve">Втулкa изoлиpующaя </t>
  </si>
  <si>
    <t>ЦП-142 (KБ-65)</t>
  </si>
  <si>
    <t>Бoлт зaклaднoй cвoбoдный</t>
  </si>
  <si>
    <t xml:space="preserve">M22x175 </t>
  </si>
  <si>
    <t>Пpoклaдкa пoдpeльcoвaя (P65)</t>
  </si>
  <si>
    <t>ЦП</t>
  </si>
  <si>
    <t>KБ-65</t>
  </si>
  <si>
    <t>Пpoклaдкa нaшпaльнaя (KБ-65)</t>
  </si>
  <si>
    <t xml:space="preserve">ЦП-328 </t>
  </si>
  <si>
    <t>Путь на деревянных шпалах на КД-65</t>
  </si>
  <si>
    <t>Путь на Ж/Б шпалах на КБ-65</t>
  </si>
  <si>
    <t>Путь на Ж/Б шпалах на ЖБР-65</t>
  </si>
  <si>
    <t>Шпaлa жeлeзoбeтoннaя</t>
  </si>
  <si>
    <t>Ш3</t>
  </si>
  <si>
    <t>Бoлт зaклaднoй M22x175 с гайкой М22</t>
  </si>
  <si>
    <t>M22</t>
  </si>
  <si>
    <t>Клемма пружинная ЦП 369.102</t>
  </si>
  <si>
    <t xml:space="preserve"> ЦП 369.102</t>
  </si>
  <si>
    <t>Скоба прижимная стальная ЦП 369.103</t>
  </si>
  <si>
    <t>Упор боковой полимерный ЖБР</t>
  </si>
  <si>
    <t>ЦП-369.006С</t>
  </si>
  <si>
    <t>Прокладка ЦП-638, ЦП-204, ЦП-538 (подрельсовая (ЖБР-65)</t>
  </si>
  <si>
    <t>Рельсы, м</t>
  </si>
  <si>
    <t>Шпала 2 тип, шт</t>
  </si>
  <si>
    <t>Шпала Ш1, шт</t>
  </si>
  <si>
    <t>Шпала Ш3, шт</t>
  </si>
  <si>
    <t>Итого крупняк:</t>
  </si>
  <si>
    <t>Не учтено:</t>
  </si>
  <si>
    <t>Стрелки 1/9, шт</t>
  </si>
  <si>
    <t>Стрелки 1/7, шт</t>
  </si>
  <si>
    <t>Глухарь, шт</t>
  </si>
  <si>
    <t>Стрелка б/у, шт</t>
  </si>
  <si>
    <t>брус под ней</t>
  </si>
  <si>
    <t>брус под ним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</si>
</sst>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3" fillId="0" borderId="0"/>
    <xf numFmtId="0" fontId="9" fillId="0" borderId="0"/>
    <xf numFmtId="0" fontId="2" fillId="0" borderId="0"/>
  </cellStyleXfs>
  <cellXfs count="95">
    <xf numFmtId="0" fontId="0" fillId="0" borderId="0" xfId="0"/>
    <xf numFmtId="0" fontId="7" fillId="0" borderId="0" xfId="1" applyFont="1"/>
    <xf numFmtId="0" fontId="7" fillId="0" borderId="0" xfId="1" applyFont="1" applyAlignment="1">
      <alignment horizontal="left" vertical="top"/>
    </xf>
    <xf numFmtId="49" fontId="8" fillId="3" borderId="2" xfId="1" applyNumberFormat="1" applyFont="1" applyFill="1" applyBorder="1" applyAlignment="1">
      <alignment horizontal="left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/>
    <xf numFmtId="49" fontId="7" fillId="0" borderId="2" xfId="1" applyNumberFormat="1" applyFont="1" applyBorder="1"/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/>
    <xf numFmtId="0" fontId="7" fillId="0" borderId="1" xfId="1" applyFont="1" applyBorder="1" applyAlignment="1">
      <alignment horizontal="center" vertical="center" wrapText="1"/>
    </xf>
    <xf numFmtId="0" fontId="7" fillId="0" borderId="0" xfId="2" applyFont="1"/>
    <xf numFmtId="0" fontId="7" fillId="0" borderId="1" xfId="2" applyFont="1" applyBorder="1"/>
    <xf numFmtId="0" fontId="7" fillId="0" borderId="1" xfId="1" applyFont="1" applyBorder="1"/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11" fillId="0" borderId="0" xfId="1" applyFont="1" applyAlignment="1">
      <alignment horizontal="center" vertical="top"/>
    </xf>
    <xf numFmtId="0" fontId="12" fillId="0" borderId="0" xfId="1" applyFont="1"/>
    <xf numFmtId="0" fontId="13" fillId="0" borderId="0" xfId="1" applyFont="1"/>
    <xf numFmtId="0" fontId="11" fillId="0" borderId="0" xfId="1" applyFont="1" applyAlignment="1">
      <alignment horizontal="center"/>
    </xf>
    <xf numFmtId="49" fontId="7" fillId="0" borderId="1" xfId="1" applyNumberFormat="1" applyFont="1" applyBorder="1"/>
    <xf numFmtId="0" fontId="7" fillId="0" borderId="1" xfId="1" applyFont="1" applyBorder="1" applyAlignment="1">
      <alignment horizontal="center"/>
    </xf>
    <xf numFmtId="0" fontId="10" fillId="6" borderId="3" xfId="3" applyFont="1" applyFill="1" applyBorder="1" applyAlignment="1">
      <alignment wrapText="1"/>
    </xf>
    <xf numFmtId="0" fontId="7" fillId="6" borderId="1" xfId="1" applyFont="1" applyFill="1" applyBorder="1" applyAlignment="1">
      <alignment horizontal="center" vertical="center"/>
    </xf>
    <xf numFmtId="0" fontId="7" fillId="6" borderId="1" xfId="1" applyFont="1" applyFill="1" applyBorder="1"/>
    <xf numFmtId="49" fontId="7" fillId="6" borderId="1" xfId="1" applyNumberFormat="1" applyFont="1" applyFill="1" applyBorder="1"/>
    <xf numFmtId="0" fontId="10" fillId="2" borderId="3" xfId="3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wrapText="1"/>
    </xf>
    <xf numFmtId="49" fontId="7" fillId="2" borderId="1" xfId="1" applyNumberFormat="1" applyFont="1" applyFill="1" applyBorder="1"/>
    <xf numFmtId="0" fontId="14" fillId="0" borderId="0" xfId="1" applyFont="1"/>
    <xf numFmtId="0" fontId="7" fillId="4" borderId="3" xfId="2" applyFont="1" applyFill="1" applyBorder="1"/>
    <xf numFmtId="0" fontId="7" fillId="4" borderId="1" xfId="1" applyFont="1" applyFill="1" applyBorder="1" applyAlignment="1">
      <alignment horizontal="center" vertical="center"/>
    </xf>
    <xf numFmtId="0" fontId="7" fillId="4" borderId="1" xfId="2" applyFont="1" applyFill="1" applyBorder="1"/>
    <xf numFmtId="49" fontId="7" fillId="4" borderId="1" xfId="1" applyNumberFormat="1" applyFont="1" applyFill="1" applyBorder="1"/>
    <xf numFmtId="0" fontId="7" fillId="7" borderId="3" xfId="2" applyFont="1" applyFill="1" applyBorder="1"/>
    <xf numFmtId="0" fontId="7" fillId="7" borderId="1" xfId="1" applyFont="1" applyFill="1" applyBorder="1" applyAlignment="1">
      <alignment horizontal="center" vertical="center"/>
    </xf>
    <xf numFmtId="0" fontId="7" fillId="7" borderId="1" xfId="2" applyFont="1" applyFill="1" applyBorder="1"/>
    <xf numFmtId="49" fontId="7" fillId="7" borderId="1" xfId="1" applyNumberFormat="1" applyFont="1" applyFill="1" applyBorder="1"/>
    <xf numFmtId="0" fontId="7" fillId="0" borderId="3" xfId="2" applyFont="1" applyBorder="1"/>
    <xf numFmtId="164" fontId="16" fillId="8" borderId="1" xfId="4" applyNumberFormat="1" applyFont="1" applyFill="1" applyBorder="1" applyAlignment="1">
      <alignment horizontal="center" vertical="center"/>
    </xf>
    <xf numFmtId="1" fontId="16" fillId="8" borderId="1" xfId="4" applyNumberFormat="1" applyFont="1" applyFill="1" applyBorder="1" applyAlignment="1">
      <alignment horizontal="center" vertical="center"/>
    </xf>
    <xf numFmtId="4" fontId="4" fillId="8" borderId="1" xfId="4" applyNumberFormat="1" applyFont="1" applyFill="1" applyBorder="1" applyAlignment="1">
      <alignment horizontal="center" vertical="center"/>
    </xf>
    <xf numFmtId="0" fontId="4" fillId="8" borderId="1" xfId="4" applyFont="1" applyFill="1" applyBorder="1" applyAlignment="1">
      <alignment horizontal="left" vertical="center"/>
    </xf>
    <xf numFmtId="0" fontId="2" fillId="8" borderId="1" xfId="4" applyFont="1" applyFill="1" applyBorder="1" applyAlignment="1">
      <alignment horizontal="left" vertical="center"/>
    </xf>
    <xf numFmtId="2" fontId="4" fillId="8" borderId="1" xfId="4" applyNumberFormat="1" applyFont="1" applyFill="1" applyBorder="1" applyAlignment="1">
      <alignment horizontal="center" vertical="center"/>
    </xf>
    <xf numFmtId="0" fontId="2" fillId="8" borderId="1" xfId="4" applyFont="1" applyFill="1" applyBorder="1" applyAlignment="1">
      <alignment horizontal="center" vertical="center"/>
    </xf>
    <xf numFmtId="0" fontId="4" fillId="8" borderId="1" xfId="4" applyFont="1" applyFill="1" applyBorder="1" applyAlignment="1">
      <alignment horizontal="center" vertical="center"/>
    </xf>
    <xf numFmtId="1" fontId="4" fillId="8" borderId="1" xfId="4" applyNumberFormat="1" applyFont="1" applyFill="1" applyBorder="1" applyAlignment="1">
      <alignment horizontal="center" vertical="center"/>
    </xf>
    <xf numFmtId="0" fontId="2" fillId="0" borderId="0" xfId="4" applyFont="1" applyAlignment="1">
      <alignment vertical="center"/>
    </xf>
    <xf numFmtId="0" fontId="2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6" fillId="0" borderId="0" xfId="4" applyFont="1" applyFill="1" applyBorder="1" applyAlignment="1">
      <alignment horizontal="center" vertical="center"/>
    </xf>
    <xf numFmtId="0" fontId="16" fillId="8" borderId="1" xfId="4" applyFont="1" applyFill="1" applyBorder="1" applyAlignment="1">
      <alignment horizontal="center" vertical="center"/>
    </xf>
    <xf numFmtId="165" fontId="16" fillId="8" borderId="1" xfId="4" applyNumberFormat="1" applyFont="1" applyFill="1" applyBorder="1" applyAlignment="1">
      <alignment horizontal="center" vertical="center"/>
    </xf>
    <xf numFmtId="164" fontId="2" fillId="8" borderId="1" xfId="4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164" fontId="16" fillId="5" borderId="1" xfId="0" applyNumberFormat="1" applyFont="1" applyFill="1" applyBorder="1" applyAlignment="1">
      <alignment horizontal="center" vertical="center"/>
    </xf>
    <xf numFmtId="165" fontId="16" fillId="5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164" fontId="16" fillId="7" borderId="1" xfId="0" applyNumberFormat="1" applyFont="1" applyFill="1" applyBorder="1" applyAlignment="1">
      <alignment horizontal="center" vertical="center"/>
    </xf>
    <xf numFmtId="165" fontId="16" fillId="7" borderId="1" xfId="0" applyNumberFormat="1" applyFont="1" applyFill="1" applyBorder="1" applyAlignment="1">
      <alignment horizontal="center" vertical="center"/>
    </xf>
    <xf numFmtId="0" fontId="15" fillId="0" borderId="0" xfId="4" applyFont="1" applyAlignment="1">
      <alignment vertical="center"/>
    </xf>
    <xf numFmtId="0" fontId="17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/>
    </xf>
    <xf numFmtId="164" fontId="17" fillId="7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/>
    </xf>
    <xf numFmtId="4" fontId="17" fillId="7" borderId="1" xfId="0" applyNumberFormat="1" applyFont="1" applyFill="1" applyBorder="1" applyAlignment="1">
      <alignment horizontal="center" vertical="center"/>
    </xf>
    <xf numFmtId="1" fontId="16" fillId="7" borderId="1" xfId="0" applyNumberFormat="1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 wrapText="1"/>
    </xf>
    <xf numFmtId="0" fontId="2" fillId="2" borderId="0" xfId="4" applyFont="1" applyFill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1" xfId="4" applyFont="1" applyBorder="1" applyAlignment="1">
      <alignment horizontal="center" vertical="center"/>
    </xf>
    <xf numFmtId="1" fontId="2" fillId="0" borderId="1" xfId="4" applyNumberFormat="1" applyFont="1" applyBorder="1" applyAlignment="1">
      <alignment horizontal="center" vertical="center"/>
    </xf>
    <xf numFmtId="0" fontId="1" fillId="0" borderId="1" xfId="4" applyFont="1" applyBorder="1" applyAlignment="1">
      <alignment vertical="center"/>
    </xf>
    <xf numFmtId="0" fontId="16" fillId="0" borderId="0" xfId="4" applyFont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8" borderId="1" xfId="4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 xr:uid="{D6FE4040-5333-4407-B21E-F55424C68305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12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89" t="s">
        <v>0</v>
      </c>
      <c r="B1" s="89"/>
      <c r="C1" s="89"/>
      <c r="D1" s="89"/>
      <c r="E1" s="89"/>
      <c r="F1" s="89"/>
    </row>
    <row r="2" spans="1:6" x14ac:dyDescent="0.25">
      <c r="A2" s="2" t="s">
        <v>1</v>
      </c>
      <c r="B2" s="90" t="s">
        <v>2</v>
      </c>
      <c r="C2" s="90"/>
      <c r="D2" s="90"/>
      <c r="E2" s="90"/>
      <c r="F2" s="90"/>
    </row>
    <row r="3" spans="1:6" x14ac:dyDescent="0.25">
      <c r="A3" s="1" t="s">
        <v>3</v>
      </c>
      <c r="B3" s="3"/>
      <c r="C3" s="4"/>
      <c r="D3" s="4"/>
      <c r="E3" s="5"/>
      <c r="F3" s="6"/>
    </row>
    <row r="4" spans="1:6" ht="47.25" x14ac:dyDescent="0.25">
      <c r="A4" s="7" t="s">
        <v>4</v>
      </c>
      <c r="B4" s="7" t="s">
        <v>5</v>
      </c>
      <c r="C4" s="7" t="s">
        <v>6</v>
      </c>
      <c r="D4" s="7" t="s">
        <v>7</v>
      </c>
      <c r="E4" s="91" t="s">
        <v>8</v>
      </c>
      <c r="F4" s="91"/>
    </row>
    <row r="5" spans="1:6" s="10" customFormat="1" x14ac:dyDescent="0.25">
      <c r="A5" s="87" t="s">
        <v>9</v>
      </c>
      <c r="B5" s="8" t="s">
        <v>10</v>
      </c>
      <c r="C5" s="9">
        <v>1</v>
      </c>
      <c r="D5" s="9"/>
      <c r="E5" s="87" t="s">
        <v>11</v>
      </c>
      <c r="F5" s="88" t="s">
        <v>12</v>
      </c>
    </row>
    <row r="6" spans="1:6" s="10" customFormat="1" x14ac:dyDescent="0.25">
      <c r="A6" s="87"/>
      <c r="B6" s="11" t="s">
        <v>13</v>
      </c>
      <c r="C6" s="9">
        <v>1</v>
      </c>
      <c r="D6" s="9"/>
      <c r="E6" s="87"/>
      <c r="F6" s="88"/>
    </row>
    <row r="7" spans="1:6" s="10" customFormat="1" x14ac:dyDescent="0.25">
      <c r="A7" s="87"/>
      <c r="B7" s="11" t="s">
        <v>14</v>
      </c>
      <c r="C7" s="9">
        <v>1</v>
      </c>
      <c r="D7" s="9"/>
      <c r="E7" s="87"/>
      <c r="F7" s="88"/>
    </row>
    <row r="8" spans="1:6" s="10" customFormat="1" x14ac:dyDescent="0.25">
      <c r="A8" s="87"/>
      <c r="B8" s="12" t="s">
        <v>15</v>
      </c>
      <c r="C8" s="9">
        <v>1</v>
      </c>
      <c r="D8" s="9"/>
      <c r="E8" s="87"/>
      <c r="F8" s="88"/>
    </row>
    <row r="9" spans="1:6" s="10" customFormat="1" x14ac:dyDescent="0.25">
      <c r="A9" s="87"/>
      <c r="B9" s="12" t="s">
        <v>16</v>
      </c>
      <c r="C9" s="9">
        <v>1</v>
      </c>
      <c r="D9" s="9"/>
      <c r="E9" s="87"/>
      <c r="F9" s="88"/>
    </row>
    <row r="10" spans="1:6" s="10" customFormat="1" x14ac:dyDescent="0.25">
      <c r="A10" s="87" t="s">
        <v>9</v>
      </c>
      <c r="B10" s="8" t="s">
        <v>17</v>
      </c>
      <c r="C10" s="9">
        <v>1</v>
      </c>
      <c r="D10" s="9"/>
      <c r="E10" s="87" t="s">
        <v>18</v>
      </c>
      <c r="F10" s="88" t="s">
        <v>19</v>
      </c>
    </row>
    <row r="11" spans="1:6" s="10" customFormat="1" x14ac:dyDescent="0.25">
      <c r="A11" s="87"/>
      <c r="B11" s="10" t="s">
        <v>20</v>
      </c>
      <c r="C11" s="9">
        <v>1</v>
      </c>
      <c r="D11" s="9"/>
      <c r="E11" s="87"/>
      <c r="F11" s="88"/>
    </row>
    <row r="12" spans="1:6" s="10" customFormat="1" x14ac:dyDescent="0.25">
      <c r="A12" s="87"/>
      <c r="B12" s="11" t="s">
        <v>21</v>
      </c>
      <c r="C12" s="9">
        <v>1</v>
      </c>
      <c r="D12" s="9"/>
      <c r="E12" s="87"/>
      <c r="F12" s="88"/>
    </row>
    <row r="13" spans="1:6" s="10" customFormat="1" x14ac:dyDescent="0.25">
      <c r="A13" s="87"/>
      <c r="B13" s="11" t="s">
        <v>22</v>
      </c>
      <c r="C13" s="9">
        <v>1</v>
      </c>
      <c r="D13" s="9"/>
      <c r="E13" s="87"/>
      <c r="F13" s="88"/>
    </row>
    <row r="14" spans="1:6" s="10" customFormat="1" x14ac:dyDescent="0.25">
      <c r="A14" s="87"/>
      <c r="B14" s="11" t="s">
        <v>23</v>
      </c>
      <c r="C14" s="9">
        <v>1</v>
      </c>
      <c r="D14" s="9"/>
      <c r="E14" s="87"/>
      <c r="F14" s="88"/>
    </row>
    <row r="15" spans="1:6" s="10" customFormat="1" x14ac:dyDescent="0.25">
      <c r="A15" s="87" t="s">
        <v>9</v>
      </c>
      <c r="B15" s="8" t="s">
        <v>24</v>
      </c>
      <c r="C15" s="9">
        <v>1</v>
      </c>
      <c r="D15" s="9"/>
      <c r="E15" s="87" t="s">
        <v>25</v>
      </c>
      <c r="F15" s="88" t="s">
        <v>26</v>
      </c>
    </row>
    <row r="16" spans="1:6" s="10" customFormat="1" x14ac:dyDescent="0.25">
      <c r="A16" s="87"/>
      <c r="B16" s="11" t="s">
        <v>27</v>
      </c>
      <c r="C16" s="9">
        <v>1</v>
      </c>
      <c r="D16" s="9"/>
      <c r="E16" s="87"/>
      <c r="F16" s="88"/>
    </row>
    <row r="17" spans="1:6" s="10" customFormat="1" x14ac:dyDescent="0.25">
      <c r="A17" s="87"/>
      <c r="B17" s="11" t="s">
        <v>28</v>
      </c>
      <c r="C17" s="9">
        <v>30</v>
      </c>
      <c r="D17" s="9"/>
      <c r="E17" s="87"/>
      <c r="F17" s="88"/>
    </row>
    <row r="18" spans="1:6" s="10" customFormat="1" x14ac:dyDescent="0.25">
      <c r="A18" s="87" t="s">
        <v>9</v>
      </c>
      <c r="B18" s="8" t="s">
        <v>29</v>
      </c>
      <c r="C18" s="9">
        <v>1</v>
      </c>
      <c r="D18" s="9"/>
      <c r="E18" s="87" t="s">
        <v>30</v>
      </c>
      <c r="F18" s="88" t="s">
        <v>31</v>
      </c>
    </row>
    <row r="19" spans="1:6" s="10" customFormat="1" x14ac:dyDescent="0.25">
      <c r="A19" s="87"/>
      <c r="B19" s="11" t="s">
        <v>32</v>
      </c>
      <c r="C19" s="9">
        <v>1</v>
      </c>
      <c r="D19" s="9"/>
      <c r="E19" s="87"/>
      <c r="F19" s="88"/>
    </row>
    <row r="20" spans="1:6" s="10" customFormat="1" x14ac:dyDescent="0.25">
      <c r="A20" s="87"/>
      <c r="B20" s="11" t="s">
        <v>33</v>
      </c>
      <c r="C20" s="9">
        <v>1</v>
      </c>
      <c r="D20" s="9"/>
      <c r="E20" s="87"/>
      <c r="F20" s="88"/>
    </row>
    <row r="21" spans="1:6" s="10" customFormat="1" x14ac:dyDescent="0.25">
      <c r="A21" s="87"/>
      <c r="B21" s="12" t="s">
        <v>34</v>
      </c>
      <c r="C21" s="9">
        <v>1</v>
      </c>
      <c r="D21" s="9"/>
      <c r="E21" s="87"/>
      <c r="F21" s="88"/>
    </row>
    <row r="22" spans="1:6" s="10" customFormat="1" x14ac:dyDescent="0.25">
      <c r="A22" s="87" t="s">
        <v>9</v>
      </c>
      <c r="B22" s="8" t="s">
        <v>35</v>
      </c>
      <c r="C22" s="9">
        <v>1</v>
      </c>
      <c r="D22" s="9"/>
      <c r="E22" s="87" t="s">
        <v>36</v>
      </c>
      <c r="F22" s="88" t="s">
        <v>31</v>
      </c>
    </row>
    <row r="23" spans="1:6" s="10" customFormat="1" x14ac:dyDescent="0.25">
      <c r="A23" s="87"/>
      <c r="B23" s="11" t="s">
        <v>37</v>
      </c>
      <c r="C23" s="9">
        <v>1</v>
      </c>
      <c r="D23" s="9"/>
      <c r="E23" s="87"/>
      <c r="F23" s="88"/>
    </row>
    <row r="24" spans="1:6" s="10" customFormat="1" x14ac:dyDescent="0.25">
      <c r="A24" s="87"/>
      <c r="B24" s="11" t="s">
        <v>14</v>
      </c>
      <c r="C24" s="9">
        <v>1</v>
      </c>
      <c r="D24" s="9"/>
      <c r="E24" s="87"/>
      <c r="F24" s="88"/>
    </row>
    <row r="25" spans="1:6" s="10" customFormat="1" x14ac:dyDescent="0.25">
      <c r="A25" s="87"/>
      <c r="B25" s="12" t="s">
        <v>15</v>
      </c>
      <c r="C25" s="9">
        <v>1</v>
      </c>
      <c r="D25" s="9"/>
      <c r="E25" s="87"/>
      <c r="F25" s="88"/>
    </row>
    <row r="26" spans="1:6" s="10" customFormat="1" x14ac:dyDescent="0.25">
      <c r="A26" s="87"/>
      <c r="B26" s="12" t="s">
        <v>38</v>
      </c>
      <c r="C26" s="9">
        <v>1</v>
      </c>
      <c r="D26" s="9"/>
      <c r="E26" s="87"/>
      <c r="F26" s="88"/>
    </row>
    <row r="27" spans="1:6" s="10" customFormat="1" x14ac:dyDescent="0.25">
      <c r="A27" s="87" t="s">
        <v>9</v>
      </c>
      <c r="B27" s="8" t="s">
        <v>39</v>
      </c>
      <c r="C27" s="9">
        <v>1</v>
      </c>
      <c r="D27" s="9"/>
      <c r="E27" s="87" t="s">
        <v>40</v>
      </c>
      <c r="F27" s="88" t="s">
        <v>41</v>
      </c>
    </row>
    <row r="28" spans="1:6" s="10" customFormat="1" x14ac:dyDescent="0.25">
      <c r="A28" s="87"/>
      <c r="B28" s="10" t="s">
        <v>42</v>
      </c>
      <c r="C28" s="9">
        <v>1</v>
      </c>
      <c r="D28" s="9"/>
      <c r="E28" s="87"/>
      <c r="F28" s="88"/>
    </row>
    <row r="29" spans="1:6" s="10" customFormat="1" x14ac:dyDescent="0.25">
      <c r="A29" s="87"/>
      <c r="B29" s="11" t="s">
        <v>21</v>
      </c>
      <c r="C29" s="9">
        <v>1</v>
      </c>
      <c r="D29" s="9"/>
      <c r="E29" s="87"/>
      <c r="F29" s="88"/>
    </row>
    <row r="30" spans="1:6" s="10" customFormat="1" x14ac:dyDescent="0.25">
      <c r="A30" s="87"/>
      <c r="B30" s="11" t="s">
        <v>22</v>
      </c>
      <c r="C30" s="9">
        <v>1</v>
      </c>
      <c r="D30" s="9"/>
      <c r="E30" s="87"/>
      <c r="F30" s="88"/>
    </row>
    <row r="31" spans="1:6" s="10" customFormat="1" x14ac:dyDescent="0.25">
      <c r="A31" s="87"/>
      <c r="B31" s="11" t="s">
        <v>43</v>
      </c>
      <c r="C31" s="9">
        <v>1</v>
      </c>
      <c r="D31" s="9"/>
      <c r="E31" s="87"/>
      <c r="F31" s="88"/>
    </row>
    <row r="32" spans="1:6" s="10" customFormat="1" x14ac:dyDescent="0.25">
      <c r="A32" s="87" t="s">
        <v>9</v>
      </c>
      <c r="B32" s="8" t="s">
        <v>44</v>
      </c>
      <c r="C32" s="9">
        <v>1</v>
      </c>
      <c r="D32" s="9"/>
      <c r="E32" s="87" t="s">
        <v>45</v>
      </c>
      <c r="F32" s="88" t="s">
        <v>46</v>
      </c>
    </row>
    <row r="33" spans="1:6" s="10" customFormat="1" x14ac:dyDescent="0.25">
      <c r="A33" s="87"/>
      <c r="B33" s="11" t="s">
        <v>47</v>
      </c>
      <c r="C33" s="9">
        <v>1</v>
      </c>
      <c r="D33" s="9"/>
      <c r="E33" s="87"/>
      <c r="F33" s="88"/>
    </row>
    <row r="34" spans="1:6" s="10" customFormat="1" x14ac:dyDescent="0.25">
      <c r="A34" s="87"/>
      <c r="B34" s="11" t="s">
        <v>48</v>
      </c>
      <c r="C34" s="9">
        <v>30</v>
      </c>
      <c r="D34" s="9"/>
      <c r="E34" s="87"/>
      <c r="F34" s="88"/>
    </row>
    <row r="35" spans="1:6" s="10" customFormat="1" x14ac:dyDescent="0.25">
      <c r="A35" s="87" t="s">
        <v>9</v>
      </c>
      <c r="B35" s="8" t="s">
        <v>49</v>
      </c>
      <c r="C35" s="9">
        <v>1</v>
      </c>
      <c r="D35" s="9"/>
      <c r="E35" s="87" t="s">
        <v>50</v>
      </c>
      <c r="F35" s="88" t="s">
        <v>51</v>
      </c>
    </row>
    <row r="36" spans="1:6" s="10" customFormat="1" x14ac:dyDescent="0.25">
      <c r="A36" s="87"/>
      <c r="B36" s="11" t="s">
        <v>52</v>
      </c>
      <c r="C36" s="9">
        <v>1</v>
      </c>
      <c r="D36" s="9"/>
      <c r="E36" s="87"/>
      <c r="F36" s="88"/>
    </row>
    <row r="37" spans="1:6" s="10" customFormat="1" x14ac:dyDescent="0.25">
      <c r="A37" s="87" t="s">
        <v>9</v>
      </c>
      <c r="B37" s="8" t="s">
        <v>53</v>
      </c>
      <c r="C37" s="9">
        <v>1</v>
      </c>
      <c r="D37" s="9"/>
      <c r="E37" s="87" t="s">
        <v>54</v>
      </c>
      <c r="F37" s="88" t="s">
        <v>55</v>
      </c>
    </row>
    <row r="38" spans="1:6" s="10" customFormat="1" x14ac:dyDescent="0.25">
      <c r="A38" s="87"/>
      <c r="B38" s="11" t="s">
        <v>56</v>
      </c>
      <c r="C38" s="9">
        <v>1</v>
      </c>
      <c r="D38" s="9"/>
      <c r="E38" s="87"/>
      <c r="F38" s="88"/>
    </row>
    <row r="39" spans="1:6" s="10" customFormat="1" x14ac:dyDescent="0.25">
      <c r="A39" s="87"/>
      <c r="B39" s="11" t="s">
        <v>33</v>
      </c>
      <c r="C39" s="9">
        <v>1</v>
      </c>
      <c r="D39" s="9"/>
      <c r="E39" s="87"/>
      <c r="F39" s="88"/>
    </row>
    <row r="40" spans="1:6" s="10" customFormat="1" x14ac:dyDescent="0.25">
      <c r="A40" s="87"/>
      <c r="B40" s="12" t="s">
        <v>34</v>
      </c>
      <c r="C40" s="9">
        <v>1</v>
      </c>
      <c r="D40" s="9"/>
      <c r="E40" s="87"/>
      <c r="F40" s="88"/>
    </row>
    <row r="41" spans="1:6" s="10" customFormat="1" x14ac:dyDescent="0.25">
      <c r="A41" s="87" t="s">
        <v>9</v>
      </c>
      <c r="B41" s="8" t="s">
        <v>57</v>
      </c>
      <c r="C41" s="9">
        <v>1</v>
      </c>
      <c r="D41" s="9"/>
      <c r="E41" s="87" t="s">
        <v>58</v>
      </c>
      <c r="F41" s="88" t="s">
        <v>55</v>
      </c>
    </row>
    <row r="42" spans="1:6" s="10" customFormat="1" x14ac:dyDescent="0.25">
      <c r="A42" s="87"/>
      <c r="B42" s="11" t="s">
        <v>59</v>
      </c>
      <c r="C42" s="9">
        <v>1</v>
      </c>
      <c r="D42" s="9"/>
      <c r="E42" s="87"/>
      <c r="F42" s="88"/>
    </row>
    <row r="43" spans="1:6" s="10" customFormat="1" x14ac:dyDescent="0.25">
      <c r="A43" s="87"/>
      <c r="B43" s="11" t="s">
        <v>14</v>
      </c>
      <c r="C43" s="9">
        <v>1</v>
      </c>
      <c r="D43" s="9"/>
      <c r="E43" s="87"/>
      <c r="F43" s="88"/>
    </row>
    <row r="44" spans="1:6" s="10" customFormat="1" x14ac:dyDescent="0.25">
      <c r="A44" s="87"/>
      <c r="B44" s="12" t="s">
        <v>15</v>
      </c>
      <c r="C44" s="9">
        <v>1</v>
      </c>
      <c r="D44" s="9"/>
      <c r="E44" s="87"/>
      <c r="F44" s="88"/>
    </row>
    <row r="45" spans="1:6" s="10" customFormat="1" x14ac:dyDescent="0.25">
      <c r="A45" s="87"/>
      <c r="B45" s="12" t="s">
        <v>60</v>
      </c>
      <c r="C45" s="9">
        <v>1</v>
      </c>
      <c r="D45" s="9"/>
      <c r="E45" s="87"/>
      <c r="F45" s="88"/>
    </row>
    <row r="46" spans="1:6" s="10" customFormat="1" x14ac:dyDescent="0.25">
      <c r="A46" s="87" t="s">
        <v>9</v>
      </c>
      <c r="B46" s="8" t="s">
        <v>61</v>
      </c>
      <c r="C46" s="9">
        <v>1</v>
      </c>
      <c r="D46" s="9"/>
      <c r="E46" s="87" t="s">
        <v>62</v>
      </c>
      <c r="F46" s="88" t="s">
        <v>55</v>
      </c>
    </row>
    <row r="47" spans="1:6" s="10" customFormat="1" x14ac:dyDescent="0.25">
      <c r="A47" s="87"/>
      <c r="B47" s="10" t="s">
        <v>63</v>
      </c>
      <c r="C47" s="9">
        <v>1</v>
      </c>
      <c r="D47" s="9"/>
      <c r="E47" s="87"/>
      <c r="F47" s="88"/>
    </row>
    <row r="48" spans="1:6" s="10" customFormat="1" x14ac:dyDescent="0.25">
      <c r="A48" s="87"/>
      <c r="B48" s="11" t="s">
        <v>21</v>
      </c>
      <c r="C48" s="9">
        <v>1</v>
      </c>
      <c r="D48" s="9"/>
      <c r="E48" s="87"/>
      <c r="F48" s="88"/>
    </row>
    <row r="49" spans="1:6" s="10" customFormat="1" x14ac:dyDescent="0.25">
      <c r="A49" s="87"/>
      <c r="B49" s="11" t="s">
        <v>22</v>
      </c>
      <c r="C49" s="9">
        <v>1</v>
      </c>
      <c r="D49" s="9"/>
      <c r="E49" s="87"/>
      <c r="F49" s="88"/>
    </row>
    <row r="50" spans="1:6" s="10" customFormat="1" x14ac:dyDescent="0.25">
      <c r="A50" s="87"/>
      <c r="B50" s="11" t="s">
        <v>64</v>
      </c>
      <c r="C50" s="9">
        <v>1</v>
      </c>
      <c r="D50" s="9"/>
      <c r="E50" s="87"/>
      <c r="F50" s="88"/>
    </row>
    <row r="51" spans="1:6" s="10" customFormat="1" x14ac:dyDescent="0.25">
      <c r="A51" s="87" t="s">
        <v>9</v>
      </c>
      <c r="B51" s="8" t="s">
        <v>65</v>
      </c>
      <c r="C51" s="9">
        <v>1</v>
      </c>
      <c r="D51" s="9"/>
      <c r="E51" s="87" t="s">
        <v>66</v>
      </c>
      <c r="F51" s="88" t="s">
        <v>67</v>
      </c>
    </row>
    <row r="52" spans="1:6" s="10" customFormat="1" x14ac:dyDescent="0.25">
      <c r="A52" s="87"/>
      <c r="B52" s="11" t="s">
        <v>68</v>
      </c>
      <c r="C52" s="9">
        <v>1</v>
      </c>
      <c r="D52" s="9"/>
      <c r="E52" s="87"/>
      <c r="F52" s="88"/>
    </row>
    <row r="53" spans="1:6" s="10" customFormat="1" x14ac:dyDescent="0.25">
      <c r="A53" s="87"/>
      <c r="B53" s="11" t="s">
        <v>69</v>
      </c>
      <c r="C53" s="9">
        <v>24</v>
      </c>
      <c r="D53" s="9"/>
      <c r="E53" s="87"/>
      <c r="F53" s="88"/>
    </row>
    <row r="54" spans="1:6" s="10" customFormat="1" x14ac:dyDescent="0.25">
      <c r="A54" s="87" t="s">
        <v>9</v>
      </c>
      <c r="B54" s="8" t="s">
        <v>70</v>
      </c>
      <c r="C54" s="9">
        <v>1</v>
      </c>
      <c r="D54" s="9"/>
      <c r="E54" s="87" t="s">
        <v>71</v>
      </c>
      <c r="F54" s="88" t="s">
        <v>67</v>
      </c>
    </row>
    <row r="55" spans="1:6" s="10" customFormat="1" x14ac:dyDescent="0.25">
      <c r="A55" s="87"/>
      <c r="B55" s="10" t="s">
        <v>72</v>
      </c>
      <c r="C55" s="9">
        <v>1</v>
      </c>
      <c r="D55" s="9"/>
      <c r="E55" s="87"/>
      <c r="F55" s="88"/>
    </row>
    <row r="56" spans="1:6" s="10" customFormat="1" x14ac:dyDescent="0.25">
      <c r="A56" s="87"/>
      <c r="B56" s="11" t="s">
        <v>21</v>
      </c>
      <c r="C56" s="9">
        <v>1</v>
      </c>
      <c r="D56" s="9"/>
      <c r="E56" s="87"/>
      <c r="F56" s="88"/>
    </row>
    <row r="57" spans="1:6" s="10" customFormat="1" x14ac:dyDescent="0.25">
      <c r="A57" s="87"/>
      <c r="B57" s="11" t="s">
        <v>22</v>
      </c>
      <c r="C57" s="9">
        <v>1</v>
      </c>
      <c r="D57" s="9"/>
      <c r="E57" s="87"/>
      <c r="F57" s="88"/>
    </row>
    <row r="58" spans="1:6" s="10" customFormat="1" x14ac:dyDescent="0.25">
      <c r="A58" s="87" t="s">
        <v>9</v>
      </c>
      <c r="B58" s="8" t="s">
        <v>73</v>
      </c>
      <c r="C58" s="9">
        <v>1</v>
      </c>
      <c r="D58" s="9"/>
      <c r="E58" s="87" t="s">
        <v>74</v>
      </c>
      <c r="F58" s="88" t="s">
        <v>67</v>
      </c>
    </row>
    <row r="59" spans="1:6" s="10" customFormat="1" x14ac:dyDescent="0.25">
      <c r="A59" s="87"/>
      <c r="B59" s="12" t="s">
        <v>75</v>
      </c>
      <c r="C59" s="9">
        <v>1</v>
      </c>
      <c r="D59" s="9"/>
      <c r="E59" s="87"/>
      <c r="F59" s="88"/>
    </row>
    <row r="60" spans="1:6" s="10" customFormat="1" x14ac:dyDescent="0.25">
      <c r="A60" s="87" t="s">
        <v>9</v>
      </c>
      <c r="B60" s="8" t="s">
        <v>76</v>
      </c>
      <c r="C60" s="9">
        <v>1</v>
      </c>
      <c r="D60" s="9"/>
      <c r="E60" s="87" t="s">
        <v>77</v>
      </c>
      <c r="F60" s="88" t="s">
        <v>78</v>
      </c>
    </row>
    <row r="61" spans="1:6" s="10" customFormat="1" x14ac:dyDescent="0.25">
      <c r="A61" s="87"/>
      <c r="B61" s="11" t="s">
        <v>79</v>
      </c>
      <c r="C61" s="9">
        <v>1</v>
      </c>
      <c r="D61" s="9"/>
      <c r="E61" s="87"/>
      <c r="F61" s="88"/>
    </row>
    <row r="62" spans="1:6" s="10" customFormat="1" x14ac:dyDescent="0.25">
      <c r="A62" s="87"/>
      <c r="B62" s="11" t="s">
        <v>80</v>
      </c>
      <c r="C62" s="9">
        <v>1</v>
      </c>
      <c r="D62" s="9"/>
      <c r="E62" s="87"/>
      <c r="F62" s="88"/>
    </row>
    <row r="63" spans="1:6" s="10" customFormat="1" x14ac:dyDescent="0.25">
      <c r="A63" s="87"/>
      <c r="B63" s="12" t="s">
        <v>34</v>
      </c>
      <c r="C63" s="9">
        <v>1</v>
      </c>
      <c r="D63" s="9"/>
      <c r="E63" s="87"/>
      <c r="F63" s="88"/>
    </row>
    <row r="64" spans="1:6" s="10" customFormat="1" x14ac:dyDescent="0.25">
      <c r="A64" s="87" t="s">
        <v>9</v>
      </c>
      <c r="B64" s="8" t="s">
        <v>81</v>
      </c>
      <c r="C64" s="9">
        <v>1</v>
      </c>
      <c r="D64" s="9"/>
      <c r="E64" s="87" t="s">
        <v>82</v>
      </c>
      <c r="F64" s="88" t="s">
        <v>78</v>
      </c>
    </row>
    <row r="65" spans="1:6" s="10" customFormat="1" x14ac:dyDescent="0.25">
      <c r="A65" s="87"/>
      <c r="B65" s="11" t="s">
        <v>83</v>
      </c>
      <c r="C65" s="9">
        <v>1</v>
      </c>
      <c r="D65" s="9"/>
      <c r="E65" s="87"/>
      <c r="F65" s="88"/>
    </row>
    <row r="66" spans="1:6" s="10" customFormat="1" x14ac:dyDescent="0.25">
      <c r="A66" s="87"/>
      <c r="B66" s="11" t="s">
        <v>14</v>
      </c>
      <c r="C66" s="9">
        <v>1</v>
      </c>
      <c r="D66" s="9"/>
      <c r="E66" s="87"/>
      <c r="F66" s="88"/>
    </row>
    <row r="67" spans="1:6" s="10" customFormat="1" x14ac:dyDescent="0.25">
      <c r="A67" s="87"/>
      <c r="B67" s="12" t="s">
        <v>15</v>
      </c>
      <c r="C67" s="9">
        <v>1</v>
      </c>
      <c r="D67" s="9"/>
      <c r="E67" s="87"/>
      <c r="F67" s="88"/>
    </row>
    <row r="68" spans="1:6" s="10" customFormat="1" x14ac:dyDescent="0.25">
      <c r="A68" s="87"/>
      <c r="B68" s="12" t="s">
        <v>84</v>
      </c>
      <c r="C68" s="9">
        <v>1</v>
      </c>
      <c r="D68" s="9"/>
      <c r="E68" s="87"/>
      <c r="F68" s="88"/>
    </row>
    <row r="69" spans="1:6" s="10" customFormat="1" x14ac:dyDescent="0.25">
      <c r="A69" s="87" t="s">
        <v>9</v>
      </c>
      <c r="B69" s="8" t="s">
        <v>85</v>
      </c>
      <c r="C69" s="9">
        <v>1</v>
      </c>
      <c r="D69" s="9"/>
      <c r="E69" s="87" t="s">
        <v>86</v>
      </c>
      <c r="F69" s="88" t="s">
        <v>78</v>
      </c>
    </row>
    <row r="70" spans="1:6" s="10" customFormat="1" x14ac:dyDescent="0.25">
      <c r="A70" s="87"/>
      <c r="B70" s="10" t="s">
        <v>87</v>
      </c>
      <c r="C70" s="9">
        <v>1</v>
      </c>
      <c r="D70" s="9"/>
      <c r="E70" s="87"/>
      <c r="F70" s="88"/>
    </row>
    <row r="71" spans="1:6" s="10" customFormat="1" x14ac:dyDescent="0.25">
      <c r="A71" s="87"/>
      <c r="B71" s="11" t="s">
        <v>21</v>
      </c>
      <c r="C71" s="9">
        <v>1</v>
      </c>
      <c r="D71" s="9"/>
      <c r="E71" s="87"/>
      <c r="F71" s="88"/>
    </row>
    <row r="72" spans="1:6" s="10" customFormat="1" x14ac:dyDescent="0.25">
      <c r="A72" s="87"/>
      <c r="B72" s="11" t="s">
        <v>22</v>
      </c>
      <c r="C72" s="9">
        <v>1</v>
      </c>
      <c r="D72" s="9"/>
      <c r="E72" s="87"/>
      <c r="F72" s="88"/>
    </row>
    <row r="73" spans="1:6" s="10" customFormat="1" x14ac:dyDescent="0.25">
      <c r="A73" s="87"/>
      <c r="B73" s="12" t="s">
        <v>88</v>
      </c>
      <c r="C73" s="9">
        <v>1</v>
      </c>
      <c r="D73" s="9"/>
      <c r="E73" s="87"/>
      <c r="F73" s="88"/>
    </row>
    <row r="74" spans="1:6" s="10" customFormat="1" x14ac:dyDescent="0.25">
      <c r="A74" s="87" t="s">
        <v>9</v>
      </c>
      <c r="B74" s="8" t="s">
        <v>89</v>
      </c>
      <c r="C74" s="9">
        <v>1</v>
      </c>
      <c r="D74" s="9"/>
      <c r="E74" s="87" t="s">
        <v>90</v>
      </c>
      <c r="F74" s="88" t="s">
        <v>91</v>
      </c>
    </row>
    <row r="75" spans="1:6" s="10" customFormat="1" x14ac:dyDescent="0.25">
      <c r="A75" s="87"/>
      <c r="B75" s="11" t="s">
        <v>92</v>
      </c>
      <c r="C75" s="9">
        <v>1</v>
      </c>
      <c r="D75" s="9"/>
      <c r="E75" s="87"/>
      <c r="F75" s="88"/>
    </row>
    <row r="76" spans="1:6" s="10" customFormat="1" x14ac:dyDescent="0.25">
      <c r="A76" s="87"/>
      <c r="B76" s="11" t="s">
        <v>93</v>
      </c>
      <c r="C76" s="9">
        <v>23</v>
      </c>
      <c r="D76" s="9"/>
      <c r="E76" s="87"/>
      <c r="F76" s="88"/>
    </row>
    <row r="77" spans="1:6" s="10" customFormat="1" x14ac:dyDescent="0.25">
      <c r="A77" s="87" t="s">
        <v>9</v>
      </c>
      <c r="B77" s="8" t="s">
        <v>94</v>
      </c>
      <c r="C77" s="9">
        <v>1</v>
      </c>
      <c r="D77" s="9"/>
      <c r="E77" s="87" t="s">
        <v>95</v>
      </c>
      <c r="F77" s="88" t="s">
        <v>91</v>
      </c>
    </row>
    <row r="78" spans="1:6" s="10" customFormat="1" x14ac:dyDescent="0.25">
      <c r="A78" s="87"/>
      <c r="B78" s="12" t="s">
        <v>96</v>
      </c>
      <c r="C78" s="9">
        <v>1</v>
      </c>
      <c r="D78" s="9"/>
      <c r="E78" s="87"/>
      <c r="F78" s="88"/>
    </row>
    <row r="79" spans="1:6" s="10" customFormat="1" x14ac:dyDescent="0.25">
      <c r="A79" s="87" t="s">
        <v>9</v>
      </c>
      <c r="B79" s="8" t="s">
        <v>97</v>
      </c>
      <c r="C79" s="9">
        <v>1</v>
      </c>
      <c r="D79" s="9"/>
      <c r="E79" s="87" t="s">
        <v>98</v>
      </c>
      <c r="F79" s="88" t="s">
        <v>91</v>
      </c>
    </row>
    <row r="80" spans="1:6" s="10" customFormat="1" x14ac:dyDescent="0.25">
      <c r="A80" s="87"/>
      <c r="B80" s="11" t="s">
        <v>99</v>
      </c>
      <c r="C80" s="9">
        <v>1</v>
      </c>
      <c r="D80" s="9"/>
      <c r="E80" s="87"/>
      <c r="F80" s="88"/>
    </row>
    <row r="81" spans="1:6" s="10" customFormat="1" x14ac:dyDescent="0.25">
      <c r="A81" s="87"/>
      <c r="B81" s="11" t="s">
        <v>33</v>
      </c>
      <c r="C81" s="9">
        <v>1</v>
      </c>
      <c r="D81" s="9"/>
      <c r="E81" s="87"/>
      <c r="F81" s="88"/>
    </row>
    <row r="82" spans="1:6" s="10" customFormat="1" x14ac:dyDescent="0.25">
      <c r="A82" s="87"/>
      <c r="B82" s="12" t="s">
        <v>34</v>
      </c>
      <c r="C82" s="9">
        <v>1</v>
      </c>
      <c r="D82" s="9"/>
      <c r="E82" s="87"/>
      <c r="F82" s="88"/>
    </row>
    <row r="83" spans="1:6" s="10" customFormat="1" x14ac:dyDescent="0.25">
      <c r="A83" s="87" t="s">
        <v>9</v>
      </c>
      <c r="B83" s="8" t="s">
        <v>100</v>
      </c>
      <c r="C83" s="9">
        <v>1</v>
      </c>
      <c r="D83" s="9"/>
      <c r="E83" s="87" t="s">
        <v>101</v>
      </c>
      <c r="F83" s="88" t="s">
        <v>102</v>
      </c>
    </row>
    <row r="84" spans="1:6" s="10" customFormat="1" x14ac:dyDescent="0.25">
      <c r="A84" s="87"/>
      <c r="B84" s="11" t="s">
        <v>103</v>
      </c>
      <c r="C84" s="9">
        <v>1</v>
      </c>
      <c r="D84" s="9"/>
      <c r="E84" s="87"/>
      <c r="F84" s="88"/>
    </row>
    <row r="85" spans="1:6" s="10" customFormat="1" x14ac:dyDescent="0.25">
      <c r="A85" s="87"/>
      <c r="B85" s="11" t="s">
        <v>33</v>
      </c>
      <c r="C85" s="9">
        <v>1</v>
      </c>
      <c r="D85" s="9"/>
      <c r="E85" s="87"/>
      <c r="F85" s="88"/>
    </row>
    <row r="86" spans="1:6" s="10" customFormat="1" x14ac:dyDescent="0.25">
      <c r="A86" s="87"/>
      <c r="B86" s="12" t="s">
        <v>34</v>
      </c>
      <c r="C86" s="9">
        <v>1</v>
      </c>
      <c r="D86" s="9"/>
      <c r="E86" s="87"/>
      <c r="F86" s="88"/>
    </row>
    <row r="87" spans="1:6" s="10" customFormat="1" x14ac:dyDescent="0.25">
      <c r="A87" s="87" t="s">
        <v>9</v>
      </c>
      <c r="B87" s="8" t="s">
        <v>104</v>
      </c>
      <c r="C87" s="9">
        <v>1</v>
      </c>
      <c r="D87" s="9"/>
      <c r="E87" s="87" t="s">
        <v>105</v>
      </c>
      <c r="F87" s="88" t="s">
        <v>102</v>
      </c>
    </row>
    <row r="88" spans="1:6" s="10" customFormat="1" x14ac:dyDescent="0.25">
      <c r="A88" s="87"/>
      <c r="B88" s="11" t="s">
        <v>106</v>
      </c>
      <c r="C88" s="9">
        <v>1</v>
      </c>
      <c r="D88" s="9"/>
      <c r="E88" s="87"/>
      <c r="F88" s="88"/>
    </row>
    <row r="89" spans="1:6" s="10" customFormat="1" x14ac:dyDescent="0.25">
      <c r="A89" s="87"/>
      <c r="B89" s="11" t="s">
        <v>33</v>
      </c>
      <c r="C89" s="9">
        <v>1</v>
      </c>
      <c r="D89" s="9"/>
      <c r="E89" s="87"/>
      <c r="F89" s="88"/>
    </row>
    <row r="90" spans="1:6" s="10" customFormat="1" x14ac:dyDescent="0.25">
      <c r="A90" s="87"/>
      <c r="B90" s="12" t="s">
        <v>34</v>
      </c>
      <c r="C90" s="9">
        <v>1</v>
      </c>
      <c r="D90" s="9"/>
      <c r="E90" s="87"/>
      <c r="F90" s="88"/>
    </row>
    <row r="91" spans="1:6" s="10" customFormat="1" x14ac:dyDescent="0.25">
      <c r="A91" s="87" t="s">
        <v>9</v>
      </c>
      <c r="B91" s="8" t="s">
        <v>107</v>
      </c>
      <c r="C91" s="9">
        <v>1</v>
      </c>
      <c r="D91" s="9"/>
      <c r="E91" s="87" t="s">
        <v>108</v>
      </c>
      <c r="F91" s="88" t="s">
        <v>102</v>
      </c>
    </row>
    <row r="92" spans="1:6" s="10" customFormat="1" x14ac:dyDescent="0.25">
      <c r="A92" s="87"/>
      <c r="B92" s="11" t="s">
        <v>109</v>
      </c>
      <c r="C92" s="9">
        <v>1</v>
      </c>
      <c r="D92" s="9"/>
      <c r="E92" s="87"/>
      <c r="F92" s="88"/>
    </row>
    <row r="93" spans="1:6" s="10" customFormat="1" x14ac:dyDescent="0.25">
      <c r="A93" s="87"/>
      <c r="B93" s="11" t="s">
        <v>33</v>
      </c>
      <c r="C93" s="9">
        <v>1</v>
      </c>
      <c r="D93" s="9"/>
      <c r="E93" s="87"/>
      <c r="F93" s="88"/>
    </row>
    <row r="94" spans="1:6" s="10" customFormat="1" x14ac:dyDescent="0.25">
      <c r="A94" s="87"/>
      <c r="B94" s="12" t="s">
        <v>34</v>
      </c>
      <c r="C94" s="9">
        <v>1</v>
      </c>
      <c r="D94" s="9"/>
      <c r="E94" s="87"/>
      <c r="F94" s="88"/>
    </row>
    <row r="95" spans="1:6" s="10" customFormat="1" x14ac:dyDescent="0.25">
      <c r="A95" s="87" t="s">
        <v>9</v>
      </c>
      <c r="B95" s="8" t="s">
        <v>110</v>
      </c>
      <c r="C95" s="9">
        <v>1</v>
      </c>
      <c r="D95" s="9"/>
      <c r="E95" s="87" t="s">
        <v>111</v>
      </c>
      <c r="F95" s="88" t="s">
        <v>112</v>
      </c>
    </row>
    <row r="96" spans="1:6" s="10" customFormat="1" x14ac:dyDescent="0.25">
      <c r="A96" s="87"/>
      <c r="B96" s="11" t="s">
        <v>113</v>
      </c>
      <c r="C96" s="9">
        <v>1</v>
      </c>
      <c r="D96" s="9"/>
      <c r="E96" s="87"/>
      <c r="F96" s="88"/>
    </row>
    <row r="97" spans="1:8" s="10" customFormat="1" x14ac:dyDescent="0.25">
      <c r="A97" s="87"/>
      <c r="B97" s="11" t="s">
        <v>33</v>
      </c>
      <c r="C97" s="9">
        <v>1</v>
      </c>
      <c r="D97" s="9"/>
      <c r="E97" s="87"/>
      <c r="F97" s="88"/>
    </row>
    <row r="98" spans="1:8" s="10" customFormat="1" x14ac:dyDescent="0.25">
      <c r="A98" s="87"/>
      <c r="B98" s="12" t="s">
        <v>34</v>
      </c>
      <c r="C98" s="9">
        <v>1</v>
      </c>
      <c r="D98" s="9"/>
      <c r="E98" s="87"/>
      <c r="F98" s="88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114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115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97</v>
      </c>
      <c r="C106" s="13"/>
      <c r="D106" s="13"/>
      <c r="E106" s="12" t="s">
        <v>98</v>
      </c>
      <c r="F106" s="19" t="s">
        <v>91</v>
      </c>
      <c r="H106" s="10" t="s">
        <v>116</v>
      </c>
    </row>
    <row r="107" spans="1:8" s="10" customFormat="1" ht="13.5" customHeight="1" x14ac:dyDescent="0.25">
      <c r="A107" s="1"/>
      <c r="B107" s="11" t="s">
        <v>100</v>
      </c>
      <c r="C107" s="13"/>
      <c r="D107" s="13"/>
      <c r="E107" s="12" t="s">
        <v>101</v>
      </c>
      <c r="F107" s="19" t="s">
        <v>102</v>
      </c>
    </row>
    <row r="108" spans="1:8" s="10" customFormat="1" ht="13.5" customHeight="1" x14ac:dyDescent="0.25">
      <c r="A108" s="1"/>
      <c r="B108" s="11" t="s">
        <v>104</v>
      </c>
      <c r="C108" s="13"/>
      <c r="D108" s="13"/>
      <c r="E108" s="12" t="s">
        <v>101</v>
      </c>
      <c r="F108" s="19" t="s">
        <v>102</v>
      </c>
    </row>
    <row r="109" spans="1:8" s="10" customFormat="1" ht="13.5" customHeight="1" x14ac:dyDescent="0.25">
      <c r="A109" s="1"/>
      <c r="B109" s="11" t="s">
        <v>107</v>
      </c>
      <c r="C109" s="13"/>
      <c r="D109" s="13"/>
      <c r="E109" s="12" t="s">
        <v>101</v>
      </c>
      <c r="F109" s="19" t="s">
        <v>102</v>
      </c>
    </row>
    <row r="110" spans="1:8" s="10" customFormat="1" ht="13.5" customHeight="1" x14ac:dyDescent="0.25">
      <c r="A110" s="1"/>
      <c r="B110" s="11" t="s">
        <v>110</v>
      </c>
      <c r="C110" s="13"/>
      <c r="D110" s="13"/>
      <c r="E110" s="12" t="s">
        <v>101</v>
      </c>
      <c r="F110" s="19" t="s">
        <v>102</v>
      </c>
    </row>
    <row r="111" spans="1:8" s="10" customFormat="1" ht="13.5" customHeight="1" x14ac:dyDescent="0.25">
      <c r="A111" s="1"/>
      <c r="B111" s="11" t="s">
        <v>117</v>
      </c>
      <c r="C111" s="13"/>
      <c r="D111" s="13"/>
      <c r="E111" s="12" t="s">
        <v>101</v>
      </c>
      <c r="F111" s="19" t="s">
        <v>102</v>
      </c>
    </row>
    <row r="112" spans="1:8" s="10" customFormat="1" ht="13.5" customHeight="1" x14ac:dyDescent="0.25">
      <c r="A112" s="1"/>
      <c r="B112" s="11" t="s">
        <v>118</v>
      </c>
      <c r="C112" s="13"/>
      <c r="D112" s="13"/>
      <c r="E112" s="12" t="s">
        <v>119</v>
      </c>
      <c r="F112" s="19" t="s">
        <v>112</v>
      </c>
    </row>
    <row r="113" spans="1:8" s="10" customFormat="1" ht="13.5" customHeight="1" x14ac:dyDescent="0.25">
      <c r="A113" s="1"/>
      <c r="B113" s="11" t="s">
        <v>120</v>
      </c>
      <c r="C113" s="13"/>
      <c r="D113" s="13"/>
      <c r="E113" s="12" t="s">
        <v>119</v>
      </c>
      <c r="F113" s="19" t="s">
        <v>112</v>
      </c>
    </row>
    <row r="114" spans="1:8" s="10" customFormat="1" ht="13.5" customHeight="1" x14ac:dyDescent="0.25">
      <c r="A114" s="1"/>
      <c r="B114" s="11" t="s">
        <v>121</v>
      </c>
      <c r="C114" s="13"/>
      <c r="D114" s="13"/>
      <c r="E114" s="12" t="s">
        <v>122</v>
      </c>
      <c r="F114" s="19" t="s">
        <v>123</v>
      </c>
    </row>
    <row r="115" spans="1:8" s="10" customFormat="1" ht="13.5" customHeight="1" x14ac:dyDescent="0.25">
      <c r="A115" s="1"/>
      <c r="B115" s="11" t="s">
        <v>124</v>
      </c>
      <c r="C115" s="13"/>
      <c r="D115" s="13"/>
      <c r="E115" s="12" t="s">
        <v>122</v>
      </c>
      <c r="F115" s="19" t="s">
        <v>123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125</v>
      </c>
      <c r="C125" s="22"/>
      <c r="D125" s="22"/>
      <c r="E125" s="23" t="s">
        <v>126</v>
      </c>
      <c r="F125" s="24" t="s">
        <v>127</v>
      </c>
      <c r="H125" s="86" t="s">
        <v>128</v>
      </c>
    </row>
    <row r="126" spans="1:8" s="10" customFormat="1" ht="13.5" customHeight="1" x14ac:dyDescent="0.25">
      <c r="A126" s="20">
        <v>2</v>
      </c>
      <c r="B126" s="21" t="s">
        <v>129</v>
      </c>
      <c r="C126" s="22"/>
      <c r="D126" s="22"/>
      <c r="E126" s="23" t="s">
        <v>130</v>
      </c>
      <c r="F126" s="24" t="s">
        <v>127</v>
      </c>
      <c r="H126" s="86"/>
    </row>
    <row r="127" spans="1:8" s="10" customFormat="1" ht="13.5" customHeight="1" x14ac:dyDescent="0.25">
      <c r="A127" s="20">
        <v>3</v>
      </c>
      <c r="B127" s="21" t="s">
        <v>131</v>
      </c>
      <c r="C127" s="22"/>
      <c r="D127" s="22"/>
      <c r="E127" s="23" t="s">
        <v>132</v>
      </c>
      <c r="F127" s="24" t="s">
        <v>133</v>
      </c>
      <c r="H127" s="86"/>
    </row>
    <row r="128" spans="1:8" x14ac:dyDescent="0.25">
      <c r="A128" s="20">
        <v>4</v>
      </c>
      <c r="B128" s="25" t="s">
        <v>134</v>
      </c>
      <c r="C128" s="26"/>
      <c r="D128" s="26"/>
      <c r="E128" s="27" t="s">
        <v>135</v>
      </c>
      <c r="F128" s="28" t="s">
        <v>133</v>
      </c>
      <c r="H128" s="86" t="s">
        <v>136</v>
      </c>
    </row>
    <row r="129" spans="1:8" s="29" customFormat="1" ht="13.5" customHeight="1" x14ac:dyDescent="0.25">
      <c r="A129" s="20">
        <v>5</v>
      </c>
      <c r="B129" s="25" t="s">
        <v>137</v>
      </c>
      <c r="C129" s="26"/>
      <c r="D129" s="26"/>
      <c r="E129" s="27" t="s">
        <v>138</v>
      </c>
      <c r="F129" s="28" t="s">
        <v>133</v>
      </c>
      <c r="H129" s="86"/>
    </row>
    <row r="130" spans="1:8" x14ac:dyDescent="0.25">
      <c r="A130" s="20">
        <v>6</v>
      </c>
      <c r="B130" s="25" t="s">
        <v>139</v>
      </c>
      <c r="C130" s="26"/>
      <c r="D130" s="26"/>
      <c r="E130" s="27" t="s">
        <v>140</v>
      </c>
      <c r="F130" s="28" t="s">
        <v>133</v>
      </c>
      <c r="H130" s="86"/>
    </row>
    <row r="131" spans="1:8" x14ac:dyDescent="0.25">
      <c r="A131" s="20">
        <v>7</v>
      </c>
      <c r="B131" s="30" t="s">
        <v>141</v>
      </c>
      <c r="C131" s="31"/>
      <c r="D131" s="31"/>
      <c r="E131" s="32" t="s">
        <v>142</v>
      </c>
      <c r="F131" s="33" t="s">
        <v>133</v>
      </c>
      <c r="H131" s="86" t="s">
        <v>143</v>
      </c>
    </row>
    <row r="132" spans="1:8" x14ac:dyDescent="0.25">
      <c r="A132" s="20">
        <v>8</v>
      </c>
      <c r="B132" s="30" t="s">
        <v>144</v>
      </c>
      <c r="C132" s="31"/>
      <c r="D132" s="31"/>
      <c r="E132" s="32" t="s">
        <v>145</v>
      </c>
      <c r="F132" s="33" t="s">
        <v>133</v>
      </c>
      <c r="H132" s="86"/>
    </row>
    <row r="133" spans="1:8" x14ac:dyDescent="0.25">
      <c r="A133" s="20">
        <v>9</v>
      </c>
      <c r="B133" s="30" t="s">
        <v>146</v>
      </c>
      <c r="C133" s="31"/>
      <c r="D133" s="31"/>
      <c r="E133" s="32" t="s">
        <v>147</v>
      </c>
      <c r="F133" s="33" t="s">
        <v>133</v>
      </c>
      <c r="H133" s="86"/>
    </row>
    <row r="134" spans="1:8" x14ac:dyDescent="0.25">
      <c r="A134" s="20">
        <v>10</v>
      </c>
      <c r="B134" s="34" t="s">
        <v>148</v>
      </c>
      <c r="C134" s="35"/>
      <c r="D134" s="35"/>
      <c r="E134" s="36" t="s">
        <v>149</v>
      </c>
      <c r="F134" s="37" t="s">
        <v>133</v>
      </c>
      <c r="H134" s="86" t="s">
        <v>150</v>
      </c>
    </row>
    <row r="135" spans="1:8" x14ac:dyDescent="0.25">
      <c r="A135" s="20">
        <v>11</v>
      </c>
      <c r="B135" s="34" t="s">
        <v>151</v>
      </c>
      <c r="C135" s="35"/>
      <c r="D135" s="35"/>
      <c r="E135" s="36" t="s">
        <v>152</v>
      </c>
      <c r="F135" s="37" t="s">
        <v>133</v>
      </c>
      <c r="H135" s="86"/>
    </row>
    <row r="136" spans="1:8" x14ac:dyDescent="0.25">
      <c r="A136" s="20">
        <v>12</v>
      </c>
      <c r="B136" s="34" t="s">
        <v>153</v>
      </c>
      <c r="C136" s="35"/>
      <c r="D136" s="35"/>
      <c r="E136" s="36" t="s">
        <v>154</v>
      </c>
      <c r="F136" s="37" t="s">
        <v>133</v>
      </c>
      <c r="H136" s="86"/>
    </row>
    <row r="137" spans="1:8" x14ac:dyDescent="0.25">
      <c r="A137" s="20"/>
    </row>
    <row r="138" spans="1:8" x14ac:dyDescent="0.25">
      <c r="A138" s="20">
        <v>13</v>
      </c>
      <c r="B138" s="38" t="s">
        <v>97</v>
      </c>
      <c r="E138" s="12" t="s">
        <v>98</v>
      </c>
      <c r="F138" s="19" t="s">
        <v>91</v>
      </c>
      <c r="G138" s="10"/>
      <c r="H138" s="86" t="s">
        <v>116</v>
      </c>
    </row>
    <row r="139" spans="1:8" x14ac:dyDescent="0.25">
      <c r="A139" s="20">
        <v>14</v>
      </c>
      <c r="B139" s="38" t="s">
        <v>100</v>
      </c>
      <c r="E139" s="12" t="s">
        <v>101</v>
      </c>
      <c r="F139" s="19" t="s">
        <v>102</v>
      </c>
      <c r="G139" s="10"/>
      <c r="H139" s="86"/>
    </row>
    <row r="140" spans="1:8" x14ac:dyDescent="0.25">
      <c r="A140" s="20">
        <v>15</v>
      </c>
      <c r="B140" s="38" t="s">
        <v>104</v>
      </c>
      <c r="E140" s="12" t="s">
        <v>101</v>
      </c>
      <c r="F140" s="19" t="s">
        <v>102</v>
      </c>
      <c r="G140" s="10"/>
      <c r="H140" s="86"/>
    </row>
    <row r="141" spans="1:8" x14ac:dyDescent="0.25">
      <c r="A141" s="20">
        <v>16</v>
      </c>
      <c r="B141" s="38" t="s">
        <v>107</v>
      </c>
      <c r="E141" s="12" t="s">
        <v>101</v>
      </c>
      <c r="F141" s="19" t="s">
        <v>102</v>
      </c>
      <c r="G141" s="10"/>
      <c r="H141" s="86"/>
    </row>
    <row r="142" spans="1:8" x14ac:dyDescent="0.25">
      <c r="A142" s="20">
        <v>17</v>
      </c>
      <c r="B142" s="38" t="s">
        <v>110</v>
      </c>
      <c r="E142" s="12" t="s">
        <v>101</v>
      </c>
      <c r="F142" s="19" t="s">
        <v>102</v>
      </c>
      <c r="G142" s="10"/>
      <c r="H142" s="86"/>
    </row>
    <row r="143" spans="1:8" x14ac:dyDescent="0.25">
      <c r="A143" s="20">
        <v>18</v>
      </c>
      <c r="B143" s="38" t="s">
        <v>117</v>
      </c>
      <c r="E143" s="12" t="s">
        <v>101</v>
      </c>
      <c r="F143" s="19" t="s">
        <v>102</v>
      </c>
      <c r="G143" s="10"/>
      <c r="H143" s="86"/>
    </row>
    <row r="144" spans="1:8" x14ac:dyDescent="0.25">
      <c r="A144" s="20">
        <v>19</v>
      </c>
      <c r="B144" s="38" t="s">
        <v>118</v>
      </c>
      <c r="E144" s="12" t="s">
        <v>119</v>
      </c>
      <c r="F144" s="19" t="s">
        <v>112</v>
      </c>
      <c r="G144" s="10"/>
      <c r="H144" s="86"/>
    </row>
    <row r="145" spans="1:8" x14ac:dyDescent="0.25">
      <c r="A145" s="20">
        <v>20</v>
      </c>
      <c r="B145" s="38" t="s">
        <v>120</v>
      </c>
      <c r="E145" s="12" t="s">
        <v>119</v>
      </c>
      <c r="F145" s="19" t="s">
        <v>112</v>
      </c>
      <c r="G145" s="10"/>
      <c r="H145" s="86"/>
    </row>
    <row r="146" spans="1:8" x14ac:dyDescent="0.25">
      <c r="A146" s="20">
        <v>21</v>
      </c>
      <c r="B146" s="38" t="s">
        <v>121</v>
      </c>
      <c r="E146" s="12" t="s">
        <v>122</v>
      </c>
      <c r="F146" s="19" t="s">
        <v>123</v>
      </c>
      <c r="G146" s="10"/>
      <c r="H146" s="86"/>
    </row>
    <row r="147" spans="1:8" x14ac:dyDescent="0.25">
      <c r="A147" s="20">
        <v>22</v>
      </c>
      <c r="B147" s="38" t="s">
        <v>124</v>
      </c>
      <c r="E147" s="12" t="s">
        <v>122</v>
      </c>
      <c r="F147" s="19" t="s">
        <v>123</v>
      </c>
      <c r="G147" s="10"/>
      <c r="H147" s="86"/>
    </row>
  </sheetData>
  <mergeCells count="80">
    <mergeCell ref="A1:F1"/>
    <mergeCell ref="B2:F2"/>
    <mergeCell ref="E4:F4"/>
    <mergeCell ref="A5:A9"/>
    <mergeCell ref="E5:E9"/>
    <mergeCell ref="F5:F9"/>
    <mergeCell ref="A10:A14"/>
    <mergeCell ref="E10:E14"/>
    <mergeCell ref="F10:F14"/>
    <mergeCell ref="A15:A17"/>
    <mergeCell ref="E15:E17"/>
    <mergeCell ref="F15:F17"/>
    <mergeCell ref="A18:A21"/>
    <mergeCell ref="E18:E21"/>
    <mergeCell ref="F18:F21"/>
    <mergeCell ref="A22:A26"/>
    <mergeCell ref="E22:E26"/>
    <mergeCell ref="F22:F26"/>
    <mergeCell ref="A27:A31"/>
    <mergeCell ref="E27:E31"/>
    <mergeCell ref="F27:F31"/>
    <mergeCell ref="A32:A34"/>
    <mergeCell ref="E32:E34"/>
    <mergeCell ref="F32:F34"/>
    <mergeCell ref="A35:A36"/>
    <mergeCell ref="E35:E36"/>
    <mergeCell ref="F35:F36"/>
    <mergeCell ref="A37:A40"/>
    <mergeCell ref="E37:E40"/>
    <mergeCell ref="F37:F40"/>
    <mergeCell ref="A41:A45"/>
    <mergeCell ref="E41:E45"/>
    <mergeCell ref="F41:F45"/>
    <mergeCell ref="A46:A50"/>
    <mergeCell ref="E46:E50"/>
    <mergeCell ref="F46:F50"/>
    <mergeCell ref="A51:A53"/>
    <mergeCell ref="E51:E53"/>
    <mergeCell ref="F51:F53"/>
    <mergeCell ref="A54:A57"/>
    <mergeCell ref="E54:E57"/>
    <mergeCell ref="F54:F57"/>
    <mergeCell ref="A58:A59"/>
    <mergeCell ref="E58:E59"/>
    <mergeCell ref="F58:F59"/>
    <mergeCell ref="A60:A63"/>
    <mergeCell ref="E60:E63"/>
    <mergeCell ref="F60:F63"/>
    <mergeCell ref="A64:A68"/>
    <mergeCell ref="E64:E68"/>
    <mergeCell ref="F64:F68"/>
    <mergeCell ref="A69:A73"/>
    <mergeCell ref="E69:E73"/>
    <mergeCell ref="F69:F73"/>
    <mergeCell ref="A74:A76"/>
    <mergeCell ref="E74:E76"/>
    <mergeCell ref="F74:F76"/>
    <mergeCell ref="A77:A78"/>
    <mergeCell ref="E77:E78"/>
    <mergeCell ref="F77:F78"/>
    <mergeCell ref="A79:A82"/>
    <mergeCell ref="E79:E82"/>
    <mergeCell ref="F79:F82"/>
    <mergeCell ref="A83:A86"/>
    <mergeCell ref="E83:E86"/>
    <mergeCell ref="F83:F86"/>
    <mergeCell ref="A87:A90"/>
    <mergeCell ref="E87:E90"/>
    <mergeCell ref="F87:F90"/>
    <mergeCell ref="A91:A94"/>
    <mergeCell ref="E91:E94"/>
    <mergeCell ref="F91:F94"/>
    <mergeCell ref="H134:H136"/>
    <mergeCell ref="H138:H147"/>
    <mergeCell ref="A95:A98"/>
    <mergeCell ref="E95:E98"/>
    <mergeCell ref="F95:F98"/>
    <mergeCell ref="H125:H127"/>
    <mergeCell ref="H128:H130"/>
    <mergeCell ref="H131:H133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0C05-6324-437E-8E53-9A3CEFB3DF37}">
  <dimension ref="A1:Y101"/>
  <sheetViews>
    <sheetView tabSelected="1" zoomScale="80" zoomScaleNormal="80" workbookViewId="0">
      <selection activeCell="B98" sqref="B98"/>
    </sheetView>
  </sheetViews>
  <sheetFormatPr defaultRowHeight="15" outlineLevelCol="1" x14ac:dyDescent="0.25"/>
  <cols>
    <col min="1" max="1" width="9" style="48"/>
    <col min="2" max="2" width="35.25" style="48" customWidth="1"/>
    <col min="3" max="3" width="13" style="67" bestFit="1" customWidth="1"/>
    <col min="4" max="5" width="9" style="68"/>
    <col min="6" max="6" width="12.25" style="67" customWidth="1"/>
    <col min="7" max="7" width="0" style="67" hidden="1" customWidth="1" outlineLevel="1"/>
    <col min="8" max="24" width="0" style="48" hidden="1" customWidth="1" outlineLevel="1"/>
    <col min="25" max="25" width="9" style="48" collapsed="1"/>
    <col min="26" max="16384" width="9" style="48"/>
  </cols>
  <sheetData>
    <row r="1" spans="1:23" ht="36.75" customHeight="1" x14ac:dyDescent="0.25">
      <c r="A1" s="49"/>
      <c r="B1" s="49"/>
      <c r="C1" s="50"/>
      <c r="D1" s="53"/>
      <c r="E1" s="53"/>
      <c r="F1" s="50"/>
      <c r="G1" s="50"/>
    </row>
    <row r="2" spans="1:23" ht="27.75" customHeight="1" x14ac:dyDescent="0.25">
      <c r="A2" s="49"/>
      <c r="B2" s="92" t="s">
        <v>212</v>
      </c>
      <c r="C2" s="92"/>
      <c r="D2" s="92"/>
      <c r="E2" s="92"/>
      <c r="F2" s="92"/>
      <c r="G2" s="46"/>
    </row>
    <row r="3" spans="1:23" x14ac:dyDescent="0.25">
      <c r="A3" s="49"/>
      <c r="B3" s="42" t="s">
        <v>155</v>
      </c>
      <c r="C3" s="44">
        <f>W3</f>
        <v>1220.2700000000002</v>
      </c>
      <c r="D3" s="54"/>
      <c r="E3" s="54"/>
      <c r="F3" s="45"/>
      <c r="G3" s="45"/>
      <c r="I3" s="80">
        <v>316.77</v>
      </c>
      <c r="J3" s="80">
        <v>407.43</v>
      </c>
      <c r="K3" s="80">
        <v>62</v>
      </c>
      <c r="L3" s="80">
        <v>62.84</v>
      </c>
      <c r="M3" s="80">
        <v>8</v>
      </c>
      <c r="N3" s="80">
        <v>17</v>
      </c>
      <c r="O3" s="80">
        <v>51.06</v>
      </c>
      <c r="P3" s="80">
        <v>50.2</v>
      </c>
      <c r="Q3" s="80">
        <v>41.3</v>
      </c>
      <c r="R3" s="80">
        <v>41.41</v>
      </c>
      <c r="S3" s="80">
        <v>34.659999999999997</v>
      </c>
      <c r="T3" s="48">
        <v>37.5</v>
      </c>
      <c r="U3" s="48">
        <v>90.1</v>
      </c>
      <c r="W3" s="48">
        <f>SUM(I3:V3)</f>
        <v>1220.2700000000002</v>
      </c>
    </row>
    <row r="4" spans="1:23" x14ac:dyDescent="0.25">
      <c r="A4" s="49"/>
      <c r="B4" s="43"/>
      <c r="C4" s="45" t="s">
        <v>156</v>
      </c>
      <c r="D4" s="54" t="s">
        <v>157</v>
      </c>
      <c r="E4" s="54" t="s">
        <v>158</v>
      </c>
      <c r="F4" s="45" t="s">
        <v>159</v>
      </c>
      <c r="G4" s="45"/>
    </row>
    <row r="5" spans="1:23" x14ac:dyDescent="0.25">
      <c r="A5" s="49"/>
      <c r="B5" s="43" t="s">
        <v>160</v>
      </c>
      <c r="C5" s="45" t="s">
        <v>161</v>
      </c>
      <c r="D5" s="54">
        <v>64.88</v>
      </c>
      <c r="E5" s="54">
        <f>C3*2</f>
        <v>2440.5400000000004</v>
      </c>
      <c r="F5" s="41">
        <f>D5*E5</f>
        <v>158342.23520000002</v>
      </c>
      <c r="G5" s="45"/>
    </row>
    <row r="6" spans="1:23" x14ac:dyDescent="0.25">
      <c r="A6" s="49"/>
      <c r="B6" s="43"/>
      <c r="C6" s="45"/>
      <c r="D6" s="54"/>
      <c r="E6" s="54"/>
      <c r="F6" s="45"/>
      <c r="G6" s="45"/>
    </row>
    <row r="7" spans="1:23" x14ac:dyDescent="0.25">
      <c r="A7" s="49"/>
      <c r="B7" s="42" t="s">
        <v>162</v>
      </c>
      <c r="C7" s="46">
        <v>99</v>
      </c>
      <c r="D7" s="54"/>
      <c r="E7" s="54"/>
      <c r="F7" s="45"/>
      <c r="G7" s="39">
        <f>C3/12.5+1</f>
        <v>98.621600000000015</v>
      </c>
      <c r="I7" s="48">
        <v>27</v>
      </c>
      <c r="J7" s="48">
        <v>34</v>
      </c>
      <c r="K7" s="48">
        <v>6</v>
      </c>
      <c r="L7" s="48">
        <v>6</v>
      </c>
      <c r="M7" s="48">
        <v>1</v>
      </c>
      <c r="N7" s="48">
        <v>2</v>
      </c>
      <c r="O7" s="48">
        <v>5</v>
      </c>
      <c r="P7" s="48">
        <v>5</v>
      </c>
      <c r="Q7" s="48">
        <v>4</v>
      </c>
      <c r="R7" s="48">
        <v>4</v>
      </c>
      <c r="S7" s="48">
        <v>4</v>
      </c>
      <c r="T7" s="48">
        <v>4</v>
      </c>
      <c r="U7" s="48">
        <v>8</v>
      </c>
      <c r="W7" s="48">
        <f>SUM(I7:V7)</f>
        <v>110</v>
      </c>
    </row>
    <row r="8" spans="1:23" x14ac:dyDescent="0.25">
      <c r="A8" s="49"/>
      <c r="B8" s="42"/>
      <c r="C8" s="45" t="s">
        <v>156</v>
      </c>
      <c r="D8" s="54" t="s">
        <v>163</v>
      </c>
      <c r="E8" s="54" t="s">
        <v>164</v>
      </c>
      <c r="F8" s="45" t="s">
        <v>159</v>
      </c>
      <c r="G8" s="45"/>
    </row>
    <row r="9" spans="1:23" x14ac:dyDescent="0.25">
      <c r="A9" s="49"/>
      <c r="B9" s="43" t="s">
        <v>165</v>
      </c>
      <c r="C9" s="45" t="s">
        <v>166</v>
      </c>
      <c r="D9" s="55">
        <v>29.26</v>
      </c>
      <c r="E9" s="40">
        <f>C7*4</f>
        <v>396</v>
      </c>
      <c r="F9" s="56">
        <f>D9*E9</f>
        <v>11586.960000000001</v>
      </c>
      <c r="G9" s="45"/>
    </row>
    <row r="10" spans="1:23" x14ac:dyDescent="0.25">
      <c r="A10" s="49"/>
      <c r="B10" s="43" t="s">
        <v>167</v>
      </c>
      <c r="C10" s="45" t="s">
        <v>168</v>
      </c>
      <c r="D10" s="55">
        <v>0.8</v>
      </c>
      <c r="E10" s="40">
        <f>C7*12</f>
        <v>1188</v>
      </c>
      <c r="F10" s="56">
        <f t="shared" ref="F10:F12" si="0">D10*E10</f>
        <v>950.40000000000009</v>
      </c>
      <c r="G10" s="45"/>
    </row>
    <row r="11" spans="1:23" x14ac:dyDescent="0.25">
      <c r="A11" s="49"/>
      <c r="B11" s="43" t="s">
        <v>169</v>
      </c>
      <c r="C11" s="45" t="s">
        <v>170</v>
      </c>
      <c r="D11" s="55">
        <v>0.222</v>
      </c>
      <c r="E11" s="40">
        <f>C7*12</f>
        <v>1188</v>
      </c>
      <c r="F11" s="56">
        <f t="shared" si="0"/>
        <v>263.73599999999999</v>
      </c>
      <c r="G11" s="45"/>
    </row>
    <row r="12" spans="1:23" x14ac:dyDescent="0.25">
      <c r="A12" s="49"/>
      <c r="B12" s="43" t="s">
        <v>171</v>
      </c>
      <c r="C12" s="45" t="s">
        <v>170</v>
      </c>
      <c r="D12" s="55">
        <v>0.13</v>
      </c>
      <c r="E12" s="40">
        <f>C7*12</f>
        <v>1188</v>
      </c>
      <c r="F12" s="56">
        <f t="shared" si="0"/>
        <v>154.44</v>
      </c>
      <c r="G12" s="45"/>
    </row>
    <row r="13" spans="1:23" x14ac:dyDescent="0.25">
      <c r="A13" s="49"/>
      <c r="B13" s="43"/>
      <c r="C13" s="45"/>
      <c r="D13" s="39" t="s">
        <v>172</v>
      </c>
      <c r="E13" s="40">
        <f>SUM(E9:E12)</f>
        <v>3960</v>
      </c>
      <c r="F13" s="41">
        <f>SUM(F9:F12)</f>
        <v>12955.536000000002</v>
      </c>
      <c r="G13" s="45"/>
    </row>
    <row r="14" spans="1:23" x14ac:dyDescent="0.25">
      <c r="A14" s="49"/>
      <c r="B14" s="42"/>
      <c r="C14" s="45"/>
      <c r="D14" s="54"/>
      <c r="E14" s="54"/>
      <c r="F14" s="45"/>
      <c r="G14" s="45"/>
    </row>
    <row r="15" spans="1:23" x14ac:dyDescent="0.25">
      <c r="A15" s="49"/>
      <c r="B15" s="42" t="s">
        <v>173</v>
      </c>
      <c r="C15" s="47">
        <v>2245</v>
      </c>
      <c r="D15" s="54"/>
      <c r="E15" s="54"/>
      <c r="F15" s="45"/>
      <c r="G15" s="39">
        <f>C3*1840/1000</f>
        <v>2245.2968000000001</v>
      </c>
      <c r="I15" s="48">
        <v>583</v>
      </c>
      <c r="J15" s="48">
        <v>750</v>
      </c>
      <c r="K15" s="48">
        <v>115</v>
      </c>
      <c r="L15" s="48">
        <v>116</v>
      </c>
      <c r="M15" s="48">
        <v>15</v>
      </c>
      <c r="N15" s="48">
        <v>31</v>
      </c>
      <c r="O15" s="48">
        <v>94</v>
      </c>
      <c r="P15" s="48">
        <v>92</v>
      </c>
      <c r="Q15" s="48">
        <v>76</v>
      </c>
      <c r="R15" s="48">
        <v>76</v>
      </c>
      <c r="S15" s="48">
        <v>64</v>
      </c>
      <c r="T15" s="48">
        <v>69</v>
      </c>
      <c r="U15" s="48">
        <v>166</v>
      </c>
      <c r="W15" s="48">
        <f>SUM(I15:V15)</f>
        <v>2247</v>
      </c>
    </row>
    <row r="16" spans="1:23" x14ac:dyDescent="0.25">
      <c r="A16" s="49"/>
      <c r="B16" s="42"/>
      <c r="C16" s="45" t="s">
        <v>156</v>
      </c>
      <c r="D16" s="54" t="s">
        <v>163</v>
      </c>
      <c r="E16" s="54" t="s">
        <v>164</v>
      </c>
      <c r="F16" s="45" t="s">
        <v>159</v>
      </c>
      <c r="G16" s="45"/>
    </row>
    <row r="17" spans="1:23" x14ac:dyDescent="0.25">
      <c r="A17" s="49"/>
      <c r="B17" s="43" t="s">
        <v>174</v>
      </c>
      <c r="C17" s="45" t="s">
        <v>175</v>
      </c>
      <c r="D17" s="40">
        <v>80</v>
      </c>
      <c r="E17" s="40">
        <f>C15</f>
        <v>2245</v>
      </c>
      <c r="F17" s="41">
        <f>E17*D17</f>
        <v>179600</v>
      </c>
      <c r="G17" s="45"/>
    </row>
    <row r="18" spans="1:23" x14ac:dyDescent="0.25">
      <c r="A18" s="49"/>
      <c r="B18" s="42" t="s">
        <v>176</v>
      </c>
      <c r="C18" s="45"/>
      <c r="D18" s="55"/>
      <c r="E18" s="54"/>
      <c r="F18" s="56"/>
      <c r="G18" s="45"/>
    </row>
    <row r="19" spans="1:23" x14ac:dyDescent="0.25">
      <c r="A19" s="49"/>
      <c r="B19" s="43" t="s">
        <v>177</v>
      </c>
      <c r="C19" s="45" t="s">
        <v>178</v>
      </c>
      <c r="D19" s="55">
        <v>0.123</v>
      </c>
      <c r="E19" s="40">
        <f>C15*4</f>
        <v>8980</v>
      </c>
      <c r="F19" s="56">
        <f>E19*D19</f>
        <v>1104.54</v>
      </c>
      <c r="G19" s="45"/>
    </row>
    <row r="20" spans="1:23" x14ac:dyDescent="0.25">
      <c r="A20" s="49"/>
      <c r="B20" s="43" t="s">
        <v>179</v>
      </c>
      <c r="C20" s="45" t="s">
        <v>180</v>
      </c>
      <c r="D20" s="55">
        <v>0.11600000000000001</v>
      </c>
      <c r="E20" s="40">
        <f>C15*4</f>
        <v>8980</v>
      </c>
      <c r="F20" s="56">
        <f t="shared" ref="F20:F26" si="1">E20*D20</f>
        <v>1041.68</v>
      </c>
      <c r="G20" s="45"/>
    </row>
    <row r="21" spans="1:23" x14ac:dyDescent="0.25">
      <c r="A21" s="49"/>
      <c r="B21" s="43" t="s">
        <v>181</v>
      </c>
      <c r="C21" s="45" t="s">
        <v>182</v>
      </c>
      <c r="D21" s="55">
        <v>0.64</v>
      </c>
      <c r="E21" s="40">
        <f>C15*4</f>
        <v>8980</v>
      </c>
      <c r="F21" s="56">
        <f t="shared" si="1"/>
        <v>5747.2</v>
      </c>
      <c r="G21" s="45"/>
    </row>
    <row r="22" spans="1:23" x14ac:dyDescent="0.25">
      <c r="A22" s="49"/>
      <c r="B22" s="43" t="s">
        <v>183</v>
      </c>
      <c r="C22" s="45" t="s">
        <v>184</v>
      </c>
      <c r="D22" s="55">
        <v>0.59</v>
      </c>
      <c r="E22" s="40">
        <f>C15*8</f>
        <v>17960</v>
      </c>
      <c r="F22" s="56">
        <f t="shared" si="1"/>
        <v>10596.4</v>
      </c>
      <c r="G22" s="45"/>
    </row>
    <row r="23" spans="1:23" x14ac:dyDescent="0.25">
      <c r="A23" s="49"/>
      <c r="B23" s="43" t="s">
        <v>185</v>
      </c>
      <c r="C23" s="45" t="s">
        <v>186</v>
      </c>
      <c r="D23" s="55">
        <v>0.34499999999999997</v>
      </c>
      <c r="E23" s="40">
        <f>C15*4</f>
        <v>8980</v>
      </c>
      <c r="F23" s="56">
        <f t="shared" si="1"/>
        <v>3098.1</v>
      </c>
      <c r="G23" s="45"/>
    </row>
    <row r="24" spans="1:23" x14ac:dyDescent="0.25">
      <c r="A24" s="49"/>
      <c r="B24" s="43" t="s">
        <v>187</v>
      </c>
      <c r="C24" s="45" t="s">
        <v>188</v>
      </c>
      <c r="D24" s="55">
        <v>9.6999999999999993</v>
      </c>
      <c r="E24" s="40">
        <f>C15*2</f>
        <v>4490</v>
      </c>
      <c r="F24" s="56">
        <f t="shared" si="1"/>
        <v>43553</v>
      </c>
      <c r="G24" s="45"/>
    </row>
    <row r="25" spans="1:23" x14ac:dyDescent="0.25">
      <c r="A25" s="49"/>
      <c r="B25" s="43" t="s">
        <v>189</v>
      </c>
      <c r="C25" s="45" t="s">
        <v>190</v>
      </c>
      <c r="D25" s="55">
        <v>0.66</v>
      </c>
      <c r="E25" s="40">
        <f>C15*2</f>
        <v>4490</v>
      </c>
      <c r="F25" s="56">
        <f t="shared" si="1"/>
        <v>2963.4</v>
      </c>
      <c r="G25" s="45"/>
    </row>
    <row r="26" spans="1:23" x14ac:dyDescent="0.25">
      <c r="A26" s="49"/>
      <c r="B26" s="43" t="s">
        <v>191</v>
      </c>
      <c r="C26" s="45" t="s">
        <v>192</v>
      </c>
      <c r="D26" s="55">
        <v>0.25</v>
      </c>
      <c r="E26" s="40">
        <f>C15*2</f>
        <v>4490</v>
      </c>
      <c r="F26" s="56">
        <f t="shared" si="1"/>
        <v>1122.5</v>
      </c>
      <c r="G26" s="45"/>
    </row>
    <row r="27" spans="1:23" x14ac:dyDescent="0.25">
      <c r="A27" s="49"/>
      <c r="B27" s="43"/>
      <c r="C27" s="45"/>
      <c r="D27" s="39" t="s">
        <v>172</v>
      </c>
      <c r="E27" s="39">
        <f>SUM(E17:E26)</f>
        <v>69595</v>
      </c>
      <c r="F27" s="41">
        <f>SUM(F19:F26)</f>
        <v>69226.819999999992</v>
      </c>
      <c r="G27" s="45"/>
    </row>
    <row r="28" spans="1:23" x14ac:dyDescent="0.25">
      <c r="A28" s="49"/>
      <c r="B28" s="49"/>
      <c r="C28" s="50"/>
      <c r="D28" s="53"/>
      <c r="E28" s="53"/>
      <c r="F28" s="50"/>
      <c r="G28" s="50"/>
    </row>
    <row r="29" spans="1:23" x14ac:dyDescent="0.25">
      <c r="A29" s="49"/>
      <c r="B29" s="93" t="s">
        <v>213</v>
      </c>
      <c r="C29" s="93"/>
      <c r="D29" s="93"/>
      <c r="E29" s="93"/>
      <c r="F29" s="93"/>
      <c r="G29" s="57"/>
    </row>
    <row r="30" spans="1:23" x14ac:dyDescent="0.25">
      <c r="A30" s="49"/>
      <c r="B30" s="51" t="s">
        <v>155</v>
      </c>
      <c r="C30" s="58">
        <f>W30</f>
        <v>43.650000000000006</v>
      </c>
      <c r="D30" s="59"/>
      <c r="E30" s="59"/>
      <c r="F30" s="59"/>
      <c r="G30" s="59"/>
      <c r="I30" s="80">
        <v>8.5</v>
      </c>
      <c r="J30" s="80">
        <v>8.5</v>
      </c>
      <c r="K30" s="80">
        <v>13.6</v>
      </c>
      <c r="L30" s="80">
        <v>13.05</v>
      </c>
      <c r="W30" s="48">
        <f>SUM(I30:V30)</f>
        <v>43.650000000000006</v>
      </c>
    </row>
    <row r="31" spans="1:23" x14ac:dyDescent="0.25">
      <c r="A31" s="49"/>
      <c r="B31" s="52"/>
      <c r="C31" s="59" t="s">
        <v>156</v>
      </c>
      <c r="D31" s="59" t="s">
        <v>157</v>
      </c>
      <c r="E31" s="59" t="s">
        <v>158</v>
      </c>
      <c r="F31" s="59" t="s">
        <v>159</v>
      </c>
      <c r="G31" s="59"/>
    </row>
    <row r="32" spans="1:23" x14ac:dyDescent="0.25">
      <c r="A32" s="49"/>
      <c r="B32" s="52" t="s">
        <v>160</v>
      </c>
      <c r="C32" s="59" t="s">
        <v>161</v>
      </c>
      <c r="D32" s="60">
        <v>64.88</v>
      </c>
      <c r="E32" s="60">
        <f>C30*2</f>
        <v>87.300000000000011</v>
      </c>
      <c r="F32" s="61">
        <f>D32*E32</f>
        <v>5664.0240000000003</v>
      </c>
      <c r="G32" s="59"/>
    </row>
    <row r="33" spans="1:23" x14ac:dyDescent="0.25">
      <c r="A33" s="49"/>
      <c r="B33" s="52"/>
      <c r="C33" s="59"/>
      <c r="D33" s="60"/>
      <c r="E33" s="60"/>
      <c r="F33" s="59"/>
      <c r="G33" s="59"/>
    </row>
    <row r="34" spans="1:23" x14ac:dyDescent="0.25">
      <c r="A34" s="49"/>
      <c r="B34" s="51" t="s">
        <v>162</v>
      </c>
      <c r="C34" s="57">
        <v>5</v>
      </c>
      <c r="D34" s="60"/>
      <c r="E34" s="59"/>
      <c r="F34" s="59"/>
      <c r="G34" s="62">
        <f>C30/12.5+1</f>
        <v>4.4920000000000009</v>
      </c>
      <c r="I34" s="48">
        <v>2</v>
      </c>
      <c r="J34" s="48">
        <v>2</v>
      </c>
      <c r="K34" s="48">
        <v>1</v>
      </c>
      <c r="L34" s="48">
        <v>1</v>
      </c>
      <c r="W34" s="48">
        <f>SUM(I34:V34)</f>
        <v>6</v>
      </c>
    </row>
    <row r="35" spans="1:23" x14ac:dyDescent="0.25">
      <c r="A35" s="49"/>
      <c r="B35" s="51"/>
      <c r="C35" s="59" t="s">
        <v>156</v>
      </c>
      <c r="D35" s="60" t="s">
        <v>163</v>
      </c>
      <c r="E35" s="60" t="s">
        <v>164</v>
      </c>
      <c r="F35" s="59" t="s">
        <v>159</v>
      </c>
      <c r="G35" s="59"/>
    </row>
    <row r="36" spans="1:23" x14ac:dyDescent="0.25">
      <c r="A36" s="49"/>
      <c r="B36" s="52" t="s">
        <v>193</v>
      </c>
      <c r="C36" s="59" t="s">
        <v>166</v>
      </c>
      <c r="D36" s="63">
        <v>29.26</v>
      </c>
      <c r="E36" s="60">
        <f>C34*4</f>
        <v>20</v>
      </c>
      <c r="F36" s="64">
        <f>D36*E36</f>
        <v>585.20000000000005</v>
      </c>
      <c r="G36" s="59"/>
    </row>
    <row r="37" spans="1:23" x14ac:dyDescent="0.25">
      <c r="A37" s="49"/>
      <c r="B37" s="52" t="s">
        <v>194</v>
      </c>
      <c r="C37" s="59" t="s">
        <v>168</v>
      </c>
      <c r="D37" s="63">
        <v>0.8</v>
      </c>
      <c r="E37" s="60">
        <f>C34*12</f>
        <v>60</v>
      </c>
      <c r="F37" s="64">
        <f t="shared" ref="F37:F39" si="2">D37*E37</f>
        <v>48</v>
      </c>
      <c r="G37" s="59"/>
    </row>
    <row r="38" spans="1:23" x14ac:dyDescent="0.25">
      <c r="A38" s="49"/>
      <c r="B38" s="52" t="s">
        <v>195</v>
      </c>
      <c r="C38" s="59" t="s">
        <v>170</v>
      </c>
      <c r="D38" s="63">
        <v>0.222</v>
      </c>
      <c r="E38" s="60">
        <f>C34*12</f>
        <v>60</v>
      </c>
      <c r="F38" s="64">
        <f t="shared" si="2"/>
        <v>13.32</v>
      </c>
      <c r="G38" s="59"/>
    </row>
    <row r="39" spans="1:23" x14ac:dyDescent="0.25">
      <c r="A39" s="49"/>
      <c r="B39" s="52" t="s">
        <v>196</v>
      </c>
      <c r="C39" s="59" t="s">
        <v>170</v>
      </c>
      <c r="D39" s="63">
        <v>0.13</v>
      </c>
      <c r="E39" s="60">
        <f>C34*12</f>
        <v>60</v>
      </c>
      <c r="F39" s="64">
        <f t="shared" si="2"/>
        <v>7.8000000000000007</v>
      </c>
      <c r="G39" s="59"/>
    </row>
    <row r="40" spans="1:23" x14ac:dyDescent="0.25">
      <c r="A40" s="49"/>
      <c r="B40" s="52"/>
      <c r="C40" s="59"/>
      <c r="D40" s="62" t="s">
        <v>172</v>
      </c>
      <c r="E40" s="60">
        <f>SUM(E36:E39)</f>
        <v>200</v>
      </c>
      <c r="F40" s="61">
        <f>SUM(F36:F39)</f>
        <v>654.32000000000005</v>
      </c>
      <c r="G40" s="59"/>
    </row>
    <row r="41" spans="1:23" x14ac:dyDescent="0.25">
      <c r="A41" s="49"/>
      <c r="B41" s="51"/>
      <c r="C41" s="59"/>
      <c r="D41" s="60"/>
      <c r="E41" s="60"/>
      <c r="F41" s="59"/>
      <c r="G41" s="59"/>
    </row>
    <row r="42" spans="1:23" x14ac:dyDescent="0.25">
      <c r="A42" s="49"/>
      <c r="B42" s="51" t="s">
        <v>197</v>
      </c>
      <c r="C42" s="57">
        <v>80</v>
      </c>
      <c r="D42" s="60"/>
      <c r="E42" s="59"/>
      <c r="F42" s="59"/>
      <c r="G42" s="62">
        <f>C30*1840/1000</f>
        <v>80.316000000000017</v>
      </c>
      <c r="I42" s="48">
        <v>16</v>
      </c>
      <c r="J42" s="48">
        <v>16</v>
      </c>
      <c r="K42" s="48">
        <v>25</v>
      </c>
      <c r="L42" s="48">
        <v>24</v>
      </c>
      <c r="W42" s="48">
        <f>SUM(I42:V42)</f>
        <v>81</v>
      </c>
    </row>
    <row r="43" spans="1:23" x14ac:dyDescent="0.25">
      <c r="A43" s="49"/>
      <c r="B43" s="51"/>
      <c r="C43" s="59" t="s">
        <v>156</v>
      </c>
      <c r="D43" s="59" t="s">
        <v>163</v>
      </c>
      <c r="E43" s="59" t="s">
        <v>164</v>
      </c>
      <c r="F43" s="59" t="s">
        <v>159</v>
      </c>
      <c r="G43" s="59"/>
    </row>
    <row r="44" spans="1:23" x14ac:dyDescent="0.25">
      <c r="A44" s="49"/>
      <c r="B44" s="52" t="s">
        <v>198</v>
      </c>
      <c r="C44" s="59" t="s">
        <v>199</v>
      </c>
      <c r="D44" s="64">
        <v>260</v>
      </c>
      <c r="E44" s="59">
        <f>C42</f>
        <v>80</v>
      </c>
      <c r="F44" s="61">
        <f>E44*D44</f>
        <v>20800</v>
      </c>
      <c r="G44" s="59"/>
    </row>
    <row r="45" spans="1:23" x14ac:dyDescent="0.25">
      <c r="A45" s="49"/>
      <c r="B45" s="51" t="s">
        <v>176</v>
      </c>
      <c r="C45" s="59"/>
      <c r="D45" s="65"/>
      <c r="E45" s="59"/>
      <c r="F45" s="64"/>
      <c r="G45" s="59"/>
    </row>
    <row r="46" spans="1:23" x14ac:dyDescent="0.25">
      <c r="A46" s="49"/>
      <c r="B46" s="52" t="s">
        <v>177</v>
      </c>
      <c r="C46" s="59" t="s">
        <v>178</v>
      </c>
      <c r="D46" s="65">
        <v>0.123</v>
      </c>
      <c r="E46" s="66">
        <f>C42*8</f>
        <v>640</v>
      </c>
      <c r="F46" s="64">
        <f>E46*D46</f>
        <v>78.72</v>
      </c>
      <c r="G46" s="59"/>
    </row>
    <row r="47" spans="1:23" x14ac:dyDescent="0.25">
      <c r="A47" s="49"/>
      <c r="B47" s="52" t="s">
        <v>179</v>
      </c>
      <c r="C47" s="59" t="s">
        <v>180</v>
      </c>
      <c r="D47" s="65">
        <v>0.11600000000000001</v>
      </c>
      <c r="E47" s="66">
        <f>C42*8</f>
        <v>640</v>
      </c>
      <c r="F47" s="64">
        <f t="shared" ref="F47:F55" si="3">E47*D47</f>
        <v>74.240000000000009</v>
      </c>
      <c r="G47" s="59"/>
    </row>
    <row r="48" spans="1:23" x14ac:dyDescent="0.25">
      <c r="A48" s="49"/>
      <c r="B48" s="52" t="s">
        <v>181</v>
      </c>
      <c r="C48" s="59" t="s">
        <v>182</v>
      </c>
      <c r="D48" s="65">
        <v>0.64</v>
      </c>
      <c r="E48" s="66">
        <f>C42*4</f>
        <v>320</v>
      </c>
      <c r="F48" s="64">
        <f t="shared" si="3"/>
        <v>204.8</v>
      </c>
      <c r="G48" s="59"/>
    </row>
    <row r="49" spans="1:23" x14ac:dyDescent="0.25">
      <c r="A49" s="49"/>
      <c r="B49" s="52" t="s">
        <v>200</v>
      </c>
      <c r="C49" s="59" t="s">
        <v>186</v>
      </c>
      <c r="D49" s="65">
        <v>0.34499999999999997</v>
      </c>
      <c r="E49" s="66">
        <f>C42*4</f>
        <v>320</v>
      </c>
      <c r="F49" s="64">
        <f t="shared" si="3"/>
        <v>110.39999999999999</v>
      </c>
      <c r="G49" s="59"/>
    </row>
    <row r="50" spans="1:23" x14ac:dyDescent="0.25">
      <c r="A50" s="49"/>
      <c r="B50" s="52" t="s">
        <v>201</v>
      </c>
      <c r="C50" s="59" t="s">
        <v>202</v>
      </c>
      <c r="D50" s="65">
        <v>7.8E-2</v>
      </c>
      <c r="E50" s="66">
        <f>C42*4</f>
        <v>320</v>
      </c>
      <c r="F50" s="64">
        <f t="shared" si="3"/>
        <v>24.96</v>
      </c>
      <c r="G50" s="59"/>
    </row>
    <row r="51" spans="1:23" x14ac:dyDescent="0.25">
      <c r="A51" s="49"/>
      <c r="B51" s="52" t="s">
        <v>203</v>
      </c>
      <c r="C51" s="59" t="s">
        <v>204</v>
      </c>
      <c r="D51" s="65">
        <v>0.03</v>
      </c>
      <c r="E51" s="66">
        <f>C42*4</f>
        <v>320</v>
      </c>
      <c r="F51" s="64">
        <f t="shared" si="3"/>
        <v>9.6</v>
      </c>
      <c r="G51" s="59"/>
    </row>
    <row r="52" spans="1:23" x14ac:dyDescent="0.25">
      <c r="A52" s="49"/>
      <c r="B52" s="52" t="s">
        <v>205</v>
      </c>
      <c r="C52" s="59" t="s">
        <v>206</v>
      </c>
      <c r="D52" s="65">
        <v>0.61699999999999999</v>
      </c>
      <c r="E52" s="66">
        <f>C42*4</f>
        <v>320</v>
      </c>
      <c r="F52" s="64">
        <f t="shared" si="3"/>
        <v>197.44</v>
      </c>
      <c r="G52" s="59"/>
    </row>
    <row r="53" spans="1:23" x14ac:dyDescent="0.25">
      <c r="A53" s="49"/>
      <c r="B53" s="52" t="s">
        <v>207</v>
      </c>
      <c r="C53" s="59" t="s">
        <v>208</v>
      </c>
      <c r="D53" s="65">
        <v>0.254</v>
      </c>
      <c r="E53" s="66">
        <f>C42*2</f>
        <v>160</v>
      </c>
      <c r="F53" s="64">
        <f t="shared" si="3"/>
        <v>40.64</v>
      </c>
      <c r="G53" s="59"/>
    </row>
    <row r="54" spans="1:23" x14ac:dyDescent="0.25">
      <c r="A54" s="49"/>
      <c r="B54" s="52" t="s">
        <v>187</v>
      </c>
      <c r="C54" s="59" t="s">
        <v>209</v>
      </c>
      <c r="D54" s="65">
        <v>6.85</v>
      </c>
      <c r="E54" s="66">
        <f>C42*2</f>
        <v>160</v>
      </c>
      <c r="F54" s="64">
        <f t="shared" si="3"/>
        <v>1096</v>
      </c>
      <c r="G54" s="59"/>
    </row>
    <row r="55" spans="1:23" x14ac:dyDescent="0.25">
      <c r="A55" s="49"/>
      <c r="B55" s="52" t="s">
        <v>210</v>
      </c>
      <c r="C55" s="59" t="s">
        <v>211</v>
      </c>
      <c r="D55" s="65">
        <v>0.64</v>
      </c>
      <c r="E55" s="66">
        <f>C42*2</f>
        <v>160</v>
      </c>
      <c r="F55" s="64">
        <f t="shared" si="3"/>
        <v>102.4</v>
      </c>
      <c r="G55" s="59"/>
    </row>
    <row r="56" spans="1:23" x14ac:dyDescent="0.25">
      <c r="A56" s="49"/>
      <c r="B56" s="52"/>
      <c r="C56" s="59"/>
      <c r="D56" s="64" t="s">
        <v>172</v>
      </c>
      <c r="E56" s="66">
        <f>SUM(E44:E55)</f>
        <v>3440</v>
      </c>
      <c r="F56" s="61">
        <f>SUM(F46:F55)</f>
        <v>1939.2</v>
      </c>
      <c r="G56" s="59"/>
    </row>
    <row r="58" spans="1:23" x14ac:dyDescent="0.25">
      <c r="B58" s="94" t="s">
        <v>214</v>
      </c>
      <c r="C58" s="94"/>
      <c r="D58" s="94"/>
      <c r="E58" s="94"/>
      <c r="F58" s="94"/>
      <c r="G58" s="73"/>
      <c r="I58" s="80">
        <v>125.13</v>
      </c>
      <c r="J58" s="80">
        <v>193.93</v>
      </c>
      <c r="K58" s="80">
        <v>191.35</v>
      </c>
      <c r="L58" s="80">
        <v>124.89</v>
      </c>
      <c r="W58" s="48">
        <f>SUM(I58:V58)</f>
        <v>635.29999999999995</v>
      </c>
    </row>
    <row r="59" spans="1:23" x14ac:dyDescent="0.25">
      <c r="B59" s="74" t="s">
        <v>155</v>
      </c>
      <c r="C59" s="75">
        <f>W58</f>
        <v>635.29999999999995</v>
      </c>
      <c r="D59" s="69"/>
      <c r="E59" s="69"/>
      <c r="F59" s="69"/>
      <c r="G59" s="69"/>
    </row>
    <row r="60" spans="1:23" x14ac:dyDescent="0.25">
      <c r="B60" s="76"/>
      <c r="C60" s="69" t="s">
        <v>156</v>
      </c>
      <c r="D60" s="69" t="s">
        <v>157</v>
      </c>
      <c r="E60" s="69" t="s">
        <v>158</v>
      </c>
      <c r="F60" s="69" t="s">
        <v>159</v>
      </c>
      <c r="G60" s="69"/>
    </row>
    <row r="61" spans="1:23" x14ac:dyDescent="0.25">
      <c r="B61" s="76" t="s">
        <v>160</v>
      </c>
      <c r="C61" s="69" t="s">
        <v>161</v>
      </c>
      <c r="D61" s="69">
        <v>64.88</v>
      </c>
      <c r="E61" s="69">
        <f>C59*2</f>
        <v>1270.5999999999999</v>
      </c>
      <c r="F61" s="77">
        <f>D61*E61</f>
        <v>82436.527999999991</v>
      </c>
      <c r="G61" s="69"/>
    </row>
    <row r="62" spans="1:23" x14ac:dyDescent="0.25">
      <c r="B62" s="76"/>
      <c r="C62" s="69"/>
      <c r="D62" s="69"/>
      <c r="E62" s="69"/>
      <c r="F62" s="69"/>
      <c r="G62" s="69"/>
    </row>
    <row r="63" spans="1:23" x14ac:dyDescent="0.25">
      <c r="B63" s="74" t="s">
        <v>162</v>
      </c>
      <c r="C63" s="73">
        <v>52</v>
      </c>
      <c r="D63" s="69"/>
      <c r="E63" s="69"/>
      <c r="F63" s="69"/>
      <c r="G63" s="70">
        <f>C59/12.5+1</f>
        <v>51.823999999999998</v>
      </c>
      <c r="I63" s="48">
        <v>10</v>
      </c>
      <c r="J63" s="48">
        <v>16</v>
      </c>
      <c r="K63" s="48">
        <v>15</v>
      </c>
      <c r="L63" s="48">
        <v>11</v>
      </c>
      <c r="W63" s="48">
        <f>SUM(I63:V63)</f>
        <v>52</v>
      </c>
    </row>
    <row r="64" spans="1:23" x14ac:dyDescent="0.25">
      <c r="B64" s="74"/>
      <c r="C64" s="69" t="s">
        <v>156</v>
      </c>
      <c r="D64" s="69" t="s">
        <v>163</v>
      </c>
      <c r="E64" s="69" t="s">
        <v>164</v>
      </c>
      <c r="F64" s="69" t="s">
        <v>159</v>
      </c>
      <c r="G64" s="69"/>
    </row>
    <row r="65" spans="2:23" x14ac:dyDescent="0.25">
      <c r="B65" s="76" t="s">
        <v>193</v>
      </c>
      <c r="C65" s="69" t="s">
        <v>166</v>
      </c>
      <c r="D65" s="71">
        <v>29.26</v>
      </c>
      <c r="E65" s="69">
        <f>C63*4</f>
        <v>208</v>
      </c>
      <c r="F65" s="70">
        <f>D65*E65</f>
        <v>6086.08</v>
      </c>
      <c r="G65" s="69"/>
    </row>
    <row r="66" spans="2:23" x14ac:dyDescent="0.25">
      <c r="B66" s="76" t="s">
        <v>194</v>
      </c>
      <c r="C66" s="69" t="s">
        <v>168</v>
      </c>
      <c r="D66" s="71">
        <v>0.8</v>
      </c>
      <c r="E66" s="69">
        <f>C63*12</f>
        <v>624</v>
      </c>
      <c r="F66" s="70">
        <f t="shared" ref="F66:F68" si="4">D66*E66</f>
        <v>499.20000000000005</v>
      </c>
      <c r="G66" s="69"/>
    </row>
    <row r="67" spans="2:23" x14ac:dyDescent="0.25">
      <c r="B67" s="76" t="s">
        <v>195</v>
      </c>
      <c r="C67" s="69" t="s">
        <v>170</v>
      </c>
      <c r="D67" s="71">
        <v>0.222</v>
      </c>
      <c r="E67" s="69">
        <f>C63*12</f>
        <v>624</v>
      </c>
      <c r="F67" s="70">
        <f t="shared" si="4"/>
        <v>138.52799999999999</v>
      </c>
      <c r="G67" s="69"/>
    </row>
    <row r="68" spans="2:23" x14ac:dyDescent="0.25">
      <c r="B68" s="76" t="s">
        <v>196</v>
      </c>
      <c r="C68" s="69" t="s">
        <v>170</v>
      </c>
      <c r="D68" s="71">
        <v>0.13</v>
      </c>
      <c r="E68" s="69">
        <f>C63*12</f>
        <v>624</v>
      </c>
      <c r="F68" s="70">
        <f t="shared" si="4"/>
        <v>81.12</v>
      </c>
      <c r="G68" s="69"/>
    </row>
    <row r="69" spans="2:23" x14ac:dyDescent="0.25">
      <c r="B69" s="76"/>
      <c r="C69" s="69"/>
      <c r="D69" s="70" t="s">
        <v>172</v>
      </c>
      <c r="E69" s="69">
        <f>SUM(E65:E68)</f>
        <v>2080</v>
      </c>
      <c r="F69" s="77">
        <f>SUM(F65:F68)</f>
        <v>6804.9279999999999</v>
      </c>
      <c r="G69" s="69"/>
    </row>
    <row r="70" spans="2:23" x14ac:dyDescent="0.25">
      <c r="B70" s="74"/>
      <c r="C70" s="69"/>
      <c r="D70" s="69"/>
      <c r="E70" s="69"/>
      <c r="F70" s="69"/>
      <c r="G70" s="69"/>
    </row>
    <row r="71" spans="2:23" x14ac:dyDescent="0.25">
      <c r="B71" s="74" t="s">
        <v>197</v>
      </c>
      <c r="C71" s="73">
        <v>1169</v>
      </c>
      <c r="D71" s="69"/>
      <c r="E71" s="69"/>
      <c r="F71" s="69"/>
      <c r="G71" s="70">
        <f>C59*1840/1000</f>
        <v>1168.952</v>
      </c>
      <c r="I71" s="48">
        <v>230</v>
      </c>
      <c r="J71" s="48">
        <v>357</v>
      </c>
      <c r="K71" s="48">
        <v>352</v>
      </c>
      <c r="L71" s="48">
        <v>230</v>
      </c>
      <c r="W71" s="48">
        <f>SUM(I71:V71)</f>
        <v>1169</v>
      </c>
    </row>
    <row r="72" spans="2:23" x14ac:dyDescent="0.25">
      <c r="B72" s="74"/>
      <c r="C72" s="69" t="s">
        <v>156</v>
      </c>
      <c r="D72" s="69" t="s">
        <v>163</v>
      </c>
      <c r="E72" s="69" t="s">
        <v>164</v>
      </c>
      <c r="F72" s="69" t="s">
        <v>159</v>
      </c>
      <c r="G72" s="69"/>
    </row>
    <row r="73" spans="2:23" x14ac:dyDescent="0.25">
      <c r="B73" s="76" t="s">
        <v>215</v>
      </c>
      <c r="C73" s="69" t="s">
        <v>216</v>
      </c>
      <c r="D73" s="70">
        <v>260</v>
      </c>
      <c r="E73" s="69">
        <f>C71</f>
        <v>1169</v>
      </c>
      <c r="F73" s="77">
        <f>E73*D73</f>
        <v>303940</v>
      </c>
      <c r="G73" s="69"/>
    </row>
    <row r="74" spans="2:23" s="72" customFormat="1" x14ac:dyDescent="0.25">
      <c r="B74" s="76" t="s">
        <v>217</v>
      </c>
      <c r="C74" s="69" t="s">
        <v>218</v>
      </c>
      <c r="D74" s="71">
        <v>0.74</v>
      </c>
      <c r="E74" s="78">
        <f>C71*4</f>
        <v>4676</v>
      </c>
      <c r="F74" s="70">
        <f t="shared" ref="F74:F78" si="5">E74*D74</f>
        <v>3460.24</v>
      </c>
      <c r="G74" s="69"/>
    </row>
    <row r="75" spans="2:23" x14ac:dyDescent="0.25">
      <c r="B75" s="76" t="s">
        <v>219</v>
      </c>
      <c r="C75" s="69" t="s">
        <v>220</v>
      </c>
      <c r="D75" s="71">
        <v>0.91</v>
      </c>
      <c r="E75" s="78">
        <f>C71*4</f>
        <v>4676</v>
      </c>
      <c r="F75" s="70">
        <f t="shared" si="5"/>
        <v>4255.16</v>
      </c>
      <c r="G75" s="69"/>
    </row>
    <row r="76" spans="2:23" s="72" customFormat="1" x14ac:dyDescent="0.25">
      <c r="B76" s="76" t="s">
        <v>221</v>
      </c>
      <c r="C76" s="69"/>
      <c r="D76" s="71">
        <v>0.23</v>
      </c>
      <c r="E76" s="78">
        <f>C71*4</f>
        <v>4676</v>
      </c>
      <c r="F76" s="70">
        <f t="shared" si="5"/>
        <v>1075.48</v>
      </c>
      <c r="G76" s="69"/>
    </row>
    <row r="77" spans="2:23" x14ac:dyDescent="0.25">
      <c r="B77" s="76" t="s">
        <v>222</v>
      </c>
      <c r="C77" s="69" t="s">
        <v>223</v>
      </c>
      <c r="D77" s="71">
        <v>0.26</v>
      </c>
      <c r="E77" s="78">
        <f>C71*4</f>
        <v>4676</v>
      </c>
      <c r="F77" s="70">
        <f t="shared" ref="F77" si="6">E77*D77</f>
        <v>1215.76</v>
      </c>
      <c r="G77" s="69"/>
    </row>
    <row r="78" spans="2:23" ht="30" x14ac:dyDescent="0.25">
      <c r="B78" s="79" t="s">
        <v>224</v>
      </c>
      <c r="C78" s="69" t="s">
        <v>202</v>
      </c>
      <c r="D78" s="71">
        <v>0.46</v>
      </c>
      <c r="E78" s="78">
        <f>C71*2</f>
        <v>2338</v>
      </c>
      <c r="F78" s="70">
        <f t="shared" si="5"/>
        <v>1075.48</v>
      </c>
      <c r="G78" s="69"/>
    </row>
    <row r="79" spans="2:23" x14ac:dyDescent="0.25">
      <c r="B79" s="76"/>
      <c r="C79" s="69"/>
      <c r="D79" s="70" t="s">
        <v>172</v>
      </c>
      <c r="E79" s="78">
        <f>SUM(E73:E78)</f>
        <v>22211</v>
      </c>
      <c r="F79" s="77">
        <f>SUM(F74:F78)</f>
        <v>11082.119999999999</v>
      </c>
      <c r="G79" s="69"/>
    </row>
    <row r="82" spans="2:5" x14ac:dyDescent="0.25">
      <c r="B82" s="84" t="s">
        <v>229</v>
      </c>
      <c r="C82" s="82"/>
    </row>
    <row r="83" spans="2:5" x14ac:dyDescent="0.25">
      <c r="B83" s="81" t="s">
        <v>225</v>
      </c>
      <c r="C83" s="82">
        <f>E5+E32+E61</f>
        <v>3798.4400000000005</v>
      </c>
      <c r="D83" s="68">
        <v>4296</v>
      </c>
      <c r="E83" s="68">
        <f>D83-C83</f>
        <v>497.55999999999949</v>
      </c>
    </row>
    <row r="84" spans="2:5" x14ac:dyDescent="0.25">
      <c r="B84" s="81" t="s">
        <v>226</v>
      </c>
      <c r="C84" s="83">
        <f>E17</f>
        <v>2245</v>
      </c>
      <c r="D84" s="68">
        <v>2303</v>
      </c>
      <c r="E84" s="68">
        <f t="shared" ref="E84:E86" si="7">D84-C84</f>
        <v>58</v>
      </c>
    </row>
    <row r="85" spans="2:5" x14ac:dyDescent="0.25">
      <c r="B85" s="81" t="s">
        <v>227</v>
      </c>
      <c r="C85" s="82">
        <f>E44</f>
        <v>80</v>
      </c>
      <c r="D85" s="68">
        <v>700</v>
      </c>
      <c r="E85" s="68">
        <f t="shared" si="7"/>
        <v>620</v>
      </c>
    </row>
    <row r="86" spans="2:5" x14ac:dyDescent="0.25">
      <c r="B86" s="81" t="s">
        <v>228</v>
      </c>
      <c r="C86" s="82">
        <f>E73</f>
        <v>1169</v>
      </c>
      <c r="D86" s="68">
        <v>1274</v>
      </c>
      <c r="E86" s="68">
        <f t="shared" si="7"/>
        <v>105</v>
      </c>
    </row>
    <row r="88" spans="2:5" x14ac:dyDescent="0.25">
      <c r="D88" s="85"/>
    </row>
    <row r="89" spans="2:5" x14ac:dyDescent="0.25">
      <c r="B89" s="84" t="s">
        <v>230</v>
      </c>
      <c r="C89" s="82"/>
      <c r="D89" s="85"/>
    </row>
    <row r="90" spans="2:5" x14ac:dyDescent="0.25">
      <c r="B90" s="84" t="s">
        <v>231</v>
      </c>
      <c r="C90" s="82">
        <v>4</v>
      </c>
      <c r="D90" s="85"/>
    </row>
    <row r="91" spans="2:5" x14ac:dyDescent="0.25">
      <c r="B91" s="84" t="s">
        <v>232</v>
      </c>
      <c r="C91" s="82">
        <v>3</v>
      </c>
      <c r="D91" s="85"/>
    </row>
    <row r="92" spans="2:5" x14ac:dyDescent="0.25">
      <c r="B92" s="84" t="s">
        <v>233</v>
      </c>
      <c r="C92" s="82">
        <v>1</v>
      </c>
      <c r="D92" s="85" t="s">
        <v>236</v>
      </c>
    </row>
    <row r="93" spans="2:5" x14ac:dyDescent="0.25">
      <c r="B93" s="84" t="s">
        <v>234</v>
      </c>
      <c r="C93" s="82">
        <v>1</v>
      </c>
      <c r="D93" s="85" t="s">
        <v>235</v>
      </c>
    </row>
    <row r="98" spans="2:2" x14ac:dyDescent="0.25">
      <c r="B98" s="48">
        <f>39.72+66.78+54.54+113.11</f>
        <v>274.14999999999998</v>
      </c>
    </row>
    <row r="99" spans="2:2" x14ac:dyDescent="0.25">
      <c r="B99" s="48">
        <f>2*B98</f>
        <v>548.29999999999995</v>
      </c>
    </row>
    <row r="100" spans="2:2" x14ac:dyDescent="0.25">
      <c r="B100" s="48">
        <f>E83-B99</f>
        <v>-50.740000000000464</v>
      </c>
    </row>
    <row r="101" spans="2:2" x14ac:dyDescent="0.25">
      <c r="B101" s="48">
        <f>B100/12</f>
        <v>-4.2283333333333717</v>
      </c>
    </row>
  </sheetData>
  <mergeCells count="3">
    <mergeCell ref="B2:F2"/>
    <mergeCell ref="B29:F29"/>
    <mergeCell ref="B58:F58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Лист3</vt:lpstr>
      <vt:lpstr>Расчет ВСП</vt:lpstr>
      <vt:lpstr>'Расчет ВСП'!Область_печати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2023-11-29T06:14:45Z</dcterms:created>
  <dcterms:modified xsi:type="dcterms:W3CDTF">2024-05-22T14:56:18Z</dcterms:modified>
</cp:coreProperties>
</file>